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521" yWindow="45" windowWidth="12600" windowHeight="12390" tabRatio="872" activeTab="0"/>
  </bookViews>
  <sheets>
    <sheet name="ToC" sheetId="20" r:id="rId1"/>
    <sheet name="Map 1" sheetId="55" r:id="rId2"/>
    <sheet name="Map 2" sheetId="56" r:id="rId3"/>
    <sheet name="Figure 1" sheetId="24" r:id="rId4"/>
    <sheet name="Map 3" sheetId="57" r:id="rId5"/>
    <sheet name="Table 1" sheetId="71" r:id="rId6"/>
    <sheet name="Map 4" sheetId="72" r:id="rId7"/>
    <sheet name="Map 5" sheetId="60" r:id="rId8"/>
    <sheet name="Table 2" sheetId="73" r:id="rId9"/>
    <sheet name="Map 6" sheetId="74" r:id="rId10"/>
  </sheets>
  <definedNames/>
  <calcPr calcId="145621"/>
</workbook>
</file>

<file path=xl/sharedStrings.xml><?xml version="1.0" encoding="utf-8"?>
<sst xmlns="http://schemas.openxmlformats.org/spreadsheetml/2006/main" count="5194" uniqueCount="898">
  <si>
    <t>Data not available</t>
  </si>
  <si>
    <t>BE23</t>
  </si>
  <si>
    <t>Prov. Oost-Vlaanderen</t>
  </si>
  <si>
    <t>BE24</t>
  </si>
  <si>
    <t>South Western Scotland</t>
  </si>
  <si>
    <t>UKM5</t>
  </si>
  <si>
    <t>North Eastern Scotland</t>
  </si>
  <si>
    <t>UKM6</t>
  </si>
  <si>
    <t>IS</t>
  </si>
  <si>
    <t>ME</t>
  </si>
  <si>
    <t>MK</t>
  </si>
  <si>
    <t>Kocaeli, Sakarya, Düzce, Bolu, Yalova</t>
  </si>
  <si>
    <t>Antalya, Isparta, Burdur</t>
  </si>
  <si>
    <t>Adana, Mersin</t>
  </si>
  <si>
    <t>Kayseri, Sivas, Yozgat</t>
  </si>
  <si>
    <t>HR04</t>
  </si>
  <si>
    <t>Kontinentalna Hrvatska</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</si>
  <si>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</si>
  <si>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</si>
  <si>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</si>
  <si>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</si>
  <si>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</si>
  <si>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</si>
  <si>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</si>
  <si>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</si>
  <si>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</si>
  <si>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</si>
  <si>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</si>
  <si>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</si>
  <si>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</si>
  <si>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</si>
  <si>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</si>
  <si>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</si>
  <si>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</si>
  <si>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</si>
  <si>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</si>
  <si>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</si>
  <si>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</si>
  <si>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</si>
  <si>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</si>
  <si>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</si>
  <si>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</si>
  <si>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</si>
  <si>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</si>
  <si>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</si>
  <si>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</si>
  <si>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</si>
  <si>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DE50</t>
  </si>
  <si>
    <t>Bremen</t>
  </si>
  <si>
    <t>DE60</t>
  </si>
  <si>
    <t>Hamburg</t>
  </si>
  <si>
    <t>DE71</t>
  </si>
  <si>
    <t>Darmstadt</t>
  </si>
  <si>
    <t>DE72</t>
  </si>
  <si>
    <t>Gießen</t>
  </si>
  <si>
    <t>DE73</t>
  </si>
  <si>
    <t>Kassel</t>
  </si>
  <si>
    <t>Île de France (FR10)</t>
  </si>
  <si>
    <t>Lazio (ITI4)</t>
  </si>
  <si>
    <t>Cataluña (ES51)</t>
  </si>
  <si>
    <t>Lombardia (ITC4)</t>
  </si>
  <si>
    <t>Flevoland (NL23)</t>
  </si>
  <si>
    <t>Attiki (EL30)</t>
  </si>
  <si>
    <t>Lietuva (LT00)</t>
  </si>
  <si>
    <t>Mazowieckie (PL12)</t>
  </si>
  <si>
    <t>Wielkopolskie (PL41)</t>
  </si>
  <si>
    <t>Andalucía (ES61)</t>
  </si>
  <si>
    <t>Rhône-Alpes (FR71)</t>
  </si>
  <si>
    <t>Provence-Alpes-Côte d'Azur (FR82)</t>
  </si>
  <si>
    <t>Piemonte (ITC1)</t>
  </si>
  <si>
    <t>Nord-Est (RO21)</t>
  </si>
  <si>
    <t>Sud - Muntenia (RO31)</t>
  </si>
  <si>
    <t>Veneto (ITH3)</t>
  </si>
  <si>
    <t>RS</t>
  </si>
  <si>
    <t>Serbia</t>
  </si>
  <si>
    <t>Bucureşti - Ilfov (RO32)</t>
  </si>
  <si>
    <t>Highlands and Islands</t>
  </si>
  <si>
    <t>UKN0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</si>
  <si>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</si>
  <si>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</si>
  <si>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</si>
  <si>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</si>
  <si>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</si>
  <si>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</si>
  <si>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</si>
  <si>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</si>
  <si>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</si>
  <si>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</si>
  <si>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</si>
  <si>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</si>
  <si>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</si>
  <si>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</si>
  <si>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</si>
  <si>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</si>
  <si>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</si>
  <si>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</si>
  <si>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</si>
  <si>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</si>
  <si>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</si>
  <si>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</si>
  <si>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</si>
  <si>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</si>
  <si>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</si>
  <si>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</si>
  <si>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</si>
  <si>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</si>
  <si>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</si>
  <si>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</si>
  <si>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</si>
  <si>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HR03</t>
  </si>
  <si>
    <t>Jadranska Hrvatska</t>
  </si>
  <si>
    <t>TR10</t>
  </si>
  <si>
    <t>TR21</t>
  </si>
  <si>
    <t>TR22</t>
  </si>
  <si>
    <t>TR31</t>
  </si>
  <si>
    <t>TR32</t>
  </si>
  <si>
    <t>TR33</t>
  </si>
  <si>
    <t>TR41</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</si>
  <si>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</si>
  <si>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</si>
  <si>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</si>
  <si>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</si>
  <si>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</si>
  <si>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</si>
  <si>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</si>
  <si>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</si>
  <si>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</si>
  <si>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</si>
  <si>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</si>
  <si>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</si>
  <si>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</si>
  <si>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</si>
  <si>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</si>
  <si>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</si>
  <si>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</si>
  <si>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</si>
  <si>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Castilla y León</t>
  </si>
  <si>
    <t>ES42</t>
  </si>
  <si>
    <t>ES43</t>
  </si>
  <si>
    <t>Extremadura</t>
  </si>
  <si>
    <t>ES51</t>
  </si>
  <si>
    <t>Flag</t>
  </si>
  <si>
    <t>İstanbul</t>
  </si>
  <si>
    <t>Tekirdağ, Edirne, Kırklareli</t>
  </si>
  <si>
    <t>Balıkesir, Çanakkale</t>
  </si>
  <si>
    <t>İzmir</t>
  </si>
  <si>
    <t>Aydın, Denizli, Muğla</t>
  </si>
  <si>
    <t>Manisa, Afyonkarahisar, Kütahya, Uşak</t>
  </si>
  <si>
    <t>Bursa, Eskişehir, Bilecik</t>
  </si>
  <si>
    <t>Hatay, Kahramanmaraş, Osmaniye</t>
  </si>
  <si>
    <t>Kırıkkale, Aksaray, Niğde, Nevşehir, Kırşehir</t>
  </si>
  <si>
    <t>Zonguldak, Karabük, Bartın</t>
  </si>
  <si>
    <t>Kastamonu, Çankırı, Sinop</t>
  </si>
  <si>
    <t>Trabzon, Ordu, Giresun, Rize, Artvin, Gümüşhane</t>
  </si>
  <si>
    <t>Ağrı, Kars, Iğdır, Ardahan</t>
  </si>
  <si>
    <t>Malatya, Elazığ, Bingöl, Tunceli</t>
  </si>
  <si>
    <t xml:space="preserve">Van, Muş, Bitlis, Hakkari </t>
  </si>
  <si>
    <t>Gaziantep, Adıyaman, Kilis</t>
  </si>
  <si>
    <t>Şanlıurfa, Diyarbakır</t>
  </si>
  <si>
    <t>Mardin, Batman, Şırnak, Siirt</t>
  </si>
  <si>
    <t>Lietuva</t>
  </si>
  <si>
    <t>Latvija</t>
  </si>
  <si>
    <t>Kýpros</t>
  </si>
  <si>
    <t>Střední Čechy</t>
  </si>
  <si>
    <t>Střední Morava</t>
  </si>
  <si>
    <t>Castilla-La Mancha</t>
  </si>
  <si>
    <t>Ciudad Autónoma de Ceuta</t>
  </si>
  <si>
    <t>Ciudad Autónoma de Melilla</t>
  </si>
  <si>
    <t>Canarias</t>
  </si>
  <si>
    <t>Centre</t>
  </si>
  <si>
    <t>Guadeloupe</t>
  </si>
  <si>
    <t>Martinique</t>
  </si>
  <si>
    <t>Guyane</t>
  </si>
  <si>
    <t>Réunion</t>
  </si>
  <si>
    <t>Northern Ireland</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</si>
  <si>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</si>
  <si>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</si>
  <si>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</si>
  <si>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</si>
  <si>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</si>
  <si>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</si>
  <si>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</si>
  <si>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</si>
  <si>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</si>
  <si>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</si>
  <si>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</si>
  <si>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</si>
  <si>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</si>
  <si>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</si>
  <si>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</si>
  <si>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</si>
  <si>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</si>
  <si>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</si>
  <si>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</si>
  <si>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</si>
  <si>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</si>
  <si>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</si>
  <si>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Aragón</t>
  </si>
  <si>
    <t>ES30</t>
  </si>
  <si>
    <t>Comunidad de Madrid</t>
  </si>
  <si>
    <t>ES41</t>
  </si>
  <si>
    <t>TR42</t>
  </si>
  <si>
    <t>TR51</t>
  </si>
  <si>
    <t>Ankara</t>
  </si>
  <si>
    <t>TR52</t>
  </si>
  <si>
    <t>Konya</t>
  </si>
  <si>
    <t>TR61</t>
  </si>
  <si>
    <t>TR62</t>
  </si>
  <si>
    <t>TR63</t>
  </si>
  <si>
    <t>TR71</t>
  </si>
  <si>
    <t>TR72</t>
  </si>
  <si>
    <t>TR81</t>
  </si>
  <si>
    <t>TR82</t>
  </si>
  <si>
    <t>TR83</t>
  </si>
  <si>
    <t>TR90</t>
  </si>
  <si>
    <t>TRA1</t>
  </si>
  <si>
    <t>TRA2</t>
  </si>
  <si>
    <t>TRB1</t>
  </si>
  <si>
    <t>TRB2</t>
  </si>
  <si>
    <t>TRC1</t>
  </si>
  <si>
    <t>TRC2</t>
  </si>
  <si>
    <t>TRC3</t>
  </si>
  <si>
    <t>EL14</t>
  </si>
  <si>
    <t>EL21</t>
  </si>
  <si>
    <t>EL22</t>
  </si>
  <si>
    <t>EL23</t>
  </si>
  <si>
    <t>EL24</t>
  </si>
  <si>
    <t>EL25</t>
  </si>
  <si>
    <t>EL30</t>
  </si>
  <si>
    <t>EL41</t>
  </si>
  <si>
    <t>EL42</t>
  </si>
  <si>
    <t>EL43</t>
  </si>
  <si>
    <t>ITH1</t>
  </si>
  <si>
    <t>ITH2</t>
  </si>
  <si>
    <t>ITH3</t>
  </si>
  <si>
    <t>ITH4</t>
  </si>
  <si>
    <t>ITH5</t>
  </si>
  <si>
    <t>ITI1</t>
  </si>
  <si>
    <t>ITI2</t>
  </si>
  <si>
    <t>ITI3</t>
  </si>
  <si>
    <t>ITI4</t>
  </si>
  <si>
    <t>Provincia Autonoma di Bolzano/Bozen</t>
  </si>
  <si>
    <t>Provincia Autonoma di Trento</t>
  </si>
  <si>
    <t>FI1B</t>
  </si>
  <si>
    <t>FI1C</t>
  </si>
  <si>
    <t>Helsinki-Uusimaa</t>
  </si>
  <si>
    <t>FI1D</t>
  </si>
  <si>
    <t>Pohjois- ja Itä-Suomi</t>
  </si>
  <si>
    <t>UKD6</t>
  </si>
  <si>
    <t>UKD7</t>
  </si>
  <si>
    <t>Samsun, Tokat, Çorum, Amasya</t>
  </si>
  <si>
    <t>Erzurum, Erzincan, Bayburt</t>
  </si>
  <si>
    <t>EL11</t>
  </si>
  <si>
    <t>EL12</t>
  </si>
  <si>
    <t>EL13</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</si>
  <si>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</si>
  <si>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</si>
  <si>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</si>
  <si>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</si>
  <si>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</si>
  <si>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</si>
  <si>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</si>
  <si>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</si>
  <si>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</si>
  <si>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</si>
  <si>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</si>
  <si>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</si>
  <si>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</si>
  <si>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</si>
  <si>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</si>
  <si>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</si>
  <si>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</si>
  <si>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</si>
  <si>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</si>
  <si>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</si>
  <si>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</si>
  <si>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</si>
  <si>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</si>
  <si>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</si>
  <si>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</si>
  <si>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</si>
  <si>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</si>
  <si>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</si>
  <si>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</si>
  <si>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</si>
  <si>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</si>
  <si>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</si>
  <si>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</si>
  <si>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</si>
  <si>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CZ06</t>
  </si>
  <si>
    <t>Jihovýchod</t>
  </si>
  <si>
    <t>CZ07</t>
  </si>
  <si>
    <t>CZ08</t>
  </si>
  <si>
    <t>Moravskoslezsko</t>
  </si>
  <si>
    <t>DK01</t>
  </si>
  <si>
    <t>Hovedstaden</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</si>
  <si>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</si>
  <si>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</si>
  <si>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</si>
  <si>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</si>
  <si>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</si>
  <si>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</si>
  <si>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</si>
  <si>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</si>
  <si>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</si>
  <si>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</si>
  <si>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</si>
  <si>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</si>
  <si>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</si>
  <si>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</si>
  <si>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</si>
  <si>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</si>
  <si>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</si>
  <si>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</si>
  <si>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</si>
  <si>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</si>
  <si>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</si>
  <si>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</si>
  <si>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</si>
  <si>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</si>
  <si>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</si>
  <si>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</si>
  <si>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</si>
  <si>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</si>
  <si>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Chemnitz</t>
  </si>
  <si>
    <t>DED2</t>
  </si>
  <si>
    <t>Dresden</t>
  </si>
  <si>
    <t>Leipzig</t>
  </si>
  <si>
    <t>DEE0</t>
  </si>
  <si>
    <t>Sachsen-Anhalt</t>
  </si>
  <si>
    <t>DEF0</t>
  </si>
  <si>
    <t>Schleswig-Holstein</t>
  </si>
  <si>
    <t>DEG0</t>
  </si>
  <si>
    <t>Thüringen</t>
  </si>
  <si>
    <t>EE00</t>
  </si>
  <si>
    <t>Eesti</t>
  </si>
  <si>
    <t>IE01</t>
  </si>
  <si>
    <t>Border, Midland and Western</t>
  </si>
  <si>
    <t>IE02</t>
  </si>
  <si>
    <t>Southern and Eastern</t>
  </si>
  <si>
    <t>Anatoliki Makedonia, Thraki</t>
  </si>
  <si>
    <t>Kentriki Makedonia</t>
  </si>
  <si>
    <t>Dytiki Makedonia</t>
  </si>
  <si>
    <t>Thessalia</t>
  </si>
  <si>
    <t>Ipeiros</t>
  </si>
  <si>
    <t>Ionia Nisia</t>
  </si>
  <si>
    <t>Dytiki Ellada</t>
  </si>
  <si>
    <t>Sterea Ellada</t>
  </si>
  <si>
    <t>Peloponnisos</t>
  </si>
  <si>
    <t>Attiki</t>
  </si>
  <si>
    <t>Voreio Aigaio</t>
  </si>
  <si>
    <t>Notio Aigaio</t>
  </si>
  <si>
    <t>Kriti</t>
  </si>
  <si>
    <t>ES11</t>
  </si>
  <si>
    <t>Galicia</t>
  </si>
  <si>
    <t>ES12</t>
  </si>
  <si>
    <t>Principado de Asturias</t>
  </si>
  <si>
    <t>ES13</t>
  </si>
  <si>
    <t>Cantabria</t>
  </si>
  <si>
    <t>ES21</t>
  </si>
  <si>
    <t>País Vasco</t>
  </si>
  <si>
    <t>ES22</t>
  </si>
  <si>
    <t>Comunidad Foral de Navarra</t>
  </si>
  <si>
    <t>ES23</t>
  </si>
  <si>
    <t>La Rioja</t>
  </si>
  <si>
    <t>ES24</t>
  </si>
  <si>
    <t>DK02</t>
  </si>
  <si>
    <t>Sjælland</t>
  </si>
  <si>
    <t>:</t>
  </si>
  <si>
    <t>Bucureşti - Ilfov</t>
  </si>
  <si>
    <t>NUTS</t>
  </si>
  <si>
    <t>Region name</t>
  </si>
  <si>
    <t>Value</t>
  </si>
  <si>
    <t>BE10</t>
  </si>
  <si>
    <t>Région de Bruxelles-Capitale / Brussels Hoofdstedelijk Gewest</t>
  </si>
  <si>
    <t>BE21</t>
  </si>
  <si>
    <t>Prov. Antwerpen</t>
  </si>
  <si>
    <t>BE22</t>
  </si>
  <si>
    <t>Prov. Limburg (BE)</t>
  </si>
  <si>
    <t>DE40</t>
  </si>
  <si>
    <t>DED4</t>
  </si>
  <si>
    <t>Brandenburg</t>
  </si>
  <si>
    <t>Łódzkie</t>
  </si>
  <si>
    <t>Małopolskie</t>
  </si>
  <si>
    <t>Śląskie</t>
  </si>
  <si>
    <t>Świętokrzyskie</t>
  </si>
  <si>
    <t>Dolnośląskie</t>
  </si>
  <si>
    <t>Warmińsko-Mazurskie</t>
  </si>
  <si>
    <t>Região Autónoma dos Açores</t>
  </si>
  <si>
    <t>Região Autónoma da Madeira</t>
  </si>
  <si>
    <t>DED5</t>
  </si>
  <si>
    <t>Île de France</t>
  </si>
  <si>
    <t>FR21</t>
  </si>
  <si>
    <t>Champagne-Ardenne</t>
  </si>
  <si>
    <t>FR22</t>
  </si>
  <si>
    <t>Picardie</t>
  </si>
  <si>
    <t>FR23</t>
  </si>
  <si>
    <t>Haute-Normandie</t>
  </si>
  <si>
    <t>FR24</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</si>
  <si>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</si>
  <si>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</si>
  <si>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</si>
  <si>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</si>
  <si>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</si>
  <si>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</si>
  <si>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</si>
  <si>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</si>
  <si>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</si>
  <si>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</si>
  <si>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</si>
  <si>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</si>
  <si>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</si>
  <si>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</si>
  <si>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</si>
  <si>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</si>
  <si>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</si>
  <si>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</si>
  <si>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</si>
  <si>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</si>
  <si>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</si>
  <si>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</si>
  <si>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</si>
  <si>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</si>
  <si>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</si>
  <si>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</si>
  <si>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</si>
  <si>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</si>
  <si>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</si>
  <si>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</si>
  <si>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</si>
  <si>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</si>
  <si>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</si>
  <si>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</si>
  <si>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</si>
  <si>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</si>
  <si>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</si>
  <si>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FR94</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</si>
  <si>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</si>
  <si>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</si>
  <si>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</si>
  <si>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</si>
  <si>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</si>
  <si>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</si>
  <si>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</si>
  <si>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</si>
  <si>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</si>
  <si>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</si>
  <si>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</si>
  <si>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</si>
  <si>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</si>
  <si>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</si>
  <si>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</si>
  <si>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</si>
  <si>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</si>
  <si>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</si>
  <si>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</si>
  <si>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</si>
  <si>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</si>
  <si>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</si>
  <si>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</si>
  <si>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</si>
  <si>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</si>
  <si>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</si>
  <si>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</si>
  <si>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</si>
  <si>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</si>
  <si>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</si>
  <si>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</si>
  <si>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</si>
  <si>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LV00</t>
  </si>
  <si>
    <t>LT00</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</si>
  <si>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</si>
  <si>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</si>
  <si>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</si>
  <si>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</si>
  <si>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</si>
  <si>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</si>
  <si>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</si>
  <si>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</si>
  <si>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</si>
  <si>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</si>
  <si>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</si>
  <si>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</si>
  <si>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</si>
  <si>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</si>
  <si>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</si>
  <si>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</si>
  <si>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</si>
  <si>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</si>
  <si>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</si>
  <si>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</si>
  <si>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</si>
  <si>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</si>
  <si>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</si>
  <si>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</si>
  <si>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</si>
  <si>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</si>
  <si>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</si>
  <si>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</si>
  <si>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</si>
  <si>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</si>
  <si>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</si>
  <si>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</si>
  <si>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</si>
  <si>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</si>
  <si>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</si>
  <si>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</si>
  <si>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</si>
  <si>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</si>
  <si>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</si>
  <si>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</si>
  <si>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</si>
  <si>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</si>
  <si>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</si>
  <si>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</si>
  <si>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</si>
  <si>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</si>
  <si>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</si>
  <si>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</si>
  <si>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</si>
  <si>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</si>
  <si>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</si>
  <si>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</si>
  <si>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</si>
  <si>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</si>
  <si>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</si>
  <si>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</si>
  <si>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</si>
  <si>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</si>
  <si>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</si>
  <si>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</si>
  <si>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</si>
  <si>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PL12</t>
  </si>
  <si>
    <t>Mazowieckie</t>
  </si>
  <si>
    <t>PL21</t>
  </si>
  <si>
    <t>PL22</t>
  </si>
  <si>
    <t>PL31</t>
  </si>
  <si>
    <t>Lubelskie</t>
  </si>
  <si>
    <t>PL32</t>
  </si>
  <si>
    <t>Podkarpackie</t>
  </si>
  <si>
    <t>PL33</t>
  </si>
  <si>
    <t>PL34</t>
  </si>
  <si>
    <t>Podlaskie</t>
  </si>
  <si>
    <t>PL41</t>
  </si>
  <si>
    <t>Wielkopolskie</t>
  </si>
  <si>
    <t>PL42</t>
  </si>
  <si>
    <t>Zachodniopomorskie</t>
  </si>
  <si>
    <t>PL43</t>
  </si>
  <si>
    <t>Lubuskie</t>
  </si>
  <si>
    <t>PL51</t>
  </si>
  <si>
    <t>PL52</t>
  </si>
  <si>
    <t>Opolskie</t>
  </si>
  <si>
    <t>PL61</t>
  </si>
  <si>
    <t>Kujawsko-Pomorskie</t>
  </si>
  <si>
    <t>PL62</t>
  </si>
  <si>
    <t>PL63</t>
  </si>
  <si>
    <t>Pomorskie</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</si>
  <si>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</si>
  <si>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</si>
  <si>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</si>
  <si>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</si>
  <si>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</si>
  <si>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</si>
  <si>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</si>
  <si>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</si>
  <si>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</si>
  <si>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</si>
  <si>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</si>
  <si>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</si>
  <si>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</si>
  <si>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</si>
  <si>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</si>
  <si>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</si>
  <si>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</si>
  <si>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</si>
  <si>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</si>
  <si>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</si>
  <si>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</si>
  <si>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</si>
  <si>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</si>
  <si>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</si>
  <si>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</si>
  <si>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</si>
  <si>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</si>
  <si>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SI01</t>
  </si>
  <si>
    <t>Vzhodna Slovenija</t>
  </si>
  <si>
    <t>SI02</t>
  </si>
  <si>
    <t>Zahodna Slovenija</t>
  </si>
  <si>
    <t>SK01</t>
  </si>
  <si>
    <t>Bratislavský kraj</t>
  </si>
  <si>
    <t>SK02</t>
  </si>
  <si>
    <t>Západné Slovensko</t>
  </si>
  <si>
    <t>SK03</t>
  </si>
  <si>
    <t>Stredné Slovensko</t>
  </si>
  <si>
    <t>SK04</t>
  </si>
  <si>
    <t>Východné Slovensko</t>
  </si>
  <si>
    <t>Etelä-Suomi</t>
  </si>
  <si>
    <t>FI19</t>
  </si>
  <si>
    <t>Länsi-Suomi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</si>
  <si>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</si>
  <si>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</si>
  <si>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</si>
  <si>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</si>
  <si>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</si>
  <si>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</si>
  <si>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</si>
  <si>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</si>
  <si>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</si>
  <si>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</si>
  <si>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</si>
  <si>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</si>
  <si>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</si>
  <si>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</si>
  <si>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</si>
  <si>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</si>
  <si>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</si>
  <si>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</si>
  <si>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</si>
  <si>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</si>
  <si>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</si>
  <si>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</si>
  <si>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</si>
  <si>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</si>
  <si>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Cheshire</t>
  </si>
  <si>
    <t>UKD3</t>
  </si>
  <si>
    <t>Greater Manchester</t>
  </si>
  <si>
    <t>UKD4</t>
  </si>
  <si>
    <t>Lancashire</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</si>
  <si>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</si>
  <si>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</si>
  <si>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</si>
  <si>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</si>
  <si>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</si>
  <si>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</si>
  <si>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</si>
  <si>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</si>
  <si>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</si>
  <si>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</si>
  <si>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</si>
  <si>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</si>
  <si>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</si>
  <si>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</si>
  <si>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Cataluña</t>
  </si>
  <si>
    <t>ES52</t>
  </si>
  <si>
    <t>Comunidad Valenciana</t>
  </si>
  <si>
    <t>ES53</t>
  </si>
  <si>
    <t>Illes Balears</t>
  </si>
  <si>
    <t>ES61</t>
  </si>
  <si>
    <t>Andalucía</t>
  </si>
  <si>
    <t>ES62</t>
  </si>
  <si>
    <t>Región de Murcia</t>
  </si>
  <si>
    <t>ES63</t>
  </si>
  <si>
    <t>ES64</t>
  </si>
  <si>
    <t>ES70</t>
  </si>
  <si>
    <t>FR10</t>
  </si>
  <si>
    <t>STOP</t>
  </si>
  <si>
    <t>Eurostat Regional Yearbook 2014 edition</t>
  </si>
  <si>
    <r>
      <t>Source:</t>
    </r>
    <r>
      <rPr>
        <sz val="9"/>
        <color indexed="8"/>
        <rFont val="Arial"/>
        <family val="2"/>
      </rPr>
      <t xml:space="preserve"> Eurostat (online data codes: tran_r_vehst and road_eqs_carhab)</t>
    </r>
  </si>
  <si>
    <r>
      <t>Source:</t>
    </r>
    <r>
      <rPr>
        <sz val="9"/>
        <color indexed="8"/>
        <rFont val="Arial"/>
        <family val="2"/>
      </rPr>
      <t xml:space="preserve"> Eurostat (online data codes: tran_r_vehst and demo_r_d2jan)</t>
    </r>
  </si>
  <si>
    <t>Class</t>
  </si>
  <si>
    <t>LI</t>
  </si>
  <si>
    <t>Former Yugoslav Republic of Macedonia</t>
  </si>
  <si>
    <t>Motorisation rate, 2012</t>
  </si>
  <si>
    <t>&lt; 1.0</t>
  </si>
  <si>
    <t>Transport</t>
  </si>
  <si>
    <t>Road transport</t>
  </si>
  <si>
    <t>EU-28</t>
  </si>
  <si>
    <t>(number)</t>
  </si>
  <si>
    <t>(per million passenger cars)</t>
  </si>
  <si>
    <t>Fatal accidents — deaths</t>
  </si>
  <si>
    <t>Accidents — persons injured</t>
  </si>
  <si>
    <t>(per million inhabitants)</t>
  </si>
  <si>
    <t>Passenger transport</t>
  </si>
  <si>
    <r>
      <t>Source:</t>
    </r>
    <r>
      <rPr>
        <sz val="9"/>
        <color indexed="8"/>
        <rFont val="Arial"/>
        <family val="2"/>
      </rPr>
      <t xml:space="preserve"> Eurostat (online data codes: tran_r_net and demo_r_d3area)</t>
    </r>
  </si>
  <si>
    <r>
      <t>Source:</t>
    </r>
    <r>
      <rPr>
        <sz val="9"/>
        <color indexed="8"/>
        <rFont val="Arial"/>
        <family val="2"/>
      </rPr>
      <t xml:space="preserve"> Eurostat (online data codes: tran_r_mapa_nm and demo_r_d3avg)</t>
    </r>
  </si>
  <si>
    <r>
      <t>Source:</t>
    </r>
    <r>
      <rPr>
        <sz val="9"/>
        <color indexed="8"/>
        <rFont val="Arial"/>
        <family val="2"/>
      </rPr>
      <t xml:space="preserve"> Eurostat (online data codes: tran_r_avpa_nm and  and demo_r_d3avg)</t>
    </r>
  </si>
  <si>
    <t>(length, km)</t>
  </si>
  <si>
    <t>Average number of passengers</t>
  </si>
  <si>
    <t>Shade</t>
  </si>
  <si>
    <t>Size of proportional circle</t>
  </si>
  <si>
    <r>
      <t>Source:</t>
    </r>
    <r>
      <rPr>
        <sz val="9"/>
        <rFont val="Arial"/>
        <family val="2"/>
      </rPr>
      <t xml:space="preserve"> Eurostat (online data codes: tran_r_acci, tran_r_vehst and demo_r_d3area)</t>
    </r>
  </si>
  <si>
    <r>
      <t>Source:</t>
    </r>
    <r>
      <rPr>
        <sz val="9"/>
        <rFont val="Arial"/>
        <family val="2"/>
      </rPr>
      <t xml:space="preserve"> Eurostat (online data codes: tran_r_net and demo_r_d3area)</t>
    </r>
  </si>
  <si>
    <t>PT</t>
  </si>
  <si>
    <t>Portugal</t>
  </si>
  <si>
    <t/>
  </si>
  <si>
    <t>p</t>
  </si>
  <si>
    <t>Year</t>
  </si>
  <si>
    <t>Change in motorisation rate, 2005–12</t>
  </si>
  <si>
    <t>2006–12</t>
  </si>
  <si>
    <t>2005–10</t>
  </si>
  <si>
    <t>2006–08</t>
  </si>
  <si>
    <t>2005–09</t>
  </si>
  <si>
    <t>2006–09</t>
  </si>
  <si>
    <t>2005–11</t>
  </si>
  <si>
    <t>2007–12</t>
  </si>
  <si>
    <t>2007–11</t>
  </si>
  <si>
    <t>2008–11</t>
  </si>
  <si>
    <t>&lt; 400</t>
  </si>
  <si>
    <t>400 – &lt; 550</t>
  </si>
  <si>
    <t>≥ 550</t>
  </si>
  <si>
    <t>&lt; 0.0</t>
  </si>
  <si>
    <t>0.0 – &lt; 15.0</t>
  </si>
  <si>
    <t>≥ 15.0</t>
  </si>
  <si>
    <t>Overall change in motorisation rate, 2005–12 (%)</t>
  </si>
  <si>
    <t>IE</t>
  </si>
  <si>
    <t>Ireland</t>
  </si>
  <si>
    <t>1.0 – &lt; 2.0</t>
  </si>
  <si>
    <t>2.0 – &lt; 4.0</t>
  </si>
  <si>
    <t>4.0 – &lt; 8.0</t>
  </si>
  <si>
    <t>≥ 8.0</t>
  </si>
  <si>
    <t>Valle d'Aosta/Vallée d'Aoste (ITC2)</t>
  </si>
  <si>
    <t>Åland (FI20)</t>
  </si>
  <si>
    <t>Umbria (ITI2)</t>
  </si>
  <si>
    <t>Luxembourg (LU00)</t>
  </si>
  <si>
    <t>Toscana (ITI1)</t>
  </si>
  <si>
    <t>Abruzzo (ITF1)</t>
  </si>
  <si>
    <t>Molise (ITF2)</t>
  </si>
  <si>
    <t>Friuli-Venezia Giulia (ITH4)</t>
  </si>
  <si>
    <t>Sicilia (ITG1)</t>
  </si>
  <si>
    <t>AT</t>
  </si>
  <si>
    <t>Burgenland (AT11)</t>
  </si>
  <si>
    <t>Calabria (ITF6)</t>
  </si>
  <si>
    <t>Niederösterreich (AT12)</t>
  </si>
  <si>
    <t>Malta (MT00)</t>
  </si>
  <si>
    <t>Kýpros (CY00)</t>
  </si>
  <si>
    <t>Highlands and Islands (UKM6)</t>
  </si>
  <si>
    <t>Ionia Nisia (EL22)</t>
  </si>
  <si>
    <t>North Eastern Scotland (UKM5)</t>
  </si>
  <si>
    <t>Cumbria (UKD1)</t>
  </si>
  <si>
    <t>Yugozapaden (BG41)</t>
  </si>
  <si>
    <t>Yugoiztochen (BG34)</t>
  </si>
  <si>
    <t>Cornwall and Isles of Scilly (UKK3)</t>
  </si>
  <si>
    <t>West Wales and The Valleys (UKL1)</t>
  </si>
  <si>
    <t>Berkshire, Buckinghamshire and Oxfordshire (UKJ1)</t>
  </si>
  <si>
    <t>Devon (UKK4)</t>
  </si>
  <si>
    <t>Dytiki Makedonia (EL13)</t>
  </si>
  <si>
    <t>Gloucestershire, Wiltshire and Bristol/Bath area (UKK1)</t>
  </si>
  <si>
    <t>West Midlands (UKG3)</t>
  </si>
  <si>
    <t>Northern Ireland (UKN0)</t>
  </si>
  <si>
    <r>
      <t>Motorisation rate (</t>
    </r>
    <r>
      <rPr>
        <b/>
        <vertAlign val="superscript"/>
        <sz val="9"/>
        <rFont val="Arial"/>
        <family val="2"/>
      </rPr>
      <t>2</t>
    </r>
    <r>
      <rPr>
        <b/>
        <sz val="9"/>
        <rFont val="Arial"/>
        <family val="2"/>
      </rPr>
      <t>)</t>
    </r>
  </si>
  <si>
    <r>
      <t>Equipment rate for public transport vehicles (</t>
    </r>
    <r>
      <rPr>
        <b/>
        <vertAlign val="superscript"/>
        <sz val="9"/>
        <rFont val="Arial"/>
        <family val="2"/>
      </rPr>
      <t>3</t>
    </r>
    <r>
      <rPr>
        <b/>
        <sz val="9"/>
        <rFont val="Arial"/>
        <family val="2"/>
      </rPr>
      <t>)</t>
    </r>
  </si>
  <si>
    <r>
      <t>(</t>
    </r>
    <r>
      <rPr>
        <vertAlign val="superscript"/>
        <sz val="9"/>
        <rFont val="Arial"/>
        <family val="2"/>
      </rPr>
      <t>1</t>
    </r>
    <r>
      <rPr>
        <sz val="9"/>
        <rFont val="Arial"/>
        <family val="2"/>
      </rPr>
      <t>) EU-28: estimate based on latest available information. France (other than the départements d'outre mer (FR9)): 2011. Greece and the départements d'outre mer (FR9): 2010. Denmark and the Netherlands: 2008. Greece: provisional.</t>
    </r>
  </si>
  <si>
    <r>
      <t>Source:</t>
    </r>
    <r>
      <rPr>
        <sz val="9"/>
        <rFont val="Arial"/>
        <family val="2"/>
      </rPr>
      <t xml:space="preserve"> Eurostat (online data codes: tran_r_acci and demo_r_d2jan)</t>
    </r>
  </si>
  <si>
    <t>4.0 – &lt; 6.0</t>
  </si>
  <si>
    <t>≥ 6.0</t>
  </si>
  <si>
    <t>Emilia-Romagna (ITH5)</t>
  </si>
  <si>
    <t>Oberbayern (DE21)</t>
  </si>
  <si>
    <t>Düsseldorf (DEA1)</t>
  </si>
  <si>
    <t>Köln (DEA2)</t>
  </si>
  <si>
    <t>Darmstadt (DE71)</t>
  </si>
  <si>
    <t>Comunidad de Madrid (ES30)</t>
  </si>
  <si>
    <t>Berlin (DE30)</t>
  </si>
  <si>
    <t>Puglia (ITF4)</t>
  </si>
  <si>
    <t>Stuttgart (DE11)</t>
  </si>
  <si>
    <t>Outer London (UKI2)</t>
  </si>
  <si>
    <t>Schleswig-Holstein (DEF0)</t>
  </si>
  <si>
    <t>Slaskie (PL22)</t>
  </si>
  <si>
    <t>Sud-Est (RO22)</t>
  </si>
  <si>
    <t>Lódzkie (PL11)</t>
  </si>
  <si>
    <t>(per km² of total area)</t>
  </si>
  <si>
    <t>(average number of passengers per inhabitant and total number of passengers)</t>
  </si>
  <si>
    <t>HR</t>
  </si>
  <si>
    <t>Croatia</t>
  </si>
  <si>
    <t>TR</t>
  </si>
  <si>
    <t>Turkey</t>
  </si>
  <si>
    <t>&lt; 250</t>
  </si>
  <si>
    <t>250 – &lt; 1 000</t>
  </si>
  <si>
    <t>1 000 – &lt; 5 000</t>
  </si>
  <si>
    <t>5 000 – &lt; 15 000</t>
  </si>
  <si>
    <t>≥ 15 000</t>
  </si>
  <si>
    <t>Class1 (shade)</t>
  </si>
  <si>
    <t>Class2 (circle)</t>
  </si>
  <si>
    <r>
      <t>(</t>
    </r>
    <r>
      <rPr>
        <vertAlign val="superscript"/>
        <sz val="9"/>
        <rFont val="Arial"/>
        <family val="2"/>
      </rPr>
      <t>1</t>
    </r>
    <r>
      <rPr>
        <sz val="9"/>
        <rFont val="Arial"/>
        <family val="2"/>
      </rPr>
      <t>) Croatia: national level. Haute-Normandie (FR23), Basse-Normandie (FR25) and Bourgogne (FR26): 2011. Freiburg (DE13), Niederbayern (DE22), Oberfranken (DE24), Kassel (DE73), Braunschweig (DE91), Weser-Ems (DE94), Trier (DEB2), Sachsen-Anhalt (DEE0) and Franche-Comté (FR43): 2010. Cornwall and Isles of Scilly (UKK3) and Hedmark og Oppland (NO02): 2008.</t>
    </r>
  </si>
  <si>
    <t>EU-28 = 1.6</t>
  </si>
  <si>
    <t>EU-28 = 2.9</t>
  </si>
  <si>
    <t>EU-28 = 1.7</t>
  </si>
  <si>
    <t>EU-28 = 484</t>
  </si>
  <si>
    <t>DK</t>
  </si>
  <si>
    <t>Denmark</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</si>
  <si>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</si>
  <si>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</si>
  <si>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</si>
  <si>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</si>
  <si>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</si>
  <si>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</si>
  <si>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</si>
  <si>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</si>
  <si>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</si>
  <si>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</si>
  <si>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</si>
  <si>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</si>
  <si>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</si>
  <si>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</si>
  <si>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</si>
  <si>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</si>
  <si>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</si>
  <si>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</si>
  <si>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</si>
  <si>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</si>
  <si>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</si>
  <si>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</si>
  <si>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</si>
  <si>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Austria</t>
  </si>
  <si>
    <t>SI</t>
  </si>
  <si>
    <t>Slovenia</t>
  </si>
  <si>
    <t>UK</t>
  </si>
  <si>
    <t>United Kingdom</t>
  </si>
  <si>
    <t>CH</t>
  </si>
  <si>
    <t>Switzerland</t>
  </si>
  <si>
    <t>&lt; 20.0</t>
  </si>
  <si>
    <t>20.0 – &lt; 40.0</t>
  </si>
  <si>
    <t>40.0 – &lt; 60.0</t>
  </si>
  <si>
    <t>60.0 – &lt; 100.0</t>
  </si>
  <si>
    <t>≥ 100.0</t>
  </si>
  <si>
    <t>EU-28 = 48.7</t>
  </si>
  <si>
    <r>
      <t>(</t>
    </r>
    <r>
      <rPr>
        <vertAlign val="superscript"/>
        <sz val="9"/>
        <rFont val="Arial"/>
        <family val="2"/>
      </rPr>
      <t>1</t>
    </r>
    <r>
      <rPr>
        <sz val="9"/>
        <rFont val="Arial"/>
        <family val="2"/>
      </rPr>
      <t>) The table shows the 20 EU regions with the highest number of persons killed and injured. EU-28: estimate based on latest available information. France (other than the départements d'outre mer (FR9)): 2011. Greece and the départements d'outre mer (FR9): 2010. Denmark and the Netherlands: 2008. Greece: provisional.</t>
    </r>
  </si>
  <si>
    <t>Poland</t>
  </si>
  <si>
    <t>Belgium</t>
  </si>
  <si>
    <t>Italy</t>
  </si>
  <si>
    <t>Sud-Ouest (FR6)</t>
  </si>
  <si>
    <t>Manner-Suomi (FI1)</t>
  </si>
  <si>
    <t>Hrvatska (HR0)</t>
  </si>
  <si>
    <t>Mecklenburg-Vorpommern (DE8)</t>
  </si>
  <si>
    <t>Niedersachsen (DE9)</t>
  </si>
  <si>
    <t>Ouest (FR5)</t>
  </si>
  <si>
    <t>Dunántúl (HU2)</t>
  </si>
  <si>
    <t>Brandenburg (DE4)</t>
  </si>
  <si>
    <t>Rheinland-Pfalz (DEB)</t>
  </si>
  <si>
    <t>Macroregiunea doi (RO2)</t>
  </si>
  <si>
    <t>Alföld és Észak (HU3)</t>
  </si>
  <si>
    <t>Ceská republika (CZ0)</t>
  </si>
  <si>
    <t>Oost-Nederland (NL2)</t>
  </si>
  <si>
    <t>Södra Sverige (SE2)</t>
  </si>
  <si>
    <t>Macroregiunea trei (RO3)</t>
  </si>
  <si>
    <t>Östra Sverige (SE1)</t>
  </si>
  <si>
    <t>Bayern (DE2)</t>
  </si>
  <si>
    <t>Berlin (DE3)</t>
  </si>
  <si>
    <t>Bassin Parisien (FR2)</t>
  </si>
  <si>
    <t>West-Nederland (NL3)</t>
  </si>
  <si>
    <t>Noord-Nederland (NL1)</t>
  </si>
  <si>
    <t>Est (FR4)</t>
  </si>
  <si>
    <t>Zuid-Nederland (NL4)</t>
  </si>
  <si>
    <t>Île de France (FR1)</t>
  </si>
  <si>
    <t>Nord - Pas-de-Calais (FR3)</t>
  </si>
  <si>
    <t>Nordrhein-Westfalen (DEA)</t>
  </si>
  <si>
    <t>Méditerranée (FR8)</t>
  </si>
  <si>
    <t>Schleswig-Holstein (DEF)</t>
  </si>
  <si>
    <r>
      <t>(</t>
    </r>
    <r>
      <rPr>
        <vertAlign val="superscript"/>
        <sz val="9"/>
        <rFont val="Arial"/>
        <family val="2"/>
      </rPr>
      <t>2</t>
    </r>
    <r>
      <rPr>
        <sz val="9"/>
        <rFont val="Arial"/>
        <family val="2"/>
      </rPr>
      <t>) France, Lithuania, Austria and the United Kingdom: 2011. Belgium: 2008.</t>
    </r>
  </si>
  <si>
    <r>
      <t>(</t>
    </r>
    <r>
      <rPr>
        <vertAlign val="superscript"/>
        <sz val="9"/>
        <rFont val="Arial"/>
        <family val="2"/>
      </rPr>
      <t>3</t>
    </r>
    <r>
      <rPr>
        <sz val="9"/>
        <rFont val="Arial"/>
        <family val="2"/>
      </rPr>
      <t>) France, Croatia, Lithuania, Romania, Sweden and the United Kingdom: 2011. Greece: 2010. Belgium: 2008.</t>
    </r>
  </si>
  <si>
    <r>
      <t>Navigable rivers (</t>
    </r>
    <r>
      <rPr>
        <b/>
        <vertAlign val="superscript"/>
        <sz val="9"/>
        <rFont val="Arial"/>
        <family val="2"/>
      </rPr>
      <t>2</t>
    </r>
    <r>
      <rPr>
        <b/>
        <sz val="9"/>
        <rFont val="Arial"/>
        <family val="2"/>
      </rPr>
      <t>)</t>
    </r>
  </si>
  <si>
    <r>
      <t>Navigable canals (</t>
    </r>
    <r>
      <rPr>
        <b/>
        <vertAlign val="superscript"/>
        <sz val="9"/>
        <rFont val="Arial"/>
        <family val="2"/>
      </rPr>
      <t>3</t>
    </r>
    <r>
      <rPr>
        <b/>
        <sz val="9"/>
        <rFont val="Arial"/>
        <family val="2"/>
      </rPr>
      <t>)</t>
    </r>
  </si>
  <si>
    <t>(km per million inhabitants)</t>
  </si>
  <si>
    <r>
      <t>Figure 1: Transport equipment rates, selected NUTS 2 regions, 31 December 2012 (</t>
    </r>
    <r>
      <rPr>
        <b/>
        <vertAlign val="superscript"/>
        <sz val="11"/>
        <rFont val="Arial"/>
        <family val="2"/>
      </rPr>
      <t>1</t>
    </r>
    <r>
      <rPr>
        <b/>
        <sz val="11"/>
        <rFont val="Arial"/>
        <family val="2"/>
      </rPr>
      <t>)</t>
    </r>
  </si>
  <si>
    <r>
      <t>Table 1: EU regions with highest number of victims in road accidents, selected NUTS 2 regions, 2012 (</t>
    </r>
    <r>
      <rPr>
        <b/>
        <vertAlign val="superscript"/>
        <sz val="11"/>
        <rFont val="Arial"/>
        <family val="2"/>
      </rPr>
      <t>1</t>
    </r>
    <r>
      <rPr>
        <b/>
        <sz val="11"/>
        <rFont val="Arial"/>
        <family val="2"/>
      </rPr>
      <t>)</t>
    </r>
  </si>
  <si>
    <r>
      <t>Table 2: EU regions with largest inland waterway networks, selected NUTS 1 regions, 2012 (</t>
    </r>
    <r>
      <rPr>
        <b/>
        <vertAlign val="superscript"/>
        <sz val="11"/>
        <rFont val="Arial"/>
        <family val="2"/>
      </rPr>
      <t>1</t>
    </r>
    <r>
      <rPr>
        <b/>
        <sz val="11"/>
        <rFont val="Arial"/>
        <family val="2"/>
      </rPr>
      <t>)</t>
    </r>
  </si>
  <si>
    <t>&lt; 0.1</t>
  </si>
  <si>
    <t>0.1 – &lt; 0.5</t>
  </si>
  <si>
    <t>0.5 – &lt; 1.0</t>
  </si>
  <si>
    <t>1.0 – &lt; 5.0</t>
  </si>
  <si>
    <t>≥ 5.0</t>
  </si>
  <si>
    <t>&lt; 50</t>
  </si>
  <si>
    <t>50 – &lt; 500</t>
  </si>
  <si>
    <t>500 – &lt; 1 500</t>
  </si>
  <si>
    <t>1 500 – &lt; 5 000</t>
  </si>
  <si>
    <t>≥ 5 000</t>
  </si>
  <si>
    <t>2008–10</t>
  </si>
  <si>
    <r>
      <t>(</t>
    </r>
    <r>
      <rPr>
        <vertAlign val="superscript"/>
        <sz val="9"/>
        <rFont val="Arial"/>
        <family val="2"/>
      </rPr>
      <t>1</t>
    </r>
    <r>
      <rPr>
        <sz val="9"/>
        <rFont val="Arial"/>
        <family val="2"/>
      </rPr>
      <t>) This density measure is based on the total area of each region (not the land area). EU-28: estimate based on latest available information. Germany: by NUTS 1 regions. Denmark, Ireland, Austria, Slovenia, the United Kingdom and Switzerland: national level. France (other than Île de France (FR10)), Provincia Autonoma di Trento (ITH2) and the United Kingdom: 2011. Greece and Switzerland: 2010. Île de France (FR10): 2009. Belgium and Denmark: 2008.</t>
    </r>
  </si>
  <si>
    <r>
      <t>(</t>
    </r>
    <r>
      <rPr>
        <vertAlign val="superscript"/>
        <sz val="9"/>
        <rFont val="Arial"/>
        <family val="2"/>
      </rPr>
      <t>1</t>
    </r>
    <r>
      <rPr>
        <sz val="9"/>
        <rFont val="Arial"/>
        <family val="2"/>
      </rPr>
      <t xml:space="preserve">) This density measure is based on the total area of each region (not the land area). The table shows the 20 EU regions with the highest length of naviagble rivers and canals. EU-28: estimates based on latest available information (excluding Slovenia). Belgium, Italy and Poland: national level. Slovenia: not available. </t>
    </r>
  </si>
  <si>
    <r>
      <t>(</t>
    </r>
    <r>
      <rPr>
        <vertAlign val="superscript"/>
        <sz val="9"/>
        <rFont val="Arial"/>
        <family val="2"/>
      </rPr>
      <t>1</t>
    </r>
    <r>
      <rPr>
        <sz val="9"/>
        <rFont val="Arial"/>
        <family val="2"/>
      </rPr>
      <t>) EU-28: estimate based on latest available national information (excluding Denmark and Portugal). The overall growth rate for the motorisation rate of the EU from 2005–12 was 6.1 %. Serbia: national level. Közép-Magyarország (HU31), Åland (FI20) and Turkey: 2006–12. Slovenia: 2007–12. Romania, Sweden and the United Kingdom: 2005–11. The former Yugoslav Republic of Macedonia: 2008–11. Greece: 2005–10. Serbia: 2008–10. France: 2005–09 (other than Île de France (FR10), 2006–08). Greece: provisional. Valle d'Aosta/Vallée d'Aoste (ITC2) is influenced by a specific tax arrangement and therefore does not necessarily reflect the actual number of passenger cars per inhabitant in the region.</t>
    </r>
  </si>
  <si>
    <r>
      <t>(</t>
    </r>
    <r>
      <rPr>
        <vertAlign val="superscript"/>
        <sz val="9"/>
        <rFont val="Arial"/>
        <family val="2"/>
      </rPr>
      <t>1</t>
    </r>
    <r>
      <rPr>
        <sz val="9"/>
        <rFont val="Arial"/>
        <family val="2"/>
      </rPr>
      <t>) EU-28: estimate based on latest available information. Denmark, Ireland and Portugal: national level. Romania, Sweden and the United Kingdom: 31 December 2011. Greece: 31 December 2010. France: 31 December 2009. Denmark: 31 December 2008. Population data for 1 January of the year following the reference year for the vehicle stock data. Greece: provisional.</t>
    </r>
  </si>
  <si>
    <t>Provincia Autonoma di Trento (ITH2)</t>
  </si>
  <si>
    <t>Marche (ITI3)</t>
  </si>
  <si>
    <t>Provincia Autonoma di Bolzano/Bozen (ITH1)</t>
  </si>
  <si>
    <r>
      <t>(</t>
    </r>
    <r>
      <rPr>
        <vertAlign val="superscript"/>
        <sz val="9"/>
        <rFont val="Arial"/>
        <family val="2"/>
      </rPr>
      <t>3</t>
    </r>
    <r>
      <rPr>
        <sz val="9"/>
        <rFont val="Arial"/>
        <family val="2"/>
      </rPr>
      <t>) EU-28: estimates based on latest available information. Population data for 1 January of the year following the reference year for the vehicle stock data. Ireland and Portugal: national level. Romania, Sweden and the United Kingdom: 31 December 2011. Greece: 31 December 2010. France: 31 December 2009. Greece: provisional. Denmark: also not available.</t>
    </r>
  </si>
  <si>
    <r>
      <t>(</t>
    </r>
    <r>
      <rPr>
        <vertAlign val="superscript"/>
        <sz val="9"/>
        <rFont val="Arial"/>
        <family val="2"/>
      </rPr>
      <t>1</t>
    </r>
    <r>
      <rPr>
        <sz val="9"/>
        <rFont val="Arial"/>
        <family val="2"/>
      </rPr>
      <t xml:space="preserve">) The figure shows the 20 EU regions with the highest rates for each of the indicators. Départements d'outre mer (FR9), Cheshire (UKD6) and Merseyside (UKD7): not available. </t>
    </r>
  </si>
  <si>
    <r>
      <t>(</t>
    </r>
    <r>
      <rPr>
        <vertAlign val="superscript"/>
        <sz val="9"/>
        <rFont val="Arial"/>
        <family val="2"/>
      </rPr>
      <t>2</t>
    </r>
    <r>
      <rPr>
        <sz val="9"/>
        <rFont val="Arial"/>
        <family val="2"/>
      </rPr>
      <t xml:space="preserve">) EU-28: estimates based on latest available information (excluding Denmark and Portugal). Romania, Sweden and the United Kingdom: 2011. Greece: 2010. France: 2009 (other than Île de France (FR10), 2008; départements d'outre mer (FR9), not available). Valle d'Aosta/Vallée d'Aoste (ITC2) is influenced by a specific tax arrangement and therefore does not necessarily reflect the actual number of passenger cars per inhabitant in the region. Greece: provisional. </t>
    </r>
  </si>
  <si>
    <t>Małopolskie (PL21)</t>
  </si>
  <si>
    <r>
      <t>(</t>
    </r>
    <r>
      <rPr>
        <vertAlign val="superscript"/>
        <sz val="9"/>
        <rFont val="Arial"/>
        <family val="2"/>
      </rPr>
      <t>1</t>
    </r>
    <r>
      <rPr>
        <sz val="9"/>
        <rFont val="Arial"/>
        <family val="2"/>
      </rPr>
      <t>) Total number of passengers embarked and disembarked. Poitou-Charentes (FR43) and Aquitaine (FR61): 2011. Bremen (DE50) and Cumbria (UKD1): 2009. Lüneburg (DE93): 2008.</t>
    </r>
  </si>
  <si>
    <t>EU-28 = 831 886</t>
  </si>
  <si>
    <t>EU-28 = 0.8</t>
  </si>
  <si>
    <t>EU-28 = 398 110</t>
  </si>
  <si>
    <t>Average number of passengers per inhabitant</t>
  </si>
  <si>
    <t>(number of passenger cars per 1 000 inhabitants in 2012, % overall change in motorisation rate from 2005–12)</t>
  </si>
  <si>
    <t>Motorisation rate, 2012 (passenger cars per 1 000 inhabitants)</t>
  </si>
  <si>
    <t>(number of public transport vehicles per 1 000 inhabitants)</t>
  </si>
  <si>
    <t>(vehicles per 1 000 inhabitants)</t>
  </si>
  <si>
    <t>(per 1 000 inhabitants)</t>
  </si>
  <si>
    <t>(per 1 000 km² of total area)</t>
  </si>
  <si>
    <t>(per 1 000 passenger cars)</t>
  </si>
  <si>
    <t>Number of passengers (1 000)</t>
  </si>
  <si>
    <t>(km of railway line per 1 000 km² of total area)</t>
  </si>
  <si>
    <t>(km per 1 000 km² of total area)</t>
  </si>
  <si>
    <r>
      <t>Map 1: Motorisation rates, by NUTS 2 regions, 2005–12 (</t>
    </r>
    <r>
      <rPr>
        <b/>
        <vertAlign val="superscript"/>
        <sz val="11"/>
        <rFont val="Arial"/>
        <family val="2"/>
      </rPr>
      <t>1</t>
    </r>
    <r>
      <rPr>
        <b/>
        <sz val="11"/>
        <rFont val="Arial"/>
        <family val="2"/>
      </rPr>
      <t>)</t>
    </r>
  </si>
  <si>
    <r>
      <t>Map 2: Equipment rate for public transport vehicles (motor coaches, buses and trolleybuses), by NUTS 2 regions, 31 December 2012 (</t>
    </r>
    <r>
      <rPr>
        <b/>
        <vertAlign val="superscript"/>
        <sz val="11"/>
        <rFont val="Arial"/>
        <family val="2"/>
      </rPr>
      <t>1</t>
    </r>
    <r>
      <rPr>
        <b/>
        <sz val="11"/>
        <rFont val="Arial"/>
        <family val="2"/>
      </rPr>
      <t>)</t>
    </r>
  </si>
  <si>
    <r>
      <t>Map 3: Persons injured in road accidents, by NUTS 2 regions, 2012 (</t>
    </r>
    <r>
      <rPr>
        <b/>
        <vertAlign val="superscript"/>
        <sz val="11"/>
        <rFont val="Arial"/>
        <family val="2"/>
      </rPr>
      <t>1</t>
    </r>
    <r>
      <rPr>
        <b/>
        <sz val="11"/>
        <rFont val="Arial"/>
        <family val="2"/>
      </rPr>
      <t>)</t>
    </r>
  </si>
  <si>
    <r>
      <t>Map 4: Number of air passengers, by NUTS 2 regions, 2012 (</t>
    </r>
    <r>
      <rPr>
        <b/>
        <vertAlign val="superscript"/>
        <sz val="11"/>
        <color indexed="8"/>
        <rFont val="Arial"/>
        <family val="2"/>
      </rPr>
      <t>1</t>
    </r>
    <r>
      <rPr>
        <b/>
        <sz val="11"/>
        <color indexed="8"/>
        <rFont val="Arial"/>
        <family val="2"/>
      </rPr>
      <t>)</t>
    </r>
  </si>
  <si>
    <r>
      <t>Map 5: Density of rail networks, by NUTS 2 regions, 2012 (</t>
    </r>
    <r>
      <rPr>
        <b/>
        <vertAlign val="superscript"/>
        <sz val="11"/>
        <rFont val="Arial"/>
        <family val="2"/>
      </rPr>
      <t>1</t>
    </r>
    <r>
      <rPr>
        <b/>
        <sz val="11"/>
        <rFont val="Arial"/>
        <family val="2"/>
      </rPr>
      <t>)</t>
    </r>
  </si>
  <si>
    <r>
      <t>Map 6: Number of maritime passengers, by NUTS 2 regions, 2012 (</t>
    </r>
    <r>
      <rPr>
        <b/>
        <vertAlign val="superscript"/>
        <sz val="11"/>
        <color indexed="8"/>
        <rFont val="Arial"/>
        <family val="2"/>
      </rPr>
      <t>1</t>
    </r>
    <r>
      <rPr>
        <b/>
        <sz val="11"/>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</si>
</sst>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
    <numFmt numFmtId="166" formatCode="#,##0_i"/>
    <numFmt numFmtId="167" formatCode="@_i"/>
    <numFmt numFmtId="168" formatCode="#,##0.0"/>
    <numFmt numFmtId="169" formatCode="#,##0.0_i"/>
    <numFmt numFmtId="170" formatCode="0.0000"/>
  </numFmts>
  <fonts count="67">
    <font>
      <sz val="9"/>
      <name val="Arial"/>
      <family val="2"/>
    </font>
    <font>
      <sz val="10"/>
      <name val="Arial"/>
      <family val="2"/>
    </font>
    <font>
      <u val="single"/>
      <sz val="10"/>
      <color indexed="12"/>
      <name val="Arial"/>
      <family val="2"/>
    </font>
    <font>
      <sz val="8"/>
      <name val="Arial"/>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sz val="7"/>
      <name val="Myriad Pro"/>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9"/>
      <name val="Arial"/>
      <family val="2"/>
    </font>
    <font>
      <sz val="9"/>
      <color indexed="9"/>
      <name val="Arial"/>
      <family val="2"/>
    </font>
    <font>
      <b/>
      <sz val="9"/>
      <color theme="1"/>
      <name val="Arial"/>
      <family val="2"/>
    </font>
    <font>
      <sz val="9"/>
      <color rgb="FFFF0000"/>
      <name val="Arial"/>
      <family val="2"/>
    </font>
    <font>
      <strike/>
      <sz val="9"/>
      <name val="Arial"/>
      <family val="2"/>
    </font>
    <font>
      <b/>
      <sz val="9"/>
      <color indexed="8"/>
      <name val="Arial"/>
      <family val="2"/>
    </font>
    <font>
      <b/>
      <sz val="9"/>
      <color indexed="63"/>
      <name val="Arial"/>
      <family val="2"/>
    </font>
    <font>
      <sz val="9"/>
      <color indexed="8"/>
      <name val="Arial"/>
      <family val="2"/>
    </font>
    <font>
      <i/>
      <sz val="9"/>
      <color indexed="8"/>
      <name val="Arial"/>
      <family val="2"/>
    </font>
    <font>
      <sz val="9"/>
      <color indexed="62"/>
      <name val="Arial"/>
      <family val="2"/>
    </font>
    <font>
      <i/>
      <sz val="9"/>
      <name val="Arial"/>
      <family val="2"/>
    </font>
    <font>
      <sz val="9"/>
      <color indexed="63"/>
      <name val="Arial"/>
      <family val="2"/>
    </font>
    <font>
      <b/>
      <sz val="9"/>
      <color indexed="10"/>
      <name val="Arial"/>
      <family val="2"/>
    </font>
    <font>
      <b/>
      <sz val="9"/>
      <color indexed="62"/>
      <name val="Arial"/>
      <family val="2"/>
    </font>
    <font>
      <sz val="9"/>
      <color indexed="15"/>
      <name val="Arial"/>
      <family val="2"/>
    </font>
    <font>
      <u val="single"/>
      <sz val="9"/>
      <name val="Arial"/>
      <family val="2"/>
    </font>
    <font>
      <b/>
      <sz val="11"/>
      <name val="Arial"/>
      <family val="2"/>
    </font>
    <font>
      <sz val="9"/>
      <color theme="1"/>
      <name val="Arial"/>
      <family val="2"/>
    </font>
    <font>
      <sz val="8"/>
      <color indexed="8"/>
      <name val="Verdana"/>
      <family val="2"/>
    </font>
    <font>
      <sz val="9"/>
      <color theme="0"/>
      <name val="Arial"/>
      <family val="2"/>
    </font>
    <font>
      <b/>
      <sz val="11"/>
      <color indexed="8"/>
      <name val="Arial"/>
      <family val="2"/>
    </font>
    <font>
      <vertAlign val="superscript"/>
      <sz val="9"/>
      <name val="Arial"/>
      <family val="2"/>
    </font>
    <font>
      <b/>
      <vertAlign val="superscript"/>
      <sz val="11"/>
      <name val="Arial"/>
      <family val="2"/>
    </font>
    <font>
      <b/>
      <vertAlign val="superscript"/>
      <sz val="9"/>
      <name val="Arial"/>
      <family val="2"/>
    </font>
    <font>
      <b/>
      <vertAlign val="superscript"/>
      <sz val="11"/>
      <color indexed="8"/>
      <name val="Arial"/>
      <family val="2"/>
    </font>
    <font>
      <sz val="8"/>
      <color indexed="8"/>
      <name val="Arial"/>
      <family val="2"/>
    </font>
    <font>
      <sz val="8"/>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right/>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right/>
      <top/>
      <bottom style="thick">
        <color indexed="8"/>
      </bottom>
    </border>
    <border>
      <left/>
      <right/>
      <top/>
      <bottom style="thick">
        <color indexed="59"/>
      </bottom>
    </border>
    <border>
      <left/>
      <right/>
      <top/>
      <bottom style="medium">
        <color indexed="59"/>
      </bottom>
    </border>
    <border>
      <left/>
      <right/>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8"/>
      </top>
      <bottom style="double">
        <color indexed="8"/>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hair">
        <color indexed="22"/>
      </top>
      <bottom style="hair">
        <color indexed="22"/>
      </bottom>
    </border>
    <border>
      <left/>
      <right/>
      <top style="hair">
        <color indexed="22"/>
      </top>
      <bottom style="thin">
        <color indexed="8"/>
      </bottom>
    </border>
    <border>
      <left/>
      <right/>
      <top style="thin">
        <color rgb="FF000000"/>
      </top>
      <bottom style="thin">
        <color rgb="FF000000"/>
      </bottom>
    </border>
    <border>
      <left/>
      <right/>
      <top/>
      <bottom style="thin">
        <color rgb="FF000000"/>
      </bottom>
    </border>
    <border>
      <left style="hair">
        <color rgb="FFC0C0C0"/>
      </left>
      <right/>
      <top style="thin">
        <color rgb="FF000000"/>
      </top>
      <bottom style="thin">
        <color rgb="FF000000"/>
      </bottom>
    </border>
    <border>
      <left style="hair">
        <color indexed="22"/>
      </left>
      <right/>
      <top style="thin">
        <color rgb="FF000000"/>
      </top>
      <bottom style="thin">
        <color rgb="FF000000"/>
      </bottom>
    </border>
    <border>
      <left style="hair">
        <color rgb="FFC0C0C0"/>
      </left>
      <right/>
      <top/>
      <bottom style="thin">
        <color rgb="FF000000"/>
      </bottom>
    </border>
    <border>
      <left style="hair">
        <color rgb="FFC0C0C0"/>
      </left>
      <right/>
      <top/>
      <bottom/>
    </border>
    <border>
      <left style="hair">
        <color rgb="FFC0C0C0"/>
      </left>
      <right style="hair">
        <color indexed="22"/>
      </right>
      <top style="hair">
        <color indexed="22"/>
      </top>
      <bottom style="hair">
        <color indexed="22"/>
      </bottom>
    </border>
    <border>
      <left style="hair">
        <color rgb="FFC0C0C0"/>
      </left>
      <right/>
      <top style="hair">
        <color indexed="22"/>
      </top>
      <bottom style="hair">
        <color indexed="22"/>
      </bottom>
    </border>
    <border>
      <left style="hair">
        <color rgb="FFC0C0C0"/>
      </left>
      <right style="hair">
        <color indexed="22"/>
      </right>
      <top style="hair">
        <color indexed="22"/>
      </top>
      <bottom style="thin"/>
    </border>
    <border>
      <left/>
      <right/>
      <top/>
      <bottom style="thin"/>
    </border>
    <border>
      <left style="hair">
        <color indexed="22"/>
      </left>
      <right/>
      <top/>
      <bottom style="hair">
        <color indexed="22"/>
      </bottom>
    </border>
    <border>
      <left style="hair">
        <color indexed="22"/>
      </left>
      <right/>
      <top style="hair">
        <color indexed="22"/>
      </top>
      <bottom style="hair">
        <color indexed="22"/>
      </bottom>
    </border>
    <border>
      <left style="hair">
        <color indexed="22"/>
      </left>
      <right/>
      <top style="hair">
        <color indexed="22"/>
      </top>
      <bottom style="thin">
        <color indexed="8"/>
      </bottom>
    </border>
    <border>
      <left style="hair">
        <color indexed="22"/>
      </left>
      <right/>
      <top/>
      <bottom style="thin">
        <color rgb="FF000000"/>
      </bottom>
    </border>
    <border>
      <left/>
      <right style="thin"/>
      <top/>
      <bottom/>
    </border>
  </borders>
  <cellStyleXfs count="11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7"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25" fillId="0" borderId="0" applyNumberFormat="0" applyFill="0" applyBorder="0" applyAlignment="0" applyProtection="0"/>
    <xf numFmtId="0" fontId="6" fillId="8" borderId="0" applyNumberFormat="0" applyBorder="0" applyAlignment="0" applyProtection="0"/>
    <xf numFmtId="0" fontId="27" fillId="28" borderId="1" applyNumberFormat="0" applyAlignment="0" applyProtection="0"/>
    <xf numFmtId="0" fontId="7" fillId="29" borderId="2" applyNumberFormat="0" applyAlignment="0" applyProtection="0"/>
    <xf numFmtId="0" fontId="28" fillId="0" borderId="3" applyNumberFormat="0" applyFill="0" applyAlignment="0" applyProtection="0"/>
    <xf numFmtId="0" fontId="8" fillId="30" borderId="4" applyNumberFormat="0" applyAlignment="0" applyProtection="0"/>
    <xf numFmtId="0" fontId="3" fillId="24" borderId="5" applyNumberFormat="0" applyFont="0" applyAlignment="0" applyProtection="0"/>
    <xf numFmtId="0" fontId="30" fillId="7" borderId="1" applyNumberFormat="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12" borderId="2" applyNumberFormat="0" applyAlignment="0" applyProtection="0"/>
    <xf numFmtId="0" fontId="26" fillId="3" borderId="0" applyNumberFormat="0" applyBorder="0" applyAlignment="0" applyProtection="0"/>
    <xf numFmtId="0" fontId="2" fillId="0" borderId="0" applyNumberFormat="0" applyFill="0" applyBorder="0">
      <alignment/>
      <protection locked="0"/>
    </xf>
    <xf numFmtId="0" fontId="36" fillId="0" borderId="0" applyNumberFormat="0" applyFill="0" applyBorder="0">
      <alignment/>
      <protection locked="0"/>
    </xf>
    <xf numFmtId="0" fontId="15" fillId="0" borderId="9" applyNumberFormat="0" applyFill="0" applyAlignment="0" applyProtection="0"/>
    <xf numFmtId="0" fontId="16" fillId="7" borderId="0" applyNumberFormat="0" applyBorder="0" applyAlignment="0" applyProtection="0"/>
    <xf numFmtId="0" fontId="37" fillId="31" borderId="0" applyNumberFormat="0" applyBorder="0" applyAlignment="0" applyProtection="0"/>
    <xf numFmtId="0" fontId="17" fillId="0" borderId="0">
      <alignment/>
      <protection/>
    </xf>
    <xf numFmtId="0" fontId="1" fillId="0" borderId="0">
      <alignment/>
      <protection/>
    </xf>
    <xf numFmtId="0" fontId="1" fillId="0" borderId="0">
      <alignment/>
      <protection/>
    </xf>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 borderId="10" applyNumberFormat="0" applyFont="0" applyAlignment="0" applyProtection="0"/>
    <xf numFmtId="0" fontId="18" fillId="29" borderId="11" applyNumberFormat="0" applyAlignment="0" applyProtection="0"/>
    <xf numFmtId="0" fontId="32" fillId="4" borderId="0" applyNumberFormat="0" applyBorder="0" applyAlignment="0" applyProtection="0"/>
    <xf numFmtId="0" fontId="38" fillId="28" borderId="12" applyNumberFormat="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20" fillId="0" borderId="16" applyNumberFormat="0" applyFill="0" applyAlignment="0" applyProtection="0"/>
    <xf numFmtId="0" fontId="29" fillId="29" borderId="17" applyNumberFormat="0" applyAlignment="0" applyProtection="0"/>
    <xf numFmtId="0" fontId="21" fillId="0" borderId="0" applyNumberFormat="0" applyFill="0" applyBorder="0" applyAlignment="0" applyProtection="0"/>
    <xf numFmtId="0" fontId="3" fillId="0" borderId="0" applyNumberFormat="0" applyFill="0" applyBorder="0" applyAlignment="0" applyProtection="0"/>
  </cellStyleXfs>
  <cellXfs count="252">
    <xf numFmtId="0" fontId="0" fillId="0" borderId="0" xfId="0" applyAlignment="1">
      <alignment vertical="center"/>
    </xf>
    <xf numFmtId="0" fontId="0" fillId="0" borderId="0" xfId="91" applyFont="1" applyFill="1">
      <alignment/>
      <protection/>
    </xf>
    <xf numFmtId="0" fontId="0" fillId="0" borderId="0" xfId="0" applyFont="1" applyAlignment="1">
      <alignment vertical="center"/>
    </xf>
    <xf numFmtId="2" fontId="0" fillId="0" borderId="0" xfId="92" applyNumberFormat="1" applyFont="1" applyFill="1" applyBorder="1">
      <alignment/>
      <protection/>
    </xf>
    <xf numFmtId="49" fontId="40" fillId="0" borderId="0" xfId="0" applyNumberFormat="1" applyFont="1" applyFill="1" applyAlignment="1">
      <alignment vertical="center"/>
    </xf>
    <xf numFmtId="0" fontId="40" fillId="0" borderId="0" xfId="0" applyFont="1" applyFill="1" applyAlignment="1">
      <alignment vertical="center"/>
    </xf>
    <xf numFmtId="0" fontId="0" fillId="0" borderId="0" xfId="0" applyFont="1" applyFill="1" applyAlignment="1">
      <alignment vertical="center"/>
    </xf>
    <xf numFmtId="0" fontId="41" fillId="0" borderId="0" xfId="0" applyFont="1" applyFill="1" applyAlignment="1">
      <alignment vertical="center"/>
    </xf>
    <xf numFmtId="0" fontId="0" fillId="0" borderId="0" xfId="0" applyNumberFormat="1" applyFont="1" applyFill="1" applyAlignment="1">
      <alignment vertical="center"/>
    </xf>
    <xf numFmtId="0" fontId="42" fillId="0" borderId="0" xfId="0" applyFont="1" applyFill="1" applyAlignment="1">
      <alignment vertical="center"/>
    </xf>
    <xf numFmtId="0" fontId="0" fillId="0" borderId="0" xfId="0" applyFont="1" applyFill="1" applyAlignment="1">
      <alignment vertical="center"/>
    </xf>
    <xf numFmtId="0" fontId="0" fillId="0" borderId="0" xfId="0" applyNumberFormat="1" applyFont="1" applyFill="1" applyAlignment="1">
      <alignment vertical="center"/>
    </xf>
    <xf numFmtId="0" fontId="44" fillId="0" borderId="0" xfId="0" applyFont="1" applyFill="1" applyAlignment="1">
      <alignment vertical="center"/>
    </xf>
    <xf numFmtId="0" fontId="44" fillId="0" borderId="0" xfId="0" applyNumberFormat="1" applyFont="1" applyFill="1" applyAlignment="1">
      <alignment vertical="center"/>
    </xf>
    <xf numFmtId="0" fontId="40" fillId="0" borderId="0" xfId="88" applyFont="1" applyFill="1">
      <alignment/>
      <protection/>
    </xf>
    <xf numFmtId="1" fontId="40" fillId="0" borderId="0" xfId="91" applyNumberFormat="1" applyFont="1" applyFill="1" applyAlignment="1">
      <alignment horizontal="right"/>
      <protection/>
    </xf>
    <xf numFmtId="0" fontId="0" fillId="0" borderId="0" xfId="0" applyNumberFormat="1" applyFont="1" applyFill="1" applyBorder="1" applyAlignment="1">
      <alignment/>
    </xf>
    <xf numFmtId="0" fontId="45" fillId="0" borderId="0" xfId="91" applyFont="1" applyFill="1">
      <alignment/>
      <protection/>
    </xf>
    <xf numFmtId="0" fontId="0" fillId="0" borderId="0" xfId="91" applyFont="1" applyFill="1">
      <alignment/>
      <protection/>
    </xf>
    <xf numFmtId="0" fontId="0" fillId="0" borderId="0" xfId="0" applyFont="1" applyAlignment="1">
      <alignment vertical="center"/>
    </xf>
    <xf numFmtId="1" fontId="0" fillId="0" borderId="0" xfId="91" applyNumberFormat="1" applyFont="1" applyFill="1">
      <alignment/>
      <protection/>
    </xf>
    <xf numFmtId="0" fontId="46" fillId="0" borderId="0" xfId="91" applyFont="1" applyFill="1">
      <alignment/>
      <protection/>
    </xf>
    <xf numFmtId="0" fontId="40" fillId="0" borderId="0" xfId="91" applyFont="1" applyFill="1">
      <alignment/>
      <protection/>
    </xf>
    <xf numFmtId="0" fontId="40" fillId="0" borderId="0" xfId="85" applyFont="1" applyFill="1">
      <alignment/>
      <protection/>
    </xf>
    <xf numFmtId="0" fontId="45" fillId="0" borderId="0" xfId="0" applyFont="1" applyAlignment="1">
      <alignment vertical="center"/>
    </xf>
    <xf numFmtId="0" fontId="47" fillId="0" borderId="0" xfId="0" applyFont="1" applyAlignment="1">
      <alignment vertical="center"/>
    </xf>
    <xf numFmtId="0" fontId="0" fillId="0" borderId="0" xfId="85" applyFont="1">
      <alignment/>
      <protection/>
    </xf>
    <xf numFmtId="0" fontId="0" fillId="0" borderId="0" xfId="88" applyFont="1" applyFill="1" applyAlignment="1">
      <alignment vertical="center"/>
      <protection/>
    </xf>
    <xf numFmtId="0" fontId="0" fillId="0" borderId="0" xfId="0" applyFont="1" applyFill="1" applyBorder="1" applyAlignment="1">
      <alignment vertical="center"/>
    </xf>
    <xf numFmtId="1" fontId="0" fillId="0" borderId="0" xfId="88" applyNumberFormat="1" applyFont="1" applyFill="1" applyAlignment="1">
      <alignment vertical="center"/>
      <protection/>
    </xf>
    <xf numFmtId="0" fontId="0" fillId="0" borderId="0" xfId="88" applyFont="1" applyFill="1" applyBorder="1" applyAlignment="1">
      <alignment vertical="center"/>
      <protection/>
    </xf>
    <xf numFmtId="0" fontId="0" fillId="0" borderId="18" xfId="91" applyFont="1" applyFill="1" applyBorder="1" applyAlignment="1">
      <alignment horizontal="right"/>
      <protection/>
    </xf>
    <xf numFmtId="0" fontId="0" fillId="0" borderId="0" xfId="91" applyFont="1" applyFill="1" applyAlignment="1">
      <alignment vertical="center"/>
      <protection/>
    </xf>
    <xf numFmtId="164" fontId="40" fillId="0" borderId="0" xfId="91" applyNumberFormat="1" applyFont="1" applyFill="1" applyAlignment="1">
      <alignment vertical="center"/>
      <protection/>
    </xf>
    <xf numFmtId="0" fontId="0" fillId="0" borderId="0" xfId="94" applyFont="1" applyFill="1">
      <alignment/>
      <protection/>
    </xf>
    <xf numFmtId="0" fontId="40" fillId="0" borderId="0" xfId="91" applyFont="1" applyFill="1" applyAlignment="1">
      <alignment vertical="center"/>
      <protection/>
    </xf>
    <xf numFmtId="0" fontId="48" fillId="0" borderId="0" xfId="89" applyFont="1" applyFill="1" applyBorder="1" applyAlignment="1">
      <alignment vertical="center"/>
      <protection/>
    </xf>
    <xf numFmtId="0" fontId="47" fillId="0" borderId="0" xfId="89" applyFont="1" applyFill="1" applyAlignment="1">
      <alignment vertical="center"/>
      <protection/>
    </xf>
    <xf numFmtId="0" fontId="49" fillId="0" borderId="0" xfId="91" applyFont="1" applyFill="1" applyAlignment="1">
      <alignment vertical="center"/>
      <protection/>
    </xf>
    <xf numFmtId="0" fontId="50" fillId="0" borderId="0" xfId="0" applyFont="1" applyAlignment="1">
      <alignment vertical="center"/>
    </xf>
    <xf numFmtId="0" fontId="0" fillId="0" borderId="0" xfId="89" applyFont="1" applyFill="1" applyAlignment="1">
      <alignment vertical="center"/>
      <protection/>
    </xf>
    <xf numFmtId="0" fontId="50" fillId="0" borderId="0" xfId="89" applyFont="1" applyFill="1" applyBorder="1" applyAlignment="1">
      <alignment vertical="center"/>
      <protection/>
    </xf>
    <xf numFmtId="0" fontId="0" fillId="0" borderId="0" xfId="88" applyFont="1" applyFill="1" applyAlignment="1">
      <alignment vertical="center" wrapText="1"/>
      <protection/>
    </xf>
    <xf numFmtId="1" fontId="0" fillId="0" borderId="0" xfId="91" applyNumberFormat="1" applyFont="1" applyFill="1" applyAlignment="1">
      <alignment horizontal="right"/>
      <protection/>
    </xf>
    <xf numFmtId="0" fontId="0" fillId="0" borderId="0" xfId="91" applyFont="1" applyFill="1" applyAlignment="1">
      <alignment horizontal="justify" vertical="center"/>
      <protection/>
    </xf>
    <xf numFmtId="2" fontId="0" fillId="0" borderId="0" xfId="91" applyNumberFormat="1" applyFont="1" applyFill="1">
      <alignment/>
      <protection/>
    </xf>
    <xf numFmtId="2" fontId="0" fillId="0" borderId="0" xfId="91" applyNumberFormat="1" applyFont="1" applyFill="1" applyBorder="1">
      <alignment/>
      <protection/>
    </xf>
    <xf numFmtId="0" fontId="0" fillId="0" borderId="0" xfId="88" applyFont="1" applyFill="1" applyAlignment="1" quotePrefix="1">
      <alignment vertical="center"/>
      <protection/>
    </xf>
    <xf numFmtId="0" fontId="0" fillId="0" borderId="0" xfId="89" applyNumberFormat="1" applyFont="1" applyFill="1" applyBorder="1" applyAlignment="1">
      <alignment/>
      <protection/>
    </xf>
    <xf numFmtId="0" fontId="0" fillId="0" borderId="0" xfId="88" applyNumberFormat="1" applyFont="1" applyFill="1" applyBorder="1" applyAlignment="1">
      <alignment/>
      <protection/>
    </xf>
    <xf numFmtId="0" fontId="40" fillId="0" borderId="0" xfId="0" applyFont="1" applyAlignment="1">
      <alignment vertical="center"/>
    </xf>
    <xf numFmtId="164" fontId="0" fillId="0" borderId="0" xfId="93" applyNumberFormat="1" applyFont="1" applyAlignment="1">
      <alignment vertical="center"/>
      <protection/>
    </xf>
    <xf numFmtId="3" fontId="0" fillId="0" borderId="0" xfId="88" applyNumberFormat="1" applyFont="1" applyFill="1" applyAlignment="1">
      <alignment vertical="center"/>
      <protection/>
    </xf>
    <xf numFmtId="0" fontId="47" fillId="0" borderId="0" xfId="0" applyFont="1" applyFill="1" applyAlignment="1">
      <alignment vertical="center"/>
    </xf>
    <xf numFmtId="0" fontId="0" fillId="0" borderId="0" xfId="92" applyFont="1" applyFill="1">
      <alignment/>
      <protection/>
    </xf>
    <xf numFmtId="0" fontId="0" fillId="0" borderId="0" xfId="92" applyFont="1">
      <alignment/>
      <protection/>
    </xf>
    <xf numFmtId="0" fontId="0" fillId="0" borderId="0" xfId="92" applyFont="1" applyBorder="1">
      <alignment/>
      <protection/>
    </xf>
    <xf numFmtId="0" fontId="40" fillId="0" borderId="0" xfId="92" applyFont="1" applyFill="1">
      <alignment/>
      <protection/>
    </xf>
    <xf numFmtId="0" fontId="0" fillId="0" borderId="0" xfId="92" applyFont="1" applyFill="1" applyBorder="1">
      <alignment/>
      <protection/>
    </xf>
    <xf numFmtId="0" fontId="51" fillId="0" borderId="0" xfId="92" applyFont="1" applyFill="1" applyBorder="1">
      <alignment/>
      <protection/>
    </xf>
    <xf numFmtId="0" fontId="40" fillId="0" borderId="0" xfId="92" applyFont="1">
      <alignment/>
      <protection/>
    </xf>
    <xf numFmtId="164" fontId="0" fillId="0" borderId="0" xfId="92" applyNumberFormat="1" applyFont="1" applyBorder="1">
      <alignment/>
      <protection/>
    </xf>
    <xf numFmtId="49" fontId="40" fillId="0" borderId="0" xfId="92" applyNumberFormat="1" applyFont="1" applyFill="1" applyBorder="1" applyAlignment="1">
      <alignment horizontal="left" vertical="center"/>
      <protection/>
    </xf>
    <xf numFmtId="2" fontId="0" fillId="0" borderId="0" xfId="92" applyNumberFormat="1" applyFont="1" applyFill="1" applyBorder="1">
      <alignment/>
      <protection/>
    </xf>
    <xf numFmtId="0" fontId="0" fillId="0" borderId="0" xfId="92" applyFont="1" applyFill="1" applyBorder="1" applyAlignment="1">
      <alignment vertical="center"/>
      <protection/>
    </xf>
    <xf numFmtId="0" fontId="0" fillId="0" borderId="0" xfId="92" applyFont="1" applyAlignment="1">
      <alignment vertical="center"/>
      <protection/>
    </xf>
    <xf numFmtId="0" fontId="52" fillId="0" borderId="0" xfId="91" applyFont="1" applyFill="1">
      <alignment/>
      <protection/>
    </xf>
    <xf numFmtId="164" fontId="40" fillId="0" borderId="0" xfId="90" applyNumberFormat="1" applyFont="1" applyFill="1" applyAlignment="1">
      <alignment vertical="center"/>
      <protection/>
    </xf>
    <xf numFmtId="49" fontId="53" fillId="0" borderId="0" xfId="92" applyNumberFormat="1" applyFont="1" applyFill="1" applyBorder="1" applyAlignment="1">
      <alignment horizontal="center" vertical="center"/>
      <protection/>
    </xf>
    <xf numFmtId="0" fontId="0" fillId="0" borderId="0" xfId="87" applyFont="1" applyFill="1" applyAlignment="1">
      <alignment vertical="center"/>
      <protection/>
    </xf>
    <xf numFmtId="0" fontId="0" fillId="0" borderId="0" xfId="92" applyFont="1" applyAlignment="1">
      <alignment wrapText="1"/>
      <protection/>
    </xf>
    <xf numFmtId="49" fontId="53" fillId="0" borderId="0" xfId="92" applyNumberFormat="1" applyFont="1" applyFill="1" applyBorder="1" applyAlignment="1">
      <alignment horizontal="left" vertical="center"/>
      <protection/>
    </xf>
    <xf numFmtId="0" fontId="40" fillId="0" borderId="0" xfId="88" applyFont="1" applyFill="1" applyAlignment="1">
      <alignment horizontal="left" vertical="center"/>
      <protection/>
    </xf>
    <xf numFmtId="0" fontId="0" fillId="0" borderId="0" xfId="86" applyNumberFormat="1" applyFont="1" applyFill="1" applyBorder="1" applyAlignment="1">
      <alignment/>
    </xf>
    <xf numFmtId="164" fontId="0" fillId="0" borderId="0" xfId="86" applyNumberFormat="1" applyFont="1" applyFill="1" applyBorder="1" applyAlignment="1">
      <alignment horizontal="left"/>
    </xf>
    <xf numFmtId="0" fontId="0" fillId="0" borderId="0" xfId="92" applyFont="1" applyFill="1" applyBorder="1" applyAlignment="1">
      <alignment vertical="center" wrapText="1"/>
      <protection/>
    </xf>
    <xf numFmtId="0" fontId="40" fillId="0" borderId="0" xfId="92" applyFont="1" applyBorder="1">
      <alignment/>
      <protection/>
    </xf>
    <xf numFmtId="0" fontId="54" fillId="0" borderId="0" xfId="92" applyFont="1">
      <alignment/>
      <protection/>
    </xf>
    <xf numFmtId="49" fontId="40" fillId="0" borderId="0" xfId="92" applyNumberFormat="1" applyFont="1" applyFill="1" applyBorder="1" applyAlignment="1">
      <alignment horizontal="center" vertical="center"/>
      <protection/>
    </xf>
    <xf numFmtId="49" fontId="0" fillId="0" borderId="0" xfId="92" applyNumberFormat="1" applyFont="1" applyFill="1" applyBorder="1" applyAlignment="1">
      <alignment horizontal="center" vertical="center"/>
      <protection/>
    </xf>
    <xf numFmtId="164" fontId="0" fillId="0" borderId="0" xfId="89" applyNumberFormat="1" applyFont="1" applyFill="1" applyAlignment="1">
      <alignment horizontal="right"/>
      <protection/>
    </xf>
    <xf numFmtId="0" fontId="45" fillId="0" borderId="0" xfId="0" applyFont="1" applyAlignment="1">
      <alignment vertical="center"/>
    </xf>
    <xf numFmtId="0" fontId="47" fillId="0" borderId="0" xfId="0" applyFont="1" applyAlignment="1">
      <alignment vertical="center"/>
    </xf>
    <xf numFmtId="0" fontId="55" fillId="0" borderId="0" xfId="91" applyFont="1" applyFill="1">
      <alignment/>
      <protection/>
    </xf>
    <xf numFmtId="2" fontId="0" fillId="0" borderId="0" xfId="91" applyNumberFormat="1" applyFont="1" applyFill="1" applyAlignment="1">
      <alignment horizontal="right"/>
      <protection/>
    </xf>
    <xf numFmtId="0" fontId="0" fillId="0" borderId="0" xfId="84" applyFont="1" applyFill="1">
      <alignment/>
      <protection/>
    </xf>
    <xf numFmtId="0" fontId="40" fillId="0" borderId="0" xfId="84" applyFont="1" applyFill="1">
      <alignment/>
      <protection/>
    </xf>
    <xf numFmtId="0" fontId="0" fillId="0" borderId="0" xfId="84" applyFont="1" applyFill="1" applyBorder="1">
      <alignment/>
      <protection/>
    </xf>
    <xf numFmtId="0" fontId="0" fillId="0" borderId="0" xfId="84" applyFont="1" applyFill="1" applyBorder="1" applyAlignment="1">
      <alignment horizontal="center"/>
      <protection/>
    </xf>
    <xf numFmtId="164" fontId="0" fillId="0" borderId="0" xfId="84" applyNumberFormat="1" applyFont="1" applyFill="1" applyBorder="1" applyAlignment="1">
      <alignment horizontal="center"/>
      <protection/>
    </xf>
    <xf numFmtId="0" fontId="0" fillId="0" borderId="0" xfId="84" applyNumberFormat="1" applyFont="1" applyFill="1" applyBorder="1" applyAlignment="1">
      <alignment/>
      <protection/>
    </xf>
    <xf numFmtId="0" fontId="40" fillId="0" borderId="0" xfId="85" applyFont="1" applyFill="1" applyAlignment="1">
      <alignment vertical="center"/>
      <protection/>
    </xf>
    <xf numFmtId="0" fontId="0" fillId="0" borderId="0" xfId="85" applyFont="1" applyAlignment="1">
      <alignment vertical="center"/>
      <protection/>
    </xf>
    <xf numFmtId="0" fontId="40" fillId="0" borderId="0" xfId="0" applyFont="1" applyAlignment="1">
      <alignment vertical="center"/>
    </xf>
    <xf numFmtId="0" fontId="0" fillId="0" borderId="0" xfId="0" applyFont="1" applyAlignment="1">
      <alignment vertical="center"/>
    </xf>
    <xf numFmtId="0" fontId="41" fillId="0" borderId="0" xfId="84" applyFont="1" applyFill="1">
      <alignment/>
      <protection/>
    </xf>
    <xf numFmtId="164" fontId="0" fillId="0" borderId="0" xfId="84" applyNumberFormat="1" applyFont="1" applyFill="1">
      <alignment/>
      <protection/>
    </xf>
    <xf numFmtId="164" fontId="40" fillId="0" borderId="0" xfId="84" applyNumberFormat="1" applyFont="1" applyFill="1" applyBorder="1" applyAlignment="1">
      <alignment horizontal="left" vertical="center"/>
      <protection/>
    </xf>
    <xf numFmtId="164" fontId="40" fillId="0" borderId="19" xfId="84" applyNumberFormat="1" applyFont="1" applyFill="1" applyBorder="1" applyAlignment="1">
      <alignment horizontal="left" vertical="center"/>
      <protection/>
    </xf>
    <xf numFmtId="0" fontId="0" fillId="0" borderId="0" xfId="84" applyFont="1" applyFill="1" applyAlignment="1">
      <alignment vertical="center"/>
      <protection/>
    </xf>
    <xf numFmtId="0" fontId="51" fillId="0" borderId="0" xfId="0" applyFont="1" applyAlignment="1">
      <alignment vertical="center"/>
    </xf>
    <xf numFmtId="3" fontId="0" fillId="0" borderId="0" xfId="84" applyNumberFormat="1" applyFont="1" applyFill="1" applyBorder="1" applyAlignment="1">
      <alignment/>
      <protection/>
    </xf>
    <xf numFmtId="164" fontId="40" fillId="0" borderId="20" xfId="84" applyNumberFormat="1" applyFont="1" applyFill="1" applyBorder="1" applyAlignment="1">
      <alignment horizontal="left" vertical="center"/>
      <protection/>
    </xf>
    <xf numFmtId="3" fontId="0" fillId="0" borderId="0" xfId="0" applyNumberFormat="1" applyFont="1" applyAlignment="1">
      <alignment vertical="center"/>
    </xf>
    <xf numFmtId="0" fontId="56" fillId="0" borderId="0" xfId="0" applyFont="1" applyAlignment="1">
      <alignment horizontal="left" vertical="center"/>
    </xf>
    <xf numFmtId="0" fontId="43" fillId="0" borderId="0" xfId="91" applyFont="1" applyFill="1">
      <alignment/>
      <protection/>
    </xf>
    <xf numFmtId="0" fontId="43" fillId="0" borderId="0" xfId="91" applyFont="1" applyFill="1" quotePrefix="1">
      <alignment/>
      <protection/>
    </xf>
    <xf numFmtId="0" fontId="57" fillId="0" borderId="0" xfId="0" applyFont="1" applyAlignment="1">
      <alignment vertical="center"/>
    </xf>
    <xf numFmtId="0" fontId="0" fillId="0" borderId="0" xfId="0" applyFill="1" applyBorder="1" applyAlignment="1">
      <alignment/>
    </xf>
    <xf numFmtId="0" fontId="58" fillId="0" borderId="0" xfId="0" applyFont="1" applyFill="1" applyBorder="1" applyAlignment="1">
      <alignment/>
    </xf>
    <xf numFmtId="164" fontId="0" fillId="0" borderId="0" xfId="91" applyNumberFormat="1" applyFont="1" applyFill="1" applyAlignment="1">
      <alignment horizontal="right"/>
      <protection/>
    </xf>
    <xf numFmtId="0" fontId="0" fillId="0" borderId="0" xfId="91" applyFont="1" applyFill="1" applyBorder="1">
      <alignment/>
      <protection/>
    </xf>
    <xf numFmtId="0" fontId="0" fillId="0" borderId="0" xfId="91" applyFont="1" applyFill="1" applyAlignment="1">
      <alignment vertical="center"/>
      <protection/>
    </xf>
    <xf numFmtId="0" fontId="40" fillId="0" borderId="0" xfId="88" applyFont="1" applyFill="1" applyAlignment="1">
      <alignment wrapText="1"/>
      <protection/>
    </xf>
    <xf numFmtId="1" fontId="40" fillId="0" borderId="0" xfId="91" applyNumberFormat="1" applyFont="1" applyFill="1" applyAlignment="1">
      <alignment horizontal="right" wrapText="1"/>
      <protection/>
    </xf>
    <xf numFmtId="0" fontId="45" fillId="0" borderId="0" xfId="91" applyFont="1" applyFill="1" applyAlignment="1">
      <alignment wrapText="1"/>
      <protection/>
    </xf>
    <xf numFmtId="0" fontId="0" fillId="0" borderId="0" xfId="91" applyFont="1" applyFill="1" applyAlignment="1">
      <alignment wrapText="1"/>
      <protection/>
    </xf>
    <xf numFmtId="0" fontId="60" fillId="0" borderId="0" xfId="0" applyFont="1" applyAlignment="1">
      <alignment horizontal="left" vertical="center"/>
    </xf>
    <xf numFmtId="0" fontId="40" fillId="0" borderId="0" xfId="0" applyFont="1" applyFill="1" applyBorder="1" applyAlignment="1">
      <alignment/>
    </xf>
    <xf numFmtId="0" fontId="0" fillId="0" borderId="0" xfId="0" applyFont="1" applyFill="1" applyBorder="1" applyAlignment="1">
      <alignment vertical="center"/>
    </xf>
    <xf numFmtId="0" fontId="56" fillId="0" borderId="0" xfId="92" applyFont="1" applyAlignment="1">
      <alignment horizontal="left"/>
      <protection/>
    </xf>
    <xf numFmtId="0" fontId="0" fillId="0" borderId="0" xfId="92" applyFont="1">
      <alignment/>
      <protection/>
    </xf>
    <xf numFmtId="0" fontId="43" fillId="0" borderId="0" xfId="0" applyFont="1" applyAlignment="1">
      <alignment wrapText="1"/>
    </xf>
    <xf numFmtId="164" fontId="56" fillId="0" borderId="0" xfId="84" applyNumberFormat="1" applyFont="1" applyFill="1" applyAlignment="1">
      <alignment horizontal="left"/>
      <protection/>
    </xf>
    <xf numFmtId="164" fontId="40" fillId="32" borderId="21" xfId="84" applyNumberFormat="1" applyFont="1" applyFill="1" applyBorder="1" applyAlignment="1">
      <alignment horizontal="left" vertical="center"/>
      <protection/>
    </xf>
    <xf numFmtId="164" fontId="40" fillId="32" borderId="22" xfId="84" applyNumberFormat="1" applyFont="1" applyFill="1" applyBorder="1" applyAlignment="1">
      <alignment horizontal="left" vertical="center"/>
      <protection/>
    </xf>
    <xf numFmtId="0" fontId="40" fillId="33" borderId="23" xfId="84" applyFont="1" applyFill="1" applyBorder="1" applyAlignment="1">
      <alignment horizontal="center" vertical="center" wrapText="1"/>
      <protection/>
    </xf>
    <xf numFmtId="0" fontId="40" fillId="33" borderId="24" xfId="84" applyFont="1" applyFill="1" applyBorder="1" applyAlignment="1">
      <alignment horizontal="center" vertical="center" wrapText="1"/>
      <protection/>
    </xf>
    <xf numFmtId="0" fontId="40" fillId="33" borderId="21" xfId="84" applyFont="1" applyFill="1" applyBorder="1" applyAlignment="1">
      <alignment horizontal="left" vertical="center" wrapText="1"/>
      <protection/>
    </xf>
    <xf numFmtId="166" fontId="0" fillId="32" borderId="25" xfId="84" applyNumberFormat="1" applyFont="1" applyFill="1" applyBorder="1" applyAlignment="1">
      <alignment horizontal="right" vertical="center"/>
      <protection/>
    </xf>
    <xf numFmtId="166" fontId="0" fillId="0" borderId="26" xfId="84" applyNumberFormat="1" applyFont="1" applyFill="1" applyBorder="1" applyAlignment="1">
      <alignment horizontal="right" vertical="center"/>
      <protection/>
    </xf>
    <xf numFmtId="166" fontId="0" fillId="0" borderId="27" xfId="84" applyNumberFormat="1" applyFont="1" applyFill="1" applyBorder="1" applyAlignment="1">
      <alignment horizontal="right" vertical="center"/>
      <protection/>
    </xf>
    <xf numFmtId="166" fontId="0" fillId="0" borderId="28" xfId="84" applyNumberFormat="1" applyFont="1" applyFill="1" applyBorder="1" applyAlignment="1">
      <alignment horizontal="right" vertical="center"/>
      <protection/>
    </xf>
    <xf numFmtId="166" fontId="0" fillId="0" borderId="29" xfId="84" applyNumberFormat="1" applyFont="1" applyFill="1" applyBorder="1" applyAlignment="1">
      <alignment horizontal="right" vertical="center"/>
      <protection/>
    </xf>
    <xf numFmtId="166" fontId="0" fillId="32" borderId="23" xfId="84" applyNumberFormat="1" applyFont="1" applyFill="1" applyBorder="1" applyAlignment="1">
      <alignment horizontal="right" vertical="center"/>
      <protection/>
    </xf>
    <xf numFmtId="0" fontId="0" fillId="0" borderId="0" xfId="84" applyFont="1" applyFill="1" applyBorder="1">
      <alignment/>
      <protection/>
    </xf>
    <xf numFmtId="167" fontId="40" fillId="33" borderId="23" xfId="84" applyNumberFormat="1" applyFont="1" applyFill="1" applyBorder="1" applyAlignment="1">
      <alignment horizontal="center" vertical="center" wrapText="1"/>
      <protection/>
    </xf>
    <xf numFmtId="0" fontId="0" fillId="0" borderId="18" xfId="0" applyFont="1" applyFill="1" applyBorder="1" applyAlignment="1">
      <alignment vertical="center"/>
    </xf>
    <xf numFmtId="0" fontId="43" fillId="0" borderId="0" xfId="91" applyFont="1" applyFill="1" applyAlignment="1">
      <alignment vertical="center"/>
      <protection/>
    </xf>
    <xf numFmtId="0" fontId="43" fillId="0" borderId="0" xfId="84" applyFont="1" applyFill="1">
      <alignment/>
      <protection/>
    </xf>
    <xf numFmtId="0" fontId="0" fillId="0" borderId="0" xfId="84" applyFont="1" applyFill="1">
      <alignment/>
      <protection/>
    </xf>
    <xf numFmtId="168" fontId="0" fillId="0" borderId="0" xfId="89" applyNumberFormat="1" applyFont="1" applyFill="1" applyAlignment="1">
      <alignment horizontal="right"/>
      <protection/>
    </xf>
    <xf numFmtId="168" fontId="0" fillId="0" borderId="0" xfId="0" applyNumberFormat="1" applyFill="1" applyBorder="1" applyAlignment="1">
      <alignment/>
    </xf>
    <xf numFmtId="3" fontId="0" fillId="0" borderId="0" xfId="89" applyNumberFormat="1" applyFont="1" applyFill="1" applyAlignment="1">
      <alignment horizontal="right"/>
      <protection/>
    </xf>
    <xf numFmtId="3" fontId="0" fillId="0" borderId="0" xfId="0" applyNumberFormat="1" applyFill="1" applyBorder="1" applyAlignment="1">
      <alignment/>
    </xf>
    <xf numFmtId="1" fontId="0" fillId="0" borderId="0" xfId="89" applyNumberFormat="1" applyFont="1" applyFill="1" applyAlignment="1">
      <alignment horizontal="right"/>
      <protection/>
    </xf>
    <xf numFmtId="1" fontId="0" fillId="0" borderId="0" xfId="0" applyNumberFormat="1" applyFill="1" applyBorder="1" applyAlignment="1">
      <alignment/>
    </xf>
    <xf numFmtId="0" fontId="0" fillId="0" borderId="0" xfId="0" applyFont="1" applyFill="1" applyBorder="1" applyAlignment="1">
      <alignment vertical="center"/>
    </xf>
    <xf numFmtId="0" fontId="0" fillId="0" borderId="0" xfId="0" applyFont="1" applyFill="1" applyBorder="1" applyAlignment="1" quotePrefix="1">
      <alignment vertical="center"/>
    </xf>
    <xf numFmtId="0" fontId="0" fillId="0" borderId="0" xfId="91" applyFont="1" applyFill="1" applyAlignment="1">
      <alignment horizontal="center" vertical="center"/>
      <protection/>
    </xf>
    <xf numFmtId="0" fontId="0" fillId="0" borderId="0" xfId="91" applyFont="1" applyFill="1" applyAlignment="1" quotePrefix="1">
      <alignment horizontal="center" vertical="center"/>
      <protection/>
    </xf>
    <xf numFmtId="0" fontId="0" fillId="0" borderId="30" xfId="0" applyFont="1" applyBorder="1" applyAlignment="1" quotePrefix="1">
      <alignment horizontal="center" vertical="center" wrapText="1"/>
    </xf>
    <xf numFmtId="0" fontId="0" fillId="0" borderId="0" xfId="88" applyFont="1" applyFill="1" applyAlignment="1">
      <alignment vertical="center"/>
      <protection/>
    </xf>
    <xf numFmtId="0" fontId="0" fillId="0" borderId="0" xfId="88" applyFont="1" applyFill="1" applyAlignment="1">
      <alignment vertical="center" wrapText="1"/>
      <protection/>
    </xf>
    <xf numFmtId="0" fontId="0" fillId="0" borderId="0" xfId="88" applyFont="1" applyFill="1" applyBorder="1" applyAlignment="1">
      <alignment vertical="center"/>
      <protection/>
    </xf>
    <xf numFmtId="168" fontId="0" fillId="0" borderId="0" xfId="92" applyNumberFormat="1" applyFont="1" applyBorder="1">
      <alignment/>
      <protection/>
    </xf>
    <xf numFmtId="0" fontId="0" fillId="0" borderId="0" xfId="0" applyAlignment="1">
      <alignment/>
    </xf>
    <xf numFmtId="2" fontId="0" fillId="0" borderId="0" xfId="92" applyNumberFormat="1" applyFont="1" applyBorder="1">
      <alignment/>
      <protection/>
    </xf>
    <xf numFmtId="164" fontId="0" fillId="0" borderId="0" xfId="88" applyNumberFormat="1" applyFont="1" applyFill="1" applyAlignment="1">
      <alignment vertical="center"/>
      <protection/>
    </xf>
    <xf numFmtId="3" fontId="0" fillId="0" borderId="0" xfId="91" applyNumberFormat="1" applyFont="1" applyFill="1" applyAlignment="1">
      <alignment horizontal="right"/>
      <protection/>
    </xf>
    <xf numFmtId="0" fontId="0" fillId="0" borderId="0" xfId="91" applyFont="1" applyFill="1" quotePrefix="1">
      <alignment/>
      <protection/>
    </xf>
    <xf numFmtId="168" fontId="0" fillId="0" borderId="0" xfId="89" applyNumberFormat="1" applyFont="1" applyFill="1" applyAlignment="1">
      <alignment horizontal="right"/>
      <protection/>
    </xf>
    <xf numFmtId="168" fontId="0" fillId="0" borderId="0" xfId="91" applyNumberFormat="1" applyFont="1" applyFill="1" applyAlignment="1">
      <alignment horizontal="right"/>
      <protection/>
    </xf>
    <xf numFmtId="0" fontId="0" fillId="0" borderId="0" xfId="94" applyFont="1" applyFill="1">
      <alignment/>
      <protection/>
    </xf>
    <xf numFmtId="0" fontId="0" fillId="0" borderId="0" xfId="84" applyNumberFormat="1" applyFont="1" applyFill="1" applyBorder="1" applyAlignment="1">
      <alignment horizontal="right"/>
      <protection/>
    </xf>
    <xf numFmtId="169" fontId="0" fillId="32" borderId="24" xfId="84" applyNumberFormat="1" applyFont="1" applyFill="1" applyBorder="1" applyAlignment="1">
      <alignment horizontal="right" vertical="center"/>
      <protection/>
    </xf>
    <xf numFmtId="169" fontId="0" fillId="0" borderId="31" xfId="84" applyNumberFormat="1" applyFont="1" applyFill="1" applyBorder="1" applyAlignment="1">
      <alignment horizontal="right" vertical="center"/>
      <protection/>
    </xf>
    <xf numFmtId="169" fontId="0" fillId="0" borderId="32" xfId="84" applyNumberFormat="1" applyFont="1" applyFill="1" applyBorder="1" applyAlignment="1">
      <alignment horizontal="right" vertical="center"/>
      <protection/>
    </xf>
    <xf numFmtId="169" fontId="0" fillId="0" borderId="33" xfId="84" applyNumberFormat="1" applyFont="1" applyFill="1" applyBorder="1" applyAlignment="1">
      <alignment horizontal="right" vertical="center"/>
      <protection/>
    </xf>
    <xf numFmtId="169" fontId="0" fillId="32" borderId="34" xfId="84" applyNumberFormat="1" applyFont="1" applyFill="1" applyBorder="1" applyAlignment="1">
      <alignment horizontal="right" vertical="center"/>
      <protection/>
    </xf>
    <xf numFmtId="169" fontId="40" fillId="33" borderId="24" xfId="84" applyNumberFormat="1" applyFont="1" applyFill="1" applyBorder="1" applyAlignment="1">
      <alignment horizontal="center" vertical="center" wrapText="1"/>
      <protection/>
    </xf>
    <xf numFmtId="0" fontId="0" fillId="0" borderId="0" xfId="84" applyNumberFormat="1" applyFont="1" applyFill="1" applyBorder="1" applyAlignment="1">
      <alignment/>
      <protection/>
    </xf>
    <xf numFmtId="0" fontId="0" fillId="0" borderId="0" xfId="0" applyFont="1" applyAlignment="1">
      <alignment vertical="center"/>
    </xf>
    <xf numFmtId="1" fontId="0" fillId="0" borderId="0" xfId="91" applyNumberFormat="1" applyFont="1" applyFill="1">
      <alignment/>
      <protection/>
    </xf>
    <xf numFmtId="0" fontId="40" fillId="0" borderId="0" xfId="91" applyFont="1" applyFill="1" applyAlignment="1">
      <alignment wrapText="1"/>
      <protection/>
    </xf>
    <xf numFmtId="0" fontId="0" fillId="0" borderId="0" xfId="88" applyFont="1" applyFill="1" applyAlignment="1">
      <alignment horizontal="right"/>
      <protection/>
    </xf>
    <xf numFmtId="0" fontId="0" fillId="0" borderId="0" xfId="88" applyFont="1" applyFill="1" applyAlignment="1">
      <alignment horizontal="right" wrapText="1"/>
      <protection/>
    </xf>
    <xf numFmtId="0" fontId="0" fillId="0" borderId="0" xfId="92" applyFont="1" applyAlignment="1">
      <alignment horizontal="left"/>
      <protection/>
    </xf>
    <xf numFmtId="0" fontId="0" fillId="0" borderId="0" xfId="0" applyAlignment="1">
      <alignment horizontal="left"/>
    </xf>
    <xf numFmtId="1" fontId="0" fillId="0" borderId="0" xfId="84" applyNumberFormat="1" applyFont="1" applyFill="1" applyAlignment="1">
      <alignment horizontal="left"/>
      <protection/>
    </xf>
    <xf numFmtId="0" fontId="17" fillId="0" borderId="0" xfId="84" applyFont="1" applyFill="1">
      <alignment/>
      <protection/>
    </xf>
    <xf numFmtId="164" fontId="40" fillId="33" borderId="24" xfId="84" applyNumberFormat="1" applyFont="1" applyFill="1" applyBorder="1" applyAlignment="1">
      <alignment horizontal="center" vertical="center" wrapText="1"/>
      <protection/>
    </xf>
    <xf numFmtId="0" fontId="0" fillId="0" borderId="0" xfId="91" applyFont="1" applyFill="1" quotePrefix="1">
      <alignment/>
      <protection/>
    </xf>
    <xf numFmtId="0" fontId="1" fillId="0" borderId="0" xfId="0" applyNumberFormat="1" applyFont="1" applyFill="1" applyBorder="1" applyAlignment="1">
      <alignment/>
    </xf>
    <xf numFmtId="0" fontId="0" fillId="0" borderId="0" xfId="0" applyFont="1" applyFill="1" applyAlignment="1">
      <alignment horizontal="right" vertical="center"/>
    </xf>
    <xf numFmtId="0" fontId="0" fillId="0" borderId="0" xfId="91" applyFont="1" applyFill="1" applyAlignment="1">
      <alignment/>
      <protection/>
    </xf>
    <xf numFmtId="0" fontId="0" fillId="0" borderId="0" xfId="91" applyFont="1" applyFill="1" applyBorder="1" applyAlignment="1">
      <alignment wrapText="1"/>
      <protection/>
    </xf>
    <xf numFmtId="0" fontId="0" fillId="0" borderId="0" xfId="91" applyFont="1" applyFill="1" applyBorder="1" applyAlignment="1">
      <alignment wrapText="1"/>
      <protection/>
    </xf>
    <xf numFmtId="0" fontId="59" fillId="0" borderId="0" xfId="91" applyFont="1" applyFill="1" applyBorder="1">
      <alignment/>
      <protection/>
    </xf>
    <xf numFmtId="0" fontId="65" fillId="0" borderId="0" xfId="110" applyFont="1" applyFill="1" applyBorder="1" applyAlignment="1">
      <alignment horizontal="right"/>
    </xf>
    <xf numFmtId="0" fontId="40" fillId="0" borderId="0" xfId="91" applyFont="1" applyFill="1" applyBorder="1">
      <alignment/>
      <protection/>
    </xf>
    <xf numFmtId="0" fontId="0" fillId="34" borderId="0" xfId="88" applyFont="1" applyFill="1" applyAlignment="1">
      <alignment vertical="center"/>
      <protection/>
    </xf>
    <xf numFmtId="168" fontId="0" fillId="34" borderId="0" xfId="89" applyNumberFormat="1" applyFont="1" applyFill="1" applyAlignment="1">
      <alignment horizontal="right"/>
      <protection/>
    </xf>
    <xf numFmtId="1" fontId="0" fillId="34" borderId="0" xfId="91" applyNumberFormat="1" applyFont="1" applyFill="1">
      <alignment/>
      <protection/>
    </xf>
    <xf numFmtId="0" fontId="0" fillId="34" borderId="0" xfId="88" applyFont="1" applyFill="1" applyBorder="1" applyAlignment="1">
      <alignment vertical="center"/>
      <protection/>
    </xf>
    <xf numFmtId="0" fontId="43"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4" fillId="0" borderId="0" xfId="0" applyFont="1" applyFill="1" applyBorder="1" applyAlignment="1">
      <alignment vertical="center"/>
    </xf>
    <xf numFmtId="3" fontId="1" fillId="0" borderId="0" xfId="0" applyNumberFormat="1" applyFont="1" applyFill="1" applyBorder="1" applyAlignment="1">
      <alignment/>
    </xf>
    <xf numFmtId="0" fontId="0" fillId="0" borderId="0" xfId="88" applyFont="1" applyFill="1" applyBorder="1" applyAlignment="1" quotePrefix="1">
      <alignment vertical="center"/>
      <protection/>
    </xf>
    <xf numFmtId="0" fontId="0" fillId="0" borderId="0" xfId="88" applyFont="1" applyFill="1" applyBorder="1" applyAlignment="1">
      <alignment vertical="center" wrapText="1"/>
      <protection/>
    </xf>
    <xf numFmtId="0" fontId="1" fillId="0" borderId="0" xfId="0" applyNumberFormat="1" applyFont="1" applyFill="1" applyBorder="1" applyAlignment="1">
      <alignment horizontal="right"/>
    </xf>
    <xf numFmtId="1" fontId="43" fillId="34" borderId="0" xfId="91" applyNumberFormat="1" applyFont="1" applyFill="1">
      <alignment/>
      <protection/>
    </xf>
    <xf numFmtId="3" fontId="43" fillId="0" borderId="0" xfId="89" applyNumberFormat="1" applyFont="1" applyFill="1" applyAlignment="1">
      <alignment horizontal="right"/>
      <protection/>
    </xf>
    <xf numFmtId="0" fontId="57" fillId="0" borderId="0" xfId="0" applyFont="1" applyFill="1" applyBorder="1" applyAlignment="1">
      <alignment vertical="center"/>
    </xf>
    <xf numFmtId="0" fontId="0" fillId="0" borderId="0" xfId="91" applyFont="1" applyFill="1" applyBorder="1" applyAlignment="1">
      <alignment horizontal="center" vertical="center"/>
      <protection/>
    </xf>
    <xf numFmtId="0" fontId="0" fillId="0" borderId="0" xfId="91" applyFont="1" applyFill="1" applyBorder="1" applyAlignment="1" quotePrefix="1">
      <alignment horizontal="center" vertical="center"/>
      <protection/>
    </xf>
    <xf numFmtId="0" fontId="0" fillId="0" borderId="0" xfId="0" applyFont="1" applyFill="1" applyBorder="1" applyAlignment="1">
      <alignment/>
    </xf>
    <xf numFmtId="164" fontId="43" fillId="0" borderId="0" xfId="91" applyNumberFormat="1" applyFont="1" applyFill="1" applyAlignment="1">
      <alignment horizontal="right"/>
      <protection/>
    </xf>
    <xf numFmtId="0" fontId="0" fillId="34" borderId="0" xfId="91" applyFont="1" applyFill="1">
      <alignment/>
      <protection/>
    </xf>
    <xf numFmtId="0" fontId="43" fillId="34" borderId="0" xfId="91" applyFont="1" applyFill="1">
      <alignment/>
      <protection/>
    </xf>
    <xf numFmtId="0" fontId="0" fillId="34" borderId="0" xfId="88" applyFont="1" applyFill="1" applyAlignment="1">
      <alignment vertical="center" wrapText="1"/>
      <protection/>
    </xf>
    <xf numFmtId="168" fontId="0" fillId="34" borderId="0" xfId="88" applyNumberFormat="1" applyFont="1" applyFill="1" applyAlignment="1">
      <alignment vertical="center"/>
      <protection/>
    </xf>
    <xf numFmtId="0" fontId="43" fillId="34" borderId="0" xfId="88" applyFont="1" applyFill="1" applyAlignment="1">
      <alignment horizontal="left" vertical="center" wrapText="1"/>
      <protection/>
    </xf>
    <xf numFmtId="164" fontId="43" fillId="34" borderId="0" xfId="88" applyNumberFormat="1" applyFont="1" applyFill="1" applyAlignment="1">
      <alignment horizontal="left" vertical="center" wrapText="1"/>
      <protection/>
    </xf>
    <xf numFmtId="0" fontId="43" fillId="34" borderId="0" xfId="88" applyFont="1" applyFill="1" applyAlignment="1">
      <alignment vertical="center"/>
      <protection/>
    </xf>
    <xf numFmtId="0" fontId="0" fillId="34" borderId="0" xfId="91" applyFont="1" applyFill="1">
      <alignment/>
      <protection/>
    </xf>
    <xf numFmtId="1" fontId="0" fillId="34" borderId="0" xfId="88" applyNumberFormat="1" applyFont="1" applyFill="1" applyAlignment="1">
      <alignment vertical="center"/>
      <protection/>
    </xf>
    <xf numFmtId="0" fontId="0" fillId="34" borderId="0" xfId="91" applyFont="1" applyFill="1" applyBorder="1">
      <alignment/>
      <protection/>
    </xf>
    <xf numFmtId="170" fontId="0" fillId="34" borderId="0" xfId="91" applyNumberFormat="1" applyFont="1" applyFill="1" applyBorder="1">
      <alignment/>
      <protection/>
    </xf>
    <xf numFmtId="0" fontId="43" fillId="34" borderId="0" xfId="91" applyFont="1" applyFill="1" applyBorder="1">
      <alignment/>
      <protection/>
    </xf>
    <xf numFmtId="0" fontId="0" fillId="34" borderId="0" xfId="88" applyFont="1" applyFill="1" applyBorder="1" applyAlignment="1">
      <alignment vertical="center" wrapText="1"/>
      <protection/>
    </xf>
    <xf numFmtId="0" fontId="66" fillId="34" borderId="0" xfId="110" applyFont="1" applyFill="1" applyBorder="1" applyAlignment="1">
      <alignment horizontal="right"/>
    </xf>
    <xf numFmtId="0" fontId="65" fillId="34" borderId="0" xfId="110" applyFont="1" applyFill="1" applyBorder="1" applyAlignment="1">
      <alignment horizontal="right"/>
    </xf>
    <xf numFmtId="3" fontId="0" fillId="34" borderId="0" xfId="88" applyNumberFormat="1" applyFont="1" applyFill="1" applyBorder="1" applyAlignment="1">
      <alignment horizontal="right" vertical="center"/>
      <protection/>
    </xf>
    <xf numFmtId="0" fontId="0" fillId="34" borderId="0" xfId="91" applyFont="1" applyFill="1" applyBorder="1" applyAlignment="1">
      <alignment horizontal="left" vertical="center"/>
      <protection/>
    </xf>
    <xf numFmtId="165" fontId="43" fillId="34" borderId="0" xfId="88" applyNumberFormat="1" applyFont="1" applyFill="1" applyBorder="1" applyAlignment="1">
      <alignment horizontal="left" vertical="center" wrapText="1"/>
      <protection/>
    </xf>
    <xf numFmtId="1" fontId="0" fillId="34" borderId="0" xfId="88" applyNumberFormat="1" applyFont="1" applyFill="1" applyBorder="1" applyAlignment="1">
      <alignment vertical="center"/>
      <protection/>
    </xf>
    <xf numFmtId="0" fontId="43" fillId="34" borderId="0" xfId="88" applyFont="1" applyFill="1" applyBorder="1" applyAlignment="1">
      <alignment vertical="center"/>
      <protection/>
    </xf>
    <xf numFmtId="0" fontId="0" fillId="34" borderId="18" xfId="91" applyFont="1" applyFill="1" applyBorder="1">
      <alignment/>
      <protection/>
    </xf>
    <xf numFmtId="0" fontId="0" fillId="34" borderId="18" xfId="0" applyFont="1" applyFill="1" applyBorder="1" applyAlignment="1">
      <alignment/>
    </xf>
    <xf numFmtId="164" fontId="0" fillId="34" borderId="0" xfId="88" applyNumberFormat="1" applyFont="1" applyFill="1" applyAlignment="1">
      <alignment vertical="center"/>
      <protection/>
    </xf>
    <xf numFmtId="3" fontId="0" fillId="34" borderId="0" xfId="88" applyNumberFormat="1" applyFont="1" applyFill="1" applyAlignment="1">
      <alignment vertical="center"/>
      <protection/>
    </xf>
    <xf numFmtId="0" fontId="0" fillId="34" borderId="0" xfId="0" applyFont="1" applyFill="1" applyBorder="1" applyAlignment="1">
      <alignment vertical="center"/>
    </xf>
    <xf numFmtId="0" fontId="0" fillId="0" borderId="0" xfId="91" applyFont="1" applyFill="1" applyAlignment="1">
      <alignment horizontal="right" wrapText="1"/>
      <protection/>
    </xf>
    <xf numFmtId="0" fontId="0" fillId="0" borderId="0" xfId="91" applyFont="1" applyFill="1" applyAlignment="1">
      <alignment horizontal="right"/>
      <protection/>
    </xf>
    <xf numFmtId="0" fontId="0" fillId="0" borderId="0" xfId="0" applyFont="1" applyAlignment="1">
      <alignment horizontal="right" vertical="center"/>
    </xf>
    <xf numFmtId="0" fontId="0" fillId="0" borderId="0" xfId="88" applyFont="1" applyFill="1" applyAlignment="1">
      <alignment horizontal="right" vertical="center"/>
      <protection/>
    </xf>
    <xf numFmtId="0" fontId="0" fillId="0" borderId="0" xfId="0" applyFont="1" applyFill="1" applyBorder="1" applyAlignment="1">
      <alignment horizontal="right" vertical="center"/>
    </xf>
    <xf numFmtId="0" fontId="0" fillId="0" borderId="0" xfId="0" applyFont="1" applyFill="1" applyBorder="1" applyAlignment="1" quotePrefix="1">
      <alignment horizontal="right" vertical="center"/>
    </xf>
    <xf numFmtId="0" fontId="0" fillId="0" borderId="35" xfId="91" applyFont="1" applyFill="1" applyBorder="1" applyAlignment="1">
      <alignment horizontal="right"/>
      <protection/>
    </xf>
    <xf numFmtId="0" fontId="0" fillId="0" borderId="0" xfId="91" applyFont="1" applyFill="1" applyBorder="1" applyAlignment="1">
      <alignment horizontal="right"/>
      <protection/>
    </xf>
    <xf numFmtId="0" fontId="0" fillId="0" borderId="0" xfId="91" applyFont="1" applyFill="1" applyAlignment="1">
      <alignment horizontal="right" vertical="center"/>
      <protection/>
    </xf>
    <xf numFmtId="0" fontId="0" fillId="0" borderId="0" xfId="0" applyFont="1" applyFill="1" applyBorder="1" applyAlignment="1" quotePrefix="1">
      <alignment horizontal="right" vertical="center" wrapText="1"/>
    </xf>
    <xf numFmtId="0" fontId="59" fillId="0" borderId="0" xfId="91" applyFont="1" applyFill="1" applyBorder="1" applyAlignment="1">
      <alignment horizontal="right"/>
      <protection/>
    </xf>
    <xf numFmtId="0" fontId="40" fillId="0" borderId="0" xfId="91" applyFont="1" applyFill="1" applyAlignment="1">
      <alignment horizontal="center" vertical="center" wrapText="1"/>
      <protection/>
    </xf>
    <xf numFmtId="0" fontId="40" fillId="0" borderId="0" xfId="88" applyFont="1" applyFill="1" applyBorder="1" applyAlignment="1">
      <alignment horizontal="center" vertical="center" wrapText="1"/>
      <protection/>
    </xf>
    <xf numFmtId="0" fontId="43" fillId="34" borderId="0" xfId="88" applyFont="1" applyFill="1" applyBorder="1" applyAlignment="1">
      <alignment horizontal="left" vertical="center" wrapText="1"/>
      <protection/>
    </xf>
    <xf numFmtId="0" fontId="0" fillId="0" borderId="0" xfId="91" applyFont="1" applyFill="1" applyAlignment="1">
      <alignment horizontal="left" wrapText="1"/>
      <protection/>
    </xf>
    <xf numFmtId="0" fontId="0" fillId="0" borderId="0" xfId="94" applyFont="1" applyFill="1" applyAlignment="1">
      <alignment horizontal="left" wrapText="1"/>
      <protection/>
    </xf>
    <xf numFmtId="0" fontId="0" fillId="0" borderId="0" xfId="84" applyFont="1" applyFill="1" applyAlignment="1">
      <alignment horizontal="left" wrapText="1"/>
      <protection/>
    </xf>
  </cellXfs>
  <cellStyles count="97">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20% - Accent1" xfId="26"/>
    <cellStyle name="20% - Accent2" xfId="27"/>
    <cellStyle name="20% - Accent3" xfId="28"/>
    <cellStyle name="20% - Accent4" xfId="29"/>
    <cellStyle name="20% - Accent5" xfId="30"/>
    <cellStyle name="20% - Accent6"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60 % - Accent1" xfId="44"/>
    <cellStyle name="60 % - Accent2" xfId="45"/>
    <cellStyle name="60 % - Accent3" xfId="46"/>
    <cellStyle name="60 % - Accent4" xfId="47"/>
    <cellStyle name="60 % - Accent5" xfId="48"/>
    <cellStyle name="60 %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vertissement" xfId="62"/>
    <cellStyle name="Bad" xfId="63"/>
    <cellStyle name="Calcul" xfId="64"/>
    <cellStyle name="Calculation" xfId="65"/>
    <cellStyle name="Cellule liée" xfId="66"/>
    <cellStyle name="Check Cell" xfId="67"/>
    <cellStyle name="Commentaire" xfId="68"/>
    <cellStyle name="Entrée" xfId="69"/>
    <cellStyle name="Explanatory Text" xfId="70"/>
    <cellStyle name="Good" xfId="71"/>
    <cellStyle name="Heading 1" xfId="72"/>
    <cellStyle name="Heading 2" xfId="73"/>
    <cellStyle name="Heading 3" xfId="74"/>
    <cellStyle name="Heading 4" xfId="75"/>
    <cellStyle name="Input" xfId="76"/>
    <cellStyle name="Insatisfaisant" xfId="77"/>
    <cellStyle name="Lien hypertexte" xfId="78"/>
    <cellStyle name="Lien hypertexte 2" xfId="79"/>
    <cellStyle name="Linked Cell" xfId="80"/>
    <cellStyle name="Neutral" xfId="81"/>
    <cellStyle name="Neutre" xfId="82"/>
    <cellStyle name="Normal 2" xfId="83"/>
    <cellStyle name="Normal_2012.3572_src_EN_Chapter_1_Economy" xfId="84"/>
    <cellStyle name="Normal_2012.3572_src_EN_Chapter_13_Coastal_regions" xfId="85"/>
    <cellStyle name="Normal_2012.3572_src_EN_Chapter_5_Labour_market" xfId="86"/>
    <cellStyle name="Normal_2012.3572_src_EN_Chapter_7_Tourism" xfId="87"/>
    <cellStyle name="Normal_Chapter_2_Labour_market_maps-CORR" xfId="88"/>
    <cellStyle name="Normal_Chapter_7_GDP_maps-CORR" xfId="89"/>
    <cellStyle name="Normal_Chapter_9_SBS_maps_renumbered-CORR" xfId="90"/>
    <cellStyle name="Normal_Maps YB2010 Chapter 4 GDP_corr" xfId="91"/>
    <cellStyle name="Normal_REGIONS 2010 - graphs &amp; tables - ch.6 EN FR DE - v.25FEB10" xfId="92"/>
    <cellStyle name="Normal_transport_chapter_RY" xfId="93"/>
    <cellStyle name="Normal_Yearbook 2010 Ch 11 graphs_30032010" xfId="94"/>
    <cellStyle name="Note" xfId="95"/>
    <cellStyle name="Output" xfId="96"/>
    <cellStyle name="Satisfaisant" xfId="97"/>
    <cellStyle name="Sortie" xfId="98"/>
    <cellStyle name="Style 1" xfId="99"/>
    <cellStyle name="Texte explicatif" xfId="100"/>
    <cellStyle name="Title" xfId="101"/>
    <cellStyle name="Titre" xfId="102"/>
    <cellStyle name="Titre 1" xfId="103"/>
    <cellStyle name="Titre 2" xfId="104"/>
    <cellStyle name="Titre 3" xfId="105"/>
    <cellStyle name="Titre 4" xfId="106"/>
    <cellStyle name="Total" xfId="107"/>
    <cellStyle name="Vérification" xfId="108"/>
    <cellStyle name="Warning Text" xfId="109"/>
    <cellStyle name="Normal 2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latin typeface="Arial"/>
                <a:ea typeface="Arial"/>
                <a:cs typeface="Arial"/>
              </a:rPr>
              <a:t>Motorisation rate (vehicles per 1</a:t>
            </a:r>
            <a:r>
              <a:rPr lang="en-US" cap="none" sz="900" u="none" baseline="0">
                <a:latin typeface="Arial"/>
                <a:ea typeface="Arial"/>
                <a:cs typeface="Arial"/>
              </a:rPr>
              <a:t> 000</a:t>
            </a:r>
            <a:r>
              <a:rPr lang="en-US" cap="none" sz="900" u="none" baseline="0">
                <a:latin typeface="Arial"/>
                <a:ea typeface="Arial"/>
                <a:cs typeface="Arial"/>
              </a:rPr>
              <a:t> inhabitants) (</a:t>
            </a:r>
            <a:r>
              <a:rPr lang="en-US" cap="none" sz="900" u="none" baseline="30000">
                <a:latin typeface="Arial"/>
                <a:ea typeface="Arial"/>
                <a:cs typeface="Arial"/>
              </a:rPr>
              <a:t>2</a:t>
            </a:r>
            <a:r>
              <a:rPr lang="en-US" cap="none" sz="900" u="none" baseline="0">
                <a:latin typeface="Arial"/>
                <a:ea typeface="Arial"/>
                <a:cs typeface="Arial"/>
              </a:rPr>
              <a:t>)</a:t>
            </a:r>
          </a:p>
        </c:rich>
      </c:tx>
      <c:layout>
        <c:manualLayout>
          <c:xMode val="edge"/>
          <c:yMode val="edge"/>
          <c:x val="0.494"/>
          <c:y val="0.0185"/>
        </c:manualLayout>
      </c:layout>
      <c:overlay val="0"/>
      <c:spPr>
        <a:noFill/>
        <a:ln>
          <a:noFill/>
        </a:ln>
      </c:spPr>
    </c:title>
    <c:plotArea>
      <c:layout>
        <c:manualLayout>
          <c:layoutTarget val="inner"/>
          <c:xMode val="edge"/>
          <c:yMode val="edge"/>
          <c:x val="0.315"/>
          <c:y val="0.12675"/>
          <c:w val="0.662"/>
          <c:h val="0.8395"/>
        </c:manualLayout>
      </c:layout>
      <c:barChart>
        <c:barDir val="bar"/>
        <c:grouping val="clustered"/>
        <c:varyColors val="0"/>
        <c:ser>
          <c:idx val="0"/>
          <c:order val="0"/>
          <c:tx>
            <c:strRef>
              <c:f>'Figure 1'!$D$10</c:f>
              <c:strCache>
                <c:ptCount val="1"/>
                <c:pt idx="0">
                  <c:v>(vehicles per 1 000 inhabitants)</c:v>
                </c:pt>
              </c:strCache>
            </c:strRef>
          </c:tx>
          <c:spPr>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ln>
                <a:noFill/>
              </a:ln>
            </c:spPr>
          </c:dPt>
          <c:dPt>
            <c:idx val="2"/>
            <c:invertIfNegative val="0"/>
            <c:spPr>
              <a:ln>
                <a:noFill/>
              </a:ln>
            </c:spPr>
          </c:dPt>
          <c:dPt>
            <c:idx val="3"/>
            <c:invertIfNegative val="0"/>
            <c:spPr>
              <a:ln>
                <a:noFill/>
              </a:ln>
            </c:spPr>
          </c:dPt>
          <c:dPt>
            <c:idx val="4"/>
            <c:invertIfNegative val="0"/>
            <c:spPr>
              <a:ln>
                <a:noFill/>
              </a:ln>
            </c:spPr>
          </c:dPt>
          <c:dPt>
            <c:idx val="5"/>
            <c:invertIfNegative val="0"/>
            <c:spPr>
              <a:ln>
                <a:noFill/>
              </a:ln>
            </c:spPr>
          </c:dPt>
          <c:dPt>
            <c:idx val="6"/>
            <c:invertIfNegative val="0"/>
            <c:spPr>
              <a:ln>
                <a:noFill/>
              </a:ln>
            </c:spPr>
          </c:dPt>
          <c:dPt>
            <c:idx val="7"/>
            <c:invertIfNegative val="0"/>
            <c:spPr>
              <a:ln>
                <a:noFill/>
              </a:ln>
            </c:spPr>
          </c:dPt>
          <c:dPt>
            <c:idx val="8"/>
            <c:invertIfNegative val="0"/>
            <c:spPr>
              <a:ln>
                <a:noFill/>
              </a:ln>
            </c:spPr>
          </c:dPt>
          <c:dPt>
            <c:idx val="9"/>
            <c:invertIfNegative val="0"/>
            <c:spPr>
              <a:ln>
                <a:noFill/>
              </a:ln>
            </c:spPr>
          </c:dPt>
          <c:dPt>
            <c:idx val="10"/>
            <c:invertIfNegative val="0"/>
            <c:spPr>
              <a:ln>
                <a:noFill/>
              </a:ln>
            </c:spPr>
          </c:dPt>
          <c:dPt>
            <c:idx val="11"/>
            <c:invertIfNegative val="0"/>
            <c:spPr>
              <a:ln>
                <a:noFill/>
              </a:ln>
            </c:spPr>
          </c:dPt>
          <c:dPt>
            <c:idx val="12"/>
            <c:invertIfNegative val="0"/>
            <c:spPr>
              <a:ln>
                <a:noFill/>
              </a:ln>
            </c:spPr>
          </c:dPt>
          <c:dPt>
            <c:idx val="13"/>
            <c:invertIfNegative val="0"/>
            <c:spPr>
              <a:ln>
                <a:noFill/>
              </a:ln>
            </c:spPr>
          </c:dPt>
          <c:dPt>
            <c:idx val="14"/>
            <c:invertIfNegative val="0"/>
            <c:spPr>
              <a:ln>
                <a:noFill/>
              </a:ln>
            </c:spPr>
          </c:dPt>
          <c:dPt>
            <c:idx val="15"/>
            <c:invertIfNegative val="0"/>
            <c:spPr>
              <a:ln>
                <a:noFill/>
              </a:ln>
            </c:spPr>
          </c:dPt>
          <c:dPt>
            <c:idx val="16"/>
            <c:invertIfNegative val="0"/>
            <c:spPr>
              <a:ln>
                <a:noFill/>
              </a:ln>
            </c:spPr>
          </c:dPt>
          <c:dPt>
            <c:idx val="17"/>
            <c:invertIfNegative val="0"/>
            <c:spPr>
              <a:ln>
                <a:noFill/>
              </a:ln>
            </c:spPr>
          </c:dPt>
          <c:dPt>
            <c:idx val="18"/>
            <c:invertIfNegative val="0"/>
            <c:spPr>
              <a:ln>
                <a:noFill/>
              </a:ln>
            </c:spPr>
          </c:dPt>
          <c:dPt>
            <c:idx val="19"/>
            <c:invertIfNegative val="0"/>
            <c:spPr>
              <a:ln>
                <a:noFill/>
              </a:ln>
            </c:spPr>
          </c:dPt>
          <c:dPt>
            <c:idx val="20"/>
            <c:invertIfNegative val="0"/>
            <c:spPr>
              <a:ln>
                <a:noFill/>
              </a:ln>
            </c:spPr>
          </c:dPt>
          <c:dLbls>
            <c:numFmt formatCode="General" sourceLinked="1"/>
            <c:showLegendKey val="0"/>
            <c:showVal val="0"/>
            <c:showBubbleSize val="0"/>
            <c:showCatName val="0"/>
            <c:showSerName val="0"/>
            <c:showPercent val="0"/>
          </c:dLbls>
          <c:cat>
            <c:strRef>
              <c:f>'Figure 1'!$C$11:$C$31</c:f>
              <c:strCache/>
            </c:strRef>
          </c:cat>
          <c:val>
            <c:numRef>
              <c:f>'Figure 1'!$D$11:$D$31</c:f>
              <c:numCache/>
            </c:numRef>
          </c:val>
        </c:ser>
        <c:axId val="20988051"/>
        <c:axId val="54674732"/>
      </c:barChart>
      <c:catAx>
        <c:axId val="20988051"/>
        <c:scaling>
          <c:orientation val="maxMin"/>
        </c:scaling>
        <c:axPos val="l"/>
        <c:delete val="0"/>
        <c:numFmt formatCode="General" sourceLinked="1"/>
        <c:majorTickMark val="out"/>
        <c:minorTickMark val="none"/>
        <c:tickLblPos val="nextTo"/>
        <c:spPr>
          <a:ln>
            <a:solidFill>
              <a:srgbClr val="000000"/>
            </a:solidFill>
            <a:prstDash val="solid"/>
          </a:ln>
        </c:spPr>
        <c:crossAx val="54674732"/>
        <c:crosses val="autoZero"/>
        <c:auto val="1"/>
        <c:lblOffset val="100"/>
        <c:noMultiLvlLbl val="0"/>
      </c:catAx>
      <c:valAx>
        <c:axId val="54674732"/>
        <c:scaling>
          <c:orientation val="minMax"/>
          <c:max val="125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988051"/>
        <c:crosses val="autoZero"/>
        <c:crossBetween val="between"/>
        <c:dispUnits/>
        <c:majorUnit val="25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latin typeface="Arial"/>
                <a:ea typeface="Arial"/>
                <a:cs typeface="Arial"/>
              </a:rPr>
              <a:t>Equipment rate for public transport vehicles (vehicles per 1 000 inhabitants) (</a:t>
            </a:r>
            <a:r>
              <a:rPr lang="en-US" cap="none" sz="900" u="none" baseline="30000">
                <a:latin typeface="Arial"/>
                <a:ea typeface="Arial"/>
                <a:cs typeface="Arial"/>
              </a:rPr>
              <a:t>3</a:t>
            </a:r>
            <a:r>
              <a:rPr lang="en-US" cap="none" sz="900" u="none" baseline="0">
                <a:latin typeface="Arial"/>
                <a:ea typeface="Arial"/>
                <a:cs typeface="Arial"/>
              </a:rPr>
              <a:t>)</a:t>
            </a:r>
          </a:p>
        </c:rich>
      </c:tx>
      <c:layout>
        <c:manualLayout>
          <c:xMode val="edge"/>
          <c:yMode val="edge"/>
          <c:x val="0.418"/>
          <c:y val="0.0185"/>
        </c:manualLayout>
      </c:layout>
      <c:overlay val="0"/>
      <c:spPr>
        <a:noFill/>
        <a:ln>
          <a:noFill/>
        </a:ln>
      </c:spPr>
    </c:title>
    <c:plotArea>
      <c:layout>
        <c:manualLayout>
          <c:layoutTarget val="inner"/>
          <c:xMode val="edge"/>
          <c:yMode val="edge"/>
          <c:x val="0.31375"/>
          <c:y val="0.12675"/>
          <c:w val="0.663"/>
          <c:h val="0.8395"/>
        </c:manualLayout>
      </c:layout>
      <c:barChart>
        <c:barDir val="bar"/>
        <c:grouping val="clustered"/>
        <c:varyColors val="0"/>
        <c:ser>
          <c:idx val="0"/>
          <c:order val="0"/>
          <c:tx>
            <c:strRef>
              <c:f>'Figure 1'!$D$10</c:f>
              <c:strCache>
                <c:ptCount val="1"/>
                <c:pt idx="0">
                  <c:v>(vehicles per 1 000 inhabitants)</c:v>
                </c:pt>
              </c:strCache>
            </c:strRef>
          </c:tx>
          <c:spPr>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ln>
                <a:noFill/>
              </a:ln>
            </c:spPr>
          </c:dPt>
          <c:dPt>
            <c:idx val="2"/>
            <c:invertIfNegative val="0"/>
            <c:spPr>
              <a:ln>
                <a:noFill/>
              </a:ln>
            </c:spPr>
          </c:dPt>
          <c:dPt>
            <c:idx val="3"/>
            <c:invertIfNegative val="0"/>
            <c:spPr>
              <a:ln>
                <a:noFill/>
              </a:ln>
            </c:spPr>
          </c:dPt>
          <c:dPt>
            <c:idx val="4"/>
            <c:invertIfNegative val="0"/>
            <c:spPr>
              <a:ln>
                <a:noFill/>
              </a:ln>
            </c:spPr>
          </c:dPt>
          <c:dPt>
            <c:idx val="5"/>
            <c:invertIfNegative val="0"/>
            <c:spPr>
              <a:ln>
                <a:noFill/>
              </a:ln>
            </c:spPr>
          </c:dPt>
          <c:dPt>
            <c:idx val="6"/>
            <c:invertIfNegative val="0"/>
            <c:spPr>
              <a:ln>
                <a:noFill/>
              </a:ln>
            </c:spPr>
          </c:dPt>
          <c:dPt>
            <c:idx val="7"/>
            <c:invertIfNegative val="0"/>
            <c:spPr>
              <a:ln>
                <a:noFill/>
              </a:ln>
            </c:spPr>
          </c:dPt>
          <c:dPt>
            <c:idx val="8"/>
            <c:invertIfNegative val="0"/>
            <c:spPr>
              <a:ln>
                <a:noFill/>
              </a:ln>
            </c:spPr>
          </c:dPt>
          <c:dPt>
            <c:idx val="9"/>
            <c:invertIfNegative val="0"/>
            <c:spPr>
              <a:ln>
                <a:noFill/>
              </a:ln>
            </c:spPr>
          </c:dPt>
          <c:dPt>
            <c:idx val="10"/>
            <c:invertIfNegative val="0"/>
            <c:spPr>
              <a:ln>
                <a:noFill/>
              </a:ln>
            </c:spPr>
          </c:dPt>
          <c:dPt>
            <c:idx val="11"/>
            <c:invertIfNegative val="0"/>
            <c:spPr>
              <a:ln>
                <a:noFill/>
              </a:ln>
            </c:spPr>
          </c:dPt>
          <c:dPt>
            <c:idx val="12"/>
            <c:invertIfNegative val="0"/>
            <c:spPr>
              <a:ln>
                <a:noFill/>
              </a:ln>
            </c:spPr>
          </c:dPt>
          <c:dPt>
            <c:idx val="13"/>
            <c:invertIfNegative val="0"/>
            <c:spPr>
              <a:ln>
                <a:noFill/>
              </a:ln>
            </c:spPr>
          </c:dPt>
          <c:dPt>
            <c:idx val="14"/>
            <c:invertIfNegative val="0"/>
            <c:spPr>
              <a:ln>
                <a:noFill/>
              </a:ln>
            </c:spPr>
          </c:dPt>
          <c:dPt>
            <c:idx val="15"/>
            <c:invertIfNegative val="0"/>
            <c:spPr>
              <a:ln>
                <a:noFill/>
              </a:ln>
            </c:spPr>
          </c:dPt>
          <c:dPt>
            <c:idx val="16"/>
            <c:invertIfNegative val="0"/>
            <c:spPr>
              <a:ln>
                <a:noFill/>
              </a:ln>
            </c:spPr>
          </c:dPt>
          <c:dPt>
            <c:idx val="17"/>
            <c:invertIfNegative val="0"/>
            <c:spPr>
              <a:ln>
                <a:noFill/>
              </a:ln>
            </c:spPr>
          </c:dPt>
          <c:dPt>
            <c:idx val="18"/>
            <c:invertIfNegative val="0"/>
            <c:spPr>
              <a:ln>
                <a:noFill/>
              </a:ln>
            </c:spPr>
          </c:dPt>
          <c:dPt>
            <c:idx val="19"/>
            <c:invertIfNegative val="0"/>
            <c:spPr>
              <a:ln>
                <a:noFill/>
              </a:ln>
            </c:spPr>
          </c:dPt>
          <c:dPt>
            <c:idx val="20"/>
            <c:invertIfNegative val="0"/>
            <c:spPr>
              <a:ln>
                <a:noFill/>
              </a:ln>
            </c:spPr>
          </c:dPt>
          <c:dLbls>
            <c:numFmt formatCode="General" sourceLinked="1"/>
            <c:showLegendKey val="0"/>
            <c:showVal val="0"/>
            <c:showBubbleSize val="0"/>
            <c:showCatName val="0"/>
            <c:showSerName val="0"/>
            <c:showPercent val="0"/>
          </c:dLbls>
          <c:cat>
            <c:strRef>
              <c:f>'Figure 1'!$C$34:$C$54</c:f>
              <c:strCache/>
            </c:strRef>
          </c:cat>
          <c:val>
            <c:numRef>
              <c:f>'Figure 1'!$D$34:$D$54</c:f>
              <c:numCache/>
            </c:numRef>
          </c:val>
        </c:ser>
        <c:axId val="22310541"/>
        <c:axId val="66577142"/>
      </c:barChart>
      <c:catAx>
        <c:axId val="22310541"/>
        <c:scaling>
          <c:orientation val="maxMin"/>
        </c:scaling>
        <c:axPos val="l"/>
        <c:delete val="0"/>
        <c:numFmt formatCode="General" sourceLinked="1"/>
        <c:majorTickMark val="out"/>
        <c:minorTickMark val="none"/>
        <c:tickLblPos val="nextTo"/>
        <c:spPr>
          <a:ln>
            <a:solidFill>
              <a:srgbClr val="000000"/>
            </a:solidFill>
            <a:prstDash val="solid"/>
          </a:ln>
        </c:spPr>
        <c:crossAx val="66577142"/>
        <c:crosses val="autoZero"/>
        <c:auto val="1"/>
        <c:lblOffset val="100"/>
        <c:noMultiLvlLbl val="0"/>
      </c:catAx>
      <c:valAx>
        <c:axId val="66577142"/>
        <c:scaling>
          <c:orientation val="minMax"/>
          <c:max val="5"/>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310541"/>
        <c:crosses val="autoZero"/>
        <c:crossBetween val="between"/>
        <c:dispUnits/>
        <c:majorUnit val="1"/>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114300</xdr:colOff>
      <xdr:row>1</xdr:row>
      <xdr:rowOff>9525</xdr:rowOff>
    </xdr:from>
    <xdr:to>
      <xdr:col>19</xdr:col>
      <xdr:colOff>228600</xdr:colOff>
      <xdr:row>27</xdr:row>
      <xdr:rowOff>104775</xdr:rowOff>
    </xdr:to>
    <xdr:graphicFrame macro="">
      <xdr:nvGraphicFramePr>
        <xdr:cNvPr id="2" name="Chart 1"/>
        <xdr:cNvGraphicFramePr/>
      </xdr:nvGraphicFramePr>
      <xdr:xfrm>
        <a:off x="7315200" y="161925"/>
        <a:ext cx="9525000" cy="4133850"/>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133350</xdr:colOff>
      <xdr:row>28</xdr:row>
      <xdr:rowOff>38100</xdr:rowOff>
    </xdr:from>
    <xdr:to>
      <xdr:col>19</xdr:col>
      <xdr:colOff>247650</xdr:colOff>
      <xdr:row>55</xdr:row>
      <xdr:rowOff>28575</xdr:rowOff>
    </xdr:to>
    <xdr:graphicFrame macro="">
      <xdr:nvGraphicFramePr>
        <xdr:cNvPr id="4" name="Chart 3"/>
        <xdr:cNvGraphicFramePr/>
      </xdr:nvGraphicFramePr>
      <xdr:xfrm>
        <a:off x="7334250" y="4381500"/>
        <a:ext cx="9525000" cy="4124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7B86C2"/>
      </a:accent1>
      <a:accent2>
        <a:srgbClr val="BED730"/>
      </a:accent2>
      <a:accent3>
        <a:srgbClr val="F5E69D"/>
      </a:accent3>
      <a:accent4>
        <a:srgbClr val="588944"/>
      </a:accent4>
      <a:accent5>
        <a:srgbClr val="854337"/>
      </a:accent5>
      <a:accent6>
        <a:srgbClr val="C3C6E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699890613556"/>
  </sheetPr>
  <dimension ref="A1:K26"/>
  <sheetViews>
    <sheetView showGridLines="0" tabSelected="1" workbookViewId="0" topLeftCell="A1"/>
  </sheetViews>
  <sheetFormatPr defaultColWidth="9.140625" defaultRowHeight="12"/>
  <cols>
    <col min="1" max="1" width="13.421875" style="10" customWidth="1"/>
    <col min="2" max="6" width="9.140625" style="10" customWidth="1"/>
    <col min="7" max="7" width="20.57421875" style="10" customWidth="1"/>
    <col min="8" max="9" width="9.140625" style="10" customWidth="1"/>
    <col min="10" max="10" width="20.57421875" style="10" customWidth="1"/>
    <col min="11" max="16384" width="9.140625" style="10" customWidth="1"/>
  </cols>
  <sheetData>
    <row r="1" spans="1:6" ht="12">
      <c r="A1" s="4" t="s">
        <v>656</v>
      </c>
      <c r="B1" s="5"/>
      <c r="C1" s="6"/>
      <c r="D1" s="6"/>
      <c r="E1" s="6"/>
      <c r="F1" s="6"/>
    </row>
    <row r="2" spans="1:6" ht="12">
      <c r="A2" s="6"/>
      <c r="B2" s="6"/>
      <c r="C2" s="6"/>
      <c r="D2" s="6"/>
      <c r="E2" s="6"/>
      <c r="F2" s="6"/>
    </row>
    <row r="3" spans="1:6" ht="12">
      <c r="A3" s="6"/>
      <c r="B3" s="6"/>
      <c r="C3" s="6"/>
      <c r="D3" s="6"/>
      <c r="E3" s="6"/>
      <c r="F3" s="6"/>
    </row>
    <row r="4" spans="1:6" ht="12">
      <c r="A4" s="7"/>
      <c r="B4" s="5"/>
      <c r="C4" s="6"/>
      <c r="D4" s="6"/>
      <c r="E4" s="6"/>
      <c r="F4" s="6"/>
    </row>
    <row r="5" spans="1:6" ht="12">
      <c r="A5" s="6"/>
      <c r="B5" s="6"/>
      <c r="C5" s="6"/>
      <c r="D5" s="6"/>
      <c r="E5" s="6"/>
      <c r="F5" s="6"/>
    </row>
    <row r="6" spans="1:6" ht="12">
      <c r="A6" s="6"/>
      <c r="B6" s="6"/>
      <c r="C6" s="6"/>
      <c r="D6" s="6"/>
      <c r="E6" s="6"/>
      <c r="F6" s="6"/>
    </row>
    <row r="7" spans="1:6" ht="12">
      <c r="A7" s="6"/>
      <c r="B7" s="6"/>
      <c r="C7" s="6"/>
      <c r="D7" s="6"/>
      <c r="E7" s="6"/>
      <c r="F7" s="6"/>
    </row>
    <row r="8" spans="1:8" ht="12">
      <c r="A8" s="6"/>
      <c r="B8" s="8"/>
      <c r="C8" s="6"/>
      <c r="D8" s="6"/>
      <c r="E8" s="6"/>
      <c r="F8" s="6"/>
      <c r="G8" s="184"/>
      <c r="H8" s="11"/>
    </row>
    <row r="9" spans="1:6" ht="12">
      <c r="A9" s="6"/>
      <c r="B9" s="8"/>
      <c r="C9" s="6"/>
      <c r="D9" s="6"/>
      <c r="E9" s="6"/>
      <c r="F9" s="6"/>
    </row>
    <row r="10" spans="1:6" ht="12">
      <c r="A10" s="6"/>
      <c r="B10" s="6"/>
      <c r="C10" s="6"/>
      <c r="D10" s="6"/>
      <c r="E10" s="6"/>
      <c r="F10" s="6"/>
    </row>
    <row r="11" spans="1:6" ht="12">
      <c r="A11" s="6"/>
      <c r="B11" s="8"/>
      <c r="C11" s="6"/>
      <c r="D11" s="6"/>
      <c r="E11" s="6"/>
      <c r="F11" s="9"/>
    </row>
    <row r="12" spans="1:10" ht="12">
      <c r="A12" s="6"/>
      <c r="B12" s="8"/>
      <c r="C12" s="6"/>
      <c r="D12" s="8"/>
      <c r="E12" s="6"/>
      <c r="F12" s="195"/>
      <c r="G12" s="196"/>
      <c r="H12" s="197"/>
      <c r="I12" s="197"/>
      <c r="J12" s="197"/>
    </row>
    <row r="13" spans="1:11" ht="12">
      <c r="A13" s="12"/>
      <c r="B13" s="13"/>
      <c r="C13" s="12"/>
      <c r="D13" s="12"/>
      <c r="E13" s="12"/>
      <c r="F13" s="195"/>
      <c r="G13" s="198"/>
      <c r="H13" s="198"/>
      <c r="I13" s="198"/>
      <c r="J13" s="198"/>
      <c r="K13" s="12"/>
    </row>
    <row r="14" spans="6:10" ht="12">
      <c r="F14" s="195"/>
      <c r="G14" s="197"/>
      <c r="H14" s="197"/>
      <c r="I14" s="197"/>
      <c r="J14" s="197"/>
    </row>
    <row r="15" spans="6:10" ht="12">
      <c r="F15" s="197"/>
      <c r="G15" s="197"/>
      <c r="H15" s="197"/>
      <c r="I15" s="197"/>
      <c r="J15" s="197"/>
    </row>
    <row r="16" spans="6:10" ht="12">
      <c r="F16" s="197"/>
      <c r="G16" s="197"/>
      <c r="H16" s="197"/>
      <c r="I16" s="197"/>
      <c r="J16" s="197"/>
    </row>
    <row r="17" spans="6:10" ht="12" customHeight="1">
      <c r="F17" s="183"/>
      <c r="G17" s="197"/>
      <c r="H17" s="197"/>
      <c r="I17" s="197"/>
      <c r="J17" s="197"/>
    </row>
    <row r="18" spans="6:10" ht="12" customHeight="1">
      <c r="F18" s="183"/>
      <c r="G18" s="183"/>
      <c r="H18" s="197"/>
      <c r="I18" s="197"/>
      <c r="J18" s="197"/>
    </row>
    <row r="19" spans="6:10" ht="12" customHeight="1">
      <c r="F19" s="30"/>
      <c r="G19" s="197"/>
      <c r="H19" s="197"/>
      <c r="I19" s="197"/>
      <c r="J19" s="197"/>
    </row>
    <row r="20" spans="6:10" ht="12" customHeight="1">
      <c r="F20" s="197"/>
      <c r="G20" s="197"/>
      <c r="H20" s="202"/>
      <c r="I20" s="197"/>
      <c r="J20" s="197"/>
    </row>
    <row r="21" spans="6:10" ht="12" customHeight="1">
      <c r="F21" s="30"/>
      <c r="G21" s="30"/>
      <c r="H21" s="199"/>
      <c r="I21" s="197"/>
      <c r="J21" s="197"/>
    </row>
    <row r="22" spans="6:10" ht="12" customHeight="1">
      <c r="F22" s="200"/>
      <c r="G22" s="30"/>
      <c r="H22" s="199"/>
      <c r="I22" s="197"/>
      <c r="J22" s="197"/>
    </row>
    <row r="23" spans="6:10" ht="12" customHeight="1">
      <c r="F23" s="201"/>
      <c r="G23" s="201"/>
      <c r="H23" s="199"/>
      <c r="I23" s="197"/>
      <c r="J23" s="197"/>
    </row>
    <row r="24" spans="6:10" ht="12" customHeight="1">
      <c r="F24" s="201"/>
      <c r="G24" s="201"/>
      <c r="H24" s="199"/>
      <c r="I24" s="197"/>
      <c r="J24" s="197"/>
    </row>
    <row r="25" spans="6:10" ht="12" customHeight="1">
      <c r="F25" s="30"/>
      <c r="G25" s="30"/>
      <c r="H25" s="199"/>
      <c r="I25" s="197"/>
      <c r="J25" s="197"/>
    </row>
    <row r="26" spans="6:10" ht="12" customHeight="1">
      <c r="F26" s="30"/>
      <c r="G26" s="30"/>
      <c r="H26" s="199"/>
      <c r="I26" s="197"/>
      <c r="J26" s="197"/>
    </row>
  </sheetData>
  <printOptions/>
  <pageMargins left="0.75" right="0.75" top="1" bottom="1" header="0.5" footer="0.5"/>
  <pageSetup horizontalDpi="2400" verticalDpi="2400" orientation="portrait" paperSize="3276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C1:Y206"/>
  <sheetViews>
    <sheetView showGridLines="0" workbookViewId="0" topLeftCell="A1"/>
  </sheetViews>
  <sheetFormatPr defaultColWidth="9.140625" defaultRowHeight="11.25" customHeight="1"/>
  <cols>
    <col min="1" max="2" width="2.7109375" style="18" customWidth="1"/>
    <col min="3" max="3" width="20.7109375" style="18" customWidth="1"/>
    <col min="4" max="4" width="15.7109375" style="18" customWidth="1"/>
    <col min="5" max="5" width="20.7109375" style="18" customWidth="1"/>
    <col min="6" max="11" width="15.7109375" style="18" customWidth="1"/>
    <col min="12" max="12" width="8.7109375" style="18" customWidth="1"/>
    <col min="13" max="13" width="52.00390625" style="18" bestFit="1" customWidth="1"/>
    <col min="14" max="14" width="12.28125" style="43" customWidth="1"/>
    <col min="15" max="16" width="8.00390625" style="45" customWidth="1"/>
    <col min="17" max="17" width="11.7109375" style="43" customWidth="1"/>
    <col min="18" max="19" width="8.00390625" style="45" customWidth="1"/>
    <col min="20" max="21" width="14.28125" style="46" customWidth="1"/>
    <col min="22" max="22" width="10.00390625" style="18" customWidth="1"/>
    <col min="23" max="16384" width="9.140625" style="18" customWidth="1"/>
  </cols>
  <sheetData>
    <row r="1" spans="3:22" ht="36" customHeight="1">
      <c r="C1" s="185"/>
      <c r="L1" s="14" t="s">
        <v>370</v>
      </c>
      <c r="M1" s="14" t="s">
        <v>371</v>
      </c>
      <c r="N1" s="114" t="s">
        <v>677</v>
      </c>
      <c r="O1" s="15" t="s">
        <v>141</v>
      </c>
      <c r="P1" s="15" t="s">
        <v>686</v>
      </c>
      <c r="Q1" s="114" t="s">
        <v>889</v>
      </c>
      <c r="R1" s="15" t="s">
        <v>141</v>
      </c>
      <c r="S1" s="15" t="s">
        <v>686</v>
      </c>
      <c r="T1" s="15" t="s">
        <v>770</v>
      </c>
      <c r="U1" s="15" t="s">
        <v>771</v>
      </c>
      <c r="V1" s="17"/>
    </row>
    <row r="2" spans="12:21" ht="11.25" customHeight="1">
      <c r="L2" s="27" t="s">
        <v>256</v>
      </c>
      <c r="M2" s="27" t="s">
        <v>257</v>
      </c>
      <c r="N2" s="141">
        <v>0.4</v>
      </c>
      <c r="O2" s="20"/>
      <c r="P2" s="20"/>
      <c r="Q2" s="143">
        <v>465</v>
      </c>
      <c r="R2" s="20"/>
      <c r="S2" s="20"/>
      <c r="T2" s="27">
        <f>IF(N2&lt;0.5,2)</f>
        <v>2</v>
      </c>
      <c r="U2" s="27">
        <f>IF(Q2&lt;500,2)</f>
        <v>2</v>
      </c>
    </row>
    <row r="3" spans="3:22" ht="11.25" customHeight="1">
      <c r="C3" s="118" t="s">
        <v>664</v>
      </c>
      <c r="L3" s="42" t="s">
        <v>294</v>
      </c>
      <c r="M3" s="42" t="s">
        <v>295</v>
      </c>
      <c r="N3" s="141">
        <v>6</v>
      </c>
      <c r="O3" s="20"/>
      <c r="P3" s="20"/>
      <c r="Q3" s="143">
        <v>10330</v>
      </c>
      <c r="R3" s="20"/>
      <c r="S3" s="20"/>
      <c r="T3" s="27">
        <v>5</v>
      </c>
      <c r="U3" s="27">
        <v>5</v>
      </c>
      <c r="V3" s="21"/>
    </row>
    <row r="4" spans="3:21" ht="11.25" customHeight="1">
      <c r="C4" s="118" t="s">
        <v>672</v>
      </c>
      <c r="L4" s="42" t="s">
        <v>366</v>
      </c>
      <c r="M4" s="42" t="s">
        <v>367</v>
      </c>
      <c r="N4" s="141">
        <v>13.1</v>
      </c>
      <c r="O4" s="20"/>
      <c r="P4" s="20"/>
      <c r="Q4" s="143">
        <v>10720</v>
      </c>
      <c r="R4" s="20"/>
      <c r="S4" s="20"/>
      <c r="T4" s="27">
        <v>5</v>
      </c>
      <c r="U4" s="27">
        <v>5</v>
      </c>
    </row>
    <row r="5" spans="3:21" s="22" customFormat="1" ht="11.25" customHeight="1">
      <c r="C5" s="25"/>
      <c r="D5" s="18"/>
      <c r="E5" s="18"/>
      <c r="F5" s="18"/>
      <c r="L5" s="42" t="s">
        <v>17</v>
      </c>
      <c r="M5" s="42" t="s">
        <v>18</v>
      </c>
      <c r="N5" s="141">
        <v>3</v>
      </c>
      <c r="O5" s="20"/>
      <c r="P5" s="20"/>
      <c r="Q5" s="143">
        <v>3653</v>
      </c>
      <c r="R5" s="20"/>
      <c r="S5" s="20"/>
      <c r="T5" s="27">
        <f aca="true" t="shared" si="0" ref="T5:T6">IF(N5&lt;5,4)</f>
        <v>4</v>
      </c>
      <c r="U5" s="27">
        <f aca="true" t="shared" si="1" ref="U5:U7">IF(Q5&lt;5000,4)</f>
        <v>4</v>
      </c>
    </row>
    <row r="6" spans="3:21" ht="17.25">
      <c r="C6" s="117" t="s">
        <v>897</v>
      </c>
      <c r="L6" s="42" t="s">
        <v>19</v>
      </c>
      <c r="M6" s="42" t="s">
        <v>20</v>
      </c>
      <c r="N6" s="141">
        <v>3</v>
      </c>
      <c r="O6" s="20"/>
      <c r="P6" s="20"/>
      <c r="Q6" s="143">
        <v>3774</v>
      </c>
      <c r="R6" s="20"/>
      <c r="S6" s="20"/>
      <c r="T6" s="27">
        <f t="shared" si="0"/>
        <v>4</v>
      </c>
      <c r="U6" s="27">
        <f t="shared" si="1"/>
        <v>4</v>
      </c>
    </row>
    <row r="7" spans="3:21" ht="11.25" customHeight="1">
      <c r="C7" s="25" t="s">
        <v>760</v>
      </c>
      <c r="L7" s="42" t="s">
        <v>21</v>
      </c>
      <c r="M7" s="42" t="s">
        <v>22</v>
      </c>
      <c r="N7" s="141">
        <v>8.5</v>
      </c>
      <c r="O7" s="20"/>
      <c r="P7" s="20"/>
      <c r="Q7" s="143">
        <v>4908</v>
      </c>
      <c r="R7" s="20"/>
      <c r="S7" s="20"/>
      <c r="T7" s="27">
        <v>5</v>
      </c>
      <c r="U7" s="27">
        <f t="shared" si="1"/>
        <v>4</v>
      </c>
    </row>
    <row r="8" spans="3:21" ht="11.25" customHeight="1">
      <c r="C8" s="24"/>
      <c r="L8" s="27" t="s">
        <v>47</v>
      </c>
      <c r="M8" s="27" t="s">
        <v>48</v>
      </c>
      <c r="N8" s="141">
        <v>0.1</v>
      </c>
      <c r="O8" s="20"/>
      <c r="P8" s="20">
        <v>2009</v>
      </c>
      <c r="Q8" s="143">
        <v>74</v>
      </c>
      <c r="R8" s="20"/>
      <c r="S8" s="20">
        <v>2009</v>
      </c>
      <c r="T8" s="27">
        <f>IF(N8&lt;0.5,2)</f>
        <v>2</v>
      </c>
      <c r="U8" s="27">
        <f aca="true" t="shared" si="2" ref="U8:U9">IF(Q8&lt;500,2)</f>
        <v>2</v>
      </c>
    </row>
    <row r="9" spans="3:21" ht="11.25" customHeight="1">
      <c r="C9" s="25"/>
      <c r="L9" s="27" t="s">
        <v>49</v>
      </c>
      <c r="M9" s="27" t="s">
        <v>50</v>
      </c>
      <c r="N9" s="141">
        <v>0</v>
      </c>
      <c r="O9" s="20"/>
      <c r="P9" s="20"/>
      <c r="Q9" s="143">
        <v>57</v>
      </c>
      <c r="R9" s="20"/>
      <c r="S9" s="20"/>
      <c r="T9" s="27">
        <f>IF(N9&lt;0.1,1)</f>
        <v>1</v>
      </c>
      <c r="U9" s="27">
        <f t="shared" si="2"/>
        <v>2</v>
      </c>
    </row>
    <row r="10" spans="12:22" ht="11.25" customHeight="1">
      <c r="L10" s="27" t="s">
        <v>296</v>
      </c>
      <c r="M10" s="27" t="s">
        <v>297</v>
      </c>
      <c r="N10" s="141">
        <v>1.5</v>
      </c>
      <c r="O10" s="20"/>
      <c r="P10" s="20"/>
      <c r="Q10" s="143">
        <v>2520</v>
      </c>
      <c r="R10" s="20"/>
      <c r="S10" s="20"/>
      <c r="T10" s="27">
        <f>IF(N10&lt;5,4)</f>
        <v>4</v>
      </c>
      <c r="U10" s="27">
        <f>IF(Q10&lt;5000,4)</f>
        <v>4</v>
      </c>
      <c r="V10" s="26"/>
    </row>
    <row r="11" spans="12:22" ht="12">
      <c r="L11" s="27" t="s">
        <v>302</v>
      </c>
      <c r="M11" s="27" t="s">
        <v>303</v>
      </c>
      <c r="N11" s="141">
        <v>0</v>
      </c>
      <c r="O11" s="20"/>
      <c r="P11" s="20">
        <v>2008</v>
      </c>
      <c r="Q11" s="143">
        <v>12</v>
      </c>
      <c r="R11" s="20"/>
      <c r="S11" s="20">
        <v>2008</v>
      </c>
      <c r="T11" s="27">
        <f>IF(N11&lt;0.1,1)</f>
        <v>1</v>
      </c>
      <c r="U11" s="27">
        <f aca="true" t="shared" si="3" ref="U11">IF(Q11&lt;50,1)</f>
        <v>1</v>
      </c>
      <c r="V11" s="23"/>
    </row>
    <row r="12" spans="12:22" ht="11.25" customHeight="1">
      <c r="L12" s="27" t="s">
        <v>304</v>
      </c>
      <c r="M12" s="27" t="s">
        <v>305</v>
      </c>
      <c r="N12" s="141">
        <v>2.8</v>
      </c>
      <c r="O12" s="20"/>
      <c r="P12" s="20"/>
      <c r="Q12" s="143">
        <v>6962</v>
      </c>
      <c r="R12" s="20"/>
      <c r="S12" s="20"/>
      <c r="T12" s="27">
        <f>IF(N12&lt;5,4)</f>
        <v>4</v>
      </c>
      <c r="U12" s="27">
        <v>5</v>
      </c>
      <c r="V12" s="23"/>
    </row>
    <row r="13" spans="12:22" ht="11.25" customHeight="1">
      <c r="L13" s="27" t="s">
        <v>330</v>
      </c>
      <c r="M13" s="27" t="s">
        <v>331</v>
      </c>
      <c r="N13" s="141">
        <v>3.9</v>
      </c>
      <c r="O13" s="20"/>
      <c r="P13" s="20"/>
      <c r="Q13" s="143">
        <v>10965</v>
      </c>
      <c r="R13" s="20"/>
      <c r="S13" s="20"/>
      <c r="T13" s="27">
        <f>IF(N13&lt;5,4)</f>
        <v>4</v>
      </c>
      <c r="U13" s="27">
        <v>5</v>
      </c>
      <c r="V13" s="23"/>
    </row>
    <row r="14" spans="12:21" ht="11.25" customHeight="1">
      <c r="L14" s="27" t="s">
        <v>334</v>
      </c>
      <c r="M14" s="27" t="s">
        <v>335</v>
      </c>
      <c r="N14" s="141">
        <v>8</v>
      </c>
      <c r="O14" s="20"/>
      <c r="P14" s="20"/>
      <c r="Q14" s="143">
        <v>10575</v>
      </c>
      <c r="R14" s="20"/>
      <c r="S14" s="20"/>
      <c r="T14" s="27">
        <v>5</v>
      </c>
      <c r="U14" s="27">
        <v>5</v>
      </c>
    </row>
    <row r="15" spans="3:21" ht="11.25" customHeight="1">
      <c r="C15" s="35" t="s">
        <v>879</v>
      </c>
      <c r="D15" s="27"/>
      <c r="E15" s="35" t="s">
        <v>880</v>
      </c>
      <c r="L15" s="27" t="s">
        <v>338</v>
      </c>
      <c r="M15" s="27" t="s">
        <v>339</v>
      </c>
      <c r="N15" s="141">
        <v>0.8</v>
      </c>
      <c r="O15" s="20"/>
      <c r="P15" s="20"/>
      <c r="Q15" s="143">
        <v>2757</v>
      </c>
      <c r="R15" s="20"/>
      <c r="S15" s="20"/>
      <c r="T15" s="27">
        <f>IF(N15&lt;1,3)</f>
        <v>3</v>
      </c>
      <c r="U15" s="27">
        <f>IF(Q15&lt;5000,4)</f>
        <v>4</v>
      </c>
    </row>
    <row r="16" spans="3:21" ht="36">
      <c r="C16" s="174" t="s">
        <v>881</v>
      </c>
      <c r="D16" s="175" t="s">
        <v>678</v>
      </c>
      <c r="E16" s="174" t="s">
        <v>889</v>
      </c>
      <c r="F16" s="176" t="s">
        <v>679</v>
      </c>
      <c r="L16" s="27" t="s">
        <v>252</v>
      </c>
      <c r="M16" s="27" t="s">
        <v>340</v>
      </c>
      <c r="N16" s="141">
        <v>2.6</v>
      </c>
      <c r="O16" s="20"/>
      <c r="P16" s="20"/>
      <c r="Q16" s="143">
        <v>1617</v>
      </c>
      <c r="R16" s="20"/>
      <c r="S16" s="20"/>
      <c r="T16" s="27">
        <f>IF(N16&lt;5,4)</f>
        <v>4</v>
      </c>
      <c r="U16" s="27">
        <f>IF(Q16&lt;5000,4)</f>
        <v>4</v>
      </c>
    </row>
    <row r="17" spans="3:21" ht="11.25" customHeight="1">
      <c r="C17" s="147" t="s">
        <v>855</v>
      </c>
      <c r="D17" s="137">
        <v>1</v>
      </c>
      <c r="E17" s="147" t="s">
        <v>860</v>
      </c>
      <c r="F17" s="137">
        <v>1</v>
      </c>
      <c r="L17" s="27" t="s">
        <v>253</v>
      </c>
      <c r="M17" s="27" t="s">
        <v>341</v>
      </c>
      <c r="N17" s="141">
        <v>0.1</v>
      </c>
      <c r="O17" s="20"/>
      <c r="P17" s="20"/>
      <c r="Q17" s="143">
        <v>211</v>
      </c>
      <c r="R17" s="20"/>
      <c r="S17" s="20"/>
      <c r="T17" s="27">
        <f>IF(N17&lt;0.5,2)</f>
        <v>2</v>
      </c>
      <c r="U17" s="27">
        <f>IF(Q17&lt;500,2)</f>
        <v>2</v>
      </c>
    </row>
    <row r="18" spans="3:21" ht="11.25" customHeight="1">
      <c r="C18" s="148" t="s">
        <v>856</v>
      </c>
      <c r="D18" s="137">
        <v>2</v>
      </c>
      <c r="E18" s="148" t="s">
        <v>861</v>
      </c>
      <c r="F18" s="137">
        <v>2</v>
      </c>
      <c r="L18" s="27" t="s">
        <v>222</v>
      </c>
      <c r="M18" s="27" t="s">
        <v>343</v>
      </c>
      <c r="N18" s="141">
        <v>1</v>
      </c>
      <c r="O18" s="20"/>
      <c r="P18" s="20"/>
      <c r="Q18" s="143">
        <v>779</v>
      </c>
      <c r="R18" s="20"/>
      <c r="S18" s="20"/>
      <c r="T18" s="27">
        <f>IF(N18&lt;5,4)</f>
        <v>4</v>
      </c>
      <c r="U18" s="27">
        <f>IF(Q18&lt;1500,3)</f>
        <v>3</v>
      </c>
    </row>
    <row r="19" spans="3:21" ht="11.25" customHeight="1">
      <c r="C19" s="148" t="s">
        <v>857</v>
      </c>
      <c r="D19" s="137">
        <v>3</v>
      </c>
      <c r="E19" s="148" t="s">
        <v>862</v>
      </c>
      <c r="F19" s="137">
        <v>3</v>
      </c>
      <c r="L19" s="27" t="s">
        <v>223</v>
      </c>
      <c r="M19" s="27" t="s">
        <v>344</v>
      </c>
      <c r="N19" s="141">
        <v>6.2</v>
      </c>
      <c r="O19" s="20"/>
      <c r="P19" s="20"/>
      <c r="Q19" s="143">
        <v>2150</v>
      </c>
      <c r="R19" s="20"/>
      <c r="S19" s="20"/>
      <c r="T19" s="27">
        <v>5</v>
      </c>
      <c r="U19" s="27">
        <f>IF(Q19&lt;5000,4)</f>
        <v>4</v>
      </c>
    </row>
    <row r="20" spans="3:21" ht="11.25" customHeight="1">
      <c r="C20" s="148" t="s">
        <v>858</v>
      </c>
      <c r="D20" s="137">
        <v>4</v>
      </c>
      <c r="E20" s="148" t="s">
        <v>863</v>
      </c>
      <c r="F20" s="137">
        <v>4</v>
      </c>
      <c r="L20" s="47" t="s">
        <v>224</v>
      </c>
      <c r="M20" s="27" t="s">
        <v>345</v>
      </c>
      <c r="N20" s="141">
        <v>13.1</v>
      </c>
      <c r="O20" s="20"/>
      <c r="P20" s="20"/>
      <c r="Q20" s="143">
        <v>2768</v>
      </c>
      <c r="R20" s="20"/>
      <c r="S20" s="20"/>
      <c r="T20" s="27">
        <v>5</v>
      </c>
      <c r="U20" s="27">
        <f>IF(Q20&lt;5000,4)</f>
        <v>4</v>
      </c>
    </row>
    <row r="21" spans="3:25" ht="12">
      <c r="C21" s="147" t="s">
        <v>859</v>
      </c>
      <c r="D21" s="137">
        <v>5</v>
      </c>
      <c r="E21" s="147" t="s">
        <v>864</v>
      </c>
      <c r="F21" s="137">
        <v>5</v>
      </c>
      <c r="G21" s="191"/>
      <c r="H21" s="211"/>
      <c r="I21" s="210"/>
      <c r="J21" s="212"/>
      <c r="K21" s="212"/>
      <c r="L21" s="27" t="s">
        <v>225</v>
      </c>
      <c r="M21" s="27" t="s">
        <v>346</v>
      </c>
      <c r="N21" s="141">
        <v>5.9</v>
      </c>
      <c r="O21" s="20"/>
      <c r="P21" s="20"/>
      <c r="Q21" s="143">
        <v>4053</v>
      </c>
      <c r="R21" s="20"/>
      <c r="S21" s="20"/>
      <c r="T21" s="27">
        <v>5</v>
      </c>
      <c r="U21" s="27">
        <f>IF(Q21&lt;5000,4)</f>
        <v>4</v>
      </c>
      <c r="W21" s="210"/>
      <c r="X21" s="210"/>
      <c r="Y21" s="210"/>
    </row>
    <row r="22" spans="3:25" ht="11.25" customHeight="1">
      <c r="C22" s="18" t="s">
        <v>0</v>
      </c>
      <c r="D22" s="31" t="s">
        <v>368</v>
      </c>
      <c r="E22" s="1" t="s">
        <v>0</v>
      </c>
      <c r="F22" s="31" t="s">
        <v>368</v>
      </c>
      <c r="G22" s="210"/>
      <c r="H22" s="232"/>
      <c r="I22" s="210"/>
      <c r="J22" s="233"/>
      <c r="K22" s="210"/>
      <c r="L22" s="27" t="s">
        <v>226</v>
      </c>
      <c r="M22" s="27" t="s">
        <v>347</v>
      </c>
      <c r="N22" s="141">
        <v>3</v>
      </c>
      <c r="O22" s="20"/>
      <c r="P22" s="20"/>
      <c r="Q22" s="143">
        <v>1707</v>
      </c>
      <c r="R22" s="20"/>
      <c r="S22" s="20"/>
      <c r="T22" s="27">
        <f>IF(N22&lt;5,4)</f>
        <v>4</v>
      </c>
      <c r="U22" s="27">
        <f>IF(Q22&lt;5000,4)</f>
        <v>4</v>
      </c>
      <c r="V22" s="22"/>
      <c r="W22" s="214"/>
      <c r="X22" s="210"/>
      <c r="Y22" s="210"/>
    </row>
    <row r="23" spans="3:25" ht="11.25" customHeight="1">
      <c r="C23" s="32"/>
      <c r="F23" s="29"/>
      <c r="G23" s="210"/>
      <c r="H23" s="232"/>
      <c r="I23" s="210"/>
      <c r="J23" s="233"/>
      <c r="K23" s="210"/>
      <c r="L23" s="27" t="s">
        <v>227</v>
      </c>
      <c r="M23" s="27" t="s">
        <v>348</v>
      </c>
      <c r="N23" s="141">
        <v>0.5</v>
      </c>
      <c r="O23" s="20"/>
      <c r="P23" s="20"/>
      <c r="Q23" s="143">
        <v>281</v>
      </c>
      <c r="R23" s="20"/>
      <c r="S23" s="20"/>
      <c r="T23" s="27">
        <f>IF(N23&lt;1,3)</f>
        <v>3</v>
      </c>
      <c r="U23" s="27">
        <f>IF(Q23&lt;500,2)</f>
        <v>2</v>
      </c>
      <c r="W23" s="214"/>
      <c r="X23" s="215"/>
      <c r="Y23" s="210"/>
    </row>
    <row r="24" spans="3:25" ht="11.25" customHeight="1">
      <c r="C24" s="152" t="s">
        <v>877</v>
      </c>
      <c r="D24" s="27"/>
      <c r="E24" s="27"/>
      <c r="G24" s="219"/>
      <c r="H24" s="232"/>
      <c r="I24" s="210"/>
      <c r="J24" s="233"/>
      <c r="K24" s="210"/>
      <c r="L24" s="27" t="s">
        <v>228</v>
      </c>
      <c r="M24" s="27" t="s">
        <v>349</v>
      </c>
      <c r="N24" s="141">
        <v>6.4</v>
      </c>
      <c r="O24" s="20"/>
      <c r="P24" s="20"/>
      <c r="Q24" s="143">
        <v>25230</v>
      </c>
      <c r="R24" s="20"/>
      <c r="S24" s="20"/>
      <c r="T24" s="27">
        <v>5</v>
      </c>
      <c r="U24" s="27">
        <v>5</v>
      </c>
      <c r="W24" s="210"/>
      <c r="X24" s="210"/>
      <c r="Y24" s="210"/>
    </row>
    <row r="25" spans="3:25" ht="11.25" customHeight="1">
      <c r="C25" s="36" t="s">
        <v>674</v>
      </c>
      <c r="D25" s="32"/>
      <c r="E25" s="32"/>
      <c r="G25" s="234"/>
      <c r="H25" s="232"/>
      <c r="I25" s="210"/>
      <c r="J25" s="233"/>
      <c r="K25" s="210"/>
      <c r="L25" s="27" t="s">
        <v>229</v>
      </c>
      <c r="M25" s="27" t="s">
        <v>350</v>
      </c>
      <c r="N25" s="141">
        <v>4.8</v>
      </c>
      <c r="O25" s="20"/>
      <c r="P25" s="20"/>
      <c r="Q25" s="143">
        <v>1001</v>
      </c>
      <c r="R25" s="20"/>
      <c r="S25" s="20"/>
      <c r="T25" s="27">
        <f aca="true" t="shared" si="4" ref="T25:T27">IF(N25&lt;5,4)</f>
        <v>4</v>
      </c>
      <c r="U25" s="27">
        <f aca="true" t="shared" si="5" ref="U25">IF(Q25&lt;1500,3)</f>
        <v>3</v>
      </c>
      <c r="W25" s="210"/>
      <c r="X25" s="210"/>
      <c r="Y25" s="210"/>
    </row>
    <row r="26" spans="7:25" ht="11.25" customHeight="1">
      <c r="G26" s="219"/>
      <c r="H26" s="232"/>
      <c r="I26" s="210"/>
      <c r="J26" s="233"/>
      <c r="K26" s="210"/>
      <c r="L26" s="27" t="s">
        <v>230</v>
      </c>
      <c r="M26" s="27" t="s">
        <v>351</v>
      </c>
      <c r="N26" s="141">
        <v>18.2</v>
      </c>
      <c r="O26" s="20"/>
      <c r="P26" s="20"/>
      <c r="Q26" s="143">
        <v>6249</v>
      </c>
      <c r="R26" s="20"/>
      <c r="S26" s="20"/>
      <c r="T26" s="27">
        <v>5</v>
      </c>
      <c r="U26" s="27">
        <v>5</v>
      </c>
      <c r="W26" s="210"/>
      <c r="X26" s="210"/>
      <c r="Y26" s="210"/>
    </row>
    <row r="27" spans="7:25" ht="11.25" customHeight="1">
      <c r="G27" s="210"/>
      <c r="H27" s="232"/>
      <c r="I27" s="210"/>
      <c r="J27" s="233"/>
      <c r="K27" s="210"/>
      <c r="L27" s="42" t="s">
        <v>231</v>
      </c>
      <c r="M27" s="42" t="s">
        <v>352</v>
      </c>
      <c r="N27" s="141">
        <v>3.7</v>
      </c>
      <c r="O27" s="20"/>
      <c r="P27" s="20"/>
      <c r="Q27" s="143">
        <v>2301</v>
      </c>
      <c r="R27" s="20"/>
      <c r="S27" s="20"/>
      <c r="T27" s="27">
        <f t="shared" si="4"/>
        <v>4</v>
      </c>
      <c r="U27" s="27">
        <f aca="true" t="shared" si="6" ref="U27">IF(Q27&lt;5000,4)</f>
        <v>4</v>
      </c>
      <c r="W27" s="210"/>
      <c r="X27" s="210"/>
      <c r="Y27" s="210"/>
    </row>
    <row r="28" spans="7:25" ht="11.25" customHeight="1">
      <c r="G28" s="191"/>
      <c r="H28" s="210"/>
      <c r="I28" s="210"/>
      <c r="J28" s="210"/>
      <c r="K28" s="210"/>
      <c r="L28" s="27" t="s">
        <v>353</v>
      </c>
      <c r="M28" s="27" t="s">
        <v>354</v>
      </c>
      <c r="N28" s="141">
        <v>0</v>
      </c>
      <c r="O28" s="20"/>
      <c r="P28" s="20"/>
      <c r="Q28" s="143">
        <v>0</v>
      </c>
      <c r="R28" s="20"/>
      <c r="S28" s="20"/>
      <c r="T28" s="27">
        <f>IF(N28&lt;0.1,1)</f>
        <v>1</v>
      </c>
      <c r="U28" s="27">
        <f>IF(Q28&lt;50,1)</f>
        <v>1</v>
      </c>
      <c r="V28" s="32"/>
      <c r="W28" s="210"/>
      <c r="X28" s="210"/>
      <c r="Y28" s="210"/>
    </row>
    <row r="29" spans="7:25" ht="11.25" customHeight="1">
      <c r="G29" s="210"/>
      <c r="H29" s="210"/>
      <c r="I29" s="210"/>
      <c r="J29" s="210"/>
      <c r="K29" s="210"/>
      <c r="L29" s="27" t="s">
        <v>355</v>
      </c>
      <c r="M29" s="27" t="s">
        <v>356</v>
      </c>
      <c r="N29" s="141">
        <v>0</v>
      </c>
      <c r="O29" s="20"/>
      <c r="P29" s="20"/>
      <c r="Q29" s="143">
        <v>52</v>
      </c>
      <c r="R29" s="20"/>
      <c r="S29" s="20"/>
      <c r="T29" s="27">
        <f>IF(N29&lt;0.1,1)</f>
        <v>1</v>
      </c>
      <c r="U29" s="27">
        <f aca="true" t="shared" si="7" ref="U29:U31">IF(Q29&lt;500,2)</f>
        <v>2</v>
      </c>
      <c r="V29" s="33"/>
      <c r="W29" s="210"/>
      <c r="X29" s="210"/>
      <c r="Y29" s="210"/>
    </row>
    <row r="30" spans="7:25" ht="11.25" customHeight="1">
      <c r="G30" s="210"/>
      <c r="H30" s="210"/>
      <c r="I30" s="210"/>
      <c r="J30" s="210"/>
      <c r="K30" s="210"/>
      <c r="L30" s="27" t="s">
        <v>357</v>
      </c>
      <c r="M30" s="27" t="s">
        <v>358</v>
      </c>
      <c r="N30" s="141">
        <v>0.3</v>
      </c>
      <c r="O30" s="20"/>
      <c r="P30" s="20"/>
      <c r="Q30" s="143">
        <v>181</v>
      </c>
      <c r="R30" s="20"/>
      <c r="S30" s="20"/>
      <c r="T30" s="27">
        <f>IF(N30&lt;0.5,2)</f>
        <v>2</v>
      </c>
      <c r="U30" s="27">
        <f t="shared" si="7"/>
        <v>2</v>
      </c>
      <c r="V30" s="32"/>
      <c r="W30" s="210"/>
      <c r="X30" s="210"/>
      <c r="Y30" s="210"/>
    </row>
    <row r="31" spans="4:25" ht="11.25" customHeight="1">
      <c r="D31" s="32"/>
      <c r="E31" s="32"/>
      <c r="G31" s="210"/>
      <c r="H31" s="210"/>
      <c r="I31" s="210"/>
      <c r="J31" s="210"/>
      <c r="K31" s="210"/>
      <c r="L31" s="27" t="s">
        <v>359</v>
      </c>
      <c r="M31" s="27" t="s">
        <v>360</v>
      </c>
      <c r="N31" s="141">
        <v>0</v>
      </c>
      <c r="O31" s="20"/>
      <c r="P31" s="20"/>
      <c r="Q31" s="143">
        <v>77</v>
      </c>
      <c r="R31" s="20"/>
      <c r="S31" s="20"/>
      <c r="T31" s="27">
        <f>IF(N31&lt;0.1,1)</f>
        <v>1</v>
      </c>
      <c r="U31" s="27">
        <f t="shared" si="7"/>
        <v>2</v>
      </c>
      <c r="V31" s="32"/>
      <c r="W31" s="210"/>
      <c r="X31" s="210"/>
      <c r="Y31" s="210"/>
    </row>
    <row r="32" spans="3:25" ht="11.25" customHeight="1">
      <c r="C32" s="32"/>
      <c r="D32" s="32"/>
      <c r="E32" s="32"/>
      <c r="G32" s="210"/>
      <c r="H32" s="210"/>
      <c r="I32" s="210"/>
      <c r="J32" s="210"/>
      <c r="K32" s="210"/>
      <c r="L32" s="27" t="s">
        <v>140</v>
      </c>
      <c r="M32" s="27" t="s">
        <v>642</v>
      </c>
      <c r="N32" s="141">
        <v>0.1</v>
      </c>
      <c r="O32" s="20"/>
      <c r="P32" s="20"/>
      <c r="Q32" s="143">
        <v>865</v>
      </c>
      <c r="R32" s="20"/>
      <c r="S32" s="20"/>
      <c r="T32" s="27">
        <f aca="true" t="shared" si="8" ref="T32:T33">IF(N32&lt;0.5,2)</f>
        <v>2</v>
      </c>
      <c r="U32" s="27">
        <f aca="true" t="shared" si="9" ref="U32:U33">IF(Q32&lt;1500,3)</f>
        <v>3</v>
      </c>
      <c r="V32" s="35"/>
      <c r="W32" s="210"/>
      <c r="X32" s="210"/>
      <c r="Y32" s="210"/>
    </row>
    <row r="33" spans="4:25" ht="11.25" customHeight="1">
      <c r="D33" s="32"/>
      <c r="E33" s="32"/>
      <c r="G33" s="210"/>
      <c r="H33" s="210"/>
      <c r="I33" s="210"/>
      <c r="J33" s="210"/>
      <c r="K33" s="210"/>
      <c r="L33" s="27" t="s">
        <v>643</v>
      </c>
      <c r="M33" s="27" t="s">
        <v>644</v>
      </c>
      <c r="N33" s="141">
        <v>0.1</v>
      </c>
      <c r="O33" s="20"/>
      <c r="P33" s="20"/>
      <c r="Q33" s="143">
        <v>516</v>
      </c>
      <c r="R33" s="20"/>
      <c r="S33" s="20"/>
      <c r="T33" s="27">
        <f t="shared" si="8"/>
        <v>2</v>
      </c>
      <c r="U33" s="27">
        <f t="shared" si="9"/>
        <v>3</v>
      </c>
      <c r="V33" s="32"/>
      <c r="W33" s="210"/>
      <c r="X33" s="210"/>
      <c r="Y33" s="210"/>
    </row>
    <row r="34" spans="3:22" ht="11.25" customHeight="1">
      <c r="C34" s="37"/>
      <c r="D34" s="32"/>
      <c r="E34" s="32"/>
      <c r="L34" s="27" t="s">
        <v>645</v>
      </c>
      <c r="M34" s="27" t="s">
        <v>646</v>
      </c>
      <c r="N34" s="141">
        <v>2.2</v>
      </c>
      <c r="O34" s="20"/>
      <c r="P34" s="20"/>
      <c r="Q34" s="143">
        <v>2467</v>
      </c>
      <c r="R34" s="20"/>
      <c r="S34" s="20"/>
      <c r="T34" s="27">
        <f>IF(N34&lt;5,4)</f>
        <v>4</v>
      </c>
      <c r="U34" s="27">
        <f aca="true" t="shared" si="10" ref="U34">IF(Q34&lt;5000,4)</f>
        <v>4</v>
      </c>
      <c r="V34" s="32"/>
    </row>
    <row r="35" spans="4:22" ht="11.25" customHeight="1">
      <c r="D35" s="32"/>
      <c r="E35" s="32"/>
      <c r="L35" s="27" t="s">
        <v>647</v>
      </c>
      <c r="M35" s="27" t="s">
        <v>648</v>
      </c>
      <c r="N35" s="141">
        <v>0.7</v>
      </c>
      <c r="O35" s="20"/>
      <c r="P35" s="20"/>
      <c r="Q35" s="143">
        <v>5891</v>
      </c>
      <c r="R35" s="20"/>
      <c r="S35" s="20"/>
      <c r="T35" s="27">
        <f aca="true" t="shared" si="11" ref="T35">IF(N35&lt;1,3)</f>
        <v>3</v>
      </c>
      <c r="U35" s="27">
        <v>5</v>
      </c>
      <c r="V35" s="35"/>
    </row>
    <row r="36" spans="3:22" ht="11.25" customHeight="1">
      <c r="C36" s="40"/>
      <c r="D36" s="32"/>
      <c r="E36" s="32"/>
      <c r="L36" s="27" t="s">
        <v>649</v>
      </c>
      <c r="M36" s="27" t="s">
        <v>650</v>
      </c>
      <c r="N36" s="141">
        <v>0.2</v>
      </c>
      <c r="O36" s="20"/>
      <c r="P36" s="20"/>
      <c r="Q36" s="143">
        <v>279</v>
      </c>
      <c r="R36" s="20"/>
      <c r="S36" s="20"/>
      <c r="T36" s="27">
        <f>IF(N36&lt;0.5,2)</f>
        <v>2</v>
      </c>
      <c r="U36" s="27">
        <f aca="true" t="shared" si="12" ref="U36">IF(Q36&lt;500,2)</f>
        <v>2</v>
      </c>
      <c r="V36" s="112"/>
    </row>
    <row r="37" spans="3:22" ht="11.25" customHeight="1">
      <c r="C37" s="32"/>
      <c r="D37" s="32"/>
      <c r="E37" s="32"/>
      <c r="L37" s="27" t="s">
        <v>651</v>
      </c>
      <c r="M37" s="27" t="s">
        <v>166</v>
      </c>
      <c r="N37" s="141">
        <v>22.3</v>
      </c>
      <c r="O37" s="20"/>
      <c r="P37" s="20"/>
      <c r="Q37" s="143">
        <v>1870</v>
      </c>
      <c r="R37" s="20"/>
      <c r="S37" s="20"/>
      <c r="T37" s="27">
        <v>5</v>
      </c>
      <c r="U37" s="27">
        <f>IF(Q37&lt;5000,4)</f>
        <v>4</v>
      </c>
      <c r="V37" s="138"/>
    </row>
    <row r="38" spans="4:22" ht="11.25" customHeight="1">
      <c r="D38" s="32"/>
      <c r="E38" s="32"/>
      <c r="L38" s="152" t="s">
        <v>652</v>
      </c>
      <c r="M38" s="27" t="s">
        <v>167</v>
      </c>
      <c r="N38" s="110">
        <v>9.9</v>
      </c>
      <c r="Q38" s="43">
        <v>808</v>
      </c>
      <c r="T38" s="27">
        <v>5</v>
      </c>
      <c r="U38" s="27">
        <f aca="true" t="shared" si="13" ref="U38">IF(Q38&lt;1500,3)</f>
        <v>3</v>
      </c>
      <c r="V38" s="1"/>
    </row>
    <row r="39" spans="4:22" ht="11.25" customHeight="1">
      <c r="D39" s="32"/>
      <c r="E39" s="32"/>
      <c r="L39" s="27" t="s">
        <v>653</v>
      </c>
      <c r="M39" s="27" t="s">
        <v>168</v>
      </c>
      <c r="N39" s="141">
        <v>1.6</v>
      </c>
      <c r="O39" s="20"/>
      <c r="P39" s="20"/>
      <c r="Q39" s="143">
        <v>3356</v>
      </c>
      <c r="R39" s="20"/>
      <c r="S39" s="20"/>
      <c r="T39" s="27">
        <f>IF(N39&lt;5,4)</f>
        <v>4</v>
      </c>
      <c r="U39" s="27">
        <f>IF(Q39&lt;5000,4)</f>
        <v>4</v>
      </c>
      <c r="V39" s="138"/>
    </row>
    <row r="40" spans="4:22" ht="11.25" customHeight="1">
      <c r="D40" s="32"/>
      <c r="E40" s="32"/>
      <c r="L40" s="27" t="s">
        <v>396</v>
      </c>
      <c r="M40" s="27" t="s">
        <v>397</v>
      </c>
      <c r="N40" s="141">
        <v>0.2</v>
      </c>
      <c r="O40" s="20"/>
      <c r="P40" s="20"/>
      <c r="Q40" s="143">
        <v>407</v>
      </c>
      <c r="R40" s="20"/>
      <c r="S40" s="20"/>
      <c r="T40" s="27">
        <f>IF(N40&lt;0.5,2)</f>
        <v>2</v>
      </c>
      <c r="U40" s="27">
        <f>IF(Q40&lt;500,2)</f>
        <v>2</v>
      </c>
      <c r="V40" s="1"/>
    </row>
    <row r="41" spans="4:22" ht="11.25" customHeight="1">
      <c r="D41" s="32"/>
      <c r="E41" s="32"/>
      <c r="L41" s="27" t="s">
        <v>399</v>
      </c>
      <c r="M41" s="27" t="s">
        <v>400</v>
      </c>
      <c r="N41" s="141">
        <v>1</v>
      </c>
      <c r="O41" s="20"/>
      <c r="P41" s="20"/>
      <c r="Q41" s="143">
        <v>1467</v>
      </c>
      <c r="R41" s="20"/>
      <c r="S41" s="20"/>
      <c r="T41" s="27">
        <f>IF(N41&lt;5,4)</f>
        <v>4</v>
      </c>
      <c r="U41" s="27">
        <f>IF(Q41&lt;1500,3)</f>
        <v>3</v>
      </c>
      <c r="V41" s="138"/>
    </row>
    <row r="42" spans="4:21" ht="11.25" customHeight="1">
      <c r="D42" s="32"/>
      <c r="E42" s="32"/>
      <c r="L42" s="27" t="s">
        <v>403</v>
      </c>
      <c r="M42" s="27" t="s">
        <v>404</v>
      </c>
      <c r="N42" s="141">
        <v>2.9</v>
      </c>
      <c r="O42" s="20"/>
      <c r="P42" s="20"/>
      <c r="Q42" s="143">
        <v>11937</v>
      </c>
      <c r="R42" s="20"/>
      <c r="S42" s="20"/>
      <c r="T42" s="27">
        <f>IF(N42&lt;5,4)</f>
        <v>4</v>
      </c>
      <c r="U42" s="27">
        <v>5</v>
      </c>
    </row>
    <row r="43" spans="3:22" ht="11.25" customHeight="1">
      <c r="C43" s="41"/>
      <c r="D43" s="32"/>
      <c r="E43" s="32"/>
      <c r="L43" s="27" t="s">
        <v>411</v>
      </c>
      <c r="M43" s="27" t="s">
        <v>412</v>
      </c>
      <c r="N43" s="141">
        <v>0</v>
      </c>
      <c r="O43" s="20"/>
      <c r="P43" s="20"/>
      <c r="Q43" s="143">
        <v>0</v>
      </c>
      <c r="R43" s="20"/>
      <c r="S43" s="20"/>
      <c r="T43" s="27">
        <f>IF(N43&lt;0.1,1)</f>
        <v>1</v>
      </c>
      <c r="U43" s="27">
        <f aca="true" t="shared" si="14" ref="U43:U46">IF(Q43&lt;50,1)</f>
        <v>1</v>
      </c>
      <c r="V43" s="139"/>
    </row>
    <row r="44" spans="3:22" ht="11.25" customHeight="1">
      <c r="C44" s="32"/>
      <c r="D44" s="32"/>
      <c r="E44" s="32"/>
      <c r="L44" s="27" t="s">
        <v>413</v>
      </c>
      <c r="M44" s="27" t="s">
        <v>414</v>
      </c>
      <c r="N44" s="141">
        <v>0.2</v>
      </c>
      <c r="O44" s="20"/>
      <c r="P44" s="20"/>
      <c r="Q44" s="143">
        <v>512</v>
      </c>
      <c r="R44" s="20"/>
      <c r="S44" s="20"/>
      <c r="T44" s="27">
        <f>IF(N44&lt;0.5,2)</f>
        <v>2</v>
      </c>
      <c r="U44" s="27">
        <f>IF(Q44&lt;1500,3)</f>
        <v>3</v>
      </c>
      <c r="V44" s="32"/>
    </row>
    <row r="45" spans="12:21" ht="11.25" customHeight="1">
      <c r="L45" s="27" t="s">
        <v>415</v>
      </c>
      <c r="M45" s="27" t="s">
        <v>416</v>
      </c>
      <c r="N45" s="141">
        <v>0</v>
      </c>
      <c r="O45" s="20"/>
      <c r="P45" s="20">
        <v>2011</v>
      </c>
      <c r="Q45" s="143">
        <v>0</v>
      </c>
      <c r="R45" s="20"/>
      <c r="S45" s="20">
        <v>2011</v>
      </c>
      <c r="T45" s="27">
        <f>IF(N45&lt;0.1,1)</f>
        <v>1</v>
      </c>
      <c r="U45" s="27">
        <f t="shared" si="14"/>
        <v>1</v>
      </c>
    </row>
    <row r="46" spans="12:21" ht="11.25" customHeight="1">
      <c r="L46" s="27" t="s">
        <v>417</v>
      </c>
      <c r="M46" s="27" t="s">
        <v>418</v>
      </c>
      <c r="N46" s="141">
        <v>0</v>
      </c>
      <c r="O46" s="20"/>
      <c r="P46" s="20">
        <v>2011</v>
      </c>
      <c r="Q46" s="143">
        <v>0</v>
      </c>
      <c r="R46" s="20"/>
      <c r="S46" s="20">
        <v>2011</v>
      </c>
      <c r="T46" s="27">
        <f>IF(N46&lt;0.1,1)</f>
        <v>1</v>
      </c>
      <c r="U46" s="27">
        <f t="shared" si="14"/>
        <v>1</v>
      </c>
    </row>
    <row r="47" spans="12:21" ht="11.25" customHeight="1">
      <c r="L47" s="27" t="s">
        <v>427</v>
      </c>
      <c r="M47" s="27" t="s">
        <v>428</v>
      </c>
      <c r="N47" s="141">
        <v>0</v>
      </c>
      <c r="O47" s="20"/>
      <c r="P47" s="20"/>
      <c r="Q47" s="143">
        <v>96</v>
      </c>
      <c r="R47" s="20"/>
      <c r="S47" s="20"/>
      <c r="T47" s="27">
        <f>IF(N47&lt;0.1,1)</f>
        <v>1</v>
      </c>
      <c r="U47" s="27">
        <f aca="true" t="shared" si="15" ref="U47:U51">IF(Q47&lt;500,2)</f>
        <v>2</v>
      </c>
    </row>
    <row r="48" spans="12:21" ht="11.25" customHeight="1">
      <c r="L48" s="27" t="s">
        <v>429</v>
      </c>
      <c r="M48" s="27" t="s">
        <v>430</v>
      </c>
      <c r="N48" s="141">
        <v>0.7</v>
      </c>
      <c r="O48" s="20"/>
      <c r="P48" s="20"/>
      <c r="Q48" s="143">
        <v>3626</v>
      </c>
      <c r="R48" s="20"/>
      <c r="S48" s="20"/>
      <c r="T48" s="27">
        <f aca="true" t="shared" si="16" ref="T48">IF(N48&lt;1,3)</f>
        <v>3</v>
      </c>
      <c r="U48" s="27">
        <f aca="true" t="shared" si="17" ref="U48:U49">IF(Q48&lt;5000,4)</f>
        <v>4</v>
      </c>
    </row>
    <row r="49" spans="12:21" ht="11.25" customHeight="1">
      <c r="L49" s="27" t="s">
        <v>431</v>
      </c>
      <c r="M49" s="27" t="s">
        <v>432</v>
      </c>
      <c r="N49" s="141">
        <v>8.6</v>
      </c>
      <c r="O49" s="20"/>
      <c r="P49" s="20"/>
      <c r="Q49" s="143">
        <v>2744</v>
      </c>
      <c r="R49" s="20"/>
      <c r="S49" s="20"/>
      <c r="T49" s="27">
        <v>5</v>
      </c>
      <c r="U49" s="27">
        <f t="shared" si="17"/>
        <v>4</v>
      </c>
    </row>
    <row r="50" spans="3:21" ht="11.25" customHeight="1">
      <c r="C50" s="34"/>
      <c r="L50" s="27" t="s">
        <v>433</v>
      </c>
      <c r="M50" s="27" t="s">
        <v>170</v>
      </c>
      <c r="N50" s="141">
        <v>1.5</v>
      </c>
      <c r="O50" s="20"/>
      <c r="P50" s="20"/>
      <c r="Q50" s="143">
        <v>674</v>
      </c>
      <c r="R50" s="20"/>
      <c r="S50" s="20"/>
      <c r="T50" s="27">
        <f aca="true" t="shared" si="18" ref="T50">IF(N50&lt;5,4)</f>
        <v>4</v>
      </c>
      <c r="U50" s="27">
        <f aca="true" t="shared" si="19" ref="U50">IF(Q50&lt;1500,3)</f>
        <v>3</v>
      </c>
    </row>
    <row r="51" spans="3:21" ht="11.25" customHeight="1">
      <c r="C51" s="34"/>
      <c r="L51" s="27" t="s">
        <v>434</v>
      </c>
      <c r="M51" s="27" t="s">
        <v>171</v>
      </c>
      <c r="N51" s="141">
        <v>0.3</v>
      </c>
      <c r="O51" s="20"/>
      <c r="P51" s="20"/>
      <c r="Q51" s="143">
        <v>110</v>
      </c>
      <c r="R51" s="20"/>
      <c r="S51" s="20"/>
      <c r="T51" s="27">
        <f aca="true" t="shared" si="20" ref="T51">IF(N51&lt;0.5,2)</f>
        <v>2</v>
      </c>
      <c r="U51" s="27">
        <f t="shared" si="15"/>
        <v>2</v>
      </c>
    </row>
    <row r="52" spans="3:21" ht="11.25" customHeight="1">
      <c r="C52" s="34"/>
      <c r="L52" s="27" t="s">
        <v>436</v>
      </c>
      <c r="M52" s="27" t="s">
        <v>173</v>
      </c>
      <c r="N52" s="141">
        <v>0</v>
      </c>
      <c r="O52" s="20"/>
      <c r="P52" s="20"/>
      <c r="Q52" s="143">
        <v>22</v>
      </c>
      <c r="R52" s="20"/>
      <c r="S52" s="20"/>
      <c r="T52" s="27">
        <f>IF(N52&lt;0.1,1)</f>
        <v>1</v>
      </c>
      <c r="U52" s="27">
        <f aca="true" t="shared" si="21" ref="U52">IF(Q52&lt;50,1)</f>
        <v>1</v>
      </c>
    </row>
    <row r="53" spans="3:21" ht="11.25" customHeight="1">
      <c r="C53" s="34"/>
      <c r="L53" s="27" t="s">
        <v>109</v>
      </c>
      <c r="M53" s="27" t="s">
        <v>110</v>
      </c>
      <c r="N53" s="141">
        <v>9.3</v>
      </c>
      <c r="O53" s="20"/>
      <c r="P53" s="20"/>
      <c r="Q53" s="143">
        <v>13050</v>
      </c>
      <c r="R53" s="20"/>
      <c r="S53" s="20"/>
      <c r="T53" s="27">
        <v>5</v>
      </c>
      <c r="U53" s="27">
        <v>5</v>
      </c>
    </row>
    <row r="54" spans="3:21" ht="11.25" customHeight="1">
      <c r="C54" s="34"/>
      <c r="L54" s="27" t="s">
        <v>441</v>
      </c>
      <c r="M54" s="27" t="s">
        <v>442</v>
      </c>
      <c r="N54" s="141">
        <v>1.3</v>
      </c>
      <c r="O54" s="20"/>
      <c r="P54" s="20"/>
      <c r="Q54" s="143">
        <v>1981</v>
      </c>
      <c r="R54" s="20"/>
      <c r="S54" s="20"/>
      <c r="T54" s="27">
        <f>IF(N54&lt;5,4)</f>
        <v>4</v>
      </c>
      <c r="U54" s="27">
        <f>IF(Q54&lt;5000,4)</f>
        <v>4</v>
      </c>
    </row>
    <row r="55" spans="3:21" ht="11.25" customHeight="1">
      <c r="C55" s="34"/>
      <c r="L55" s="27" t="s">
        <v>454</v>
      </c>
      <c r="M55" s="27" t="s">
        <v>455</v>
      </c>
      <c r="N55" s="141">
        <v>0.6</v>
      </c>
      <c r="O55" s="20"/>
      <c r="P55" s="20"/>
      <c r="Q55" s="143">
        <v>194</v>
      </c>
      <c r="R55" s="20"/>
      <c r="S55" s="20"/>
      <c r="T55" s="27">
        <f aca="true" t="shared" si="22" ref="T55:T57">IF(N55&lt;1,3)</f>
        <v>3</v>
      </c>
      <c r="U55" s="27">
        <f aca="true" t="shared" si="23" ref="U55">IF(Q55&lt;500,2)</f>
        <v>2</v>
      </c>
    </row>
    <row r="56" spans="4:22" ht="11.25" customHeight="1">
      <c r="D56" s="32"/>
      <c r="E56" s="32"/>
      <c r="L56" s="27" t="s">
        <v>456</v>
      </c>
      <c r="M56" s="27" t="s">
        <v>457</v>
      </c>
      <c r="N56" s="141">
        <v>2</v>
      </c>
      <c r="O56" s="20"/>
      <c r="P56" s="20"/>
      <c r="Q56" s="143">
        <v>11664</v>
      </c>
      <c r="R56" s="20"/>
      <c r="S56" s="20"/>
      <c r="T56" s="27">
        <f>IF(N56&lt;5,4)</f>
        <v>4</v>
      </c>
      <c r="U56" s="27">
        <v>5</v>
      </c>
      <c r="V56" s="32"/>
    </row>
    <row r="57" spans="4:22" ht="11.25" customHeight="1">
      <c r="D57" s="32"/>
      <c r="E57" s="32"/>
      <c r="L57" s="27" t="s">
        <v>458</v>
      </c>
      <c r="M57" s="27" t="s">
        <v>459</v>
      </c>
      <c r="N57" s="141">
        <v>0.5</v>
      </c>
      <c r="O57" s="20"/>
      <c r="P57" s="20"/>
      <c r="Q57" s="143">
        <v>1963</v>
      </c>
      <c r="R57" s="20"/>
      <c r="S57" s="20"/>
      <c r="T57" s="27">
        <f t="shared" si="22"/>
        <v>3</v>
      </c>
      <c r="U57" s="27">
        <f aca="true" t="shared" si="24" ref="U57">IF(Q57&lt;5000,4)</f>
        <v>4</v>
      </c>
      <c r="V57" s="32"/>
    </row>
    <row r="58" spans="3:22" ht="11.25" customHeight="1">
      <c r="C58" s="34"/>
      <c r="D58" s="32"/>
      <c r="E58" s="32"/>
      <c r="L58" s="27" t="s">
        <v>462</v>
      </c>
      <c r="M58" s="27" t="s">
        <v>463</v>
      </c>
      <c r="N58" s="141">
        <v>4</v>
      </c>
      <c r="O58" s="20"/>
      <c r="P58" s="20"/>
      <c r="Q58" s="143">
        <v>7760</v>
      </c>
      <c r="R58" s="20"/>
      <c r="S58" s="20"/>
      <c r="T58" s="27">
        <f aca="true" t="shared" si="25" ref="T58:T60">IF(N58&lt;5,4)</f>
        <v>4</v>
      </c>
      <c r="U58" s="27">
        <v>5</v>
      </c>
      <c r="V58" s="32"/>
    </row>
    <row r="59" spans="3:22" ht="11.25" customHeight="1">
      <c r="C59" s="34"/>
      <c r="D59" s="32"/>
      <c r="E59" s="32"/>
      <c r="L59" s="107" t="s">
        <v>464</v>
      </c>
      <c r="M59" s="107" t="s">
        <v>465</v>
      </c>
      <c r="N59" s="141">
        <v>2.3</v>
      </c>
      <c r="O59" s="20"/>
      <c r="P59" s="20"/>
      <c r="Q59" s="143">
        <v>11395</v>
      </c>
      <c r="R59" s="20"/>
      <c r="S59" s="20"/>
      <c r="T59" s="27">
        <f t="shared" si="25"/>
        <v>4</v>
      </c>
      <c r="U59" s="27">
        <v>5</v>
      </c>
      <c r="V59" s="32"/>
    </row>
    <row r="60" spans="12:21" ht="11.25" customHeight="1">
      <c r="L60" s="107" t="s">
        <v>466</v>
      </c>
      <c r="M60" s="107" t="s">
        <v>467</v>
      </c>
      <c r="N60" s="141">
        <v>4.1</v>
      </c>
      <c r="O60" s="20"/>
      <c r="P60" s="20"/>
      <c r="Q60" s="143">
        <v>6702</v>
      </c>
      <c r="R60" s="20"/>
      <c r="S60" s="20"/>
      <c r="T60" s="27">
        <f t="shared" si="25"/>
        <v>4</v>
      </c>
      <c r="U60" s="27">
        <v>5</v>
      </c>
    </row>
    <row r="61" spans="12:21" ht="11.25" customHeight="1">
      <c r="L61" s="27" t="s">
        <v>234</v>
      </c>
      <c r="M61" s="27" t="s">
        <v>445</v>
      </c>
      <c r="N61" s="141">
        <v>0</v>
      </c>
      <c r="O61" s="20"/>
      <c r="P61" s="20"/>
      <c r="Q61" s="143">
        <v>220</v>
      </c>
      <c r="R61" s="20"/>
      <c r="S61" s="20"/>
      <c r="T61" s="27">
        <f>IF(N61&lt;0.1,1)</f>
        <v>1</v>
      </c>
      <c r="U61" s="27">
        <f>IF(Q61&lt;500,2)</f>
        <v>2</v>
      </c>
    </row>
    <row r="62" spans="12:21" ht="11.25" customHeight="1">
      <c r="L62" s="27" t="s">
        <v>237</v>
      </c>
      <c r="M62" s="27" t="s">
        <v>448</v>
      </c>
      <c r="N62" s="141">
        <v>1.6</v>
      </c>
      <c r="O62" s="20"/>
      <c r="P62" s="20"/>
      <c r="Q62" s="143">
        <v>5813</v>
      </c>
      <c r="R62" s="20"/>
      <c r="S62" s="20"/>
      <c r="T62" s="27">
        <f>IF(N62&lt;5,4)</f>
        <v>4</v>
      </c>
      <c r="U62" s="27">
        <v>5</v>
      </c>
    </row>
    <row r="63" spans="12:21" ht="11.25" customHeight="1">
      <c r="L63" s="27" t="s">
        <v>239</v>
      </c>
      <c r="M63" s="27" t="s">
        <v>450</v>
      </c>
      <c r="N63" s="141">
        <v>0.7</v>
      </c>
      <c r="O63" s="20"/>
      <c r="P63" s="20"/>
      <c r="Q63" s="143">
        <v>1065</v>
      </c>
      <c r="R63" s="20"/>
      <c r="S63" s="20"/>
      <c r="T63" s="27">
        <f>IF(N63&lt;1,3)</f>
        <v>3</v>
      </c>
      <c r="U63" s="27">
        <f aca="true" t="shared" si="26" ref="U63">IF(Q63&lt;1500,3)</f>
        <v>3</v>
      </c>
    </row>
    <row r="64" spans="12:21" ht="11.25" customHeight="1">
      <c r="L64" s="27" t="s">
        <v>240</v>
      </c>
      <c r="M64" s="27" t="s">
        <v>451</v>
      </c>
      <c r="N64" s="141">
        <v>0.4</v>
      </c>
      <c r="O64" s="20"/>
      <c r="P64" s="20"/>
      <c r="Q64" s="143">
        <v>2037</v>
      </c>
      <c r="R64" s="20"/>
      <c r="S64" s="20"/>
      <c r="T64" s="27">
        <f aca="true" t="shared" si="27" ref="T64">IF(N64&lt;0.5,2)</f>
        <v>2</v>
      </c>
      <c r="U64" s="27">
        <f>IF(Q64&lt;5000,4)</f>
        <v>4</v>
      </c>
    </row>
    <row r="65" spans="12:21" ht="11.25" customHeight="1">
      <c r="L65" s="27" t="s">
        <v>468</v>
      </c>
      <c r="M65" s="27" t="s">
        <v>162</v>
      </c>
      <c r="N65" s="141">
        <v>0</v>
      </c>
      <c r="O65" s="20"/>
      <c r="P65" s="20"/>
      <c r="Q65" s="143">
        <v>0</v>
      </c>
      <c r="R65" s="20"/>
      <c r="S65" s="20"/>
      <c r="T65" s="27">
        <f>IF(N65&lt;0.1,1)</f>
        <v>1</v>
      </c>
      <c r="U65" s="27">
        <f aca="true" t="shared" si="28" ref="U65">IF(Q65&lt;50,1)</f>
        <v>1</v>
      </c>
    </row>
    <row r="66" spans="12:21" ht="11.25" customHeight="1">
      <c r="L66" s="27" t="s">
        <v>469</v>
      </c>
      <c r="M66" s="27" t="s">
        <v>161</v>
      </c>
      <c r="N66" s="141">
        <v>0.4</v>
      </c>
      <c r="O66" s="20"/>
      <c r="P66" s="20"/>
      <c r="Q66" s="143">
        <v>732</v>
      </c>
      <c r="R66" s="20"/>
      <c r="S66" s="20"/>
      <c r="T66" s="27">
        <f aca="true" t="shared" si="29" ref="T66:T67">IF(N66&lt;0.5,2)</f>
        <v>2</v>
      </c>
      <c r="U66" s="27">
        <f>IF(Q66&lt;1500,3)</f>
        <v>3</v>
      </c>
    </row>
    <row r="67" spans="12:21" ht="11.25" customHeight="1">
      <c r="L67" s="27" t="s">
        <v>470</v>
      </c>
      <c r="M67" s="27" t="s">
        <v>160</v>
      </c>
      <c r="N67" s="141">
        <v>0.1</v>
      </c>
      <c r="O67" s="20"/>
      <c r="P67" s="20"/>
      <c r="Q67" s="143">
        <v>286</v>
      </c>
      <c r="R67" s="20"/>
      <c r="S67" s="20"/>
      <c r="T67" s="27">
        <f t="shared" si="29"/>
        <v>2</v>
      </c>
      <c r="U67" s="27">
        <f aca="true" t="shared" si="30" ref="U67">IF(Q67&lt;500,2)</f>
        <v>2</v>
      </c>
    </row>
    <row r="68" spans="12:21" ht="11.25" customHeight="1">
      <c r="L68" s="27" t="s">
        <v>487</v>
      </c>
      <c r="M68" s="27" t="s">
        <v>488</v>
      </c>
      <c r="N68" s="141">
        <v>7.6</v>
      </c>
      <c r="O68" s="20"/>
      <c r="P68" s="20"/>
      <c r="Q68" s="143">
        <v>3191</v>
      </c>
      <c r="R68" s="20"/>
      <c r="S68" s="20"/>
      <c r="T68" s="27">
        <v>5</v>
      </c>
      <c r="U68" s="27">
        <f>IF(Q68&lt;5000,4)</f>
        <v>4</v>
      </c>
    </row>
    <row r="69" spans="12:21" ht="11.25" customHeight="1">
      <c r="L69" s="27" t="s">
        <v>489</v>
      </c>
      <c r="M69" s="27" t="s">
        <v>490</v>
      </c>
      <c r="N69" s="141">
        <v>0</v>
      </c>
      <c r="O69" s="20"/>
      <c r="P69" s="20"/>
      <c r="Q69" s="143">
        <v>1</v>
      </c>
      <c r="R69" s="20"/>
      <c r="S69" s="20"/>
      <c r="T69" s="27">
        <f>IF(N69&lt;0.1,1)</f>
        <v>1</v>
      </c>
      <c r="U69" s="27">
        <f>IF(Q69&lt;50,1)</f>
        <v>1</v>
      </c>
    </row>
    <row r="70" spans="12:21" ht="11.25" customHeight="1">
      <c r="L70" s="27" t="s">
        <v>491</v>
      </c>
      <c r="M70" s="27" t="s">
        <v>492</v>
      </c>
      <c r="N70" s="141">
        <v>0</v>
      </c>
      <c r="O70" s="20"/>
      <c r="P70" s="20"/>
      <c r="Q70" s="143">
        <v>0</v>
      </c>
      <c r="R70" s="20"/>
      <c r="S70" s="20"/>
      <c r="T70" s="27">
        <f>IF(N70&lt;0.1,1)</f>
        <v>1</v>
      </c>
      <c r="U70" s="27">
        <f>IF(Q70&lt;50,1)</f>
        <v>1</v>
      </c>
    </row>
    <row r="71" spans="12:21" ht="11.25" customHeight="1">
      <c r="L71" s="27" t="s">
        <v>503</v>
      </c>
      <c r="M71" s="27" t="s">
        <v>504</v>
      </c>
      <c r="N71" s="141">
        <v>0.2</v>
      </c>
      <c r="O71" s="20"/>
      <c r="P71" s="20"/>
      <c r="Q71" s="143">
        <v>520</v>
      </c>
      <c r="R71" s="20"/>
      <c r="S71" s="20"/>
      <c r="T71" s="27">
        <f aca="true" t="shared" si="31" ref="T71:T72">IF(N71&lt;0.5,2)</f>
        <v>2</v>
      </c>
      <c r="U71" s="27">
        <f aca="true" t="shared" si="32" ref="U71:U72">IF(Q71&lt;1500,3)</f>
        <v>3</v>
      </c>
    </row>
    <row r="72" spans="12:21" ht="11.25" customHeight="1">
      <c r="L72" s="27" t="s">
        <v>505</v>
      </c>
      <c r="M72" s="27" t="s">
        <v>506</v>
      </c>
      <c r="N72" s="141">
        <v>0.3</v>
      </c>
      <c r="O72" s="20"/>
      <c r="P72" s="20"/>
      <c r="Q72" s="143">
        <v>1182</v>
      </c>
      <c r="R72" s="20"/>
      <c r="S72" s="20"/>
      <c r="T72" s="27">
        <f t="shared" si="31"/>
        <v>2</v>
      </c>
      <c r="U72" s="27">
        <f t="shared" si="32"/>
        <v>3</v>
      </c>
    </row>
    <row r="73" spans="12:21" ht="11.25" customHeight="1">
      <c r="L73" s="42" t="s">
        <v>507</v>
      </c>
      <c r="M73" s="27" t="s">
        <v>508</v>
      </c>
      <c r="N73" s="141">
        <v>0</v>
      </c>
      <c r="O73" s="20"/>
      <c r="P73" s="20"/>
      <c r="Q73" s="143">
        <v>3</v>
      </c>
      <c r="R73" s="20"/>
      <c r="S73" s="20"/>
      <c r="T73" s="27">
        <f>IF(N73&lt;0.1,1)</f>
        <v>1</v>
      </c>
      <c r="U73" s="27">
        <f aca="true" t="shared" si="33" ref="U73:U74">IF(Q73&lt;50,1)</f>
        <v>1</v>
      </c>
    </row>
    <row r="74" spans="12:21" ht="11.25" customHeight="1">
      <c r="L74" s="42" t="s">
        <v>509</v>
      </c>
      <c r="M74" s="42" t="s">
        <v>510</v>
      </c>
      <c r="N74" s="141">
        <v>0</v>
      </c>
      <c r="O74" s="20"/>
      <c r="P74" s="20"/>
      <c r="Q74" s="143">
        <v>0</v>
      </c>
      <c r="R74" s="20"/>
      <c r="S74" s="20"/>
      <c r="T74" s="27">
        <f>IF(N74&lt;0.1,1)</f>
        <v>1</v>
      </c>
      <c r="U74" s="27">
        <f t="shared" si="33"/>
        <v>1</v>
      </c>
    </row>
    <row r="75" spans="12:21" ht="11.25" customHeight="1">
      <c r="L75" s="27" t="s">
        <v>545</v>
      </c>
      <c r="M75" s="27" t="s">
        <v>546</v>
      </c>
      <c r="N75" s="141">
        <v>0.5</v>
      </c>
      <c r="O75" s="20"/>
      <c r="P75" s="20"/>
      <c r="Q75" s="143">
        <v>901</v>
      </c>
      <c r="R75" s="20"/>
      <c r="S75" s="20"/>
      <c r="T75" s="27">
        <f>IF(N75&lt;1,3)</f>
        <v>3</v>
      </c>
      <c r="U75" s="27">
        <f>IF(Q75&lt;1500,3)</f>
        <v>3</v>
      </c>
    </row>
    <row r="76" spans="12:21" ht="11.25" customHeight="1">
      <c r="L76" s="27" t="s">
        <v>555</v>
      </c>
      <c r="M76" s="27" t="s">
        <v>556</v>
      </c>
      <c r="N76" s="141">
        <v>0.4</v>
      </c>
      <c r="O76" s="20"/>
      <c r="P76" s="20"/>
      <c r="Q76" s="143">
        <v>939</v>
      </c>
      <c r="R76" s="20"/>
      <c r="S76" s="20"/>
      <c r="T76" s="27">
        <f>IF(N76&lt;0.5,2)</f>
        <v>2</v>
      </c>
      <c r="U76" s="27">
        <f>IF(Q76&lt;1500,3)</f>
        <v>3</v>
      </c>
    </row>
    <row r="77" spans="12:21" ht="11.25" customHeight="1">
      <c r="L77" s="27" t="s">
        <v>568</v>
      </c>
      <c r="M77" s="27" t="s">
        <v>389</v>
      </c>
      <c r="N77" s="141">
        <v>1</v>
      </c>
      <c r="O77" s="20"/>
      <c r="P77" s="20"/>
      <c r="Q77" s="143">
        <v>255</v>
      </c>
      <c r="R77" s="20"/>
      <c r="S77" s="20"/>
      <c r="T77" s="27">
        <f>IF(N77&lt;5,4)</f>
        <v>4</v>
      </c>
      <c r="U77" s="27">
        <f>IF(Q77&lt;500,2)</f>
        <v>2</v>
      </c>
    </row>
    <row r="78" spans="12:21" ht="11.25" customHeight="1">
      <c r="L78" s="27" t="s">
        <v>597</v>
      </c>
      <c r="M78" s="27" t="s">
        <v>598</v>
      </c>
      <c r="N78" s="141">
        <v>0.1</v>
      </c>
      <c r="O78" s="20"/>
      <c r="P78" s="20"/>
      <c r="Q78" s="143">
        <v>75</v>
      </c>
      <c r="R78" s="20"/>
      <c r="S78" s="20"/>
      <c r="T78" s="27">
        <f aca="true" t="shared" si="34" ref="T78">IF(N78&lt;0.5,2)</f>
        <v>2</v>
      </c>
      <c r="U78" s="27">
        <f aca="true" t="shared" si="35" ref="U78">IF(Q78&lt;500,2)</f>
        <v>2</v>
      </c>
    </row>
    <row r="79" spans="12:21" ht="11.25" customHeight="1">
      <c r="L79" s="27" t="s">
        <v>243</v>
      </c>
      <c r="M79" s="27" t="s">
        <v>245</v>
      </c>
      <c r="N79" s="141">
        <v>6.9</v>
      </c>
      <c r="O79" s="20"/>
      <c r="P79" s="20"/>
      <c r="Q79" s="143">
        <v>10634</v>
      </c>
      <c r="R79" s="20"/>
      <c r="S79" s="20"/>
      <c r="T79" s="27">
        <v>5</v>
      </c>
      <c r="U79" s="27">
        <v>5</v>
      </c>
    </row>
    <row r="80" spans="12:21" ht="11.25" customHeight="1">
      <c r="L80" s="27" t="s">
        <v>244</v>
      </c>
      <c r="M80" s="27" t="s">
        <v>596</v>
      </c>
      <c r="N80" s="141">
        <v>2.9</v>
      </c>
      <c r="O80" s="20"/>
      <c r="P80" s="20"/>
      <c r="Q80" s="143">
        <v>3375</v>
      </c>
      <c r="R80" s="20"/>
      <c r="S80" s="20"/>
      <c r="T80" s="27">
        <f aca="true" t="shared" si="36" ref="T80">IF(N80&lt;5,4)</f>
        <v>4</v>
      </c>
      <c r="U80" s="27">
        <f aca="true" t="shared" si="37" ref="U80">IF(Q80&lt;5000,4)</f>
        <v>4</v>
      </c>
    </row>
    <row r="81" spans="12:21" ht="11.25" customHeight="1">
      <c r="L81" s="42" t="s">
        <v>599</v>
      </c>
      <c r="M81" s="42" t="s">
        <v>600</v>
      </c>
      <c r="N81" s="141">
        <v>143.9</v>
      </c>
      <c r="O81" s="20"/>
      <c r="P81" s="20"/>
      <c r="Q81" s="143">
        <v>4081</v>
      </c>
      <c r="R81" s="20"/>
      <c r="S81" s="20"/>
      <c r="T81" s="27">
        <v>5</v>
      </c>
      <c r="U81" s="27">
        <f aca="true" t="shared" si="38" ref="U81">IF(Q81&lt;5000,4)</f>
        <v>4</v>
      </c>
    </row>
    <row r="82" spans="12:21" ht="11.25" customHeight="1">
      <c r="L82" s="42" t="s">
        <v>601</v>
      </c>
      <c r="M82" s="42" t="s">
        <v>602</v>
      </c>
      <c r="N82" s="141">
        <v>5.2</v>
      </c>
      <c r="O82" s="20"/>
      <c r="P82" s="20"/>
      <c r="Q82" s="143">
        <v>10844</v>
      </c>
      <c r="R82" s="20"/>
      <c r="S82" s="20"/>
      <c r="T82" s="27">
        <v>5</v>
      </c>
      <c r="U82" s="27">
        <v>5</v>
      </c>
    </row>
    <row r="83" spans="12:21" ht="11.25" customHeight="1">
      <c r="L83" s="42" t="s">
        <v>605</v>
      </c>
      <c r="M83" s="42" t="s">
        <v>606</v>
      </c>
      <c r="N83" s="141">
        <v>2</v>
      </c>
      <c r="O83" s="20"/>
      <c r="P83" s="20"/>
      <c r="Q83" s="143">
        <v>1590</v>
      </c>
      <c r="R83" s="20"/>
      <c r="S83" s="20"/>
      <c r="T83" s="27">
        <f aca="true" t="shared" si="39" ref="T83:T85">IF(N83&lt;5,4)</f>
        <v>4</v>
      </c>
      <c r="U83" s="27">
        <f aca="true" t="shared" si="40" ref="U83:U85">IF(Q83&lt;5000,4)</f>
        <v>4</v>
      </c>
    </row>
    <row r="84" spans="12:21" ht="11.25" customHeight="1">
      <c r="L84" s="42" t="s">
        <v>607</v>
      </c>
      <c r="M84" s="42" t="s">
        <v>608</v>
      </c>
      <c r="N84" s="141">
        <v>8.6</v>
      </c>
      <c r="O84" s="20"/>
      <c r="P84" s="20"/>
      <c r="Q84" s="143">
        <v>12028</v>
      </c>
      <c r="R84" s="20"/>
      <c r="S84" s="20"/>
      <c r="T84" s="27">
        <v>5</v>
      </c>
      <c r="U84" s="27">
        <v>5</v>
      </c>
    </row>
    <row r="85" spans="12:21" ht="11.25" customHeight="1">
      <c r="L85" s="42" t="s">
        <v>609</v>
      </c>
      <c r="M85" s="42" t="s">
        <v>610</v>
      </c>
      <c r="N85" s="141">
        <v>1.4</v>
      </c>
      <c r="O85" s="20"/>
      <c r="P85" s="20"/>
      <c r="Q85" s="143">
        <v>2734</v>
      </c>
      <c r="R85" s="20"/>
      <c r="S85" s="20"/>
      <c r="T85" s="27">
        <f t="shared" si="39"/>
        <v>4</v>
      </c>
      <c r="U85" s="27">
        <f t="shared" si="40"/>
        <v>4</v>
      </c>
    </row>
    <row r="86" spans="12:21" ht="11.25" customHeight="1">
      <c r="L86" s="42" t="s">
        <v>617</v>
      </c>
      <c r="M86" s="42" t="s">
        <v>618</v>
      </c>
      <c r="N86" s="141">
        <v>0</v>
      </c>
      <c r="O86" s="20"/>
      <c r="P86" s="20"/>
      <c r="Q86" s="143">
        <v>3</v>
      </c>
      <c r="R86" s="20"/>
      <c r="S86" s="20"/>
      <c r="T86" s="27">
        <f>IF(N86&lt;0.1,1)</f>
        <v>1</v>
      </c>
      <c r="U86" s="27">
        <f aca="true" t="shared" si="41" ref="U86:U88">IF(Q86&lt;50,1)</f>
        <v>1</v>
      </c>
    </row>
    <row r="87" spans="12:21" ht="11.25" customHeight="1">
      <c r="L87" s="42" t="s">
        <v>619</v>
      </c>
      <c r="M87" s="42" t="s">
        <v>620</v>
      </c>
      <c r="N87" s="141">
        <v>0.4</v>
      </c>
      <c r="O87" s="20"/>
      <c r="P87" s="20"/>
      <c r="Q87" s="143">
        <v>579</v>
      </c>
      <c r="R87" s="20"/>
      <c r="S87" s="20"/>
      <c r="T87" s="27">
        <f>IF(N87&lt;0.5,2)</f>
        <v>2</v>
      </c>
      <c r="U87" s="27">
        <f>IF(Q87&lt;1500,3)</f>
        <v>3</v>
      </c>
    </row>
    <row r="88" spans="12:21" ht="11.25" customHeight="1">
      <c r="L88" s="42" t="s">
        <v>621</v>
      </c>
      <c r="M88" s="42" t="s">
        <v>622</v>
      </c>
      <c r="N88" s="141">
        <v>0</v>
      </c>
      <c r="O88" s="20"/>
      <c r="P88" s="20">
        <v>2009</v>
      </c>
      <c r="Q88" s="143">
        <v>1</v>
      </c>
      <c r="R88" s="20"/>
      <c r="S88" s="20">
        <v>2009</v>
      </c>
      <c r="T88" s="27">
        <f>IF(N88&lt;0.1,1)</f>
        <v>1</v>
      </c>
      <c r="U88" s="27">
        <f t="shared" si="41"/>
        <v>1</v>
      </c>
    </row>
    <row r="89" spans="12:21" ht="11.25" customHeight="1">
      <c r="L89" s="42" t="s">
        <v>626</v>
      </c>
      <c r="M89" s="42" t="s">
        <v>627</v>
      </c>
      <c r="N89" s="141">
        <v>0.2</v>
      </c>
      <c r="O89" s="20"/>
      <c r="P89" s="20"/>
      <c r="Q89" s="143">
        <v>275</v>
      </c>
      <c r="R89" s="20"/>
      <c r="S89" s="20"/>
      <c r="T89" s="27">
        <f>IF(N89&lt;0.5,2)</f>
        <v>2</v>
      </c>
      <c r="U89" s="27">
        <f>IF(Q89&lt;500,2)</f>
        <v>2</v>
      </c>
    </row>
    <row r="90" spans="12:21" ht="11.25" customHeight="1">
      <c r="L90" s="27" t="s">
        <v>249</v>
      </c>
      <c r="M90" s="27" t="s">
        <v>628</v>
      </c>
      <c r="N90" s="141">
        <v>0.4</v>
      </c>
      <c r="O90" s="20"/>
      <c r="P90" s="20"/>
      <c r="Q90" s="143">
        <v>598</v>
      </c>
      <c r="R90" s="20"/>
      <c r="S90" s="20"/>
      <c r="T90" s="27">
        <f aca="true" t="shared" si="42" ref="T90">IF(N90&lt;0.5,2)</f>
        <v>2</v>
      </c>
      <c r="U90" s="27">
        <f aca="true" t="shared" si="43" ref="U90:U91">IF(Q90&lt;1500,3)</f>
        <v>3</v>
      </c>
    </row>
    <row r="91" spans="12:21" ht="11.25" customHeight="1">
      <c r="L91" s="27" t="s">
        <v>629</v>
      </c>
      <c r="M91" s="27" t="s">
        <v>630</v>
      </c>
      <c r="N91" s="141">
        <v>1.1</v>
      </c>
      <c r="O91" s="20"/>
      <c r="P91" s="20"/>
      <c r="Q91" s="143">
        <v>1030</v>
      </c>
      <c r="R91" s="20"/>
      <c r="S91" s="20"/>
      <c r="T91" s="27">
        <f>IF(N91&lt;5,4)</f>
        <v>4</v>
      </c>
      <c r="U91" s="27">
        <f t="shared" si="43"/>
        <v>3</v>
      </c>
    </row>
    <row r="92" spans="12:21" ht="11.25" customHeight="1">
      <c r="L92" s="27" t="s">
        <v>125</v>
      </c>
      <c r="M92" s="42" t="s">
        <v>126</v>
      </c>
      <c r="N92" s="141">
        <v>0</v>
      </c>
      <c r="O92" s="20"/>
      <c r="P92" s="20"/>
      <c r="Q92" s="143">
        <v>9</v>
      </c>
      <c r="R92" s="20"/>
      <c r="S92" s="20"/>
      <c r="T92" s="27">
        <f>IF(N92&lt;0.1,1)</f>
        <v>1</v>
      </c>
      <c r="U92" s="27">
        <f>IF(Q92&lt;50,1)</f>
        <v>1</v>
      </c>
    </row>
    <row r="93" spans="12:21" ht="11.25" customHeight="1">
      <c r="L93" s="42" t="s">
        <v>129</v>
      </c>
      <c r="M93" s="42" t="s">
        <v>130</v>
      </c>
      <c r="N93" s="141">
        <v>0.4</v>
      </c>
      <c r="O93" s="20"/>
      <c r="P93" s="20"/>
      <c r="Q93" s="143">
        <v>615</v>
      </c>
      <c r="R93" s="20"/>
      <c r="S93" s="20"/>
      <c r="T93" s="27">
        <f>IF(N93&lt;0.5,2)</f>
        <v>2</v>
      </c>
      <c r="U93" s="27">
        <f>IF(Q93&lt;1500,3)</f>
        <v>3</v>
      </c>
    </row>
    <row r="94" spans="12:21" ht="11.25" customHeight="1">
      <c r="L94" s="42" t="s">
        <v>131</v>
      </c>
      <c r="M94" s="42" t="s">
        <v>132</v>
      </c>
      <c r="N94" s="141">
        <v>0</v>
      </c>
      <c r="O94" s="20"/>
      <c r="P94" s="20"/>
      <c r="Q94" s="143">
        <v>14</v>
      </c>
      <c r="R94" s="20"/>
      <c r="S94" s="20"/>
      <c r="T94" s="27">
        <f>IF(N94&lt;0.1,1)</f>
        <v>1</v>
      </c>
      <c r="U94" s="27">
        <f aca="true" t="shared" si="44" ref="U94">IF(Q94&lt;50,1)</f>
        <v>1</v>
      </c>
    </row>
    <row r="95" spans="12:21" ht="11.25" customHeight="1">
      <c r="L95" s="42" t="s">
        <v>176</v>
      </c>
      <c r="M95" s="42" t="s">
        <v>177</v>
      </c>
      <c r="N95" s="141">
        <v>0.1</v>
      </c>
      <c r="O95" s="20"/>
      <c r="P95" s="20"/>
      <c r="Q95" s="143">
        <v>267</v>
      </c>
      <c r="R95" s="20"/>
      <c r="S95" s="20"/>
      <c r="T95" s="27">
        <f aca="true" t="shared" si="45" ref="T95">IF(N95&lt;0.5,2)</f>
        <v>2</v>
      </c>
      <c r="U95" s="27">
        <f aca="true" t="shared" si="46" ref="U95">IF(Q95&lt;500,2)</f>
        <v>2</v>
      </c>
    </row>
    <row r="96" spans="12:21" ht="11.25" customHeight="1">
      <c r="L96" s="42" t="s">
        <v>178</v>
      </c>
      <c r="M96" s="42" t="s">
        <v>179</v>
      </c>
      <c r="N96" s="141">
        <v>1</v>
      </c>
      <c r="O96" s="20"/>
      <c r="P96" s="20"/>
      <c r="Q96" s="143">
        <v>1937</v>
      </c>
      <c r="R96" s="20"/>
      <c r="S96" s="20"/>
      <c r="T96" s="27">
        <f aca="true" t="shared" si="47" ref="T96">IF(N96&lt;5,4)</f>
        <v>4</v>
      </c>
      <c r="U96" s="27">
        <f aca="true" t="shared" si="48" ref="U96">IF(Q96&lt;5000,4)</f>
        <v>4</v>
      </c>
    </row>
    <row r="97" spans="12:21" ht="11.25" customHeight="1">
      <c r="L97" s="42" t="s">
        <v>180</v>
      </c>
      <c r="M97" s="42" t="s">
        <v>181</v>
      </c>
      <c r="N97" s="141">
        <v>7</v>
      </c>
      <c r="O97" s="20"/>
      <c r="P97" s="20"/>
      <c r="Q97" s="143">
        <v>12004</v>
      </c>
      <c r="R97" s="20"/>
      <c r="S97" s="20"/>
      <c r="T97" s="27">
        <v>5</v>
      </c>
      <c r="U97" s="27">
        <v>5</v>
      </c>
    </row>
    <row r="98" spans="12:21" ht="11.25" customHeight="1">
      <c r="L98" s="27" t="s">
        <v>184</v>
      </c>
      <c r="M98" s="27" t="s">
        <v>185</v>
      </c>
      <c r="N98" s="141">
        <v>0.3</v>
      </c>
      <c r="O98" s="20"/>
      <c r="P98" s="20"/>
      <c r="Q98" s="143">
        <v>421</v>
      </c>
      <c r="R98" s="20"/>
      <c r="S98" s="20"/>
      <c r="T98" s="27">
        <f>IF(N98&lt;0.5,2)</f>
        <v>2</v>
      </c>
      <c r="U98" s="27">
        <f>IF(Q98&lt;500,2)</f>
        <v>2</v>
      </c>
    </row>
    <row r="99" spans="12:21" ht="11.25" customHeight="1">
      <c r="L99" s="27" t="s">
        <v>188</v>
      </c>
      <c r="M99" s="27" t="s">
        <v>189</v>
      </c>
      <c r="N99" s="141">
        <v>0.4</v>
      </c>
      <c r="O99" s="20"/>
      <c r="P99" s="20"/>
      <c r="Q99" s="143">
        <v>433</v>
      </c>
      <c r="R99" s="20"/>
      <c r="S99" s="20"/>
      <c r="T99" s="27">
        <f aca="true" t="shared" si="49" ref="T99">IF(N99&lt;0.5,2)</f>
        <v>2</v>
      </c>
      <c r="U99" s="27">
        <f aca="true" t="shared" si="50" ref="U99">IF(Q99&lt;500,2)</f>
        <v>2</v>
      </c>
    </row>
    <row r="100" spans="12:21" ht="11.25" customHeight="1">
      <c r="L100" s="27" t="s">
        <v>190</v>
      </c>
      <c r="M100" s="27" t="s">
        <v>191</v>
      </c>
      <c r="N100" s="141">
        <v>1.4</v>
      </c>
      <c r="O100" s="20"/>
      <c r="P100" s="20"/>
      <c r="Q100" s="143">
        <v>2591</v>
      </c>
      <c r="R100" s="20"/>
      <c r="S100" s="20"/>
      <c r="T100" s="27">
        <f>IF(N100&lt;5,4)</f>
        <v>4</v>
      </c>
      <c r="U100" s="27">
        <f>IF(Q100&lt;5000,4)</f>
        <v>4</v>
      </c>
    </row>
    <row r="101" spans="12:21" ht="11.25" customHeight="1">
      <c r="L101" s="30" t="s">
        <v>194</v>
      </c>
      <c r="M101" s="30" t="s">
        <v>195</v>
      </c>
      <c r="N101" s="141">
        <v>0</v>
      </c>
      <c r="O101" s="20"/>
      <c r="P101" s="20"/>
      <c r="Q101" s="143">
        <v>1</v>
      </c>
      <c r="R101" s="20"/>
      <c r="S101" s="20"/>
      <c r="T101" s="27">
        <f>IF(N101&lt;0.1,1)</f>
        <v>1</v>
      </c>
      <c r="U101" s="27">
        <f aca="true" t="shared" si="51" ref="U101">IF(Q101&lt;50,1)</f>
        <v>1</v>
      </c>
    </row>
    <row r="102" spans="12:21" ht="11.25" customHeight="1">
      <c r="L102" s="30" t="s">
        <v>196</v>
      </c>
      <c r="M102" s="30" t="s">
        <v>4</v>
      </c>
      <c r="N102" s="141">
        <v>0.8</v>
      </c>
      <c r="O102" s="20"/>
      <c r="P102" s="20"/>
      <c r="Q102" s="143">
        <v>1810</v>
      </c>
      <c r="R102" s="20"/>
      <c r="S102" s="20"/>
      <c r="T102" s="27">
        <f>IF(N102&lt;1,3)</f>
        <v>3</v>
      </c>
      <c r="U102" s="27">
        <f>IF(Q102&lt;5000,4)</f>
        <v>4</v>
      </c>
    </row>
    <row r="103" spans="12:21" ht="11.25" customHeight="1">
      <c r="L103" s="30" t="s">
        <v>77</v>
      </c>
      <c r="M103" s="30" t="s">
        <v>174</v>
      </c>
      <c r="N103" s="141">
        <v>1.1</v>
      </c>
      <c r="O103" s="20"/>
      <c r="P103" s="20"/>
      <c r="Q103" s="143">
        <v>2054</v>
      </c>
      <c r="R103" s="20"/>
      <c r="S103" s="20"/>
      <c r="T103" s="27">
        <f>IF(N103&lt;5,4)</f>
        <v>4</v>
      </c>
      <c r="U103" s="27">
        <f>IF(Q103&lt;5000,4)</f>
        <v>4</v>
      </c>
    </row>
    <row r="104" spans="12:21" ht="11.25" customHeight="1">
      <c r="L104" s="30" t="s">
        <v>80</v>
      </c>
      <c r="M104" s="30" t="s">
        <v>81</v>
      </c>
      <c r="N104" s="141">
        <v>2.1</v>
      </c>
      <c r="O104" s="20"/>
      <c r="P104" s="20"/>
      <c r="Q104" s="143">
        <v>2462</v>
      </c>
      <c r="R104" s="20"/>
      <c r="S104" s="20"/>
      <c r="T104" s="27">
        <f>IF(N104&lt;5,4)</f>
        <v>4</v>
      </c>
      <c r="U104" s="27">
        <f>IF(Q104&lt;5000,4)</f>
        <v>4</v>
      </c>
    </row>
    <row r="105" spans="12:21" ht="11.25" customHeight="1">
      <c r="L105" s="30" t="s">
        <v>84</v>
      </c>
      <c r="M105" s="30" t="s">
        <v>85</v>
      </c>
      <c r="N105" s="141">
        <v>1.9</v>
      </c>
      <c r="O105" s="20"/>
      <c r="P105" s="20"/>
      <c r="Q105" s="143">
        <v>1813</v>
      </c>
      <c r="R105" s="20"/>
      <c r="S105" s="20"/>
      <c r="T105" s="27">
        <f aca="true" t="shared" si="52" ref="T105:T106">IF(N105&lt;5,4)</f>
        <v>4</v>
      </c>
      <c r="U105" s="27">
        <f>IF(Q105&lt;5000,4)</f>
        <v>4</v>
      </c>
    </row>
    <row r="106" spans="12:21" ht="11.25" customHeight="1">
      <c r="L106" s="30" t="s">
        <v>86</v>
      </c>
      <c r="M106" s="30" t="s">
        <v>87</v>
      </c>
      <c r="N106" s="141">
        <v>1.9</v>
      </c>
      <c r="O106" s="20"/>
      <c r="P106" s="20"/>
      <c r="Q106" s="143">
        <v>1389</v>
      </c>
      <c r="R106" s="20"/>
      <c r="S106" s="20"/>
      <c r="T106" s="27">
        <f t="shared" si="52"/>
        <v>4</v>
      </c>
      <c r="U106" s="27">
        <f aca="true" t="shared" si="53" ref="U106">IF(Q106&lt;1500,3)</f>
        <v>3</v>
      </c>
    </row>
    <row r="107" spans="12:21" ht="11.25" customHeight="1">
      <c r="L107" s="30" t="s">
        <v>88</v>
      </c>
      <c r="M107" s="30" t="s">
        <v>89</v>
      </c>
      <c r="N107" s="141">
        <v>0.1</v>
      </c>
      <c r="O107" s="20"/>
      <c r="P107" s="20"/>
      <c r="Q107" s="143">
        <v>82</v>
      </c>
      <c r="R107" s="20"/>
      <c r="S107" s="20"/>
      <c r="T107" s="27">
        <f aca="true" t="shared" si="54" ref="T107">IF(N107&lt;0.5,2)</f>
        <v>2</v>
      </c>
      <c r="U107" s="27">
        <f aca="true" t="shared" si="55" ref="U107">IF(Q107&lt;500,2)</f>
        <v>2</v>
      </c>
    </row>
    <row r="108" spans="12:21" ht="11.25" customHeight="1">
      <c r="L108" s="30" t="s">
        <v>111</v>
      </c>
      <c r="M108" s="30" t="s">
        <v>142</v>
      </c>
      <c r="N108" s="141">
        <v>0</v>
      </c>
      <c r="O108" s="20"/>
      <c r="P108" s="20"/>
      <c r="Q108" s="143">
        <v>227</v>
      </c>
      <c r="R108" s="20"/>
      <c r="S108" s="20"/>
      <c r="T108" s="27">
        <f>IF(N108&lt;0.1,1)</f>
        <v>1</v>
      </c>
      <c r="U108" s="27">
        <f>IF(Q108&lt;500,2)</f>
        <v>2</v>
      </c>
    </row>
    <row r="109" spans="12:21" ht="11.25" customHeight="1">
      <c r="L109" s="30" t="s">
        <v>112</v>
      </c>
      <c r="M109" s="30" t="s">
        <v>143</v>
      </c>
      <c r="N109" s="141">
        <v>0</v>
      </c>
      <c r="O109" s="20"/>
      <c r="P109" s="20"/>
      <c r="Q109" s="143">
        <v>6</v>
      </c>
      <c r="R109" s="20"/>
      <c r="S109" s="20"/>
      <c r="T109" s="27">
        <f>IF(N109&lt;0.1,1)</f>
        <v>1</v>
      </c>
      <c r="U109" s="27">
        <f aca="true" t="shared" si="56" ref="U109">IF(Q109&lt;50,1)</f>
        <v>1</v>
      </c>
    </row>
    <row r="110" spans="12:21" ht="11.25" customHeight="1">
      <c r="L110" s="30" t="s">
        <v>113</v>
      </c>
      <c r="M110" s="30" t="s">
        <v>144</v>
      </c>
      <c r="N110" s="141">
        <v>0.1</v>
      </c>
      <c r="O110" s="20"/>
      <c r="P110" s="20"/>
      <c r="Q110" s="143">
        <v>96</v>
      </c>
      <c r="R110" s="20"/>
      <c r="S110" s="20"/>
      <c r="T110" s="27">
        <f>IF(N110&lt;0.5,2)</f>
        <v>2</v>
      </c>
      <c r="U110" s="27">
        <f aca="true" t="shared" si="57" ref="U110:U111">IF(Q110&lt;500,2)</f>
        <v>2</v>
      </c>
    </row>
    <row r="111" spans="12:21" ht="11.25" customHeight="1">
      <c r="L111" s="30" t="s">
        <v>114</v>
      </c>
      <c r="M111" s="30" t="s">
        <v>145</v>
      </c>
      <c r="N111" s="141">
        <v>0</v>
      </c>
      <c r="O111" s="20"/>
      <c r="P111" s="20"/>
      <c r="Q111" s="143">
        <v>154</v>
      </c>
      <c r="R111" s="20"/>
      <c r="S111" s="20"/>
      <c r="T111" s="27">
        <f>IF(N111&lt;0.1,1)</f>
        <v>1</v>
      </c>
      <c r="U111" s="27">
        <f t="shared" si="57"/>
        <v>2</v>
      </c>
    </row>
    <row r="112" spans="12:21" ht="11.25" customHeight="1">
      <c r="L112" s="30" t="s">
        <v>115</v>
      </c>
      <c r="M112" s="30" t="s">
        <v>146</v>
      </c>
      <c r="N112" s="141">
        <v>0.2</v>
      </c>
      <c r="O112" s="20"/>
      <c r="P112" s="20"/>
      <c r="Q112" s="143">
        <v>619</v>
      </c>
      <c r="R112" s="20"/>
      <c r="S112" s="20"/>
      <c r="T112" s="27">
        <f>IF(N112&lt;0.5,2)</f>
        <v>2</v>
      </c>
      <c r="U112" s="27">
        <f>IF(Q112&lt;1500,3)</f>
        <v>3</v>
      </c>
    </row>
    <row r="113" spans="12:21" ht="11.25" customHeight="1">
      <c r="L113" s="30" t="s">
        <v>117</v>
      </c>
      <c r="M113" s="30" t="s">
        <v>148</v>
      </c>
      <c r="N113" s="141">
        <v>0</v>
      </c>
      <c r="O113" s="20"/>
      <c r="P113" s="20"/>
      <c r="Q113" s="143">
        <v>1</v>
      </c>
      <c r="R113" s="20"/>
      <c r="S113" s="20"/>
      <c r="T113" s="27">
        <f aca="true" t="shared" si="58" ref="T113:T119">IF(N113&lt;0.1,1)</f>
        <v>1</v>
      </c>
      <c r="U113" s="27">
        <f aca="true" t="shared" si="59" ref="U113:U114">IF(Q113&lt;50,1)</f>
        <v>1</v>
      </c>
    </row>
    <row r="114" spans="12:21" ht="11.25" customHeight="1">
      <c r="L114" s="30" t="s">
        <v>201</v>
      </c>
      <c r="M114" s="30" t="s">
        <v>11</v>
      </c>
      <c r="N114" s="141">
        <v>0</v>
      </c>
      <c r="O114" s="20"/>
      <c r="P114" s="20"/>
      <c r="Q114" s="143">
        <v>1</v>
      </c>
      <c r="R114" s="20"/>
      <c r="S114" s="20"/>
      <c r="T114" s="27">
        <f t="shared" si="58"/>
        <v>1</v>
      </c>
      <c r="U114" s="27">
        <f t="shared" si="59"/>
        <v>1</v>
      </c>
    </row>
    <row r="115" spans="12:21" ht="11.25" customHeight="1">
      <c r="L115" s="30" t="s">
        <v>206</v>
      </c>
      <c r="M115" s="30" t="s">
        <v>12</v>
      </c>
      <c r="N115" s="141">
        <v>0</v>
      </c>
      <c r="O115" s="20"/>
      <c r="P115" s="20"/>
      <c r="Q115" s="143">
        <v>48</v>
      </c>
      <c r="R115" s="20"/>
      <c r="S115" s="20"/>
      <c r="T115" s="27">
        <f t="shared" si="58"/>
        <v>1</v>
      </c>
      <c r="U115" s="27">
        <f aca="true" t="shared" si="60" ref="U115">IF(Q115&lt;50,1)</f>
        <v>1</v>
      </c>
    </row>
    <row r="116" spans="12:21" ht="11.25" customHeight="1">
      <c r="L116" s="30" t="s">
        <v>207</v>
      </c>
      <c r="M116" s="30" t="s">
        <v>13</v>
      </c>
      <c r="N116" s="141">
        <v>0</v>
      </c>
      <c r="O116" s="20"/>
      <c r="P116" s="20"/>
      <c r="Q116" s="143">
        <v>162</v>
      </c>
      <c r="R116" s="20"/>
      <c r="S116" s="20"/>
      <c r="T116" s="27">
        <f t="shared" si="58"/>
        <v>1</v>
      </c>
      <c r="U116" s="27">
        <f>IF(Q116&lt;500,2)</f>
        <v>2</v>
      </c>
    </row>
    <row r="117" spans="12:21" ht="11.25" customHeight="1">
      <c r="L117" s="30" t="s">
        <v>211</v>
      </c>
      <c r="M117" s="30" t="s">
        <v>151</v>
      </c>
      <c r="N117" s="141">
        <v>0</v>
      </c>
      <c r="O117" s="20"/>
      <c r="P117" s="20"/>
      <c r="Q117" s="143">
        <v>32</v>
      </c>
      <c r="R117" s="20"/>
      <c r="S117" s="20"/>
      <c r="T117" s="27">
        <f t="shared" si="58"/>
        <v>1</v>
      </c>
      <c r="U117" s="27">
        <f>IF(Q117&lt;50,1)</f>
        <v>1</v>
      </c>
    </row>
    <row r="118" spans="12:21" ht="11.25" customHeight="1">
      <c r="L118" s="30" t="s">
        <v>213</v>
      </c>
      <c r="M118" s="30" t="s">
        <v>250</v>
      </c>
      <c r="N118" s="141">
        <v>0</v>
      </c>
      <c r="O118" s="20"/>
      <c r="P118" s="20"/>
      <c r="Q118" s="143">
        <v>0</v>
      </c>
      <c r="R118" s="20"/>
      <c r="S118" s="20"/>
      <c r="T118" s="27">
        <f t="shared" si="58"/>
        <v>1</v>
      </c>
      <c r="U118" s="27">
        <f aca="true" t="shared" si="61" ref="U118:U119">IF(Q118&lt;50,1)</f>
        <v>1</v>
      </c>
    </row>
    <row r="119" spans="12:21" ht="11.25" customHeight="1">
      <c r="L119" s="30" t="s">
        <v>214</v>
      </c>
      <c r="M119" s="30" t="s">
        <v>153</v>
      </c>
      <c r="N119" s="141">
        <v>0</v>
      </c>
      <c r="O119" s="20"/>
      <c r="P119" s="20"/>
      <c r="Q119" s="143">
        <v>29</v>
      </c>
      <c r="R119" s="20"/>
      <c r="S119" s="20"/>
      <c r="T119" s="27">
        <f t="shared" si="58"/>
        <v>1</v>
      </c>
      <c r="U119" s="27">
        <f t="shared" si="61"/>
        <v>1</v>
      </c>
    </row>
    <row r="142" spans="12:21" ht="11.25" customHeight="1">
      <c r="L142" s="30"/>
      <c r="M142" s="30"/>
      <c r="N142" s="141"/>
      <c r="O142" s="20"/>
      <c r="P142" s="20"/>
      <c r="Q142" s="143"/>
      <c r="R142" s="20"/>
      <c r="S142" s="20"/>
      <c r="T142" s="143"/>
      <c r="U142" s="143"/>
    </row>
    <row r="143" spans="12:21" ht="11.25" customHeight="1">
      <c r="L143" s="30"/>
      <c r="M143" s="30"/>
      <c r="N143" s="141"/>
      <c r="O143" s="20"/>
      <c r="P143" s="20"/>
      <c r="Q143" s="143"/>
      <c r="R143" s="20"/>
      <c r="S143" s="20"/>
      <c r="T143" s="143"/>
      <c r="U143" s="143"/>
    </row>
    <row r="144" spans="12:21" ht="11.25" customHeight="1">
      <c r="L144" s="30"/>
      <c r="M144" s="30"/>
      <c r="N144" s="141"/>
      <c r="O144" s="20"/>
      <c r="P144" s="20"/>
      <c r="Q144" s="143"/>
      <c r="R144" s="20"/>
      <c r="S144" s="20"/>
      <c r="T144" s="143"/>
      <c r="U144" s="143"/>
    </row>
    <row r="145" spans="12:21" ht="11.25" customHeight="1">
      <c r="L145" s="30"/>
      <c r="M145" s="30"/>
      <c r="N145" s="141"/>
      <c r="O145" s="20"/>
      <c r="P145" s="20"/>
      <c r="Q145" s="143"/>
      <c r="R145" s="20"/>
      <c r="S145" s="20"/>
      <c r="T145" s="143"/>
      <c r="U145" s="143"/>
    </row>
    <row r="146" spans="12:21" ht="11.25" customHeight="1">
      <c r="L146" s="30"/>
      <c r="M146" s="30"/>
      <c r="N146" s="141"/>
      <c r="O146" s="20"/>
      <c r="P146" s="20"/>
      <c r="Q146" s="143"/>
      <c r="R146" s="20"/>
      <c r="S146" s="20"/>
      <c r="T146" s="143"/>
      <c r="U146" s="143"/>
    </row>
    <row r="147" spans="12:21" ht="11.25" customHeight="1">
      <c r="L147" s="108"/>
      <c r="M147" s="108"/>
      <c r="N147" s="141"/>
      <c r="O147" s="20"/>
      <c r="P147" s="20"/>
      <c r="Q147" s="143"/>
      <c r="R147" s="20"/>
      <c r="S147" s="20"/>
      <c r="T147" s="143"/>
      <c r="U147" s="143"/>
    </row>
    <row r="148" spans="12:21" ht="11.25" customHeight="1">
      <c r="L148" s="108"/>
      <c r="M148" s="108"/>
      <c r="N148" s="141"/>
      <c r="O148" s="20"/>
      <c r="P148" s="20"/>
      <c r="Q148" s="143"/>
      <c r="R148" s="20"/>
      <c r="S148" s="20"/>
      <c r="T148" s="143"/>
      <c r="U148" s="143"/>
    </row>
    <row r="180" spans="3:22" ht="11.25" customHeight="1">
      <c r="C180" s="20"/>
      <c r="V180" s="20"/>
    </row>
    <row r="181" spans="3:22" ht="11.25" customHeight="1">
      <c r="C181" s="20"/>
      <c r="V181" s="20"/>
    </row>
    <row r="182" spans="3:22" ht="11.25" customHeight="1">
      <c r="C182" s="20"/>
      <c r="V182" s="20"/>
    </row>
    <row r="204" spans="3:22" ht="11.25" customHeight="1">
      <c r="C204" s="16"/>
      <c r="D204" s="16"/>
      <c r="V204" s="16"/>
    </row>
    <row r="205" spans="3:22" ht="11.25" customHeight="1">
      <c r="C205" s="16"/>
      <c r="D205" s="16"/>
      <c r="V205" s="16"/>
    </row>
    <row r="206" spans="3:22" ht="11.25" customHeight="1">
      <c r="C206" s="16"/>
      <c r="D206" s="16"/>
      <c r="V206" s="16"/>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AE778"/>
  <sheetViews>
    <sheetView showGridLines="0" workbookViewId="0" topLeftCell="A1"/>
  </sheetViews>
  <sheetFormatPr defaultColWidth="9.140625" defaultRowHeight="11.25" customHeight="1"/>
  <cols>
    <col min="1" max="2" width="2.7109375" style="18" customWidth="1"/>
    <col min="3" max="3" width="19.00390625" style="18" customWidth="1"/>
    <col min="4" max="4" width="19.140625" style="236" customWidth="1"/>
    <col min="5" max="7" width="9.7109375" style="18" customWidth="1"/>
    <col min="8" max="11" width="15.7109375" style="18" customWidth="1"/>
    <col min="12" max="12" width="8.7109375" style="18" customWidth="1"/>
    <col min="13" max="13" width="52.00390625" style="18" bestFit="1" customWidth="1"/>
    <col min="14" max="14" width="12.140625" style="20" customWidth="1"/>
    <col min="15" max="16" width="8.00390625" style="45" customWidth="1"/>
    <col min="17" max="17" width="17.140625" style="43" customWidth="1"/>
    <col min="18" max="19" width="8.00390625" style="45" customWidth="1"/>
    <col min="20" max="21" width="14.28125" style="46" customWidth="1"/>
    <col min="22" max="22" width="10.00390625" style="18" customWidth="1"/>
    <col min="23" max="16384" width="9.140625" style="18" customWidth="1"/>
  </cols>
  <sheetData>
    <row r="1" spans="3:22" s="116" customFormat="1" ht="24" customHeight="1">
      <c r="C1" s="185"/>
      <c r="D1" s="235"/>
      <c r="E1" s="186"/>
      <c r="F1" s="187"/>
      <c r="G1" s="186"/>
      <c r="L1" s="113" t="s">
        <v>370</v>
      </c>
      <c r="M1" s="113" t="s">
        <v>371</v>
      </c>
      <c r="N1" s="114" t="s">
        <v>662</v>
      </c>
      <c r="O1" s="114" t="s">
        <v>141</v>
      </c>
      <c r="P1" s="114" t="s">
        <v>686</v>
      </c>
      <c r="Q1" s="114" t="s">
        <v>687</v>
      </c>
      <c r="R1" s="114" t="s">
        <v>141</v>
      </c>
      <c r="S1" s="114" t="s">
        <v>686</v>
      </c>
      <c r="T1" s="114" t="s">
        <v>659</v>
      </c>
      <c r="U1" s="114"/>
      <c r="V1" s="115"/>
    </row>
    <row r="2" spans="5:21" ht="12" customHeight="1">
      <c r="E2" s="111"/>
      <c r="F2" s="187"/>
      <c r="G2" s="188"/>
      <c r="L2" s="27" t="s">
        <v>373</v>
      </c>
      <c r="M2" s="27" t="s">
        <v>374</v>
      </c>
      <c r="N2" s="143">
        <v>434</v>
      </c>
      <c r="O2" s="20" t="s">
        <v>684</v>
      </c>
      <c r="P2" s="80"/>
      <c r="Q2" s="110">
        <v>-8.05084745762712</v>
      </c>
      <c r="R2" s="20"/>
      <c r="S2" s="20" t="s">
        <v>688</v>
      </c>
      <c r="T2" s="42">
        <v>4</v>
      </c>
      <c r="U2" s="27"/>
    </row>
    <row r="3" spans="3:22" ht="12" customHeight="1">
      <c r="C3" s="118" t="s">
        <v>664</v>
      </c>
      <c r="L3" s="27" t="s">
        <v>375</v>
      </c>
      <c r="M3" s="27" t="s">
        <v>376</v>
      </c>
      <c r="N3" s="143">
        <v>484</v>
      </c>
      <c r="O3" s="20" t="s">
        <v>684</v>
      </c>
      <c r="P3" s="80"/>
      <c r="Q3" s="110">
        <v>3.418803418803429</v>
      </c>
      <c r="R3" s="20"/>
      <c r="S3" s="20"/>
      <c r="T3" s="42">
        <v>5</v>
      </c>
      <c r="U3" s="27"/>
      <c r="V3" s="21"/>
    </row>
    <row r="4" spans="3:26" ht="11.25" customHeight="1">
      <c r="C4" s="118" t="s">
        <v>665</v>
      </c>
      <c r="L4" s="27" t="s">
        <v>377</v>
      </c>
      <c r="M4" s="27" t="s">
        <v>378</v>
      </c>
      <c r="N4" s="143">
        <v>517</v>
      </c>
      <c r="O4" s="20" t="s">
        <v>684</v>
      </c>
      <c r="P4" s="80"/>
      <c r="Q4" s="110">
        <v>6.378600823045266</v>
      </c>
      <c r="R4" s="20"/>
      <c r="S4" s="20"/>
      <c r="T4" s="42">
        <v>5</v>
      </c>
      <c r="U4" s="27"/>
      <c r="Y4" s="111"/>
      <c r="Z4" s="111"/>
    </row>
    <row r="5" spans="3:26" s="22" customFormat="1" ht="11.25" customHeight="1">
      <c r="C5" s="18"/>
      <c r="D5" s="237"/>
      <c r="E5" s="18"/>
      <c r="F5" s="18"/>
      <c r="G5" s="18"/>
      <c r="L5" s="27" t="s">
        <v>1</v>
      </c>
      <c r="M5" s="27" t="s">
        <v>2</v>
      </c>
      <c r="N5" s="143">
        <v>471</v>
      </c>
      <c r="O5" s="20" t="s">
        <v>684</v>
      </c>
      <c r="P5" s="80"/>
      <c r="Q5" s="110">
        <v>4.666666666666663</v>
      </c>
      <c r="R5" s="20"/>
      <c r="S5" s="20"/>
      <c r="T5" s="42">
        <v>5</v>
      </c>
      <c r="U5" s="27"/>
      <c r="Y5" s="189"/>
      <c r="Z5" s="190"/>
    </row>
    <row r="6" spans="3:26" ht="17.25">
      <c r="C6" s="104" t="s">
        <v>892</v>
      </c>
      <c r="L6" s="27" t="s">
        <v>3</v>
      </c>
      <c r="M6" s="27" t="s">
        <v>255</v>
      </c>
      <c r="N6" s="143">
        <v>602</v>
      </c>
      <c r="O6" s="20" t="s">
        <v>684</v>
      </c>
      <c r="P6" s="80"/>
      <c r="Q6" s="110">
        <v>6.548672566371683</v>
      </c>
      <c r="R6" s="20"/>
      <c r="S6" s="20"/>
      <c r="T6" s="42">
        <v>8</v>
      </c>
      <c r="U6" s="27"/>
      <c r="Y6" s="189"/>
      <c r="Z6" s="111"/>
    </row>
    <row r="7" spans="3:26" ht="11.25" customHeight="1">
      <c r="C7" s="2" t="s">
        <v>882</v>
      </c>
      <c r="L7" s="27" t="s">
        <v>256</v>
      </c>
      <c r="M7" s="27" t="s">
        <v>257</v>
      </c>
      <c r="N7" s="143">
        <v>490</v>
      </c>
      <c r="O7" s="20" t="s">
        <v>684</v>
      </c>
      <c r="P7" s="80"/>
      <c r="Q7" s="110">
        <v>6.521739130434789</v>
      </c>
      <c r="R7" s="20"/>
      <c r="S7" s="20"/>
      <c r="T7" s="42">
        <v>5</v>
      </c>
      <c r="U7" s="27"/>
      <c r="Y7" s="189"/>
      <c r="Z7" s="111"/>
    </row>
    <row r="8" spans="4:26" ht="11.25" customHeight="1">
      <c r="D8" s="237"/>
      <c r="L8" s="27" t="s">
        <v>258</v>
      </c>
      <c r="M8" s="27" t="s">
        <v>259</v>
      </c>
      <c r="N8" s="143">
        <v>507</v>
      </c>
      <c r="O8" s="20" t="s">
        <v>684</v>
      </c>
      <c r="P8" s="80"/>
      <c r="Q8" s="110">
        <v>5.405405405405395</v>
      </c>
      <c r="R8" s="20"/>
      <c r="S8" s="20"/>
      <c r="T8" s="42">
        <v>5</v>
      </c>
      <c r="U8" s="27"/>
      <c r="Y8" s="189"/>
      <c r="Z8" s="111"/>
    </row>
    <row r="9" spans="3:26" ht="11.25" customHeight="1">
      <c r="C9" s="50"/>
      <c r="L9" s="27" t="s">
        <v>260</v>
      </c>
      <c r="M9" s="27" t="s">
        <v>261</v>
      </c>
      <c r="N9" s="143">
        <v>461</v>
      </c>
      <c r="O9" s="20" t="s">
        <v>684</v>
      </c>
      <c r="P9" s="80"/>
      <c r="Q9" s="110">
        <v>7.20930232558139</v>
      </c>
      <c r="R9" s="20"/>
      <c r="S9" s="20"/>
      <c r="T9" s="42">
        <v>5</v>
      </c>
      <c r="U9" s="27"/>
      <c r="Y9" s="111"/>
      <c r="Z9" s="111"/>
    </row>
    <row r="10" spans="3:26" ht="11.25" customHeight="1">
      <c r="C10" s="51"/>
      <c r="L10" s="27" t="s">
        <v>262</v>
      </c>
      <c r="M10" s="27" t="s">
        <v>263</v>
      </c>
      <c r="N10" s="143">
        <v>461</v>
      </c>
      <c r="O10" s="20" t="s">
        <v>684</v>
      </c>
      <c r="P10" s="80"/>
      <c r="Q10" s="110">
        <v>5.251141552511407</v>
      </c>
      <c r="R10" s="20"/>
      <c r="S10" s="20"/>
      <c r="T10" s="42">
        <v>5</v>
      </c>
      <c r="U10" s="27"/>
      <c r="V10" s="26"/>
      <c r="Y10" s="111"/>
      <c r="Z10" s="111"/>
    </row>
    <row r="11" spans="12:22" ht="12">
      <c r="L11" s="42" t="s">
        <v>264</v>
      </c>
      <c r="M11" s="42" t="s">
        <v>265</v>
      </c>
      <c r="N11" s="143">
        <v>480</v>
      </c>
      <c r="O11" s="20" t="s">
        <v>684</v>
      </c>
      <c r="P11" s="80"/>
      <c r="Q11" s="110">
        <v>5.263157894736836</v>
      </c>
      <c r="R11" s="20"/>
      <c r="S11" s="20"/>
      <c r="T11" s="42">
        <v>5</v>
      </c>
      <c r="U11" s="42"/>
      <c r="V11" s="23"/>
    </row>
    <row r="12" spans="12:22" ht="11.25" customHeight="1">
      <c r="L12" s="42" t="s">
        <v>266</v>
      </c>
      <c r="M12" s="42" t="s">
        <v>267</v>
      </c>
      <c r="N12" s="143">
        <v>471</v>
      </c>
      <c r="O12" s="20" t="s">
        <v>684</v>
      </c>
      <c r="P12" s="80"/>
      <c r="Q12" s="110">
        <v>7.78032036613272</v>
      </c>
      <c r="R12" s="20"/>
      <c r="S12" s="20"/>
      <c r="T12" s="42">
        <v>5</v>
      </c>
      <c r="U12" s="42"/>
      <c r="V12" s="23"/>
    </row>
    <row r="13" spans="12:22" ht="11.25" customHeight="1">
      <c r="L13" s="42" t="s">
        <v>268</v>
      </c>
      <c r="M13" s="42" t="s">
        <v>269</v>
      </c>
      <c r="N13" s="143">
        <v>376</v>
      </c>
      <c r="O13" s="20" t="s">
        <v>684</v>
      </c>
      <c r="P13" s="80"/>
      <c r="Q13" s="110">
        <v>29.655172413793096</v>
      </c>
      <c r="R13" s="20"/>
      <c r="S13" s="20"/>
      <c r="T13" s="42">
        <v>3</v>
      </c>
      <c r="U13" s="42"/>
      <c r="V13" s="26"/>
    </row>
    <row r="14" spans="12:22" ht="11.25" customHeight="1">
      <c r="L14" s="42" t="s">
        <v>270</v>
      </c>
      <c r="M14" s="42" t="s">
        <v>271</v>
      </c>
      <c r="N14" s="143">
        <v>380</v>
      </c>
      <c r="O14" s="20" t="s">
        <v>684</v>
      </c>
      <c r="P14" s="80"/>
      <c r="Q14" s="110">
        <v>32.867132867132874</v>
      </c>
      <c r="R14" s="20"/>
      <c r="S14" s="20"/>
      <c r="T14" s="42">
        <v>3</v>
      </c>
      <c r="U14" s="42"/>
      <c r="V14" s="23"/>
    </row>
    <row r="15" spans="12:21" ht="11.25" customHeight="1">
      <c r="L15" s="42" t="s">
        <v>272</v>
      </c>
      <c r="M15" s="42" t="s">
        <v>273</v>
      </c>
      <c r="N15" s="143">
        <v>379</v>
      </c>
      <c r="O15" s="20" t="s">
        <v>684</v>
      </c>
      <c r="P15" s="80"/>
      <c r="Q15" s="110">
        <v>20.700636942675168</v>
      </c>
      <c r="R15" s="20"/>
      <c r="S15" s="20"/>
      <c r="T15" s="42">
        <v>3</v>
      </c>
      <c r="U15" s="42"/>
    </row>
    <row r="16" spans="3:21" ht="27" customHeight="1">
      <c r="C16" s="22" t="s">
        <v>776</v>
      </c>
      <c r="D16" s="238"/>
      <c r="E16" s="247" t="s">
        <v>703</v>
      </c>
      <c r="F16" s="247"/>
      <c r="G16" s="247"/>
      <c r="H16" s="1"/>
      <c r="L16" s="42" t="s">
        <v>274</v>
      </c>
      <c r="M16" s="42" t="s">
        <v>275</v>
      </c>
      <c r="N16" s="143">
        <v>335</v>
      </c>
      <c r="O16" s="20" t="s">
        <v>684</v>
      </c>
      <c r="P16" s="80"/>
      <c r="Q16" s="110">
        <v>19.217081850533813</v>
      </c>
      <c r="R16" s="20"/>
      <c r="S16" s="20"/>
      <c r="T16" s="42">
        <v>3</v>
      </c>
      <c r="U16" s="42"/>
    </row>
    <row r="17" spans="3:21" ht="11.25" customHeight="1">
      <c r="C17" s="22"/>
      <c r="D17" s="238"/>
      <c r="E17" s="149" t="s">
        <v>700</v>
      </c>
      <c r="F17" s="150" t="s">
        <v>701</v>
      </c>
      <c r="G17" s="151" t="s">
        <v>702</v>
      </c>
      <c r="H17" s="1"/>
      <c r="L17" s="42" t="s">
        <v>276</v>
      </c>
      <c r="M17" s="42" t="s">
        <v>277</v>
      </c>
      <c r="N17" s="143">
        <v>453</v>
      </c>
      <c r="O17" s="20" t="s">
        <v>684</v>
      </c>
      <c r="P17" s="80"/>
      <c r="Q17" s="110">
        <v>6.839622641509435</v>
      </c>
      <c r="R17" s="20"/>
      <c r="S17" s="20"/>
      <c r="T17" s="42">
        <v>5</v>
      </c>
      <c r="U17" s="42"/>
    </row>
    <row r="18" spans="3:21" ht="11.25" customHeight="1">
      <c r="C18" s="246" t="s">
        <v>883</v>
      </c>
      <c r="D18" s="239" t="s">
        <v>697</v>
      </c>
      <c r="E18" s="230">
        <v>1</v>
      </c>
      <c r="F18" s="230">
        <v>2</v>
      </c>
      <c r="G18" s="230">
        <v>3</v>
      </c>
      <c r="H18" s="1"/>
      <c r="L18" s="42" t="s">
        <v>278</v>
      </c>
      <c r="M18" s="42" t="s">
        <v>279</v>
      </c>
      <c r="N18" s="143">
        <v>335</v>
      </c>
      <c r="O18" s="20" t="s">
        <v>684</v>
      </c>
      <c r="P18" s="80"/>
      <c r="Q18" s="110">
        <v>14.334470989761083</v>
      </c>
      <c r="R18" s="20"/>
      <c r="S18" s="20"/>
      <c r="T18" s="42">
        <v>2</v>
      </c>
      <c r="U18" s="42"/>
    </row>
    <row r="19" spans="3:21" ht="11.25" customHeight="1">
      <c r="C19" s="246"/>
      <c r="D19" s="240" t="s">
        <v>698</v>
      </c>
      <c r="E19" s="231">
        <v>4</v>
      </c>
      <c r="F19" s="230">
        <v>5</v>
      </c>
      <c r="G19" s="230">
        <v>6</v>
      </c>
      <c r="L19" s="42" t="s">
        <v>280</v>
      </c>
      <c r="M19" s="42" t="s">
        <v>281</v>
      </c>
      <c r="N19" s="143">
        <v>559</v>
      </c>
      <c r="O19" s="20" t="s">
        <v>684</v>
      </c>
      <c r="P19" s="80"/>
      <c r="Q19" s="110">
        <v>10.039370078740163</v>
      </c>
      <c r="R19" s="20"/>
      <c r="S19" s="20"/>
      <c r="T19" s="42">
        <v>8</v>
      </c>
      <c r="U19" s="42"/>
    </row>
    <row r="20" spans="3:21" ht="11.25" customHeight="1">
      <c r="C20" s="246"/>
      <c r="D20" s="240" t="s">
        <v>699</v>
      </c>
      <c r="E20" s="230">
        <v>7</v>
      </c>
      <c r="F20" s="230">
        <v>8</v>
      </c>
      <c r="G20" s="230">
        <v>9</v>
      </c>
      <c r="L20" s="42" t="s">
        <v>282</v>
      </c>
      <c r="M20" s="42" t="s">
        <v>163</v>
      </c>
      <c r="N20" s="143">
        <v>474</v>
      </c>
      <c r="O20" s="20" t="s">
        <v>684</v>
      </c>
      <c r="P20" s="80"/>
      <c r="Q20" s="110">
        <v>12.056737588652489</v>
      </c>
      <c r="R20" s="20"/>
      <c r="S20" s="20"/>
      <c r="T20" s="42">
        <v>5</v>
      </c>
      <c r="U20" s="42"/>
    </row>
    <row r="21" spans="4:31" ht="24" customHeight="1">
      <c r="D21" s="241" t="s">
        <v>0</v>
      </c>
      <c r="E21" s="31" t="s">
        <v>368</v>
      </c>
      <c r="G21" s="52"/>
      <c r="H21" s="219"/>
      <c r="I21" s="220"/>
      <c r="J21" s="219"/>
      <c r="K21" s="219"/>
      <c r="L21" s="42" t="s">
        <v>283</v>
      </c>
      <c r="M21" s="42" t="s">
        <v>284</v>
      </c>
      <c r="N21" s="143">
        <v>486</v>
      </c>
      <c r="O21" s="20" t="s">
        <v>684</v>
      </c>
      <c r="P21" s="80"/>
      <c r="Q21" s="110">
        <v>15.165876777251185</v>
      </c>
      <c r="R21" s="20"/>
      <c r="S21" s="20"/>
      <c r="T21" s="42">
        <v>6</v>
      </c>
      <c r="U21" s="42"/>
      <c r="W21" s="219"/>
      <c r="X21" s="219"/>
      <c r="Y21" s="219"/>
      <c r="Z21" s="219"/>
      <c r="AA21" s="219"/>
      <c r="AB21" s="219"/>
      <c r="AC21" s="219"/>
      <c r="AD21" s="219"/>
      <c r="AE21" s="219"/>
    </row>
    <row r="22" spans="3:31" ht="24" customHeight="1">
      <c r="C22" s="28"/>
      <c r="D22" s="242"/>
      <c r="F22" s="52"/>
      <c r="G22" s="30"/>
      <c r="H22" s="219"/>
      <c r="I22" s="219"/>
      <c r="J22" s="219"/>
      <c r="K22" s="219"/>
      <c r="L22" s="42" t="s">
        <v>285</v>
      </c>
      <c r="M22" s="42" t="s">
        <v>286</v>
      </c>
      <c r="N22" s="143">
        <v>424</v>
      </c>
      <c r="O22" s="20" t="s">
        <v>684</v>
      </c>
      <c r="P22" s="80"/>
      <c r="Q22" s="110">
        <v>16.483516483516492</v>
      </c>
      <c r="R22" s="20"/>
      <c r="S22" s="20"/>
      <c r="T22" s="42">
        <v>6</v>
      </c>
      <c r="U22" s="42"/>
      <c r="W22" s="219"/>
      <c r="X22" s="221"/>
      <c r="Y22" s="219"/>
      <c r="Z22" s="222"/>
      <c r="AA22" s="222"/>
      <c r="AB22" s="219"/>
      <c r="AC22" s="219"/>
      <c r="AD22" s="219"/>
      <c r="AE22" s="219"/>
    </row>
    <row r="23" spans="3:31" ht="12" customHeight="1">
      <c r="C23" s="1" t="s">
        <v>868</v>
      </c>
      <c r="F23" s="52"/>
      <c r="G23" s="30"/>
      <c r="H23" s="223"/>
      <c r="I23" s="224"/>
      <c r="J23" s="223"/>
      <c r="K23" s="219"/>
      <c r="L23" s="42" t="s">
        <v>287</v>
      </c>
      <c r="M23" s="42" t="s">
        <v>288</v>
      </c>
      <c r="N23" s="143">
        <v>443</v>
      </c>
      <c r="O23" s="1" t="s">
        <v>684</v>
      </c>
      <c r="P23" s="80"/>
      <c r="Q23" s="110">
        <v>15.06493506493507</v>
      </c>
      <c r="R23" s="1"/>
      <c r="S23" s="1"/>
      <c r="T23" s="42">
        <v>6</v>
      </c>
      <c r="U23" s="42"/>
      <c r="V23" s="22"/>
      <c r="W23" s="219"/>
      <c r="X23" s="225"/>
      <c r="Y23" s="226"/>
      <c r="Z23" s="225"/>
      <c r="AA23" s="226"/>
      <c r="AB23" s="248"/>
      <c r="AC23" s="226"/>
      <c r="AD23" s="219"/>
      <c r="AE23" s="219"/>
    </row>
    <row r="24" spans="3:31" ht="12" customHeight="1">
      <c r="C24" s="36" t="s">
        <v>657</v>
      </c>
      <c r="F24" s="52"/>
      <c r="G24" s="27"/>
      <c r="H24" s="223"/>
      <c r="I24" s="224"/>
      <c r="J24" s="224"/>
      <c r="K24" s="219"/>
      <c r="L24" s="42" t="s">
        <v>289</v>
      </c>
      <c r="M24" s="42" t="s">
        <v>290</v>
      </c>
      <c r="N24" s="143">
        <v>425</v>
      </c>
      <c r="O24" s="1" t="s">
        <v>684</v>
      </c>
      <c r="P24" s="80"/>
      <c r="Q24" s="110">
        <v>17.07988980716253</v>
      </c>
      <c r="R24" s="1"/>
      <c r="S24" s="1"/>
      <c r="T24" s="42">
        <v>6</v>
      </c>
      <c r="U24" s="105"/>
      <c r="W24" s="219"/>
      <c r="X24" s="225"/>
      <c r="Y24" s="226"/>
      <c r="Z24" s="225"/>
      <c r="AA24" s="226"/>
      <c r="AB24" s="248"/>
      <c r="AC24" s="227"/>
      <c r="AD24" s="219"/>
      <c r="AE24" s="219"/>
    </row>
    <row r="25" spans="4:31" ht="12" customHeight="1">
      <c r="D25" s="238"/>
      <c r="E25" s="27"/>
      <c r="H25" s="223"/>
      <c r="I25" s="224"/>
      <c r="J25" s="224"/>
      <c r="K25" s="219"/>
      <c r="L25" s="27" t="s">
        <v>291</v>
      </c>
      <c r="M25" s="27" t="s">
        <v>164</v>
      </c>
      <c r="N25" s="143">
        <v>393</v>
      </c>
      <c r="O25" s="1" t="s">
        <v>684</v>
      </c>
      <c r="P25" s="80"/>
      <c r="Q25" s="110">
        <v>20.923076923076934</v>
      </c>
      <c r="R25" s="1"/>
      <c r="S25" s="1"/>
      <c r="T25" s="42">
        <v>3</v>
      </c>
      <c r="U25" s="105"/>
      <c r="W25" s="219"/>
      <c r="X25" s="225"/>
      <c r="Y25" s="226"/>
      <c r="Z25" s="225"/>
      <c r="AA25" s="226"/>
      <c r="AB25" s="219"/>
      <c r="AC25" s="219"/>
      <c r="AD25" s="219"/>
      <c r="AE25" s="219"/>
    </row>
    <row r="26" spans="5:31" ht="12" customHeight="1">
      <c r="E26" s="32"/>
      <c r="H26" s="224"/>
      <c r="I26" s="219"/>
      <c r="J26" s="219"/>
      <c r="K26" s="219"/>
      <c r="L26" s="27" t="s">
        <v>292</v>
      </c>
      <c r="M26" s="27" t="s">
        <v>293</v>
      </c>
      <c r="N26" s="143">
        <v>382</v>
      </c>
      <c r="O26" s="1" t="s">
        <v>684</v>
      </c>
      <c r="P26" s="80"/>
      <c r="Q26" s="110">
        <v>20.88607594936709</v>
      </c>
      <c r="R26" s="1"/>
      <c r="S26" s="1"/>
      <c r="T26" s="42">
        <v>3</v>
      </c>
      <c r="U26" s="105"/>
      <c r="W26" s="219"/>
      <c r="X26" s="225"/>
      <c r="Y26" s="226"/>
      <c r="Z26" s="225"/>
      <c r="AA26" s="226"/>
      <c r="AB26" s="219"/>
      <c r="AC26" s="219"/>
      <c r="AD26" s="219"/>
      <c r="AE26" s="219"/>
    </row>
    <row r="27" spans="5:31" ht="12" customHeight="1">
      <c r="E27" s="32"/>
      <c r="H27" s="219"/>
      <c r="I27" s="219"/>
      <c r="J27" s="219"/>
      <c r="K27" s="219"/>
      <c r="L27" s="27" t="s">
        <v>294</v>
      </c>
      <c r="M27" s="27" t="s">
        <v>295</v>
      </c>
      <c r="N27" s="143">
        <v>345</v>
      </c>
      <c r="O27" s="182" t="s">
        <v>684</v>
      </c>
      <c r="P27" s="145">
        <v>2008</v>
      </c>
      <c r="Q27" s="110" t="s">
        <v>368</v>
      </c>
      <c r="R27" s="182"/>
      <c r="S27" s="182"/>
      <c r="T27" s="110" t="s">
        <v>368</v>
      </c>
      <c r="U27" s="105"/>
      <c r="W27" s="219"/>
      <c r="X27" s="228"/>
      <c r="Y27" s="219"/>
      <c r="Z27" s="229"/>
      <c r="AA27" s="229"/>
      <c r="AB27" s="219"/>
      <c r="AC27" s="219"/>
      <c r="AD27" s="219"/>
      <c r="AE27" s="219"/>
    </row>
    <row r="28" spans="3:31" ht="12" customHeight="1">
      <c r="C28" s="32"/>
      <c r="E28" s="32"/>
      <c r="H28" s="219"/>
      <c r="I28" s="219"/>
      <c r="J28" s="219"/>
      <c r="K28" s="219"/>
      <c r="L28" s="27" t="s">
        <v>366</v>
      </c>
      <c r="M28" s="27" t="s">
        <v>367</v>
      </c>
      <c r="N28" s="143">
        <v>400</v>
      </c>
      <c r="O28" s="20" t="s">
        <v>684</v>
      </c>
      <c r="P28" s="145">
        <v>2008</v>
      </c>
      <c r="Q28" s="110" t="s">
        <v>368</v>
      </c>
      <c r="R28" s="20"/>
      <c r="S28" s="20"/>
      <c r="T28" s="110" t="s">
        <v>368</v>
      </c>
      <c r="U28" s="106"/>
      <c r="W28" s="219"/>
      <c r="X28" s="228"/>
      <c r="Y28" s="219"/>
      <c r="Z28" s="229"/>
      <c r="AA28" s="229"/>
      <c r="AB28" s="219"/>
      <c r="AC28" s="219"/>
      <c r="AD28" s="219"/>
      <c r="AE28" s="219"/>
    </row>
    <row r="29" spans="5:31" ht="12" customHeight="1">
      <c r="E29" s="32"/>
      <c r="H29" s="219"/>
      <c r="I29" s="219"/>
      <c r="J29" s="219"/>
      <c r="K29" s="219"/>
      <c r="L29" s="27" t="s">
        <v>17</v>
      </c>
      <c r="M29" s="27" t="s">
        <v>18</v>
      </c>
      <c r="N29" s="143">
        <v>398</v>
      </c>
      <c r="O29" s="20" t="s">
        <v>684</v>
      </c>
      <c r="P29" s="145">
        <v>2008</v>
      </c>
      <c r="Q29" s="110" t="s">
        <v>368</v>
      </c>
      <c r="R29" s="20"/>
      <c r="S29" s="20"/>
      <c r="T29" s="110" t="s">
        <v>368</v>
      </c>
      <c r="U29" s="27"/>
      <c r="V29" s="32"/>
      <c r="W29" s="219"/>
      <c r="X29" s="219"/>
      <c r="Y29" s="219"/>
      <c r="Z29" s="219"/>
      <c r="AA29" s="219"/>
      <c r="AB29" s="219"/>
      <c r="AC29" s="219"/>
      <c r="AD29" s="219"/>
      <c r="AE29" s="219"/>
    </row>
    <row r="30" spans="3:31" ht="12" customHeight="1">
      <c r="C30" s="37"/>
      <c r="E30" s="32"/>
      <c r="H30" s="219"/>
      <c r="I30" s="219"/>
      <c r="J30" s="219"/>
      <c r="K30" s="219"/>
      <c r="L30" s="27" t="s">
        <v>19</v>
      </c>
      <c r="M30" s="27" t="s">
        <v>20</v>
      </c>
      <c r="N30" s="143">
        <v>388</v>
      </c>
      <c r="O30" s="20" t="s">
        <v>684</v>
      </c>
      <c r="P30" s="145">
        <v>2008</v>
      </c>
      <c r="Q30" s="110" t="s">
        <v>368</v>
      </c>
      <c r="R30" s="20"/>
      <c r="S30" s="20"/>
      <c r="T30" s="110" t="s">
        <v>368</v>
      </c>
      <c r="U30" s="27"/>
      <c r="V30" s="33"/>
      <c r="W30" s="219"/>
      <c r="X30" s="219"/>
      <c r="Y30" s="219"/>
      <c r="Z30" s="219"/>
      <c r="AA30" s="219"/>
      <c r="AB30" s="219"/>
      <c r="AC30" s="219"/>
      <c r="AD30" s="219"/>
      <c r="AE30" s="219"/>
    </row>
    <row r="31" spans="3:22" ht="12" customHeight="1">
      <c r="C31" s="38"/>
      <c r="D31" s="243"/>
      <c r="E31" s="32"/>
      <c r="L31" s="27" t="s">
        <v>21</v>
      </c>
      <c r="M31" s="27" t="s">
        <v>22</v>
      </c>
      <c r="N31" s="143">
        <v>391</v>
      </c>
      <c r="O31" s="20" t="s">
        <v>684</v>
      </c>
      <c r="P31" s="145">
        <v>2008</v>
      </c>
      <c r="Q31" s="110" t="s">
        <v>368</v>
      </c>
      <c r="R31" s="20"/>
      <c r="S31" s="20"/>
      <c r="T31" s="110" t="s">
        <v>368</v>
      </c>
      <c r="U31" s="27"/>
      <c r="V31" s="32"/>
    </row>
    <row r="32" spans="3:22" ht="12" customHeight="1">
      <c r="C32" s="32"/>
      <c r="D32" s="238"/>
      <c r="E32" s="32"/>
      <c r="L32" s="27" t="s">
        <v>23</v>
      </c>
      <c r="M32" s="27" t="s">
        <v>24</v>
      </c>
      <c r="N32" s="143">
        <v>556</v>
      </c>
      <c r="O32" s="20" t="s">
        <v>684</v>
      </c>
      <c r="P32" s="145"/>
      <c r="Q32" s="110">
        <v>-5.922165820642977</v>
      </c>
      <c r="R32" s="20"/>
      <c r="S32" s="20"/>
      <c r="T32" s="42">
        <v>7</v>
      </c>
      <c r="U32" s="27"/>
      <c r="V32" s="32"/>
    </row>
    <row r="33" spans="3:22" ht="12" customHeight="1">
      <c r="C33" s="32"/>
      <c r="D33" s="243"/>
      <c r="E33" s="32"/>
      <c r="L33" s="27" t="s">
        <v>25</v>
      </c>
      <c r="M33" s="27" t="s">
        <v>26</v>
      </c>
      <c r="N33" s="143">
        <v>528</v>
      </c>
      <c r="O33" s="20" t="s">
        <v>684</v>
      </c>
      <c r="P33" s="145"/>
      <c r="Q33" s="110">
        <v>-5.714285714285716</v>
      </c>
      <c r="R33" s="20"/>
      <c r="S33" s="20"/>
      <c r="T33" s="42">
        <v>4</v>
      </c>
      <c r="U33" s="27"/>
      <c r="V33" s="35"/>
    </row>
    <row r="34" spans="4:22" ht="12" customHeight="1">
      <c r="D34" s="243"/>
      <c r="E34" s="32"/>
      <c r="L34" s="27" t="s">
        <v>27</v>
      </c>
      <c r="M34" s="27" t="s">
        <v>28</v>
      </c>
      <c r="N34" s="143">
        <v>532</v>
      </c>
      <c r="O34" s="20" t="s">
        <v>684</v>
      </c>
      <c r="P34" s="145"/>
      <c r="Q34" s="110">
        <v>-4.144144144144146</v>
      </c>
      <c r="R34" s="20"/>
      <c r="S34" s="20"/>
      <c r="T34" s="42">
        <v>4</v>
      </c>
      <c r="U34" s="27"/>
      <c r="V34" s="32"/>
    </row>
    <row r="35" spans="4:22" ht="12" customHeight="1">
      <c r="D35" s="243"/>
      <c r="E35" s="32"/>
      <c r="L35" s="27" t="s">
        <v>29</v>
      </c>
      <c r="M35" s="27" t="s">
        <v>30</v>
      </c>
      <c r="N35" s="143">
        <v>557</v>
      </c>
      <c r="O35" s="20" t="s">
        <v>684</v>
      </c>
      <c r="P35" s="145"/>
      <c r="Q35" s="110">
        <v>-2.7923211169284423</v>
      </c>
      <c r="R35" s="20"/>
      <c r="S35" s="20"/>
      <c r="T35" s="42">
        <v>7</v>
      </c>
      <c r="U35" s="27"/>
      <c r="V35" s="32"/>
    </row>
    <row r="36" spans="4:22" ht="12" customHeight="1">
      <c r="D36" s="243"/>
      <c r="E36" s="32"/>
      <c r="L36" s="27" t="s">
        <v>31</v>
      </c>
      <c r="M36" s="27" t="s">
        <v>32</v>
      </c>
      <c r="N36" s="143">
        <v>546</v>
      </c>
      <c r="O36" s="20" t="s">
        <v>684</v>
      </c>
      <c r="P36" s="145"/>
      <c r="Q36" s="110">
        <v>-7.14285714285714</v>
      </c>
      <c r="R36" s="20"/>
      <c r="S36" s="20"/>
      <c r="T36" s="42">
        <v>4</v>
      </c>
      <c r="U36" s="27"/>
      <c r="V36" s="35"/>
    </row>
    <row r="37" spans="4:22" ht="12" customHeight="1">
      <c r="D37" s="243"/>
      <c r="E37" s="32"/>
      <c r="L37" s="27" t="s">
        <v>33</v>
      </c>
      <c r="M37" s="27" t="s">
        <v>34</v>
      </c>
      <c r="N37" s="143">
        <v>583</v>
      </c>
      <c r="O37" s="20" t="s">
        <v>684</v>
      </c>
      <c r="P37" s="145"/>
      <c r="Q37" s="110">
        <v>-2.9950083194675514</v>
      </c>
      <c r="R37" s="20"/>
      <c r="S37" s="20"/>
      <c r="T37" s="42">
        <v>7</v>
      </c>
      <c r="U37" s="27"/>
      <c r="V37" s="112"/>
    </row>
    <row r="38" spans="3:22" ht="12" customHeight="1">
      <c r="C38" s="40"/>
      <c r="D38" s="243"/>
      <c r="E38" s="32"/>
      <c r="L38" s="27" t="s">
        <v>35</v>
      </c>
      <c r="M38" s="27" t="s">
        <v>36</v>
      </c>
      <c r="N38" s="143">
        <v>590</v>
      </c>
      <c r="O38" s="20" t="s">
        <v>684</v>
      </c>
      <c r="P38" s="145"/>
      <c r="Q38" s="110">
        <v>-1.6666666666666718</v>
      </c>
      <c r="R38" s="20"/>
      <c r="S38" s="20"/>
      <c r="T38" s="42">
        <v>7</v>
      </c>
      <c r="U38" s="27"/>
      <c r="V38" s="138"/>
    </row>
    <row r="39" spans="3:22" ht="11.25" customHeight="1">
      <c r="C39" s="41"/>
      <c r="D39" s="243"/>
      <c r="E39" s="32"/>
      <c r="L39" s="27" t="s">
        <v>37</v>
      </c>
      <c r="M39" s="27" t="s">
        <v>38</v>
      </c>
      <c r="N39" s="143">
        <v>586</v>
      </c>
      <c r="O39" s="20" t="s">
        <v>684</v>
      </c>
      <c r="P39" s="145"/>
      <c r="Q39" s="110">
        <v>-2.006688963210701</v>
      </c>
      <c r="R39" s="20"/>
      <c r="S39" s="20"/>
      <c r="T39" s="42">
        <v>7</v>
      </c>
      <c r="U39" s="27"/>
      <c r="V39" s="1"/>
    </row>
    <row r="40" spans="3:22" ht="11.25" customHeight="1">
      <c r="C40" s="32"/>
      <c r="D40" s="243"/>
      <c r="E40" s="32"/>
      <c r="L40" s="27" t="s">
        <v>39</v>
      </c>
      <c r="M40" s="27" t="s">
        <v>40</v>
      </c>
      <c r="N40" s="143">
        <v>533</v>
      </c>
      <c r="O40" s="20" t="s">
        <v>684</v>
      </c>
      <c r="P40" s="145"/>
      <c r="Q40" s="110">
        <v>-4.651162790697672</v>
      </c>
      <c r="R40" s="20"/>
      <c r="S40" s="20"/>
      <c r="T40" s="42">
        <v>4</v>
      </c>
      <c r="U40" s="27"/>
      <c r="V40" s="138"/>
    </row>
    <row r="41" spans="12:22" ht="11.25" customHeight="1">
      <c r="L41" s="27" t="s">
        <v>41</v>
      </c>
      <c r="M41" s="27" t="s">
        <v>42</v>
      </c>
      <c r="N41" s="143">
        <v>585</v>
      </c>
      <c r="O41" s="20" t="s">
        <v>684</v>
      </c>
      <c r="P41" s="145"/>
      <c r="Q41" s="110">
        <v>-0.34071550255536653</v>
      </c>
      <c r="R41" s="20"/>
      <c r="S41" s="20"/>
      <c r="T41" s="42">
        <v>7</v>
      </c>
      <c r="U41" s="27"/>
      <c r="V41" s="1"/>
    </row>
    <row r="42" spans="12:22" ht="11.25" customHeight="1">
      <c r="L42" s="27" t="s">
        <v>43</v>
      </c>
      <c r="M42" s="27" t="s">
        <v>44</v>
      </c>
      <c r="N42" s="143">
        <v>562</v>
      </c>
      <c r="O42" s="20" t="s">
        <v>684</v>
      </c>
      <c r="P42" s="145"/>
      <c r="Q42" s="110">
        <v>-2.430555555555558</v>
      </c>
      <c r="R42" s="20"/>
      <c r="S42" s="20"/>
      <c r="T42" s="42">
        <v>7</v>
      </c>
      <c r="U42" s="27"/>
      <c r="V42" s="138"/>
    </row>
    <row r="43" spans="12:22" ht="11.25" customHeight="1">
      <c r="L43" s="27" t="s">
        <v>45</v>
      </c>
      <c r="M43" s="27" t="s">
        <v>46</v>
      </c>
      <c r="N43" s="143">
        <v>320</v>
      </c>
      <c r="O43" s="20" t="s">
        <v>684</v>
      </c>
      <c r="P43" s="145"/>
      <c r="Q43" s="110">
        <v>-10.863509749303624</v>
      </c>
      <c r="R43" s="20"/>
      <c r="S43" s="20"/>
      <c r="T43" s="42">
        <v>1</v>
      </c>
      <c r="U43" s="27"/>
      <c r="V43" s="112"/>
    </row>
    <row r="44" spans="12:22" ht="11.25" customHeight="1">
      <c r="L44" s="27" t="s">
        <v>379</v>
      </c>
      <c r="M44" s="27" t="s">
        <v>381</v>
      </c>
      <c r="N44" s="143">
        <v>534</v>
      </c>
      <c r="O44" s="20" t="s">
        <v>684</v>
      </c>
      <c r="P44" s="145"/>
      <c r="Q44" s="110" t="s">
        <v>368</v>
      </c>
      <c r="R44" s="20"/>
      <c r="S44" s="20"/>
      <c r="T44" s="110" t="s">
        <v>368</v>
      </c>
      <c r="U44" s="27"/>
      <c r="V44" s="138"/>
    </row>
    <row r="45" spans="12:22" ht="11.25" customHeight="1">
      <c r="L45" s="27" t="s">
        <v>47</v>
      </c>
      <c r="M45" s="27" t="s">
        <v>48</v>
      </c>
      <c r="N45" s="143">
        <v>407</v>
      </c>
      <c r="O45" s="20" t="s">
        <v>684</v>
      </c>
      <c r="P45" s="145"/>
      <c r="Q45" s="110">
        <v>-7.709750566893425</v>
      </c>
      <c r="R45" s="20"/>
      <c r="S45" s="20"/>
      <c r="T45" s="42">
        <v>4</v>
      </c>
      <c r="U45" s="27"/>
      <c r="V45" s="32"/>
    </row>
    <row r="46" spans="12:22" ht="11.25" customHeight="1">
      <c r="L46" s="27" t="s">
        <v>49</v>
      </c>
      <c r="M46" s="27" t="s">
        <v>50</v>
      </c>
      <c r="N46" s="143">
        <v>403</v>
      </c>
      <c r="O46" s="20" t="s">
        <v>684</v>
      </c>
      <c r="P46" s="145"/>
      <c r="Q46" s="110">
        <v>-15.866388308977031</v>
      </c>
      <c r="R46" s="20"/>
      <c r="S46" s="20"/>
      <c r="T46" s="42">
        <v>4</v>
      </c>
      <c r="U46" s="27"/>
      <c r="V46" s="1"/>
    </row>
    <row r="47" spans="12:22" ht="11.25" customHeight="1">
      <c r="L47" s="27" t="s">
        <v>51</v>
      </c>
      <c r="M47" s="27" t="s">
        <v>52</v>
      </c>
      <c r="N47" s="143">
        <v>547</v>
      </c>
      <c r="O47" s="20" t="s">
        <v>684</v>
      </c>
      <c r="P47" s="145"/>
      <c r="Q47" s="110">
        <v>-7.2881355932203356</v>
      </c>
      <c r="R47" s="20"/>
      <c r="S47" s="20"/>
      <c r="T47" s="42">
        <v>4</v>
      </c>
      <c r="U47" s="27"/>
      <c r="V47" s="138"/>
    </row>
    <row r="48" spans="12:22" ht="11.25" customHeight="1">
      <c r="L48" s="27" t="s">
        <v>53</v>
      </c>
      <c r="M48" s="27" t="s">
        <v>54</v>
      </c>
      <c r="N48" s="143">
        <v>561</v>
      </c>
      <c r="O48" s="20" t="s">
        <v>684</v>
      </c>
      <c r="P48" s="145"/>
      <c r="Q48" s="110">
        <v>-3.1088082901554404</v>
      </c>
      <c r="R48" s="20"/>
      <c r="S48" s="20"/>
      <c r="T48" s="42">
        <v>7</v>
      </c>
      <c r="U48" s="27"/>
      <c r="V48" s="1"/>
    </row>
    <row r="49" spans="12:22" ht="11.25" customHeight="1">
      <c r="L49" s="27" t="s">
        <v>55</v>
      </c>
      <c r="M49" s="27" t="s">
        <v>56</v>
      </c>
      <c r="N49" s="143">
        <v>557</v>
      </c>
      <c r="O49" s="20" t="s">
        <v>684</v>
      </c>
      <c r="P49" s="145"/>
      <c r="Q49" s="110">
        <v>-3.298611111111116</v>
      </c>
      <c r="R49" s="20"/>
      <c r="S49" s="20"/>
      <c r="T49" s="42">
        <v>7</v>
      </c>
      <c r="U49" s="27"/>
      <c r="V49" s="138"/>
    </row>
    <row r="50" spans="12:22" ht="11.25" customHeight="1">
      <c r="L50" s="27" t="s">
        <v>296</v>
      </c>
      <c r="M50" s="27" t="s">
        <v>297</v>
      </c>
      <c r="N50" s="143">
        <v>503</v>
      </c>
      <c r="O50" s="20" t="s">
        <v>684</v>
      </c>
      <c r="P50" s="145"/>
      <c r="Q50" s="110">
        <v>-4.190476190476189</v>
      </c>
      <c r="R50" s="20"/>
      <c r="S50" s="20"/>
      <c r="T50" s="42">
        <v>4</v>
      </c>
      <c r="U50" s="27"/>
      <c r="V50" s="1"/>
    </row>
    <row r="51" spans="12:22" ht="11.25" customHeight="1">
      <c r="L51" s="27" t="s">
        <v>298</v>
      </c>
      <c r="M51" s="27" t="s">
        <v>299</v>
      </c>
      <c r="N51" s="143">
        <v>560</v>
      </c>
      <c r="O51" s="20" t="s">
        <v>684</v>
      </c>
      <c r="P51" s="145"/>
      <c r="Q51" s="110">
        <v>-3.4482758620689613</v>
      </c>
      <c r="R51" s="20"/>
      <c r="S51" s="20"/>
      <c r="T51" s="42">
        <v>7</v>
      </c>
      <c r="U51" s="27"/>
      <c r="V51" s="138"/>
    </row>
    <row r="52" spans="3:21" ht="11.25" customHeight="1">
      <c r="C52" s="32"/>
      <c r="D52" s="243"/>
      <c r="E52" s="32"/>
      <c r="L52" s="27" t="s">
        <v>300</v>
      </c>
      <c r="M52" s="27" t="s">
        <v>301</v>
      </c>
      <c r="N52" s="143">
        <v>507</v>
      </c>
      <c r="O52" s="20" t="s">
        <v>684</v>
      </c>
      <c r="P52" s="145"/>
      <c r="Q52" s="110">
        <v>-5.762081784386619</v>
      </c>
      <c r="R52" s="20"/>
      <c r="S52" s="20"/>
      <c r="T52" s="42">
        <v>4</v>
      </c>
      <c r="U52" s="27"/>
    </row>
    <row r="53" spans="3:21" ht="11.25" customHeight="1">
      <c r="C53" s="32"/>
      <c r="D53" s="243"/>
      <c r="E53" s="32"/>
      <c r="L53" s="27" t="s">
        <v>302</v>
      </c>
      <c r="M53" s="27" t="s">
        <v>303</v>
      </c>
      <c r="N53" s="143">
        <v>563</v>
      </c>
      <c r="O53" s="20" t="s">
        <v>684</v>
      </c>
      <c r="P53" s="145"/>
      <c r="Q53" s="110">
        <v>-3.7606837606837584</v>
      </c>
      <c r="R53" s="20"/>
      <c r="S53" s="20"/>
      <c r="T53" s="42">
        <v>7</v>
      </c>
      <c r="U53" s="27"/>
    </row>
    <row r="54" spans="3:21" ht="11.25" customHeight="1">
      <c r="C54" s="32"/>
      <c r="D54" s="243"/>
      <c r="E54" s="32"/>
      <c r="L54" s="27" t="s">
        <v>304</v>
      </c>
      <c r="M54" s="27" t="s">
        <v>305</v>
      </c>
      <c r="N54" s="143">
        <v>532</v>
      </c>
      <c r="O54" s="20" t="s">
        <v>684</v>
      </c>
      <c r="P54" s="145"/>
      <c r="Q54" s="110">
        <v>-2.025782688766109</v>
      </c>
      <c r="R54" s="20"/>
      <c r="S54" s="20"/>
      <c r="T54" s="42">
        <v>4</v>
      </c>
      <c r="U54" s="27"/>
    </row>
    <row r="55" spans="3:21" ht="11.25" customHeight="1">
      <c r="C55" s="32"/>
      <c r="D55" s="243"/>
      <c r="E55" s="32"/>
      <c r="L55" s="27" t="s">
        <v>306</v>
      </c>
      <c r="M55" s="27" t="s">
        <v>307</v>
      </c>
      <c r="N55" s="143">
        <v>502</v>
      </c>
      <c r="O55" s="20" t="s">
        <v>684</v>
      </c>
      <c r="P55" s="145"/>
      <c r="Q55" s="110">
        <v>-4.92424242424242</v>
      </c>
      <c r="R55" s="20"/>
      <c r="S55" s="20"/>
      <c r="T55" s="42">
        <v>4</v>
      </c>
      <c r="U55" s="27"/>
    </row>
    <row r="56" spans="12:21" ht="11.25" customHeight="1">
      <c r="L56" s="27" t="s">
        <v>308</v>
      </c>
      <c r="M56" s="27" t="s">
        <v>309</v>
      </c>
      <c r="N56" s="143">
        <v>507</v>
      </c>
      <c r="O56" s="20" t="s">
        <v>684</v>
      </c>
      <c r="P56" s="145"/>
      <c r="Q56" s="110">
        <v>-8.318264014466548</v>
      </c>
      <c r="R56" s="20"/>
      <c r="S56" s="20"/>
      <c r="T56" s="42">
        <v>4</v>
      </c>
      <c r="U56" s="27"/>
    </row>
    <row r="57" spans="12:22" ht="11.25" customHeight="1">
      <c r="L57" s="27" t="s">
        <v>310</v>
      </c>
      <c r="M57" s="27" t="s">
        <v>311</v>
      </c>
      <c r="N57" s="143">
        <v>512</v>
      </c>
      <c r="O57" s="20" t="s">
        <v>684</v>
      </c>
      <c r="P57" s="145"/>
      <c r="Q57" s="110">
        <v>-3.5781544256120568</v>
      </c>
      <c r="R57" s="20"/>
      <c r="S57" s="20"/>
      <c r="T57" s="42">
        <v>4</v>
      </c>
      <c r="U57" s="27"/>
      <c r="V57" s="32"/>
    </row>
    <row r="58" spans="12:22" ht="11.25" customHeight="1">
      <c r="L58" s="27" t="s">
        <v>312</v>
      </c>
      <c r="M58" s="27" t="s">
        <v>313</v>
      </c>
      <c r="N58" s="143">
        <v>548</v>
      </c>
      <c r="O58" s="20" t="s">
        <v>684</v>
      </c>
      <c r="P58" s="145"/>
      <c r="Q58" s="110">
        <v>-3.180212014134276</v>
      </c>
      <c r="R58" s="20"/>
      <c r="S58" s="20"/>
      <c r="T58" s="42">
        <v>4</v>
      </c>
      <c r="U58" s="27"/>
      <c r="V58" s="32"/>
    </row>
    <row r="59" spans="12:22" ht="11.25" customHeight="1">
      <c r="L59" s="27" t="s">
        <v>314</v>
      </c>
      <c r="M59" s="27" t="s">
        <v>315</v>
      </c>
      <c r="N59" s="143">
        <v>516</v>
      </c>
      <c r="O59" s="20" t="s">
        <v>684</v>
      </c>
      <c r="P59" s="145"/>
      <c r="Q59" s="110">
        <v>-2.457466918714557</v>
      </c>
      <c r="R59" s="20"/>
      <c r="S59" s="20"/>
      <c r="T59" s="42">
        <v>4</v>
      </c>
      <c r="U59" s="27"/>
      <c r="V59" s="32"/>
    </row>
    <row r="60" spans="12:22" ht="11.25" customHeight="1">
      <c r="L60" s="27" t="s">
        <v>316</v>
      </c>
      <c r="M60" s="27" t="s">
        <v>317</v>
      </c>
      <c r="N60" s="143">
        <v>588</v>
      </c>
      <c r="O60" s="20" t="s">
        <v>684</v>
      </c>
      <c r="P60" s="145"/>
      <c r="Q60" s="110">
        <v>-1.6722408026755842</v>
      </c>
      <c r="R60" s="20"/>
      <c r="S60" s="20"/>
      <c r="T60" s="42">
        <v>7</v>
      </c>
      <c r="U60" s="27"/>
      <c r="V60" s="32"/>
    </row>
    <row r="61" spans="12:21" ht="11.25" customHeight="1">
      <c r="L61" s="27" t="s">
        <v>318</v>
      </c>
      <c r="M61" s="27" t="s">
        <v>319</v>
      </c>
      <c r="N61" s="143">
        <v>576</v>
      </c>
      <c r="O61" s="20" t="s">
        <v>684</v>
      </c>
      <c r="P61" s="145"/>
      <c r="Q61" s="110">
        <v>-2.538071065989844</v>
      </c>
      <c r="R61" s="20"/>
      <c r="S61" s="20"/>
      <c r="T61" s="42">
        <v>7</v>
      </c>
      <c r="U61" s="27"/>
    </row>
    <row r="62" spans="12:21" ht="11.25" customHeight="1">
      <c r="L62" s="27" t="s">
        <v>320</v>
      </c>
      <c r="M62" s="27" t="s">
        <v>321</v>
      </c>
      <c r="N62" s="143">
        <v>561</v>
      </c>
      <c r="O62" s="20" t="s">
        <v>684</v>
      </c>
      <c r="P62" s="145"/>
      <c r="Q62" s="110">
        <v>-3.4423407917383853</v>
      </c>
      <c r="R62" s="20"/>
      <c r="S62" s="20"/>
      <c r="T62" s="42">
        <v>7</v>
      </c>
      <c r="U62" s="27"/>
    </row>
    <row r="63" spans="12:21" ht="11.25" customHeight="1">
      <c r="L63" s="27" t="s">
        <v>322</v>
      </c>
      <c r="M63" s="27" t="s">
        <v>323</v>
      </c>
      <c r="N63" s="143">
        <v>589</v>
      </c>
      <c r="O63" s="20" t="s">
        <v>684</v>
      </c>
      <c r="P63" s="145"/>
      <c r="Q63" s="110">
        <v>-2.8052805280528004</v>
      </c>
      <c r="R63" s="20"/>
      <c r="S63" s="20"/>
      <c r="T63" s="42">
        <v>7</v>
      </c>
      <c r="U63" s="27"/>
    </row>
    <row r="64" spans="12:21" ht="11.25" customHeight="1">
      <c r="L64" s="27" t="s">
        <v>325</v>
      </c>
      <c r="M64" s="27" t="s">
        <v>326</v>
      </c>
      <c r="N64" s="143">
        <v>494</v>
      </c>
      <c r="O64" s="20" t="s">
        <v>684</v>
      </c>
      <c r="P64" s="145"/>
      <c r="Q64" s="110">
        <v>-6.9679849340866244</v>
      </c>
      <c r="R64" s="20"/>
      <c r="S64" s="20"/>
      <c r="T64" s="42">
        <v>4</v>
      </c>
      <c r="U64" s="27"/>
    </row>
    <row r="65" spans="12:21" ht="11.25" customHeight="1">
      <c r="L65" s="27" t="s">
        <v>380</v>
      </c>
      <c r="M65" s="27" t="s">
        <v>324</v>
      </c>
      <c r="N65" s="143">
        <v>548</v>
      </c>
      <c r="O65" s="20" t="s">
        <v>684</v>
      </c>
      <c r="P65" s="145"/>
      <c r="Q65" s="110" t="s">
        <v>368</v>
      </c>
      <c r="R65" s="20"/>
      <c r="S65" s="20"/>
      <c r="T65" s="110" t="s">
        <v>368</v>
      </c>
      <c r="U65" s="27"/>
    </row>
    <row r="66" spans="12:21" ht="11.25" customHeight="1">
      <c r="L66" s="47" t="s">
        <v>390</v>
      </c>
      <c r="M66" s="27" t="s">
        <v>327</v>
      </c>
      <c r="N66" s="143">
        <v>454</v>
      </c>
      <c r="O66" s="20" t="s">
        <v>684</v>
      </c>
      <c r="P66" s="145"/>
      <c r="Q66" s="110" t="s">
        <v>368</v>
      </c>
      <c r="R66" s="20"/>
      <c r="S66" s="20"/>
      <c r="T66" s="110" t="s">
        <v>368</v>
      </c>
      <c r="U66" s="47"/>
    </row>
    <row r="67" spans="12:21" ht="11.25" customHeight="1">
      <c r="L67" s="27" t="s">
        <v>328</v>
      </c>
      <c r="M67" s="27" t="s">
        <v>329</v>
      </c>
      <c r="N67" s="143">
        <v>519</v>
      </c>
      <c r="O67" s="20" t="s">
        <v>684</v>
      </c>
      <c r="P67" s="145"/>
      <c r="Q67" s="110">
        <v>-2.8089887640449396</v>
      </c>
      <c r="R67" s="20"/>
      <c r="S67" s="20"/>
      <c r="T67" s="42">
        <v>4</v>
      </c>
      <c r="U67" s="27"/>
    </row>
    <row r="68" spans="12:21" ht="11.25" customHeight="1">
      <c r="L68" s="27" t="s">
        <v>330</v>
      </c>
      <c r="M68" s="27" t="s">
        <v>331</v>
      </c>
      <c r="N68" s="143">
        <v>528</v>
      </c>
      <c r="O68" s="20" t="s">
        <v>684</v>
      </c>
      <c r="P68" s="145"/>
      <c r="Q68" s="110">
        <v>-4.693140794223827</v>
      </c>
      <c r="R68" s="20"/>
      <c r="S68" s="20"/>
      <c r="T68" s="42">
        <v>4</v>
      </c>
      <c r="U68" s="27"/>
    </row>
    <row r="69" spans="12:21" ht="11.25" customHeight="1">
      <c r="L69" s="27" t="s">
        <v>332</v>
      </c>
      <c r="M69" s="27" t="s">
        <v>333</v>
      </c>
      <c r="N69" s="143">
        <v>525</v>
      </c>
      <c r="O69" s="20" t="s">
        <v>684</v>
      </c>
      <c r="P69" s="145"/>
      <c r="Q69" s="110">
        <v>-4.371584699453557</v>
      </c>
      <c r="R69" s="20"/>
      <c r="S69" s="20"/>
      <c r="T69" s="42">
        <v>4</v>
      </c>
      <c r="U69" s="27"/>
    </row>
    <row r="70" spans="12:21" ht="11.25" customHeight="1">
      <c r="L70" s="27" t="s">
        <v>334</v>
      </c>
      <c r="M70" s="27" t="s">
        <v>335</v>
      </c>
      <c r="N70" s="143">
        <v>456</v>
      </c>
      <c r="O70" s="20" t="s">
        <v>684</v>
      </c>
      <c r="P70" s="145"/>
      <c r="Q70" s="110">
        <v>24.250681198910073</v>
      </c>
      <c r="R70" s="20"/>
      <c r="S70" s="20"/>
      <c r="T70" s="42">
        <v>6</v>
      </c>
      <c r="U70" s="27"/>
    </row>
    <row r="71" spans="12:21" ht="11.25" customHeight="1">
      <c r="L71" s="27" t="s">
        <v>336</v>
      </c>
      <c r="M71" s="27" t="s">
        <v>337</v>
      </c>
      <c r="N71" s="143">
        <v>405</v>
      </c>
      <c r="O71" s="20" t="s">
        <v>684</v>
      </c>
      <c r="P71" s="145"/>
      <c r="Q71" s="110">
        <v>8.288770053475947</v>
      </c>
      <c r="R71" s="20"/>
      <c r="S71" s="20"/>
      <c r="T71" s="42">
        <v>5</v>
      </c>
      <c r="U71" s="27"/>
    </row>
    <row r="72" spans="12:21" ht="11.25" customHeight="1">
      <c r="L72" s="27" t="s">
        <v>338</v>
      </c>
      <c r="M72" s="27" t="s">
        <v>339</v>
      </c>
      <c r="N72" s="143">
        <v>432</v>
      </c>
      <c r="O72" s="20" t="s">
        <v>684</v>
      </c>
      <c r="P72" s="145"/>
      <c r="Q72" s="110">
        <v>7.196029776674928</v>
      </c>
      <c r="R72" s="20"/>
      <c r="S72" s="20"/>
      <c r="T72" s="42">
        <v>5</v>
      </c>
      <c r="U72" s="27"/>
    </row>
    <row r="73" spans="12:21" ht="11.25" customHeight="1">
      <c r="L73" s="42" t="s">
        <v>252</v>
      </c>
      <c r="M73" s="42" t="s">
        <v>340</v>
      </c>
      <c r="N73" s="143">
        <v>348</v>
      </c>
      <c r="O73" s="20" t="s">
        <v>685</v>
      </c>
      <c r="P73" s="145">
        <v>2010</v>
      </c>
      <c r="Q73" s="110">
        <v>22.968197879858664</v>
      </c>
      <c r="R73" s="20" t="s">
        <v>685</v>
      </c>
      <c r="S73" s="20" t="s">
        <v>689</v>
      </c>
      <c r="T73" s="42">
        <v>3</v>
      </c>
      <c r="U73" s="42"/>
    </row>
    <row r="74" spans="12:21" ht="11.25" customHeight="1">
      <c r="L74" s="27" t="s">
        <v>253</v>
      </c>
      <c r="M74" s="27" t="s">
        <v>341</v>
      </c>
      <c r="N74" s="143">
        <v>402</v>
      </c>
      <c r="O74" s="20" t="s">
        <v>685</v>
      </c>
      <c r="P74" s="145">
        <v>2010</v>
      </c>
      <c r="Q74" s="110">
        <v>18.23529411764706</v>
      </c>
      <c r="R74" s="20" t="s">
        <v>685</v>
      </c>
      <c r="S74" s="20" t="s">
        <v>689</v>
      </c>
      <c r="T74" s="42">
        <v>6</v>
      </c>
      <c r="U74" s="27"/>
    </row>
    <row r="75" spans="12:21" ht="11.25" customHeight="1">
      <c r="L75" s="27" t="s">
        <v>254</v>
      </c>
      <c r="M75" s="27" t="s">
        <v>342</v>
      </c>
      <c r="N75" s="143">
        <v>355</v>
      </c>
      <c r="O75" s="20" t="s">
        <v>685</v>
      </c>
      <c r="P75" s="145">
        <v>2010</v>
      </c>
      <c r="Q75" s="110">
        <v>22.413793103448263</v>
      </c>
      <c r="R75" s="20" t="s">
        <v>685</v>
      </c>
      <c r="S75" s="20" t="s">
        <v>689</v>
      </c>
      <c r="T75" s="42">
        <v>3</v>
      </c>
      <c r="U75" s="27"/>
    </row>
    <row r="76" spans="12:21" ht="11.25" customHeight="1">
      <c r="L76" s="27" t="s">
        <v>222</v>
      </c>
      <c r="M76" s="27" t="s">
        <v>343</v>
      </c>
      <c r="N76" s="143">
        <v>339</v>
      </c>
      <c r="O76" s="20" t="s">
        <v>685</v>
      </c>
      <c r="P76" s="145">
        <v>2010</v>
      </c>
      <c r="Q76" s="110">
        <v>20.640569395017792</v>
      </c>
      <c r="R76" s="20" t="s">
        <v>685</v>
      </c>
      <c r="S76" s="20" t="s">
        <v>689</v>
      </c>
      <c r="T76" s="42">
        <v>3</v>
      </c>
      <c r="U76" s="27"/>
    </row>
    <row r="77" spans="12:21" ht="11.25" customHeight="1">
      <c r="L77" s="27" t="s">
        <v>223</v>
      </c>
      <c r="M77" s="27" t="s">
        <v>344</v>
      </c>
      <c r="N77" s="143">
        <v>335</v>
      </c>
      <c r="O77" s="20" t="s">
        <v>685</v>
      </c>
      <c r="P77" s="145">
        <v>2010</v>
      </c>
      <c r="Q77" s="110">
        <v>23.16176470588236</v>
      </c>
      <c r="R77" s="20" t="s">
        <v>685</v>
      </c>
      <c r="S77" s="20" t="s">
        <v>689</v>
      </c>
      <c r="T77" s="42">
        <v>3</v>
      </c>
      <c r="U77" s="27"/>
    </row>
    <row r="78" spans="12:21" ht="11.25" customHeight="1">
      <c r="L78" s="27" t="s">
        <v>224</v>
      </c>
      <c r="M78" s="27" t="s">
        <v>345</v>
      </c>
      <c r="N78" s="143">
        <v>350</v>
      </c>
      <c r="O78" s="20" t="s">
        <v>685</v>
      </c>
      <c r="P78" s="145">
        <v>2010</v>
      </c>
      <c r="Q78" s="110">
        <v>12.17948717948718</v>
      </c>
      <c r="R78" s="20" t="s">
        <v>685</v>
      </c>
      <c r="S78" s="20" t="s">
        <v>689</v>
      </c>
      <c r="T78" s="42">
        <v>2</v>
      </c>
      <c r="U78" s="27"/>
    </row>
    <row r="79" spans="12:21" ht="11.25" customHeight="1">
      <c r="L79" s="27" t="s">
        <v>225</v>
      </c>
      <c r="M79" s="27" t="s">
        <v>346</v>
      </c>
      <c r="N79" s="143">
        <v>254</v>
      </c>
      <c r="O79" s="20" t="s">
        <v>685</v>
      </c>
      <c r="P79" s="145">
        <v>2010</v>
      </c>
      <c r="Q79" s="110">
        <v>15.454545454545453</v>
      </c>
      <c r="R79" s="20" t="s">
        <v>685</v>
      </c>
      <c r="S79" s="20" t="s">
        <v>689</v>
      </c>
      <c r="T79" s="42">
        <v>3</v>
      </c>
      <c r="U79" s="27"/>
    </row>
    <row r="80" spans="12:21" ht="11.25" customHeight="1">
      <c r="L80" s="27" t="s">
        <v>226</v>
      </c>
      <c r="M80" s="27" t="s">
        <v>347</v>
      </c>
      <c r="N80" s="143">
        <v>258</v>
      </c>
      <c r="O80" s="20" t="s">
        <v>685</v>
      </c>
      <c r="P80" s="145">
        <v>2010</v>
      </c>
      <c r="Q80" s="110">
        <v>19.999999999999996</v>
      </c>
      <c r="R80" s="20" t="s">
        <v>685</v>
      </c>
      <c r="S80" s="20" t="s">
        <v>689</v>
      </c>
      <c r="T80" s="42">
        <v>3</v>
      </c>
      <c r="U80" s="27"/>
    </row>
    <row r="81" spans="12:21" ht="11.25" customHeight="1">
      <c r="L81" s="27" t="s">
        <v>227</v>
      </c>
      <c r="M81" s="27" t="s">
        <v>348</v>
      </c>
      <c r="N81" s="143">
        <v>244</v>
      </c>
      <c r="O81" s="20" t="s">
        <v>685</v>
      </c>
      <c r="P81" s="145">
        <v>2010</v>
      </c>
      <c r="Q81" s="110">
        <v>19.024390243902435</v>
      </c>
      <c r="R81" s="20" t="s">
        <v>685</v>
      </c>
      <c r="S81" s="20" t="s">
        <v>689</v>
      </c>
      <c r="T81" s="42">
        <v>3</v>
      </c>
      <c r="U81" s="27"/>
    </row>
    <row r="82" spans="12:21" ht="11.25" customHeight="1">
      <c r="L82" s="27" t="s">
        <v>228</v>
      </c>
      <c r="M82" s="27" t="s">
        <v>349</v>
      </c>
      <c r="N82" s="143">
        <v>670</v>
      </c>
      <c r="O82" s="20" t="s">
        <v>685</v>
      </c>
      <c r="P82" s="145">
        <v>2010</v>
      </c>
      <c r="Q82" s="110">
        <v>18.584070796460182</v>
      </c>
      <c r="R82" s="20" t="s">
        <v>685</v>
      </c>
      <c r="S82" s="20" t="s">
        <v>689</v>
      </c>
      <c r="T82" s="42">
        <v>9</v>
      </c>
      <c r="U82" s="27"/>
    </row>
    <row r="83" spans="12:21" ht="11.25" customHeight="1">
      <c r="L83" s="27" t="s">
        <v>229</v>
      </c>
      <c r="M83" s="27" t="s">
        <v>350</v>
      </c>
      <c r="N83" s="143">
        <v>313</v>
      </c>
      <c r="O83" s="20" t="s">
        <v>685</v>
      </c>
      <c r="P83" s="145">
        <v>2010</v>
      </c>
      <c r="Q83" s="110">
        <v>16.791044776119413</v>
      </c>
      <c r="R83" s="20" t="s">
        <v>685</v>
      </c>
      <c r="S83" s="20" t="s">
        <v>689</v>
      </c>
      <c r="T83" s="42">
        <v>3</v>
      </c>
      <c r="U83" s="27"/>
    </row>
    <row r="84" spans="12:21" ht="11.25" customHeight="1">
      <c r="L84" s="27" t="s">
        <v>230</v>
      </c>
      <c r="M84" s="27" t="s">
        <v>351</v>
      </c>
      <c r="N84" s="143">
        <v>352</v>
      </c>
      <c r="O84" s="20" t="s">
        <v>685</v>
      </c>
      <c r="P84" s="145">
        <v>2010</v>
      </c>
      <c r="Q84" s="110">
        <v>18.918918918918926</v>
      </c>
      <c r="R84" s="20" t="s">
        <v>685</v>
      </c>
      <c r="S84" s="20" t="s">
        <v>689</v>
      </c>
      <c r="T84" s="42">
        <v>3</v>
      </c>
      <c r="U84" s="27"/>
    </row>
    <row r="85" spans="12:21" ht="11.25" customHeight="1">
      <c r="L85" s="27" t="s">
        <v>231</v>
      </c>
      <c r="M85" s="27" t="s">
        <v>352</v>
      </c>
      <c r="N85" s="143">
        <v>424</v>
      </c>
      <c r="O85" s="20" t="s">
        <v>685</v>
      </c>
      <c r="P85" s="145">
        <v>2010</v>
      </c>
      <c r="Q85" s="110">
        <v>19.436619718309856</v>
      </c>
      <c r="R85" s="20" t="s">
        <v>685</v>
      </c>
      <c r="S85" s="20" t="s">
        <v>689</v>
      </c>
      <c r="T85" s="42">
        <v>6</v>
      </c>
      <c r="U85" s="27"/>
    </row>
    <row r="86" spans="12:21" ht="11.25" customHeight="1">
      <c r="L86" s="27" t="s">
        <v>353</v>
      </c>
      <c r="M86" s="27" t="s">
        <v>354</v>
      </c>
      <c r="N86" s="143">
        <v>531</v>
      </c>
      <c r="O86" s="20" t="s">
        <v>684</v>
      </c>
      <c r="P86" s="145"/>
      <c r="Q86" s="110">
        <v>8.146639511201625</v>
      </c>
      <c r="R86" s="20"/>
      <c r="S86" s="20"/>
      <c r="T86" s="42">
        <v>5</v>
      </c>
      <c r="U86" s="27"/>
    </row>
    <row r="87" spans="12:21" ht="11.25" customHeight="1">
      <c r="L87" s="27" t="s">
        <v>355</v>
      </c>
      <c r="M87" s="27" t="s">
        <v>356</v>
      </c>
      <c r="N87" s="143">
        <v>469</v>
      </c>
      <c r="O87" s="20" t="s">
        <v>684</v>
      </c>
      <c r="P87" s="145"/>
      <c r="Q87" s="110">
        <v>9.836065573770503</v>
      </c>
      <c r="R87" s="20"/>
      <c r="S87" s="20"/>
      <c r="T87" s="42">
        <v>5</v>
      </c>
      <c r="U87" s="27"/>
    </row>
    <row r="88" spans="12:21" ht="11.25" customHeight="1">
      <c r="L88" s="27" t="s">
        <v>357</v>
      </c>
      <c r="M88" s="27" t="s">
        <v>358</v>
      </c>
      <c r="N88" s="143">
        <v>490</v>
      </c>
      <c r="O88" s="20" t="s">
        <v>684</v>
      </c>
      <c r="P88" s="145"/>
      <c r="Q88" s="110">
        <v>7.692307692307687</v>
      </c>
      <c r="R88" s="20"/>
      <c r="S88" s="20"/>
      <c r="T88" s="42">
        <v>5</v>
      </c>
      <c r="U88" s="27"/>
    </row>
    <row r="89" spans="12:21" ht="11.25" customHeight="1">
      <c r="L89" s="27" t="s">
        <v>359</v>
      </c>
      <c r="M89" s="27" t="s">
        <v>360</v>
      </c>
      <c r="N89" s="143">
        <v>439</v>
      </c>
      <c r="O89" s="20" t="s">
        <v>684</v>
      </c>
      <c r="P89" s="145"/>
      <c r="Q89" s="110">
        <v>4.275534441805218</v>
      </c>
      <c r="R89" s="20"/>
      <c r="S89" s="20"/>
      <c r="T89" s="42">
        <v>5</v>
      </c>
      <c r="U89" s="27"/>
    </row>
    <row r="90" spans="12:21" ht="11.25" customHeight="1">
      <c r="L90" s="27" t="s">
        <v>361</v>
      </c>
      <c r="M90" s="27" t="s">
        <v>362</v>
      </c>
      <c r="N90" s="143">
        <v>472</v>
      </c>
      <c r="O90" s="20" t="s">
        <v>684</v>
      </c>
      <c r="P90" s="145"/>
      <c r="Q90" s="110">
        <v>3.056768558951961</v>
      </c>
      <c r="R90" s="20"/>
      <c r="S90" s="20"/>
      <c r="T90" s="42">
        <v>5</v>
      </c>
      <c r="U90" s="27"/>
    </row>
    <row r="91" spans="12:21" ht="11.25" customHeight="1">
      <c r="L91" s="27" t="s">
        <v>363</v>
      </c>
      <c r="M91" s="27" t="s">
        <v>364</v>
      </c>
      <c r="N91" s="143">
        <v>423</v>
      </c>
      <c r="O91" s="20" t="s">
        <v>684</v>
      </c>
      <c r="P91" s="145"/>
      <c r="Q91" s="110">
        <v>8.461538461538453</v>
      </c>
      <c r="R91" s="20"/>
      <c r="S91" s="20"/>
      <c r="T91" s="42">
        <v>5</v>
      </c>
      <c r="U91" s="27"/>
    </row>
    <row r="92" spans="12:21" ht="11.25" customHeight="1">
      <c r="L92" s="27" t="s">
        <v>365</v>
      </c>
      <c r="M92" s="27" t="s">
        <v>197</v>
      </c>
      <c r="N92" s="143">
        <v>427</v>
      </c>
      <c r="O92" s="20" t="s">
        <v>684</v>
      </c>
      <c r="P92" s="145"/>
      <c r="Q92" s="110">
        <v>3.3898305084745672</v>
      </c>
      <c r="R92" s="20"/>
      <c r="S92" s="20"/>
      <c r="T92" s="42">
        <v>5</v>
      </c>
      <c r="U92" s="27"/>
    </row>
    <row r="93" spans="12:21" ht="11.25" customHeight="1">
      <c r="L93" s="27" t="s">
        <v>198</v>
      </c>
      <c r="M93" s="27" t="s">
        <v>199</v>
      </c>
      <c r="N93" s="143">
        <v>513</v>
      </c>
      <c r="O93" s="20" t="s">
        <v>684</v>
      </c>
      <c r="P93" s="145"/>
      <c r="Q93" s="110">
        <v>-1.7241379310344862</v>
      </c>
      <c r="R93" s="20"/>
      <c r="S93" s="20"/>
      <c r="T93" s="42">
        <v>4</v>
      </c>
      <c r="U93" s="27"/>
    </row>
    <row r="94" spans="12:21" ht="11.25" customHeight="1">
      <c r="L94" s="27" t="s">
        <v>200</v>
      </c>
      <c r="M94" s="27" t="s">
        <v>136</v>
      </c>
      <c r="N94" s="143">
        <v>498</v>
      </c>
      <c r="O94" s="20" t="s">
        <v>684</v>
      </c>
      <c r="P94" s="145"/>
      <c r="Q94" s="110">
        <v>10.666666666666668</v>
      </c>
      <c r="R94" s="20"/>
      <c r="S94" s="20"/>
      <c r="T94" s="42">
        <v>5</v>
      </c>
      <c r="U94" s="27"/>
    </row>
    <row r="95" spans="12:21" ht="11.25" customHeight="1">
      <c r="L95" s="27" t="s">
        <v>137</v>
      </c>
      <c r="M95" s="27" t="s">
        <v>165</v>
      </c>
      <c r="N95" s="143">
        <v>475</v>
      </c>
      <c r="O95" s="20" t="s">
        <v>684</v>
      </c>
      <c r="P95" s="145"/>
      <c r="Q95" s="110">
        <v>10.981308411214963</v>
      </c>
      <c r="R95" s="20"/>
      <c r="S95" s="20"/>
      <c r="T95" s="42">
        <v>5</v>
      </c>
      <c r="U95" s="27"/>
    </row>
    <row r="96" spans="12:21" ht="11.25" customHeight="1">
      <c r="L96" s="27" t="s">
        <v>138</v>
      </c>
      <c r="M96" s="27" t="s">
        <v>139</v>
      </c>
      <c r="N96" s="143">
        <v>500</v>
      </c>
      <c r="O96" s="20" t="s">
        <v>684</v>
      </c>
      <c r="P96" s="145"/>
      <c r="Q96" s="110">
        <v>14.678899082568808</v>
      </c>
      <c r="R96" s="20"/>
      <c r="S96" s="20"/>
      <c r="T96" s="42">
        <v>5</v>
      </c>
      <c r="U96" s="27"/>
    </row>
    <row r="97" spans="12:21" ht="11.25" customHeight="1">
      <c r="L97" s="27" t="s">
        <v>140</v>
      </c>
      <c r="M97" s="27" t="s">
        <v>642</v>
      </c>
      <c r="N97" s="143">
        <v>449</v>
      </c>
      <c r="O97" s="20" t="s">
        <v>684</v>
      </c>
      <c r="P97" s="145"/>
      <c r="Q97" s="110">
        <v>-2.178649237472763</v>
      </c>
      <c r="R97" s="20"/>
      <c r="S97" s="20"/>
      <c r="T97" s="42">
        <v>4</v>
      </c>
      <c r="U97" s="27"/>
    </row>
    <row r="98" spans="12:21" ht="11.25" customHeight="1">
      <c r="L98" s="27" t="s">
        <v>643</v>
      </c>
      <c r="M98" s="27" t="s">
        <v>644</v>
      </c>
      <c r="N98" s="143">
        <v>478</v>
      </c>
      <c r="O98" s="20" t="s">
        <v>684</v>
      </c>
      <c r="P98" s="145"/>
      <c r="Q98" s="110">
        <v>-0.8298755186721962</v>
      </c>
      <c r="R98" s="20"/>
      <c r="S98" s="20"/>
      <c r="T98" s="42">
        <v>4</v>
      </c>
      <c r="U98" s="27"/>
    </row>
    <row r="99" spans="12:21" ht="11.25" customHeight="1">
      <c r="L99" s="27" t="s">
        <v>645</v>
      </c>
      <c r="M99" s="27" t="s">
        <v>646</v>
      </c>
      <c r="N99" s="143">
        <v>592</v>
      </c>
      <c r="O99" s="20" t="s">
        <v>684</v>
      </c>
      <c r="P99" s="145"/>
      <c r="Q99" s="110">
        <v>-4.207119741100329</v>
      </c>
      <c r="R99" s="20"/>
      <c r="S99" s="20"/>
      <c r="T99" s="42">
        <v>7</v>
      </c>
      <c r="U99" s="27"/>
    </row>
    <row r="100" spans="12:21" ht="11.25" customHeight="1">
      <c r="L100" s="27" t="s">
        <v>647</v>
      </c>
      <c r="M100" s="27" t="s">
        <v>648</v>
      </c>
      <c r="N100" s="143">
        <v>449</v>
      </c>
      <c r="O100" s="20" t="s">
        <v>684</v>
      </c>
      <c r="P100" s="145"/>
      <c r="Q100" s="110">
        <v>5.647058823529405</v>
      </c>
      <c r="R100" s="20"/>
      <c r="S100" s="20"/>
      <c r="T100" s="42">
        <v>5</v>
      </c>
      <c r="U100" s="27"/>
    </row>
    <row r="101" spans="12:21" ht="11.25" customHeight="1">
      <c r="L101" s="27" t="s">
        <v>649</v>
      </c>
      <c r="M101" s="27" t="s">
        <v>650</v>
      </c>
      <c r="N101" s="143">
        <v>471</v>
      </c>
      <c r="O101" s="20" t="s">
        <v>684</v>
      </c>
      <c r="P101" s="145"/>
      <c r="Q101" s="110">
        <v>2.614379084967311</v>
      </c>
      <c r="R101" s="20"/>
      <c r="S101" s="20"/>
      <c r="T101" s="42">
        <v>5</v>
      </c>
      <c r="U101" s="27"/>
    </row>
    <row r="102" spans="12:21" ht="11.25" customHeight="1">
      <c r="L102" s="27" t="s">
        <v>651</v>
      </c>
      <c r="M102" s="27" t="s">
        <v>166</v>
      </c>
      <c r="N102" s="143">
        <v>491</v>
      </c>
      <c r="O102" s="20" t="s">
        <v>684</v>
      </c>
      <c r="P102" s="145"/>
      <c r="Q102" s="110">
        <v>-10.401459854014593</v>
      </c>
      <c r="R102" s="20"/>
      <c r="S102" s="20"/>
      <c r="T102" s="42">
        <v>4</v>
      </c>
      <c r="U102" s="27"/>
    </row>
    <row r="103" spans="12:21" ht="11.25" customHeight="1">
      <c r="L103" s="27" t="s">
        <v>652</v>
      </c>
      <c r="M103" s="27" t="s">
        <v>167</v>
      </c>
      <c r="N103" s="143">
        <v>493</v>
      </c>
      <c r="O103" s="20" t="s">
        <v>684</v>
      </c>
      <c r="P103" s="145"/>
      <c r="Q103" s="110">
        <v>0.8179959100204526</v>
      </c>
      <c r="R103" s="20"/>
      <c r="S103" s="20"/>
      <c r="T103" s="42">
        <v>5</v>
      </c>
      <c r="U103" s="27"/>
    </row>
    <row r="104" spans="12:21" ht="11.25" customHeight="1">
      <c r="L104" s="27" t="s">
        <v>653</v>
      </c>
      <c r="M104" s="27" t="s">
        <v>168</v>
      </c>
      <c r="N104" s="143">
        <v>475</v>
      </c>
      <c r="O104" s="20" t="s">
        <v>684</v>
      </c>
      <c r="P104" s="145"/>
      <c r="Q104" s="110">
        <v>4.166666666666674</v>
      </c>
      <c r="R104" s="20"/>
      <c r="S104" s="20"/>
      <c r="T104" s="42">
        <v>5</v>
      </c>
      <c r="U104" s="27"/>
    </row>
    <row r="105" spans="12:20" ht="11.25" customHeight="1">
      <c r="L105" s="27" t="s">
        <v>654</v>
      </c>
      <c r="M105" s="152" t="s">
        <v>391</v>
      </c>
      <c r="N105" s="143">
        <v>416</v>
      </c>
      <c r="O105" s="20" t="s">
        <v>684</v>
      </c>
      <c r="P105" s="145">
        <v>2008</v>
      </c>
      <c r="Q105" s="110">
        <v>-3.2558139534883734</v>
      </c>
      <c r="R105" s="20"/>
      <c r="S105" s="20" t="s">
        <v>690</v>
      </c>
      <c r="T105" s="42">
        <v>4</v>
      </c>
    </row>
    <row r="106" spans="12:20" ht="11.25" customHeight="1">
      <c r="L106" s="27" t="s">
        <v>392</v>
      </c>
      <c r="M106" s="27" t="s">
        <v>393</v>
      </c>
      <c r="N106" s="143">
        <v>529</v>
      </c>
      <c r="O106" s="20" t="s">
        <v>684</v>
      </c>
      <c r="P106" s="145">
        <v>2009</v>
      </c>
      <c r="Q106" s="110">
        <v>0.5703422053231932</v>
      </c>
      <c r="R106" s="20"/>
      <c r="S106" s="20" t="s">
        <v>691</v>
      </c>
      <c r="T106" s="42">
        <v>5</v>
      </c>
    </row>
    <row r="107" spans="12:20" ht="11.25" customHeight="1">
      <c r="L107" s="27" t="s">
        <v>394</v>
      </c>
      <c r="M107" s="27" t="s">
        <v>395</v>
      </c>
      <c r="N107" s="143">
        <v>580</v>
      </c>
      <c r="O107" s="20" t="s">
        <v>684</v>
      </c>
      <c r="P107" s="145">
        <v>2009</v>
      </c>
      <c r="Q107" s="110">
        <v>3.2028469750889688</v>
      </c>
      <c r="R107" s="20"/>
      <c r="S107" s="20" t="s">
        <v>691</v>
      </c>
      <c r="T107" s="42">
        <v>8</v>
      </c>
    </row>
    <row r="108" spans="12:21" ht="11.25" customHeight="1">
      <c r="L108" s="27" t="s">
        <v>396</v>
      </c>
      <c r="M108" s="27" t="s">
        <v>397</v>
      </c>
      <c r="N108" s="143">
        <v>530</v>
      </c>
      <c r="O108" s="20" t="s">
        <v>684</v>
      </c>
      <c r="P108" s="145">
        <v>2009</v>
      </c>
      <c r="Q108" s="110">
        <v>0.7604562737642651</v>
      </c>
      <c r="R108" s="20"/>
      <c r="S108" s="20" t="s">
        <v>691</v>
      </c>
      <c r="T108" s="42">
        <v>5</v>
      </c>
      <c r="U108" s="27"/>
    </row>
    <row r="109" spans="12:21" ht="11.25" customHeight="1">
      <c r="L109" s="27" t="s">
        <v>398</v>
      </c>
      <c r="M109" s="27" t="s">
        <v>169</v>
      </c>
      <c r="N109" s="143">
        <v>506</v>
      </c>
      <c r="O109" s="20" t="s">
        <v>684</v>
      </c>
      <c r="P109" s="145">
        <v>2009</v>
      </c>
      <c r="Q109" s="110">
        <v>1.4028056112224352</v>
      </c>
      <c r="R109" s="20"/>
      <c r="S109" s="20" t="s">
        <v>691</v>
      </c>
      <c r="T109" s="42">
        <v>5</v>
      </c>
      <c r="U109" s="27"/>
    </row>
    <row r="110" spans="12:21" ht="11.25" customHeight="1">
      <c r="L110" s="27" t="s">
        <v>399</v>
      </c>
      <c r="M110" s="27" t="s">
        <v>400</v>
      </c>
      <c r="N110" s="143">
        <v>491</v>
      </c>
      <c r="O110" s="20" t="s">
        <v>684</v>
      </c>
      <c r="P110" s="145">
        <v>2009</v>
      </c>
      <c r="Q110" s="110">
        <v>2.079002079002068</v>
      </c>
      <c r="R110" s="20"/>
      <c r="S110" s="20" t="s">
        <v>691</v>
      </c>
      <c r="T110" s="42">
        <v>5</v>
      </c>
      <c r="U110" s="27"/>
    </row>
    <row r="111" spans="12:21" ht="11.25" customHeight="1">
      <c r="L111" s="27" t="s">
        <v>401</v>
      </c>
      <c r="M111" s="27" t="s">
        <v>402</v>
      </c>
      <c r="N111" s="143">
        <v>508</v>
      </c>
      <c r="O111" s="20" t="s">
        <v>684</v>
      </c>
      <c r="P111" s="145">
        <v>2009</v>
      </c>
      <c r="Q111" s="110">
        <v>0</v>
      </c>
      <c r="R111" s="20"/>
      <c r="S111" s="20" t="s">
        <v>691</v>
      </c>
      <c r="T111" s="42">
        <v>5</v>
      </c>
      <c r="U111" s="27"/>
    </row>
    <row r="112" spans="12:21" ht="11.25" customHeight="1">
      <c r="L112" s="27" t="s">
        <v>403</v>
      </c>
      <c r="M112" s="27" t="s">
        <v>404</v>
      </c>
      <c r="N112" s="143">
        <v>467</v>
      </c>
      <c r="O112" s="20" t="s">
        <v>684</v>
      </c>
      <c r="P112" s="145">
        <v>2009</v>
      </c>
      <c r="Q112" s="110">
        <v>1.9650655021834051</v>
      </c>
      <c r="R112" s="20"/>
      <c r="S112" s="20" t="s">
        <v>692</v>
      </c>
      <c r="T112" s="42">
        <v>5</v>
      </c>
      <c r="U112" s="27"/>
    </row>
    <row r="113" spans="12:21" ht="11.25" customHeight="1">
      <c r="L113" s="27" t="s">
        <v>405</v>
      </c>
      <c r="M113" s="27" t="s">
        <v>406</v>
      </c>
      <c r="N113" s="143">
        <v>527</v>
      </c>
      <c r="O113" s="20" t="s">
        <v>684</v>
      </c>
      <c r="P113" s="145">
        <v>2009</v>
      </c>
      <c r="Q113" s="110">
        <v>2.131782945736438</v>
      </c>
      <c r="R113" s="20"/>
      <c r="S113" s="20" t="s">
        <v>691</v>
      </c>
      <c r="T113" s="42">
        <v>5</v>
      </c>
      <c r="U113" s="27"/>
    </row>
    <row r="114" spans="12:20" ht="11.25" customHeight="1">
      <c r="L114" s="27" t="s">
        <v>407</v>
      </c>
      <c r="M114" s="27" t="s">
        <v>408</v>
      </c>
      <c r="N114" s="143">
        <v>523</v>
      </c>
      <c r="O114" s="20" t="s">
        <v>684</v>
      </c>
      <c r="P114" s="145">
        <v>2009</v>
      </c>
      <c r="Q114" s="110">
        <v>1.1605415860735047</v>
      </c>
      <c r="R114" s="20"/>
      <c r="S114" s="20" t="s">
        <v>691</v>
      </c>
      <c r="T114" s="42">
        <v>5</v>
      </c>
    </row>
    <row r="115" spans="12:20" ht="11.25" customHeight="1">
      <c r="L115" s="27" t="s">
        <v>409</v>
      </c>
      <c r="M115" s="27" t="s">
        <v>410</v>
      </c>
      <c r="N115" s="143">
        <v>529</v>
      </c>
      <c r="O115" s="20" t="s">
        <v>684</v>
      </c>
      <c r="P115" s="145">
        <v>2009</v>
      </c>
      <c r="Q115" s="110">
        <v>1.3409961685823646</v>
      </c>
      <c r="R115" s="20"/>
      <c r="S115" s="20" t="s">
        <v>691</v>
      </c>
      <c r="T115" s="42">
        <v>5</v>
      </c>
    </row>
    <row r="116" spans="12:20" ht="11.25" customHeight="1">
      <c r="L116" s="27" t="s">
        <v>411</v>
      </c>
      <c r="M116" s="27" t="s">
        <v>412</v>
      </c>
      <c r="N116" s="143">
        <v>499</v>
      </c>
      <c r="O116" s="20" t="s">
        <v>684</v>
      </c>
      <c r="P116" s="145">
        <v>2009</v>
      </c>
      <c r="Q116" s="110">
        <v>1.8367346938775508</v>
      </c>
      <c r="R116" s="20"/>
      <c r="S116" s="20" t="s">
        <v>691</v>
      </c>
      <c r="T116" s="42">
        <v>5</v>
      </c>
    </row>
    <row r="117" spans="12:21" ht="11.25" customHeight="1">
      <c r="L117" s="27" t="s">
        <v>413</v>
      </c>
      <c r="M117" s="27" t="s">
        <v>414</v>
      </c>
      <c r="N117" s="143">
        <v>518</v>
      </c>
      <c r="O117" s="20" t="s">
        <v>684</v>
      </c>
      <c r="P117" s="145">
        <v>2009</v>
      </c>
      <c r="Q117" s="110">
        <v>1.5686274509803866</v>
      </c>
      <c r="R117" s="20"/>
      <c r="S117" s="20" t="s">
        <v>691</v>
      </c>
      <c r="T117" s="42">
        <v>5</v>
      </c>
      <c r="U117" s="27"/>
    </row>
    <row r="118" spans="12:21" ht="11.25" customHeight="1">
      <c r="L118" s="27" t="s">
        <v>415</v>
      </c>
      <c r="M118" s="27" t="s">
        <v>416</v>
      </c>
      <c r="N118" s="143">
        <v>510</v>
      </c>
      <c r="O118" s="20" t="s">
        <v>684</v>
      </c>
      <c r="P118" s="145">
        <v>2009</v>
      </c>
      <c r="Q118" s="110">
        <v>1.1904761904761862</v>
      </c>
      <c r="R118" s="20"/>
      <c r="S118" s="20" t="s">
        <v>691</v>
      </c>
      <c r="T118" s="42">
        <v>5</v>
      </c>
      <c r="U118" s="27"/>
    </row>
    <row r="119" spans="12:21" ht="11.25" customHeight="1">
      <c r="L119" s="27" t="s">
        <v>417</v>
      </c>
      <c r="M119" s="27" t="s">
        <v>418</v>
      </c>
      <c r="N119" s="143">
        <v>535</v>
      </c>
      <c r="O119" s="20" t="s">
        <v>684</v>
      </c>
      <c r="P119" s="145">
        <v>2009</v>
      </c>
      <c r="Q119" s="110">
        <v>1.1342155009451904</v>
      </c>
      <c r="R119" s="20"/>
      <c r="S119" s="20" t="s">
        <v>691</v>
      </c>
      <c r="T119" s="42">
        <v>5</v>
      </c>
      <c r="U119" s="27"/>
    </row>
    <row r="120" spans="12:21" ht="11.25" customHeight="1">
      <c r="L120" s="27" t="s">
        <v>419</v>
      </c>
      <c r="M120" s="27" t="s">
        <v>420</v>
      </c>
      <c r="N120" s="143">
        <v>525</v>
      </c>
      <c r="O120" s="20" t="s">
        <v>684</v>
      </c>
      <c r="P120" s="145">
        <v>2009</v>
      </c>
      <c r="Q120" s="110">
        <v>0.9615384615384581</v>
      </c>
      <c r="R120" s="20"/>
      <c r="S120" s="20" t="s">
        <v>691</v>
      </c>
      <c r="T120" s="42">
        <v>5</v>
      </c>
      <c r="U120" s="27"/>
    </row>
    <row r="121" spans="12:21" ht="11.25" customHeight="1">
      <c r="L121" s="27" t="s">
        <v>421</v>
      </c>
      <c r="M121" s="27" t="s">
        <v>422</v>
      </c>
      <c r="N121" s="143">
        <v>514</v>
      </c>
      <c r="O121" s="20" t="s">
        <v>684</v>
      </c>
      <c r="P121" s="145">
        <v>2009</v>
      </c>
      <c r="Q121" s="110">
        <v>0</v>
      </c>
      <c r="R121" s="20"/>
      <c r="S121" s="20" t="s">
        <v>691</v>
      </c>
      <c r="T121" s="42">
        <v>5</v>
      </c>
      <c r="U121" s="27"/>
    </row>
    <row r="122" spans="12:21" ht="11.25" customHeight="1">
      <c r="L122" s="27" t="s">
        <v>423</v>
      </c>
      <c r="M122" s="27" t="s">
        <v>424</v>
      </c>
      <c r="N122" s="143">
        <v>521</v>
      </c>
      <c r="O122" s="20" t="s">
        <v>684</v>
      </c>
      <c r="P122" s="145">
        <v>2009</v>
      </c>
      <c r="Q122" s="110">
        <v>1.5594541910331383</v>
      </c>
      <c r="R122" s="20"/>
      <c r="S122" s="20" t="s">
        <v>691</v>
      </c>
      <c r="T122" s="42">
        <v>5</v>
      </c>
      <c r="U122" s="27"/>
    </row>
    <row r="123" spans="12:21" ht="11.25" customHeight="1">
      <c r="L123" s="27" t="s">
        <v>425</v>
      </c>
      <c r="M123" s="27" t="s">
        <v>426</v>
      </c>
      <c r="N123" s="143">
        <v>519</v>
      </c>
      <c r="O123" s="20" t="s">
        <v>684</v>
      </c>
      <c r="P123" s="145">
        <v>2009</v>
      </c>
      <c r="Q123" s="110">
        <v>0.7766990291262044</v>
      </c>
      <c r="R123" s="20"/>
      <c r="S123" s="20" t="s">
        <v>691</v>
      </c>
      <c r="T123" s="42">
        <v>5</v>
      </c>
      <c r="U123" s="27"/>
    </row>
    <row r="124" spans="12:21" ht="11.25" customHeight="1">
      <c r="L124" s="27" t="s">
        <v>427</v>
      </c>
      <c r="M124" s="27" t="s">
        <v>428</v>
      </c>
      <c r="N124" s="143">
        <v>527</v>
      </c>
      <c r="O124" s="20" t="s">
        <v>684</v>
      </c>
      <c r="P124" s="145">
        <v>2009</v>
      </c>
      <c r="Q124" s="110">
        <v>1.151631477927073</v>
      </c>
      <c r="R124" s="20"/>
      <c r="S124" s="20" t="s">
        <v>691</v>
      </c>
      <c r="T124" s="42">
        <v>5</v>
      </c>
      <c r="U124" s="27"/>
    </row>
    <row r="125" spans="12:21" ht="11.25" customHeight="1">
      <c r="L125" s="27" t="s">
        <v>429</v>
      </c>
      <c r="M125" s="27" t="s">
        <v>430</v>
      </c>
      <c r="N125" s="143">
        <v>543</v>
      </c>
      <c r="O125" s="20" t="s">
        <v>684</v>
      </c>
      <c r="P125" s="145">
        <v>2009</v>
      </c>
      <c r="Q125" s="110">
        <v>1.495327102803734</v>
      </c>
      <c r="R125" s="20"/>
      <c r="S125" s="20" t="s">
        <v>691</v>
      </c>
      <c r="T125" s="42">
        <v>5</v>
      </c>
      <c r="U125" s="27"/>
    </row>
    <row r="126" spans="12:21" ht="11.25" customHeight="1">
      <c r="L126" s="27" t="s">
        <v>431</v>
      </c>
      <c r="M126" s="27" t="s">
        <v>432</v>
      </c>
      <c r="N126" s="143">
        <v>607</v>
      </c>
      <c r="O126" s="20" t="s">
        <v>684</v>
      </c>
      <c r="P126" s="145">
        <v>2009</v>
      </c>
      <c r="Q126" s="110">
        <v>-2.4115755627009627</v>
      </c>
      <c r="R126" s="20"/>
      <c r="S126" s="20" t="s">
        <v>691</v>
      </c>
      <c r="T126" s="42">
        <v>7</v>
      </c>
      <c r="U126" s="27"/>
    </row>
    <row r="127" spans="3:21" ht="11.25" customHeight="1">
      <c r="C127" s="111"/>
      <c r="D127" s="242"/>
      <c r="E127" s="111"/>
      <c r="L127" s="27" t="s">
        <v>433</v>
      </c>
      <c r="M127" s="27" t="s">
        <v>170</v>
      </c>
      <c r="N127" s="143" t="s">
        <v>368</v>
      </c>
      <c r="O127" s="20"/>
      <c r="P127" s="145"/>
      <c r="Q127" s="110" t="s">
        <v>368</v>
      </c>
      <c r="R127" s="20"/>
      <c r="S127" s="20"/>
      <c r="T127" s="143" t="s">
        <v>368</v>
      </c>
      <c r="U127" s="27"/>
    </row>
    <row r="128" spans="3:21" ht="11.25" customHeight="1">
      <c r="C128" s="207"/>
      <c r="D128" s="244"/>
      <c r="E128" s="111"/>
      <c r="L128" s="27" t="s">
        <v>434</v>
      </c>
      <c r="M128" s="27" t="s">
        <v>171</v>
      </c>
      <c r="N128" s="143" t="s">
        <v>368</v>
      </c>
      <c r="O128" s="20"/>
      <c r="P128" s="145"/>
      <c r="Q128" s="110" t="s">
        <v>368</v>
      </c>
      <c r="R128" s="20"/>
      <c r="S128" s="20"/>
      <c r="T128" s="143" t="s">
        <v>368</v>
      </c>
      <c r="U128" s="27"/>
    </row>
    <row r="129" spans="3:21" ht="11.25" customHeight="1">
      <c r="C129" s="111"/>
      <c r="D129" s="242"/>
      <c r="E129" s="111"/>
      <c r="L129" s="27" t="s">
        <v>435</v>
      </c>
      <c r="M129" s="27" t="s">
        <v>172</v>
      </c>
      <c r="N129" s="143" t="s">
        <v>368</v>
      </c>
      <c r="O129" s="20"/>
      <c r="P129" s="145"/>
      <c r="Q129" s="110" t="s">
        <v>368</v>
      </c>
      <c r="R129" s="20"/>
      <c r="S129" s="20"/>
      <c r="T129" s="143" t="s">
        <v>368</v>
      </c>
      <c r="U129" s="27"/>
    </row>
    <row r="130" spans="3:21" ht="11.25" customHeight="1">
      <c r="C130" s="111"/>
      <c r="D130" s="245"/>
      <c r="E130" s="111"/>
      <c r="L130" s="27" t="s">
        <v>436</v>
      </c>
      <c r="M130" s="27" t="s">
        <v>173</v>
      </c>
      <c r="N130" s="143" t="s">
        <v>368</v>
      </c>
      <c r="O130" s="20"/>
      <c r="P130" s="145"/>
      <c r="Q130" s="110" t="s">
        <v>368</v>
      </c>
      <c r="R130" s="20"/>
      <c r="S130" s="20"/>
      <c r="T130" s="143" t="s">
        <v>368</v>
      </c>
      <c r="U130" s="27"/>
    </row>
    <row r="131" spans="3:21" ht="11.25" customHeight="1">
      <c r="C131" s="188"/>
      <c r="D131" s="245"/>
      <c r="E131" s="111"/>
      <c r="L131" s="107" t="s">
        <v>109</v>
      </c>
      <c r="M131" s="107" t="s">
        <v>110</v>
      </c>
      <c r="N131" s="143">
        <v>372</v>
      </c>
      <c r="O131" s="20" t="s">
        <v>684</v>
      </c>
      <c r="P131" s="145"/>
      <c r="Q131" s="110">
        <v>8.771929824561408</v>
      </c>
      <c r="R131" s="20"/>
      <c r="S131" s="20"/>
      <c r="T131" s="42">
        <v>2</v>
      </c>
      <c r="U131" s="107"/>
    </row>
    <row r="132" spans="3:22" ht="11.25" customHeight="1">
      <c r="C132" s="111"/>
      <c r="D132" s="242"/>
      <c r="E132" s="111"/>
      <c r="L132" s="107" t="s">
        <v>15</v>
      </c>
      <c r="M132" s="107" t="s">
        <v>16</v>
      </c>
      <c r="N132" s="143">
        <v>323</v>
      </c>
      <c r="O132" s="20" t="s">
        <v>684</v>
      </c>
      <c r="P132" s="145"/>
      <c r="Q132" s="110">
        <v>8.754208754208758</v>
      </c>
      <c r="R132" s="20"/>
      <c r="S132" s="20"/>
      <c r="T132" s="42">
        <v>2</v>
      </c>
      <c r="U132" s="205"/>
      <c r="V132" s="111"/>
    </row>
    <row r="133" spans="3:22" ht="11.25" customHeight="1">
      <c r="C133" s="111"/>
      <c r="D133" s="242"/>
      <c r="E133" s="111"/>
      <c r="L133" s="27" t="s">
        <v>437</v>
      </c>
      <c r="M133" s="27" t="s">
        <v>438</v>
      </c>
      <c r="N133" s="143">
        <v>643.1107814904807</v>
      </c>
      <c r="O133" s="20" t="s">
        <v>684</v>
      </c>
      <c r="P133" s="145"/>
      <c r="Q133" s="110">
        <v>3.2280548138813314</v>
      </c>
      <c r="R133" s="20"/>
      <c r="S133" s="20"/>
      <c r="T133" s="42">
        <v>8</v>
      </c>
      <c r="U133" s="30"/>
      <c r="V133" s="206"/>
    </row>
    <row r="134" spans="12:22" ht="11.25" customHeight="1">
      <c r="L134" s="152" t="s">
        <v>439</v>
      </c>
      <c r="M134" s="152" t="s">
        <v>440</v>
      </c>
      <c r="N134" s="143">
        <v>1204.59309783799</v>
      </c>
      <c r="O134" s="20" t="s">
        <v>684</v>
      </c>
      <c r="P134" s="145"/>
      <c r="Q134" s="110">
        <v>13.107333130327703</v>
      </c>
      <c r="R134" s="20"/>
      <c r="S134" s="20"/>
      <c r="T134" s="42">
        <v>8</v>
      </c>
      <c r="U134" s="147"/>
      <c r="V134" s="111"/>
    </row>
    <row r="135" spans="12:22" ht="11.25" customHeight="1">
      <c r="L135" s="27" t="s">
        <v>441</v>
      </c>
      <c r="M135" s="27" t="s">
        <v>442</v>
      </c>
      <c r="N135" s="143">
        <v>536.6976609565869</v>
      </c>
      <c r="O135" s="20" t="s">
        <v>684</v>
      </c>
      <c r="P135" s="145"/>
      <c r="Q135" s="110">
        <v>5.0288964689994</v>
      </c>
      <c r="R135" s="20"/>
      <c r="S135" s="20"/>
      <c r="T135" s="42">
        <v>5</v>
      </c>
      <c r="U135" s="148"/>
      <c r="V135" s="208"/>
    </row>
    <row r="136" spans="12:22" ht="11.25" customHeight="1">
      <c r="L136" s="27" t="s">
        <v>443</v>
      </c>
      <c r="M136" s="27" t="s">
        <v>444</v>
      </c>
      <c r="N136" s="143">
        <v>599.824902177492</v>
      </c>
      <c r="O136" s="20" t="s">
        <v>684</v>
      </c>
      <c r="P136" s="145"/>
      <c r="Q136" s="110">
        <v>2.3591983238041125</v>
      </c>
      <c r="R136" s="20"/>
      <c r="S136" s="20"/>
      <c r="T136" s="42">
        <v>8</v>
      </c>
      <c r="U136" s="148"/>
      <c r="V136" s="111"/>
    </row>
    <row r="137" spans="12:22" ht="11.25" customHeight="1">
      <c r="L137" s="27" t="s">
        <v>452</v>
      </c>
      <c r="M137" s="27" t="s">
        <v>453</v>
      </c>
      <c r="N137" s="143">
        <v>648.3774943676491</v>
      </c>
      <c r="O137" s="20" t="s">
        <v>684</v>
      </c>
      <c r="P137" s="145"/>
      <c r="Q137" s="110">
        <v>8.243321263380476</v>
      </c>
      <c r="R137" s="20"/>
      <c r="S137" s="20"/>
      <c r="T137" s="42">
        <v>8</v>
      </c>
      <c r="U137" s="30"/>
      <c r="V137" s="111"/>
    </row>
    <row r="138" spans="12:22" ht="11.25" customHeight="1">
      <c r="L138" s="27" t="s">
        <v>454</v>
      </c>
      <c r="M138" s="27" t="s">
        <v>455</v>
      </c>
      <c r="N138" s="143">
        <v>644.6650773438522</v>
      </c>
      <c r="O138" s="20" t="s">
        <v>684</v>
      </c>
      <c r="P138" s="145"/>
      <c r="Q138" s="110">
        <v>12.901064333424195</v>
      </c>
      <c r="R138" s="20"/>
      <c r="S138" s="20"/>
      <c r="T138" s="42">
        <v>8</v>
      </c>
      <c r="U138" s="30"/>
      <c r="V138" s="111"/>
    </row>
    <row r="139" spans="12:21" ht="11.25" customHeight="1">
      <c r="L139" s="27" t="s">
        <v>456</v>
      </c>
      <c r="M139" s="27" t="s">
        <v>457</v>
      </c>
      <c r="N139" s="143">
        <v>585.1206724728107</v>
      </c>
      <c r="O139" s="20" t="s">
        <v>684</v>
      </c>
      <c r="P139" s="145"/>
      <c r="Q139" s="110">
        <v>6.1924995413449535</v>
      </c>
      <c r="R139" s="20"/>
      <c r="S139" s="20"/>
      <c r="T139" s="42">
        <v>8</v>
      </c>
      <c r="U139" s="27"/>
    </row>
    <row r="140" spans="12:21" ht="11.25" customHeight="1">
      <c r="L140" s="27" t="s">
        <v>458</v>
      </c>
      <c r="M140" s="27" t="s">
        <v>459</v>
      </c>
      <c r="N140" s="143">
        <v>560.1358545453827</v>
      </c>
      <c r="O140" s="20" t="s">
        <v>684</v>
      </c>
      <c r="P140" s="145"/>
      <c r="Q140" s="110">
        <v>8.34349217512238</v>
      </c>
      <c r="R140" s="20"/>
      <c r="S140" s="20"/>
      <c r="T140" s="42">
        <v>8</v>
      </c>
      <c r="U140" s="27"/>
    </row>
    <row r="141" spans="12:21" ht="11.25" customHeight="1">
      <c r="L141" s="27" t="s">
        <v>460</v>
      </c>
      <c r="M141" s="27" t="s">
        <v>461</v>
      </c>
      <c r="N141" s="143">
        <v>617.8474610981718</v>
      </c>
      <c r="O141" s="20" t="s">
        <v>684</v>
      </c>
      <c r="P141" s="145"/>
      <c r="Q141" s="110">
        <v>14.841535520106298</v>
      </c>
      <c r="R141" s="20"/>
      <c r="S141" s="20"/>
      <c r="T141" s="42">
        <v>8</v>
      </c>
      <c r="U141" s="27"/>
    </row>
    <row r="142" spans="12:21" ht="11.25" customHeight="1">
      <c r="L142" s="27" t="s">
        <v>462</v>
      </c>
      <c r="M142" s="27" t="s">
        <v>463</v>
      </c>
      <c r="N142" s="143">
        <v>618.4130835986228</v>
      </c>
      <c r="O142" s="20" t="s">
        <v>684</v>
      </c>
      <c r="P142" s="145"/>
      <c r="Q142" s="110">
        <v>13.888229023687447</v>
      </c>
      <c r="R142" s="20"/>
      <c r="S142" s="20"/>
      <c r="T142" s="42">
        <v>8</v>
      </c>
      <c r="U142" s="27"/>
    </row>
    <row r="143" spans="12:21" ht="11.25" customHeight="1">
      <c r="L143" s="27" t="s">
        <v>464</v>
      </c>
      <c r="M143" s="27" t="s">
        <v>465</v>
      </c>
      <c r="N143" s="143">
        <v>628.4085463562304</v>
      </c>
      <c r="O143" s="20" t="s">
        <v>684</v>
      </c>
      <c r="P143" s="145"/>
      <c r="Q143" s="110">
        <v>9.669903378050693</v>
      </c>
      <c r="R143" s="20"/>
      <c r="S143" s="20"/>
      <c r="T143" s="42">
        <v>8</v>
      </c>
      <c r="U143" s="27"/>
    </row>
    <row r="144" spans="12:21" ht="11.25" customHeight="1">
      <c r="L144" s="27" t="s">
        <v>466</v>
      </c>
      <c r="M144" s="27" t="s">
        <v>467</v>
      </c>
      <c r="N144" s="143">
        <v>612.0536778390848</v>
      </c>
      <c r="O144" s="20" t="s">
        <v>684</v>
      </c>
      <c r="P144" s="145"/>
      <c r="Q144" s="110">
        <v>10.479003220051396</v>
      </c>
      <c r="R144" s="20"/>
      <c r="S144" s="20"/>
      <c r="T144" s="42">
        <v>8</v>
      </c>
      <c r="U144" s="27"/>
    </row>
    <row r="145" spans="12:21" ht="11.25" customHeight="1">
      <c r="L145" s="27" t="s">
        <v>232</v>
      </c>
      <c r="M145" s="27" t="s">
        <v>241</v>
      </c>
      <c r="N145" s="143">
        <v>627.9114487879347</v>
      </c>
      <c r="O145" s="20" t="s">
        <v>684</v>
      </c>
      <c r="P145" s="145"/>
      <c r="Q145" s="110">
        <v>22.161760464578716</v>
      </c>
      <c r="R145" s="20"/>
      <c r="S145" s="20"/>
      <c r="T145" s="42">
        <v>9</v>
      </c>
      <c r="U145" s="27"/>
    </row>
    <row r="146" spans="12:21" ht="11.25" customHeight="1">
      <c r="L146" s="27" t="s">
        <v>233</v>
      </c>
      <c r="M146" s="27" t="s">
        <v>242</v>
      </c>
      <c r="N146" s="143">
        <v>710.9076234942712</v>
      </c>
      <c r="O146" s="20" t="s">
        <v>684</v>
      </c>
      <c r="P146" s="145"/>
      <c r="Q146" s="110">
        <v>26.49601841535074</v>
      </c>
      <c r="R146" s="20"/>
      <c r="S146" s="20"/>
      <c r="T146" s="42">
        <v>9</v>
      </c>
      <c r="U146" s="27"/>
    </row>
    <row r="147" spans="12:21" ht="11.25" customHeight="1">
      <c r="L147" s="27" t="s">
        <v>234</v>
      </c>
      <c r="M147" s="27" t="s">
        <v>445</v>
      </c>
      <c r="N147" s="143">
        <v>608.1827932407929</v>
      </c>
      <c r="O147" s="20" t="s">
        <v>684</v>
      </c>
      <c r="P147" s="145"/>
      <c r="Q147" s="110">
        <v>3.6086530222815716</v>
      </c>
      <c r="R147" s="20"/>
      <c r="S147" s="20"/>
      <c r="T147" s="42">
        <v>8</v>
      </c>
      <c r="U147" s="27"/>
    </row>
    <row r="148" spans="12:21" ht="11.25" customHeight="1">
      <c r="L148" s="27" t="s">
        <v>235</v>
      </c>
      <c r="M148" s="27" t="s">
        <v>446</v>
      </c>
      <c r="N148" s="143">
        <v>630.186764441098</v>
      </c>
      <c r="O148" s="20" t="s">
        <v>684</v>
      </c>
      <c r="P148" s="145"/>
      <c r="Q148" s="110">
        <v>3.649138888338488</v>
      </c>
      <c r="R148" s="20"/>
      <c r="S148" s="20"/>
      <c r="T148" s="42">
        <v>8</v>
      </c>
      <c r="U148" s="27"/>
    </row>
    <row r="149" spans="12:22" ht="11.25" customHeight="1">
      <c r="L149" s="27" t="s">
        <v>236</v>
      </c>
      <c r="M149" s="152" t="s">
        <v>447</v>
      </c>
      <c r="N149" s="143">
        <v>626.1583</v>
      </c>
      <c r="O149" s="20" t="s">
        <v>684</v>
      </c>
      <c r="P149" s="145"/>
      <c r="Q149" s="209" t="s">
        <v>368</v>
      </c>
      <c r="R149" s="203"/>
      <c r="S149" s="203"/>
      <c r="T149" s="204" t="s">
        <v>368</v>
      </c>
      <c r="U149" s="27"/>
      <c r="V149" s="1"/>
    </row>
    <row r="150" spans="12:21" ht="11.25" customHeight="1">
      <c r="L150" s="27" t="s">
        <v>237</v>
      </c>
      <c r="M150" s="27" t="s">
        <v>448</v>
      </c>
      <c r="N150" s="143">
        <v>644.4925135966257</v>
      </c>
      <c r="O150" s="20" t="s">
        <v>684</v>
      </c>
      <c r="P150" s="145"/>
      <c r="Q150" s="110">
        <v>3.284056666125923</v>
      </c>
      <c r="R150" s="193"/>
      <c r="S150" s="193"/>
      <c r="T150" s="42">
        <v>8</v>
      </c>
      <c r="U150" s="27"/>
    </row>
    <row r="151" spans="12:21" ht="11.25" customHeight="1">
      <c r="L151" s="27" t="s">
        <v>238</v>
      </c>
      <c r="M151" s="27" t="s">
        <v>449</v>
      </c>
      <c r="N151" s="143">
        <v>692.8153692175587</v>
      </c>
      <c r="O151" s="20" t="s">
        <v>684</v>
      </c>
      <c r="P151" s="145"/>
      <c r="Q151" s="110">
        <v>5.131315511010426</v>
      </c>
      <c r="R151" s="193"/>
      <c r="S151" s="193"/>
      <c r="T151" s="42">
        <v>8</v>
      </c>
      <c r="U151" s="27"/>
    </row>
    <row r="152" spans="12:21" ht="11.25" customHeight="1">
      <c r="L152" s="27" t="s">
        <v>239</v>
      </c>
      <c r="M152" s="27" t="s">
        <v>450</v>
      </c>
      <c r="N152" s="143">
        <v>645.2427</v>
      </c>
      <c r="O152" s="20" t="s">
        <v>684</v>
      </c>
      <c r="P152" s="145"/>
      <c r="Q152" s="209" t="s">
        <v>368</v>
      </c>
      <c r="R152" s="203"/>
      <c r="S152" s="203"/>
      <c r="T152" s="204" t="s">
        <v>368</v>
      </c>
      <c r="U152" s="27"/>
    </row>
    <row r="153" spans="12:21" ht="11.25" customHeight="1">
      <c r="L153" s="27" t="s">
        <v>240</v>
      </c>
      <c r="M153" s="27" t="s">
        <v>451</v>
      </c>
      <c r="N153" s="143">
        <v>683.6083001815998</v>
      </c>
      <c r="O153" s="20" t="s">
        <v>684</v>
      </c>
      <c r="P153" s="145"/>
      <c r="Q153" s="110">
        <v>1.5762704578900166</v>
      </c>
      <c r="R153" s="193"/>
      <c r="S153" s="193"/>
      <c r="T153" s="42">
        <v>8</v>
      </c>
      <c r="U153" s="27"/>
    </row>
    <row r="154" spans="12:21" ht="11.25" customHeight="1">
      <c r="L154" s="27" t="s">
        <v>468</v>
      </c>
      <c r="M154" s="27" t="s">
        <v>162</v>
      </c>
      <c r="N154" s="143">
        <v>549</v>
      </c>
      <c r="O154" s="20" t="s">
        <v>684</v>
      </c>
      <c r="P154" s="145"/>
      <c r="Q154" s="110">
        <v>18.574514038876888</v>
      </c>
      <c r="R154" s="20"/>
      <c r="S154" s="20"/>
      <c r="T154" s="42">
        <v>6</v>
      </c>
      <c r="U154" s="27"/>
    </row>
    <row r="155" spans="12:21" ht="11.25" customHeight="1">
      <c r="L155" s="27" t="s">
        <v>469</v>
      </c>
      <c r="M155" s="27" t="s">
        <v>161</v>
      </c>
      <c r="N155" s="143">
        <v>306</v>
      </c>
      <c r="O155" s="20" t="s">
        <v>684</v>
      </c>
      <c r="P155" s="145"/>
      <c r="Q155" s="110">
        <v>-5.263157894736848</v>
      </c>
      <c r="R155" s="20"/>
      <c r="S155" s="20"/>
      <c r="T155" s="42">
        <v>1</v>
      </c>
      <c r="U155" s="27"/>
    </row>
    <row r="156" spans="12:21" ht="11.25" customHeight="1">
      <c r="L156" s="27" t="s">
        <v>470</v>
      </c>
      <c r="M156" s="27" t="s">
        <v>160</v>
      </c>
      <c r="N156" s="143">
        <v>590</v>
      </c>
      <c r="O156" s="20" t="s">
        <v>684</v>
      </c>
      <c r="P156" s="145"/>
      <c r="Q156" s="110">
        <v>37.85046728971964</v>
      </c>
      <c r="R156" s="20"/>
      <c r="S156" s="20"/>
      <c r="T156" s="42">
        <v>9</v>
      </c>
      <c r="U156" s="27"/>
    </row>
    <row r="157" spans="12:21" ht="11.25" customHeight="1">
      <c r="L157" s="42" t="s">
        <v>471</v>
      </c>
      <c r="M157" s="27" t="s">
        <v>472</v>
      </c>
      <c r="N157" s="143">
        <v>661</v>
      </c>
      <c r="O157" s="20" t="s">
        <v>684</v>
      </c>
      <c r="P157" s="145"/>
      <c r="Q157" s="110">
        <v>3.4428794992175327</v>
      </c>
      <c r="R157" s="20"/>
      <c r="S157" s="20"/>
      <c r="T157" s="42">
        <v>8</v>
      </c>
      <c r="U157" s="42"/>
    </row>
    <row r="158" spans="12:20" ht="11.25" customHeight="1">
      <c r="L158" s="42" t="s">
        <v>473</v>
      </c>
      <c r="M158" s="153" t="s">
        <v>474</v>
      </c>
      <c r="N158" s="143">
        <v>334</v>
      </c>
      <c r="O158" s="20" t="s">
        <v>684</v>
      </c>
      <c r="P158" s="145"/>
      <c r="Q158" s="110">
        <v>-3.1884057971014457</v>
      </c>
      <c r="R158" s="20"/>
      <c r="S158" s="20" t="s">
        <v>688</v>
      </c>
      <c r="T158" s="42">
        <v>1</v>
      </c>
    </row>
    <row r="159" spans="12:20" ht="11.25" customHeight="1">
      <c r="L159" s="42" t="s">
        <v>475</v>
      </c>
      <c r="M159" s="42" t="s">
        <v>476</v>
      </c>
      <c r="N159" s="143">
        <v>316</v>
      </c>
      <c r="O159" s="20" t="s">
        <v>684</v>
      </c>
      <c r="P159" s="145"/>
      <c r="Q159" s="110">
        <v>10.104529616724744</v>
      </c>
      <c r="R159" s="20"/>
      <c r="S159" s="20"/>
      <c r="T159" s="42">
        <v>2</v>
      </c>
    </row>
    <row r="160" spans="12:20" ht="11.25" customHeight="1">
      <c r="L160" s="27" t="s">
        <v>477</v>
      </c>
      <c r="M160" s="152" t="s">
        <v>478</v>
      </c>
      <c r="N160" s="143">
        <v>334</v>
      </c>
      <c r="O160" s="20" t="s">
        <v>684</v>
      </c>
      <c r="P160" s="145"/>
      <c r="Q160" s="110">
        <v>12.080536912751683</v>
      </c>
      <c r="R160" s="20"/>
      <c r="S160" s="20"/>
      <c r="T160" s="42">
        <v>2</v>
      </c>
    </row>
    <row r="161" spans="12:20" ht="11.25" customHeight="1">
      <c r="L161" s="42" t="s">
        <v>479</v>
      </c>
      <c r="M161" s="42" t="s">
        <v>480</v>
      </c>
      <c r="N161" s="143">
        <v>301</v>
      </c>
      <c r="O161" s="20" t="s">
        <v>684</v>
      </c>
      <c r="P161" s="145"/>
      <c r="Q161" s="110">
        <v>9.05797101449275</v>
      </c>
      <c r="R161" s="20"/>
      <c r="S161" s="20"/>
      <c r="T161" s="42">
        <v>2</v>
      </c>
    </row>
    <row r="162" spans="12:20" ht="11.25" customHeight="1">
      <c r="L162" s="42" t="s">
        <v>481</v>
      </c>
      <c r="M162" s="42" t="s">
        <v>482</v>
      </c>
      <c r="N162" s="143">
        <v>255</v>
      </c>
      <c r="O162" s="20" t="s">
        <v>684</v>
      </c>
      <c r="P162" s="145"/>
      <c r="Q162" s="110">
        <v>8.51063829787233</v>
      </c>
      <c r="R162" s="20"/>
      <c r="S162" s="20"/>
      <c r="T162" s="42">
        <v>2</v>
      </c>
    </row>
    <row r="163" spans="12:21" ht="11.25" customHeight="1">
      <c r="L163" s="42" t="s">
        <v>483</v>
      </c>
      <c r="M163" s="42" t="s">
        <v>484</v>
      </c>
      <c r="N163" s="143">
        <v>250</v>
      </c>
      <c r="O163" s="20" t="s">
        <v>684</v>
      </c>
      <c r="P163" s="145"/>
      <c r="Q163" s="110">
        <v>5.042016806722693</v>
      </c>
      <c r="R163" s="20"/>
      <c r="S163" s="20"/>
      <c r="T163" s="42">
        <v>2</v>
      </c>
      <c r="U163" s="42"/>
    </row>
    <row r="164" spans="12:21" ht="11.25" customHeight="1">
      <c r="L164" s="42" t="s">
        <v>485</v>
      </c>
      <c r="M164" s="42" t="s">
        <v>486</v>
      </c>
      <c r="N164" s="143">
        <v>292</v>
      </c>
      <c r="O164" s="20" t="s">
        <v>684</v>
      </c>
      <c r="P164" s="145"/>
      <c r="Q164" s="110">
        <v>7.749077490774914</v>
      </c>
      <c r="R164" s="20"/>
      <c r="S164" s="20"/>
      <c r="T164" s="42">
        <v>2</v>
      </c>
      <c r="U164" s="42"/>
    </row>
    <row r="165" spans="12:21" ht="11.25" customHeight="1">
      <c r="L165" s="42" t="s">
        <v>487</v>
      </c>
      <c r="M165" s="42" t="s">
        <v>488</v>
      </c>
      <c r="N165" s="143">
        <v>592</v>
      </c>
      <c r="O165" s="20" t="s">
        <v>684</v>
      </c>
      <c r="P165" s="145"/>
      <c r="Q165" s="110">
        <v>12.761904761904752</v>
      </c>
      <c r="R165" s="20"/>
      <c r="S165" s="20"/>
      <c r="T165" s="42">
        <v>8</v>
      </c>
      <c r="U165" s="42"/>
    </row>
    <row r="166" spans="12:21" ht="11.25" customHeight="1">
      <c r="L166" s="42" t="s">
        <v>489</v>
      </c>
      <c r="M166" s="42" t="s">
        <v>490</v>
      </c>
      <c r="N166" s="143">
        <v>446</v>
      </c>
      <c r="O166" s="20" t="s">
        <v>684</v>
      </c>
      <c r="P166" s="145"/>
      <c r="Q166" s="110">
        <v>9.046454767726164</v>
      </c>
      <c r="R166" s="20"/>
      <c r="S166" s="20"/>
      <c r="T166" s="42">
        <v>5</v>
      </c>
      <c r="U166" s="42"/>
    </row>
    <row r="167" spans="12:21" ht="11.25" customHeight="1">
      <c r="L167" s="42" t="s">
        <v>491</v>
      </c>
      <c r="M167" s="42" t="s">
        <v>492</v>
      </c>
      <c r="N167" s="143">
        <v>473</v>
      </c>
      <c r="O167" s="20" t="s">
        <v>684</v>
      </c>
      <c r="P167" s="145"/>
      <c r="Q167" s="110">
        <v>13.429256594724226</v>
      </c>
      <c r="R167" s="20"/>
      <c r="S167" s="20"/>
      <c r="T167" s="42">
        <v>5</v>
      </c>
      <c r="U167" s="42"/>
    </row>
    <row r="168" spans="12:21" ht="11.25" customHeight="1">
      <c r="L168" s="42" t="s">
        <v>493</v>
      </c>
      <c r="M168" s="42" t="s">
        <v>494</v>
      </c>
      <c r="N168" s="143">
        <v>509</v>
      </c>
      <c r="O168" s="20" t="s">
        <v>684</v>
      </c>
      <c r="P168" s="145"/>
      <c r="Q168" s="110">
        <v>11.622807017543856</v>
      </c>
      <c r="R168" s="20"/>
      <c r="S168" s="20"/>
      <c r="T168" s="42">
        <v>5</v>
      </c>
      <c r="U168" s="42"/>
    </row>
    <row r="169" spans="12:21" ht="11.25" customHeight="1">
      <c r="L169" s="27" t="s">
        <v>495</v>
      </c>
      <c r="M169" s="27" t="s">
        <v>496</v>
      </c>
      <c r="N169" s="143">
        <v>472</v>
      </c>
      <c r="O169" s="20" t="s">
        <v>684</v>
      </c>
      <c r="P169" s="145"/>
      <c r="Q169" s="110">
        <v>10.280373831775691</v>
      </c>
      <c r="R169" s="20"/>
      <c r="S169" s="20"/>
      <c r="T169" s="42">
        <v>5</v>
      </c>
      <c r="U169" s="27"/>
    </row>
    <row r="170" spans="12:21" ht="11.25" customHeight="1">
      <c r="L170" s="27" t="s">
        <v>497</v>
      </c>
      <c r="M170" s="27" t="s">
        <v>498</v>
      </c>
      <c r="N170" s="143">
        <v>472</v>
      </c>
      <c r="O170" s="20" t="s">
        <v>684</v>
      </c>
      <c r="P170" s="145"/>
      <c r="Q170" s="110">
        <v>6.7873303167420795</v>
      </c>
      <c r="R170" s="20"/>
      <c r="S170" s="20"/>
      <c r="T170" s="42">
        <v>5</v>
      </c>
      <c r="U170" s="27"/>
    </row>
    <row r="171" spans="12:21" ht="11.25" customHeight="1">
      <c r="L171" s="27" t="s">
        <v>499</v>
      </c>
      <c r="M171" s="27" t="s">
        <v>500</v>
      </c>
      <c r="N171" s="143">
        <v>816</v>
      </c>
      <c r="O171" s="20" t="s">
        <v>684</v>
      </c>
      <c r="P171" s="145"/>
      <c r="Q171" s="110">
        <v>20.176730486008832</v>
      </c>
      <c r="R171" s="20"/>
      <c r="S171" s="20"/>
      <c r="T171" s="42">
        <v>9</v>
      </c>
      <c r="U171" s="27"/>
    </row>
    <row r="172" spans="12:21" ht="11.25" customHeight="1">
      <c r="L172" s="27" t="s">
        <v>501</v>
      </c>
      <c r="M172" s="27" t="s">
        <v>502</v>
      </c>
      <c r="N172" s="143">
        <v>499</v>
      </c>
      <c r="O172" s="20" t="s">
        <v>684</v>
      </c>
      <c r="P172" s="145"/>
      <c r="Q172" s="110">
        <v>7.77537796976242</v>
      </c>
      <c r="R172" s="20"/>
      <c r="S172" s="20"/>
      <c r="T172" s="42">
        <v>5</v>
      </c>
      <c r="U172" s="27"/>
    </row>
    <row r="173" spans="12:21" ht="11.25" customHeight="1">
      <c r="L173" s="27" t="s">
        <v>503</v>
      </c>
      <c r="M173" s="27" t="s">
        <v>504</v>
      </c>
      <c r="N173" s="143">
        <v>416</v>
      </c>
      <c r="O173" s="20" t="s">
        <v>684</v>
      </c>
      <c r="P173" s="145"/>
      <c r="Q173" s="110">
        <v>5.852417302798973</v>
      </c>
      <c r="R173" s="20"/>
      <c r="S173" s="20"/>
      <c r="T173" s="42">
        <v>5</v>
      </c>
      <c r="U173" s="27"/>
    </row>
    <row r="174" spans="12:21" ht="11.25" customHeight="1">
      <c r="L174" s="27" t="s">
        <v>505</v>
      </c>
      <c r="M174" s="27" t="s">
        <v>506</v>
      </c>
      <c r="N174" s="143">
        <v>420</v>
      </c>
      <c r="O174" s="20" t="s">
        <v>684</v>
      </c>
      <c r="P174" s="145"/>
      <c r="Q174" s="110">
        <v>6.598984771573613</v>
      </c>
      <c r="R174" s="20"/>
      <c r="S174" s="20"/>
      <c r="T174" s="42">
        <v>5</v>
      </c>
      <c r="U174" s="27"/>
    </row>
    <row r="175" spans="12:21" ht="11.25" customHeight="1">
      <c r="L175" s="27" t="s">
        <v>507</v>
      </c>
      <c r="M175" s="27" t="s">
        <v>508</v>
      </c>
      <c r="N175" s="143">
        <v>500</v>
      </c>
      <c r="O175" s="20" t="s">
        <v>684</v>
      </c>
      <c r="P175" s="145"/>
      <c r="Q175" s="110">
        <v>12.107623318385642</v>
      </c>
      <c r="R175" s="20"/>
      <c r="S175" s="20"/>
      <c r="T175" s="42">
        <v>5</v>
      </c>
      <c r="U175" s="27"/>
    </row>
    <row r="176" spans="12:21" ht="11.25" customHeight="1">
      <c r="L176" s="27" t="s">
        <v>509</v>
      </c>
      <c r="M176" s="27" t="s">
        <v>510</v>
      </c>
      <c r="N176" s="143">
        <v>522</v>
      </c>
      <c r="O176" s="20" t="s">
        <v>684</v>
      </c>
      <c r="P176" s="145"/>
      <c r="Q176" s="110">
        <v>9.205020920502083</v>
      </c>
      <c r="R176" s="20"/>
      <c r="S176" s="20"/>
      <c r="T176" s="42">
        <v>5</v>
      </c>
      <c r="U176" s="27"/>
    </row>
    <row r="177" spans="12:21" ht="11.25" customHeight="1">
      <c r="L177" s="27" t="s">
        <v>511</v>
      </c>
      <c r="M177" s="27" t="s">
        <v>512</v>
      </c>
      <c r="N177" s="143">
        <v>496</v>
      </c>
      <c r="O177" s="20" t="s">
        <v>684</v>
      </c>
      <c r="P177" s="145"/>
      <c r="Q177" s="110">
        <v>10.222222222222221</v>
      </c>
      <c r="R177" s="20"/>
      <c r="S177" s="20"/>
      <c r="T177" s="42">
        <v>5</v>
      </c>
      <c r="U177" s="27"/>
    </row>
    <row r="178" spans="12:21" ht="11.25" customHeight="1">
      <c r="L178" s="27" t="s">
        <v>513</v>
      </c>
      <c r="M178" s="27" t="s">
        <v>514</v>
      </c>
      <c r="N178" s="143">
        <v>624</v>
      </c>
      <c r="O178" s="20" t="s">
        <v>684</v>
      </c>
      <c r="P178" s="145"/>
      <c r="Q178" s="110">
        <v>8.900523560209429</v>
      </c>
      <c r="R178" s="20"/>
      <c r="S178" s="20"/>
      <c r="T178" s="42">
        <v>8</v>
      </c>
      <c r="U178" s="27"/>
    </row>
    <row r="179" spans="12:21" ht="11.25" customHeight="1">
      <c r="L179" s="27" t="s">
        <v>515</v>
      </c>
      <c r="M179" s="27" t="s">
        <v>516</v>
      </c>
      <c r="N179" s="143">
        <v>618</v>
      </c>
      <c r="O179" s="20" t="s">
        <v>684</v>
      </c>
      <c r="P179" s="145"/>
      <c r="Q179" s="110">
        <v>9.18727915194346</v>
      </c>
      <c r="R179" s="20"/>
      <c r="S179" s="20"/>
      <c r="T179" s="42">
        <v>8</v>
      </c>
      <c r="U179" s="27"/>
    </row>
    <row r="180" spans="12:21" ht="11.25" customHeight="1">
      <c r="L180" s="27" t="s">
        <v>517</v>
      </c>
      <c r="M180" s="27" t="s">
        <v>518</v>
      </c>
      <c r="N180" s="143">
        <v>391</v>
      </c>
      <c r="O180" s="20" t="s">
        <v>684</v>
      </c>
      <c r="P180" s="145"/>
      <c r="Q180" s="110">
        <v>-1.5113350125944613</v>
      </c>
      <c r="R180" s="20"/>
      <c r="S180" s="20"/>
      <c r="T180" s="42">
        <v>1</v>
      </c>
      <c r="U180" s="27"/>
    </row>
    <row r="181" spans="12:21" ht="11.25" customHeight="1">
      <c r="L181" s="27" t="s">
        <v>519</v>
      </c>
      <c r="M181" s="27" t="s">
        <v>520</v>
      </c>
      <c r="N181" s="143">
        <v>603</v>
      </c>
      <c r="O181" s="20" t="s">
        <v>684</v>
      </c>
      <c r="P181" s="145"/>
      <c r="Q181" s="110">
        <v>11.254612546125454</v>
      </c>
      <c r="R181" s="20"/>
      <c r="S181" s="20"/>
      <c r="T181" s="42">
        <v>8</v>
      </c>
      <c r="U181" s="27"/>
    </row>
    <row r="182" spans="12:21" ht="11.25" customHeight="1">
      <c r="L182" s="27" t="s">
        <v>521</v>
      </c>
      <c r="M182" s="27" t="s">
        <v>522</v>
      </c>
      <c r="N182" s="143">
        <v>576</v>
      </c>
      <c r="O182" s="20" t="s">
        <v>684</v>
      </c>
      <c r="P182" s="145"/>
      <c r="Q182" s="110">
        <v>8.679245283018865</v>
      </c>
      <c r="R182" s="20"/>
      <c r="S182" s="20"/>
      <c r="T182" s="42">
        <v>8</v>
      </c>
      <c r="U182" s="27"/>
    </row>
    <row r="183" spans="12:21" ht="11.25" customHeight="1">
      <c r="L183" s="27" t="s">
        <v>523</v>
      </c>
      <c r="M183" s="27" t="s">
        <v>524</v>
      </c>
      <c r="N183" s="143">
        <v>598</v>
      </c>
      <c r="O183" s="20" t="s">
        <v>684</v>
      </c>
      <c r="P183" s="145"/>
      <c r="Q183" s="110">
        <v>10.946196660482377</v>
      </c>
      <c r="R183" s="20"/>
      <c r="S183" s="20"/>
      <c r="T183" s="42">
        <v>8</v>
      </c>
      <c r="U183" s="27"/>
    </row>
    <row r="184" spans="12:21" ht="11.25" customHeight="1">
      <c r="L184" s="27" t="s">
        <v>525</v>
      </c>
      <c r="M184" s="27" t="s">
        <v>526</v>
      </c>
      <c r="N184" s="143">
        <v>536</v>
      </c>
      <c r="O184" s="20" t="s">
        <v>684</v>
      </c>
      <c r="P184" s="145"/>
      <c r="Q184" s="110">
        <v>10.288065843621407</v>
      </c>
      <c r="R184" s="20"/>
      <c r="S184" s="20"/>
      <c r="T184" s="42">
        <v>5</v>
      </c>
      <c r="U184" s="27"/>
    </row>
    <row r="185" spans="12:21" ht="11.25" customHeight="1">
      <c r="L185" s="27" t="s">
        <v>527</v>
      </c>
      <c r="M185" s="27" t="s">
        <v>528</v>
      </c>
      <c r="N185" s="143">
        <v>511</v>
      </c>
      <c r="O185" s="20" t="s">
        <v>684</v>
      </c>
      <c r="P185" s="145"/>
      <c r="Q185" s="110">
        <v>9.892473118279565</v>
      </c>
      <c r="R185" s="20"/>
      <c r="S185" s="20"/>
      <c r="T185" s="42">
        <v>5</v>
      </c>
      <c r="U185" s="27"/>
    </row>
    <row r="186" spans="12:21" ht="11.25" customHeight="1">
      <c r="L186" s="27" t="s">
        <v>529</v>
      </c>
      <c r="M186" s="27" t="s">
        <v>530</v>
      </c>
      <c r="N186" s="143">
        <v>518</v>
      </c>
      <c r="O186" s="20" t="s">
        <v>684</v>
      </c>
      <c r="P186" s="145"/>
      <c r="Q186" s="110">
        <v>8.595387840670865</v>
      </c>
      <c r="R186" s="20"/>
      <c r="S186" s="20"/>
      <c r="T186" s="42">
        <v>5</v>
      </c>
      <c r="U186" s="27"/>
    </row>
    <row r="187" spans="12:21" ht="11.25" customHeight="1">
      <c r="L187" s="27" t="s">
        <v>531</v>
      </c>
      <c r="M187" s="27" t="s">
        <v>382</v>
      </c>
      <c r="N187" s="143">
        <v>490</v>
      </c>
      <c r="O187" s="20" t="s">
        <v>684</v>
      </c>
      <c r="P187" s="145"/>
      <c r="Q187" s="110">
        <v>55.55555555555556</v>
      </c>
      <c r="R187" s="20"/>
      <c r="S187" s="20"/>
      <c r="T187" s="42">
        <v>6</v>
      </c>
      <c r="U187" s="27"/>
    </row>
    <row r="188" spans="12:21" ht="11.25" customHeight="1">
      <c r="L188" s="27" t="s">
        <v>532</v>
      </c>
      <c r="M188" s="27" t="s">
        <v>533</v>
      </c>
      <c r="N188" s="143">
        <v>535</v>
      </c>
      <c r="O188" s="20" t="s">
        <v>684</v>
      </c>
      <c r="P188" s="145"/>
      <c r="Q188" s="110">
        <v>44.986449864498645</v>
      </c>
      <c r="R188" s="20"/>
      <c r="S188" s="20"/>
      <c r="T188" s="42">
        <v>6</v>
      </c>
      <c r="U188" s="27"/>
    </row>
    <row r="189" spans="12:21" ht="11.25" customHeight="1">
      <c r="L189" s="27" t="s">
        <v>534</v>
      </c>
      <c r="M189" s="27" t="s">
        <v>383</v>
      </c>
      <c r="N189" s="143">
        <v>466</v>
      </c>
      <c r="O189" s="20" t="s">
        <v>684</v>
      </c>
      <c r="P189" s="145"/>
      <c r="Q189" s="110">
        <v>43.82716049382716</v>
      </c>
      <c r="R189" s="20"/>
      <c r="S189" s="20"/>
      <c r="T189" s="42">
        <v>6</v>
      </c>
      <c r="U189" s="27"/>
    </row>
    <row r="190" spans="12:21" ht="11.25" customHeight="1">
      <c r="L190" s="42" t="s">
        <v>535</v>
      </c>
      <c r="M190" s="42" t="s">
        <v>384</v>
      </c>
      <c r="N190" s="143">
        <v>478</v>
      </c>
      <c r="O190" s="20" t="s">
        <v>684</v>
      </c>
      <c r="P190" s="145"/>
      <c r="Q190" s="110">
        <v>48.4472049689441</v>
      </c>
      <c r="R190" s="20"/>
      <c r="S190" s="20"/>
      <c r="T190" s="42">
        <v>6</v>
      </c>
      <c r="U190" s="42"/>
    </row>
    <row r="191" spans="12:21" ht="11.25" customHeight="1">
      <c r="L191" s="42" t="s">
        <v>536</v>
      </c>
      <c r="M191" s="42" t="s">
        <v>537</v>
      </c>
      <c r="N191" s="143">
        <v>456</v>
      </c>
      <c r="O191" s="20" t="s">
        <v>684</v>
      </c>
      <c r="P191" s="145"/>
      <c r="Q191" s="110">
        <v>54.576271186440685</v>
      </c>
      <c r="R191" s="20"/>
      <c r="S191" s="20"/>
      <c r="T191" s="42">
        <v>6</v>
      </c>
      <c r="U191" s="42"/>
    </row>
    <row r="192" spans="12:21" ht="11.25" customHeight="1">
      <c r="L192" s="42" t="s">
        <v>538</v>
      </c>
      <c r="M192" s="42" t="s">
        <v>539</v>
      </c>
      <c r="N192" s="143">
        <v>431</v>
      </c>
      <c r="O192" s="20" t="s">
        <v>684</v>
      </c>
      <c r="P192" s="145"/>
      <c r="Q192" s="110">
        <v>44.14715719063545</v>
      </c>
      <c r="R192" s="20"/>
      <c r="S192" s="20"/>
      <c r="T192" s="42">
        <v>6</v>
      </c>
      <c r="U192" s="42"/>
    </row>
    <row r="193" spans="12:21" ht="11.25" customHeight="1">
      <c r="L193" s="42" t="s">
        <v>540</v>
      </c>
      <c r="M193" s="42" t="s">
        <v>385</v>
      </c>
      <c r="N193" s="143">
        <v>454</v>
      </c>
      <c r="O193" s="20" t="s">
        <v>684</v>
      </c>
      <c r="P193" s="145"/>
      <c r="Q193" s="110">
        <v>54.42176870748299</v>
      </c>
      <c r="R193" s="20"/>
      <c r="S193" s="20"/>
      <c r="T193" s="42">
        <v>6</v>
      </c>
      <c r="U193" s="42"/>
    </row>
    <row r="194" spans="12:21" ht="11.25" customHeight="1">
      <c r="L194" s="42" t="s">
        <v>541</v>
      </c>
      <c r="M194" s="42" t="s">
        <v>542</v>
      </c>
      <c r="N194" s="143">
        <v>421</v>
      </c>
      <c r="O194" s="20" t="s">
        <v>684</v>
      </c>
      <c r="P194" s="145"/>
      <c r="Q194" s="110">
        <v>43.68600682593857</v>
      </c>
      <c r="R194" s="20"/>
      <c r="S194" s="20"/>
      <c r="T194" s="42">
        <v>6</v>
      </c>
      <c r="U194" s="42"/>
    </row>
    <row r="195" spans="12:21" ht="11.25" customHeight="1">
      <c r="L195" s="42" t="s">
        <v>543</v>
      </c>
      <c r="M195" s="42" t="s">
        <v>544</v>
      </c>
      <c r="N195" s="143">
        <v>546</v>
      </c>
      <c r="O195" s="20" t="s">
        <v>684</v>
      </c>
      <c r="P195" s="145"/>
      <c r="Q195" s="110">
        <v>45.989304812834234</v>
      </c>
      <c r="R195" s="20"/>
      <c r="S195" s="20"/>
      <c r="T195" s="42">
        <v>6</v>
      </c>
      <c r="U195" s="42"/>
    </row>
    <row r="196" spans="12:21" ht="11.25" customHeight="1">
      <c r="L196" s="42" t="s">
        <v>545</v>
      </c>
      <c r="M196" s="42" t="s">
        <v>546</v>
      </c>
      <c r="N196" s="143">
        <v>454</v>
      </c>
      <c r="O196" s="20" t="s">
        <v>684</v>
      </c>
      <c r="P196" s="145"/>
      <c r="Q196" s="110">
        <v>68.7732342007435</v>
      </c>
      <c r="R196" s="20"/>
      <c r="S196" s="20"/>
      <c r="T196" s="42">
        <v>6</v>
      </c>
      <c r="U196" s="42"/>
    </row>
    <row r="197" spans="12:21" ht="11.25" customHeight="1">
      <c r="L197" s="42" t="s">
        <v>547</v>
      </c>
      <c r="M197" s="42" t="s">
        <v>548</v>
      </c>
      <c r="N197" s="143">
        <v>506</v>
      </c>
      <c r="O197" s="20" t="s">
        <v>684</v>
      </c>
      <c r="P197" s="145"/>
      <c r="Q197" s="110">
        <v>46.66666666666666</v>
      </c>
      <c r="R197" s="20"/>
      <c r="S197" s="20"/>
      <c r="T197" s="42">
        <v>6</v>
      </c>
      <c r="U197" s="42"/>
    </row>
    <row r="198" spans="12:21" ht="11.25" customHeight="1">
      <c r="L198" s="42" t="s">
        <v>549</v>
      </c>
      <c r="M198" s="42" t="s">
        <v>386</v>
      </c>
      <c r="N198" s="143">
        <v>495</v>
      </c>
      <c r="O198" s="20" t="s">
        <v>684</v>
      </c>
      <c r="P198" s="145"/>
      <c r="Q198" s="110">
        <v>55.172413793103445</v>
      </c>
      <c r="R198" s="20"/>
      <c r="S198" s="20"/>
      <c r="T198" s="42">
        <v>6</v>
      </c>
      <c r="U198" s="42"/>
    </row>
    <row r="199" spans="12:21" ht="11.25" customHeight="1">
      <c r="L199" s="42" t="s">
        <v>550</v>
      </c>
      <c r="M199" s="42" t="s">
        <v>551</v>
      </c>
      <c r="N199" s="143">
        <v>531</v>
      </c>
      <c r="O199" s="20" t="s">
        <v>684</v>
      </c>
      <c r="P199" s="145"/>
      <c r="Q199" s="110">
        <v>48.73949579831933</v>
      </c>
      <c r="R199" s="20"/>
      <c r="S199" s="20"/>
      <c r="T199" s="42">
        <v>6</v>
      </c>
      <c r="U199" s="42"/>
    </row>
    <row r="200" spans="12:21" ht="11.25" customHeight="1">
      <c r="L200" s="42" t="s">
        <v>552</v>
      </c>
      <c r="M200" s="42" t="s">
        <v>553</v>
      </c>
      <c r="N200" s="143">
        <v>477</v>
      </c>
      <c r="O200" s="20" t="s">
        <v>684</v>
      </c>
      <c r="P200" s="145"/>
      <c r="Q200" s="110">
        <v>65.625</v>
      </c>
      <c r="R200" s="20"/>
      <c r="S200" s="20"/>
      <c r="T200" s="42">
        <v>6</v>
      </c>
      <c r="U200" s="42"/>
    </row>
    <row r="201" spans="12:21" ht="11.25" customHeight="1">
      <c r="L201" s="42" t="s">
        <v>554</v>
      </c>
      <c r="M201" s="42" t="s">
        <v>387</v>
      </c>
      <c r="N201" s="143">
        <v>434</v>
      </c>
      <c r="O201" s="20" t="s">
        <v>684</v>
      </c>
      <c r="P201" s="145"/>
      <c r="Q201" s="110">
        <v>65.0190114068441</v>
      </c>
      <c r="R201" s="20"/>
      <c r="S201" s="20"/>
      <c r="T201" s="42">
        <v>6</v>
      </c>
      <c r="U201" s="42"/>
    </row>
    <row r="202" spans="12:21" ht="11.25" customHeight="1">
      <c r="L202" s="42" t="s">
        <v>555</v>
      </c>
      <c r="M202" s="42" t="s">
        <v>556</v>
      </c>
      <c r="N202" s="143">
        <v>483</v>
      </c>
      <c r="O202" s="20" t="s">
        <v>684</v>
      </c>
      <c r="P202" s="145"/>
      <c r="Q202" s="110">
        <v>46.36363636363636</v>
      </c>
      <c r="R202" s="20"/>
      <c r="S202" s="20"/>
      <c r="T202" s="42">
        <v>6</v>
      </c>
      <c r="U202" s="42"/>
    </row>
    <row r="203" spans="12:21" ht="11.25" customHeight="1">
      <c r="L203" s="42" t="s">
        <v>682</v>
      </c>
      <c r="M203" s="42" t="s">
        <v>683</v>
      </c>
      <c r="N203" s="143">
        <v>406</v>
      </c>
      <c r="O203" s="20" t="s">
        <v>684</v>
      </c>
      <c r="P203" s="145"/>
      <c r="Q203" s="110" t="s">
        <v>368</v>
      </c>
      <c r="R203" s="20"/>
      <c r="S203" s="20"/>
      <c r="T203" s="110" t="s">
        <v>368</v>
      </c>
      <c r="U203" s="42"/>
    </row>
    <row r="204" spans="12:20" ht="11.25" customHeight="1">
      <c r="L204" s="42" t="s">
        <v>569</v>
      </c>
      <c r="M204" s="42" t="s">
        <v>570</v>
      </c>
      <c r="N204" s="143">
        <v>212</v>
      </c>
      <c r="O204" s="20" t="s">
        <v>684</v>
      </c>
      <c r="P204" s="145">
        <v>2011</v>
      </c>
      <c r="Q204" s="110">
        <v>36.77419354838709</v>
      </c>
      <c r="R204" s="20"/>
      <c r="S204" s="20" t="s">
        <v>693</v>
      </c>
      <c r="T204" s="42">
        <v>3</v>
      </c>
    </row>
    <row r="205" spans="12:20" ht="11.25" customHeight="1">
      <c r="L205" s="42" t="s">
        <v>571</v>
      </c>
      <c r="M205" s="42" t="s">
        <v>572</v>
      </c>
      <c r="N205" s="143">
        <v>215</v>
      </c>
      <c r="O205" s="20" t="s">
        <v>684</v>
      </c>
      <c r="P205" s="145">
        <v>2011</v>
      </c>
      <c r="Q205" s="110">
        <v>30.303030303030297</v>
      </c>
      <c r="R205" s="20"/>
      <c r="S205" s="20" t="s">
        <v>693</v>
      </c>
      <c r="T205" s="42">
        <v>3</v>
      </c>
    </row>
    <row r="206" spans="12:20" ht="11.25" customHeight="1">
      <c r="L206" s="27" t="s">
        <v>573</v>
      </c>
      <c r="M206" s="27" t="s">
        <v>574</v>
      </c>
      <c r="N206" s="143">
        <v>148</v>
      </c>
      <c r="O206" s="20" t="s">
        <v>684</v>
      </c>
      <c r="P206" s="145">
        <v>2011</v>
      </c>
      <c r="Q206" s="110">
        <v>57.446808510638306</v>
      </c>
      <c r="R206" s="20"/>
      <c r="S206" s="20" t="s">
        <v>693</v>
      </c>
      <c r="T206" s="42">
        <v>3</v>
      </c>
    </row>
    <row r="207" spans="12:20" ht="11.25" customHeight="1">
      <c r="L207" s="27" t="s">
        <v>575</v>
      </c>
      <c r="M207" s="27" t="s">
        <v>576</v>
      </c>
      <c r="N207" s="143">
        <v>186</v>
      </c>
      <c r="O207" s="20" t="s">
        <v>684</v>
      </c>
      <c r="P207" s="145">
        <v>2011</v>
      </c>
      <c r="Q207" s="110">
        <v>36.76470588235294</v>
      </c>
      <c r="R207" s="20"/>
      <c r="S207" s="20" t="s">
        <v>693</v>
      </c>
      <c r="T207" s="42">
        <v>3</v>
      </c>
    </row>
    <row r="208" spans="12:20" ht="11.25" customHeight="1">
      <c r="L208" s="27" t="s">
        <v>577</v>
      </c>
      <c r="M208" s="27" t="s">
        <v>578</v>
      </c>
      <c r="N208" s="143">
        <v>172</v>
      </c>
      <c r="O208" s="20" t="s">
        <v>684</v>
      </c>
      <c r="P208" s="145">
        <v>2011</v>
      </c>
      <c r="Q208" s="110">
        <v>36.50793650793651</v>
      </c>
      <c r="R208" s="20"/>
      <c r="S208" s="20" t="s">
        <v>693</v>
      </c>
      <c r="T208" s="42">
        <v>3</v>
      </c>
    </row>
    <row r="209" spans="12:20" ht="11.25" customHeight="1">
      <c r="L209" s="27" t="s">
        <v>579</v>
      </c>
      <c r="M209" s="152" t="s">
        <v>369</v>
      </c>
      <c r="N209" s="143">
        <v>430</v>
      </c>
      <c r="O209" s="20" t="s">
        <v>684</v>
      </c>
      <c r="P209" s="145">
        <v>2011</v>
      </c>
      <c r="Q209" s="110">
        <v>35.646687697160885</v>
      </c>
      <c r="R209" s="20"/>
      <c r="S209" s="20" t="s">
        <v>693</v>
      </c>
      <c r="T209" s="42">
        <v>6</v>
      </c>
    </row>
    <row r="210" spans="12:21" ht="11.25" customHeight="1">
      <c r="L210" s="27" t="s">
        <v>580</v>
      </c>
      <c r="M210" s="27" t="s">
        <v>581</v>
      </c>
      <c r="N210" s="143">
        <v>183</v>
      </c>
      <c r="O210" s="20" t="s">
        <v>684</v>
      </c>
      <c r="P210" s="145">
        <v>2011</v>
      </c>
      <c r="Q210" s="110">
        <v>38.63636363636365</v>
      </c>
      <c r="R210" s="20"/>
      <c r="S210" s="20" t="s">
        <v>693</v>
      </c>
      <c r="T210" s="42">
        <v>3</v>
      </c>
      <c r="U210" s="27"/>
    </row>
    <row r="211" spans="12:21" ht="11.25" customHeight="1">
      <c r="L211" s="27" t="s">
        <v>582</v>
      </c>
      <c r="M211" s="27" t="s">
        <v>583</v>
      </c>
      <c r="N211" s="143">
        <v>230</v>
      </c>
      <c r="O211" s="20" t="s">
        <v>684</v>
      </c>
      <c r="P211" s="145">
        <v>2011</v>
      </c>
      <c r="Q211" s="110">
        <v>22.34042553191489</v>
      </c>
      <c r="R211" s="20"/>
      <c r="S211" s="20" t="s">
        <v>693</v>
      </c>
      <c r="T211" s="42">
        <v>3</v>
      </c>
      <c r="U211" s="27"/>
    </row>
    <row r="212" spans="12:21" ht="11.25" customHeight="1">
      <c r="L212" s="27" t="s">
        <v>584</v>
      </c>
      <c r="M212" s="27" t="s">
        <v>585</v>
      </c>
      <c r="N212" s="143">
        <v>508</v>
      </c>
      <c r="O212" s="20" t="s">
        <v>684</v>
      </c>
      <c r="P212" s="145"/>
      <c r="Q212" s="110">
        <v>5.394190871369298</v>
      </c>
      <c r="R212" s="20"/>
      <c r="S212" s="20" t="s">
        <v>694</v>
      </c>
      <c r="T212" s="42">
        <v>5</v>
      </c>
      <c r="U212" s="27"/>
    </row>
    <row r="213" spans="12:21" ht="11.25" customHeight="1">
      <c r="L213" s="42" t="s">
        <v>586</v>
      </c>
      <c r="M213" s="42" t="s">
        <v>587</v>
      </c>
      <c r="N213" s="143">
        <v>529</v>
      </c>
      <c r="O213" s="20" t="s">
        <v>684</v>
      </c>
      <c r="P213" s="145"/>
      <c r="Q213" s="110">
        <v>-0.18867924528301883</v>
      </c>
      <c r="R213" s="20"/>
      <c r="S213" s="20" t="s">
        <v>694</v>
      </c>
      <c r="T213" s="42">
        <v>4</v>
      </c>
      <c r="U213" s="42"/>
    </row>
    <row r="214" spans="12:21" ht="11.25" customHeight="1">
      <c r="L214" s="42" t="s">
        <v>588</v>
      </c>
      <c r="M214" s="42" t="s">
        <v>589</v>
      </c>
      <c r="N214" s="143">
        <v>519</v>
      </c>
      <c r="O214" s="20" t="s">
        <v>684</v>
      </c>
      <c r="P214" s="145"/>
      <c r="Q214" s="110">
        <v>32.39795918367348</v>
      </c>
      <c r="R214" s="20"/>
      <c r="S214" s="20"/>
      <c r="T214" s="42">
        <v>6</v>
      </c>
      <c r="U214" s="42"/>
    </row>
    <row r="215" spans="12:21" ht="11.25" customHeight="1">
      <c r="L215" s="42" t="s">
        <v>590</v>
      </c>
      <c r="M215" s="42" t="s">
        <v>591</v>
      </c>
      <c r="N215" s="143">
        <v>355</v>
      </c>
      <c r="O215" s="20" t="s">
        <v>684</v>
      </c>
      <c r="P215" s="145"/>
      <c r="Q215" s="110">
        <v>42.57028112449799</v>
      </c>
      <c r="R215" s="20"/>
      <c r="S215" s="20"/>
      <c r="T215" s="42">
        <v>3</v>
      </c>
      <c r="U215" s="42"/>
    </row>
    <row r="216" spans="12:21" ht="11.25" customHeight="1">
      <c r="L216" s="42" t="s">
        <v>592</v>
      </c>
      <c r="M216" s="42" t="s">
        <v>593</v>
      </c>
      <c r="N216" s="143">
        <v>305</v>
      </c>
      <c r="O216" s="20" t="s">
        <v>684</v>
      </c>
      <c r="P216" s="145"/>
      <c r="Q216" s="110">
        <v>43.1924882629108</v>
      </c>
      <c r="R216" s="20"/>
      <c r="S216" s="20"/>
      <c r="T216" s="42">
        <v>3</v>
      </c>
      <c r="U216" s="42"/>
    </row>
    <row r="217" spans="12:21" ht="11.25" customHeight="1">
      <c r="L217" s="27" t="s">
        <v>594</v>
      </c>
      <c r="M217" s="42" t="s">
        <v>595</v>
      </c>
      <c r="N217" s="143">
        <v>274</v>
      </c>
      <c r="O217" s="20" t="s">
        <v>684</v>
      </c>
      <c r="P217" s="145"/>
      <c r="Q217" s="110">
        <v>37.000000000000014</v>
      </c>
      <c r="R217" s="20"/>
      <c r="S217" s="20"/>
      <c r="T217" s="42">
        <v>3</v>
      </c>
      <c r="U217" s="27"/>
    </row>
    <row r="218" spans="12:21" ht="11.25" customHeight="1">
      <c r="L218" s="27" t="s">
        <v>597</v>
      </c>
      <c r="M218" s="42" t="s">
        <v>598</v>
      </c>
      <c r="N218" s="143">
        <v>598</v>
      </c>
      <c r="O218" s="20" t="s">
        <v>684</v>
      </c>
      <c r="P218" s="145"/>
      <c r="Q218" s="110">
        <v>23.298969072164954</v>
      </c>
      <c r="R218" s="20"/>
      <c r="S218" s="20"/>
      <c r="T218" s="42">
        <v>9</v>
      </c>
      <c r="U218" s="27"/>
    </row>
    <row r="219" spans="12:21" ht="11.25" customHeight="1">
      <c r="L219" s="42" t="s">
        <v>243</v>
      </c>
      <c r="M219" s="42" t="s">
        <v>245</v>
      </c>
      <c r="N219" s="143">
        <v>490</v>
      </c>
      <c r="O219" s="20" t="s">
        <v>684</v>
      </c>
      <c r="P219" s="145"/>
      <c r="Q219" s="110" t="s">
        <v>368</v>
      </c>
      <c r="R219" s="20"/>
      <c r="S219" s="20"/>
      <c r="T219" s="110" t="s">
        <v>368</v>
      </c>
      <c r="U219" s="42"/>
    </row>
    <row r="220" spans="12:21" ht="11.25" customHeight="1">
      <c r="L220" s="42" t="s">
        <v>244</v>
      </c>
      <c r="M220" s="42" t="s">
        <v>596</v>
      </c>
      <c r="N220" s="143">
        <v>590</v>
      </c>
      <c r="O220" s="20" t="s">
        <v>684</v>
      </c>
      <c r="P220" s="145"/>
      <c r="Q220" s="110" t="s">
        <v>368</v>
      </c>
      <c r="R220" s="20"/>
      <c r="S220" s="20"/>
      <c r="T220" s="110" t="s">
        <v>368</v>
      </c>
      <c r="U220" s="42"/>
    </row>
    <row r="221" spans="12:21" ht="11.25" customHeight="1">
      <c r="L221" s="42" t="s">
        <v>246</v>
      </c>
      <c r="M221" s="42" t="s">
        <v>247</v>
      </c>
      <c r="N221" s="143">
        <v>583</v>
      </c>
      <c r="O221" s="20" t="s">
        <v>684</v>
      </c>
      <c r="P221" s="145"/>
      <c r="Q221" s="110">
        <v>26.7391304347826</v>
      </c>
      <c r="R221" s="20"/>
      <c r="S221" s="20"/>
      <c r="T221" s="42">
        <v>9</v>
      </c>
      <c r="U221" s="42"/>
    </row>
    <row r="222" spans="12:21" ht="11.25" customHeight="1">
      <c r="L222" s="42" t="s">
        <v>599</v>
      </c>
      <c r="M222" s="152" t="s">
        <v>600</v>
      </c>
      <c r="N222" s="143">
        <v>733</v>
      </c>
      <c r="O222" s="20" t="s">
        <v>684</v>
      </c>
      <c r="P222" s="145"/>
      <c r="Q222" s="110">
        <v>21.157024793388434</v>
      </c>
      <c r="R222" s="20"/>
      <c r="S222" s="20" t="s">
        <v>688</v>
      </c>
      <c r="T222" s="42">
        <v>9</v>
      </c>
      <c r="U222" s="42"/>
    </row>
    <row r="223" spans="12:21" ht="11.25" customHeight="1">
      <c r="L223" s="42" t="s">
        <v>601</v>
      </c>
      <c r="M223" s="42" t="s">
        <v>602</v>
      </c>
      <c r="N223" s="143">
        <v>391</v>
      </c>
      <c r="O223" s="20" t="s">
        <v>684</v>
      </c>
      <c r="P223" s="145">
        <v>2011</v>
      </c>
      <c r="Q223" s="110">
        <v>-2.736318407960203</v>
      </c>
      <c r="R223" s="20"/>
      <c r="S223" s="20" t="s">
        <v>693</v>
      </c>
      <c r="T223" s="42">
        <v>1</v>
      </c>
      <c r="U223" s="42"/>
    </row>
    <row r="224" spans="12:20" ht="11.25" customHeight="1">
      <c r="L224" s="42" t="s">
        <v>603</v>
      </c>
      <c r="M224" s="42" t="s">
        <v>604</v>
      </c>
      <c r="N224" s="143">
        <v>466</v>
      </c>
      <c r="O224" s="20" t="s">
        <v>684</v>
      </c>
      <c r="P224" s="145">
        <v>2011</v>
      </c>
      <c r="Q224" s="110">
        <v>1.7467248908296984</v>
      </c>
      <c r="R224" s="20"/>
      <c r="S224" s="20" t="s">
        <v>693</v>
      </c>
      <c r="T224" s="42">
        <v>5</v>
      </c>
    </row>
    <row r="225" spans="12:20" ht="11.25" customHeight="1">
      <c r="L225" s="42" t="s">
        <v>605</v>
      </c>
      <c r="M225" s="42" t="s">
        <v>606</v>
      </c>
      <c r="N225" s="143">
        <v>512</v>
      </c>
      <c r="O225" s="20" t="s">
        <v>684</v>
      </c>
      <c r="P225" s="145">
        <v>2011</v>
      </c>
      <c r="Q225" s="110">
        <v>3.6437246963562764</v>
      </c>
      <c r="R225" s="20"/>
      <c r="S225" s="20" t="s">
        <v>693</v>
      </c>
      <c r="T225" s="42">
        <v>5</v>
      </c>
    </row>
    <row r="226" spans="12:20" ht="11.25" customHeight="1">
      <c r="L226" s="42" t="s">
        <v>607</v>
      </c>
      <c r="M226" s="42" t="s">
        <v>608</v>
      </c>
      <c r="N226" s="143">
        <v>469</v>
      </c>
      <c r="O226" s="20" t="s">
        <v>684</v>
      </c>
      <c r="P226" s="145">
        <v>2011</v>
      </c>
      <c r="Q226" s="110">
        <v>0.8602150537634357</v>
      </c>
      <c r="R226" s="20"/>
      <c r="S226" s="20" t="s">
        <v>693</v>
      </c>
      <c r="T226" s="42">
        <v>5</v>
      </c>
    </row>
    <row r="227" spans="12:20" ht="11.25" customHeight="1">
      <c r="L227" s="27" t="s">
        <v>609</v>
      </c>
      <c r="M227" s="27" t="s">
        <v>610</v>
      </c>
      <c r="N227" s="143">
        <v>464</v>
      </c>
      <c r="O227" s="20" t="s">
        <v>684</v>
      </c>
      <c r="P227" s="145">
        <v>2011</v>
      </c>
      <c r="Q227" s="110">
        <v>1.3100436681222627</v>
      </c>
      <c r="R227" s="20"/>
      <c r="S227" s="20" t="s">
        <v>693</v>
      </c>
      <c r="T227" s="42">
        <v>5</v>
      </c>
    </row>
    <row r="228" spans="12:20" ht="11.25" customHeight="1">
      <c r="L228" s="27" t="s">
        <v>611</v>
      </c>
      <c r="M228" s="27" t="s">
        <v>612</v>
      </c>
      <c r="N228" s="143">
        <v>531</v>
      </c>
      <c r="O228" s="20" t="s">
        <v>684</v>
      </c>
      <c r="P228" s="145">
        <v>2011</v>
      </c>
      <c r="Q228" s="110">
        <v>3.5087719298245723</v>
      </c>
      <c r="R228" s="20"/>
      <c r="S228" s="20" t="s">
        <v>693</v>
      </c>
      <c r="T228" s="42">
        <v>5</v>
      </c>
    </row>
    <row r="229" spans="12:20" ht="11.25" customHeight="1">
      <c r="L229" s="27" t="s">
        <v>613</v>
      </c>
      <c r="M229" s="27" t="s">
        <v>614</v>
      </c>
      <c r="N229" s="143">
        <v>529</v>
      </c>
      <c r="O229" s="20" t="s">
        <v>684</v>
      </c>
      <c r="P229" s="145">
        <v>2011</v>
      </c>
      <c r="Q229" s="110">
        <v>3.9292730844793677</v>
      </c>
      <c r="R229" s="20"/>
      <c r="S229" s="20" t="s">
        <v>693</v>
      </c>
      <c r="T229" s="42">
        <v>5</v>
      </c>
    </row>
    <row r="230" spans="12:21" ht="11.25" customHeight="1">
      <c r="L230" s="27" t="s">
        <v>615</v>
      </c>
      <c r="M230" s="27" t="s">
        <v>616</v>
      </c>
      <c r="N230" s="143">
        <v>512</v>
      </c>
      <c r="O230" s="20" t="s">
        <v>684</v>
      </c>
      <c r="P230" s="145">
        <v>2011</v>
      </c>
      <c r="Q230" s="110">
        <v>4.703476482617597</v>
      </c>
      <c r="R230" s="20"/>
      <c r="S230" s="20" t="s">
        <v>693</v>
      </c>
      <c r="T230" s="42">
        <v>5</v>
      </c>
      <c r="U230" s="27"/>
    </row>
    <row r="231" spans="12:21" ht="11.25" customHeight="1">
      <c r="L231" s="27" t="s">
        <v>617</v>
      </c>
      <c r="M231" s="27" t="s">
        <v>618</v>
      </c>
      <c r="N231" s="143">
        <v>421</v>
      </c>
      <c r="O231" s="20" t="s">
        <v>684</v>
      </c>
      <c r="P231" s="145">
        <v>2011</v>
      </c>
      <c r="Q231" s="110">
        <v>1.6908212560386549</v>
      </c>
      <c r="R231" s="20"/>
      <c r="S231" s="20" t="s">
        <v>693</v>
      </c>
      <c r="T231" s="42">
        <v>5</v>
      </c>
      <c r="U231" s="27"/>
    </row>
    <row r="232" spans="3:21" ht="11.25" customHeight="1">
      <c r="C232" s="44"/>
      <c r="L232" s="30" t="s">
        <v>619</v>
      </c>
      <c r="M232" s="30" t="s">
        <v>620</v>
      </c>
      <c r="N232" s="143">
        <v>377</v>
      </c>
      <c r="O232" s="20" t="s">
        <v>684</v>
      </c>
      <c r="P232" s="145">
        <v>2011</v>
      </c>
      <c r="Q232" s="110">
        <v>-0.2645502645502673</v>
      </c>
      <c r="R232" s="20"/>
      <c r="S232" s="20" t="s">
        <v>693</v>
      </c>
      <c r="T232" s="42">
        <v>1</v>
      </c>
      <c r="U232" s="30"/>
    </row>
    <row r="233" spans="3:21" ht="11.25" customHeight="1">
      <c r="C233" s="44"/>
      <c r="L233" s="30" t="s">
        <v>621</v>
      </c>
      <c r="M233" s="30" t="s">
        <v>622</v>
      </c>
      <c r="N233" s="143">
        <v>485</v>
      </c>
      <c r="O233" s="20" t="s">
        <v>684</v>
      </c>
      <c r="P233" s="145">
        <v>2011</v>
      </c>
      <c r="Q233" s="110">
        <v>-2.4144869215291798</v>
      </c>
      <c r="R233" s="20"/>
      <c r="S233" s="20" t="s">
        <v>693</v>
      </c>
      <c r="T233" s="42">
        <v>4</v>
      </c>
      <c r="U233" s="30"/>
    </row>
    <row r="234" spans="3:21" ht="11.25" customHeight="1">
      <c r="C234" s="32"/>
      <c r="L234" s="30" t="s">
        <v>624</v>
      </c>
      <c r="M234" s="30" t="s">
        <v>625</v>
      </c>
      <c r="N234" s="143">
        <v>399</v>
      </c>
      <c r="O234" s="20" t="s">
        <v>684</v>
      </c>
      <c r="P234" s="145">
        <v>2011</v>
      </c>
      <c r="Q234" s="110">
        <v>-12.114537444933926</v>
      </c>
      <c r="R234" s="20"/>
      <c r="S234" s="20" t="s">
        <v>693</v>
      </c>
      <c r="T234" s="42">
        <v>1</v>
      </c>
      <c r="U234" s="30"/>
    </row>
    <row r="235" spans="3:21" ht="11.25" customHeight="1">
      <c r="C235" s="32"/>
      <c r="L235" s="30" t="s">
        <v>626</v>
      </c>
      <c r="M235" s="30" t="s">
        <v>627</v>
      </c>
      <c r="N235" s="143">
        <v>445</v>
      </c>
      <c r="O235" s="20" t="s">
        <v>684</v>
      </c>
      <c r="P235" s="145">
        <v>2011</v>
      </c>
      <c r="Q235" s="110">
        <v>0.4514672686230181</v>
      </c>
      <c r="R235" s="20"/>
      <c r="S235" s="20" t="s">
        <v>693</v>
      </c>
      <c r="T235" s="42">
        <v>5</v>
      </c>
      <c r="U235" s="30"/>
    </row>
    <row r="236" spans="3:21" ht="11.25" customHeight="1">
      <c r="C236" s="32"/>
      <c r="L236" s="30" t="s">
        <v>248</v>
      </c>
      <c r="M236" s="30" t="s">
        <v>623</v>
      </c>
      <c r="N236" s="143">
        <v>473</v>
      </c>
      <c r="O236" s="20" t="s">
        <v>684</v>
      </c>
      <c r="P236" s="145">
        <v>2011</v>
      </c>
      <c r="Q236" s="110" t="s">
        <v>368</v>
      </c>
      <c r="R236" s="20"/>
      <c r="S236" s="20"/>
      <c r="T236" s="110" t="s">
        <v>368</v>
      </c>
      <c r="U236" s="30"/>
    </row>
    <row r="237" spans="3:22" ht="11.25" customHeight="1">
      <c r="C237" s="32"/>
      <c r="L237" s="30" t="s">
        <v>249</v>
      </c>
      <c r="M237" s="30" t="s">
        <v>628</v>
      </c>
      <c r="N237" s="143">
        <v>574</v>
      </c>
      <c r="O237" s="20" t="s">
        <v>684</v>
      </c>
      <c r="P237" s="145">
        <v>2011</v>
      </c>
      <c r="Q237" s="110" t="s">
        <v>368</v>
      </c>
      <c r="R237" s="20"/>
      <c r="S237" s="20"/>
      <c r="T237" s="110" t="s">
        <v>368</v>
      </c>
      <c r="U237" s="30"/>
      <c r="V237" s="32"/>
    </row>
    <row r="238" spans="3:22" ht="11.25" customHeight="1">
      <c r="C238" s="32"/>
      <c r="L238" s="30" t="s">
        <v>629</v>
      </c>
      <c r="M238" s="30" t="s">
        <v>630</v>
      </c>
      <c r="N238" s="143">
        <v>429</v>
      </c>
      <c r="O238" s="20" t="s">
        <v>684</v>
      </c>
      <c r="P238" s="145">
        <v>2011</v>
      </c>
      <c r="Q238" s="110">
        <v>0.7042253521126751</v>
      </c>
      <c r="R238" s="20"/>
      <c r="S238" s="20" t="s">
        <v>693</v>
      </c>
      <c r="T238" s="42">
        <v>5</v>
      </c>
      <c r="U238" s="30"/>
      <c r="V238" s="32"/>
    </row>
    <row r="239" spans="3:22" ht="11.25" customHeight="1">
      <c r="C239" s="32"/>
      <c r="L239" s="30" t="s">
        <v>631</v>
      </c>
      <c r="M239" s="30" t="s">
        <v>632</v>
      </c>
      <c r="N239" s="143">
        <v>477</v>
      </c>
      <c r="O239" s="20" t="s">
        <v>684</v>
      </c>
      <c r="P239" s="145">
        <v>2011</v>
      </c>
      <c r="Q239" s="110">
        <v>-0.41753653444676075</v>
      </c>
      <c r="R239" s="20"/>
      <c r="S239" s="20" t="s">
        <v>693</v>
      </c>
      <c r="T239" s="42">
        <v>4</v>
      </c>
      <c r="U239" s="30"/>
      <c r="V239" s="32"/>
    </row>
    <row r="240" spans="3:22" ht="11.25" customHeight="1">
      <c r="C240" s="32"/>
      <c r="L240" s="30" t="s">
        <v>633</v>
      </c>
      <c r="M240" s="30" t="s">
        <v>634</v>
      </c>
      <c r="N240" s="143">
        <v>403</v>
      </c>
      <c r="O240" s="20" t="s">
        <v>684</v>
      </c>
      <c r="P240" s="145">
        <v>2011</v>
      </c>
      <c r="Q240" s="110">
        <v>-0.7389162561576401</v>
      </c>
      <c r="R240" s="20"/>
      <c r="S240" s="20" t="s">
        <v>693</v>
      </c>
      <c r="T240" s="42">
        <v>4</v>
      </c>
      <c r="U240" s="30"/>
      <c r="V240" s="32"/>
    </row>
    <row r="241" spans="3:22" ht="11.25" customHeight="1">
      <c r="C241" s="32"/>
      <c r="L241" s="30" t="s">
        <v>635</v>
      </c>
      <c r="M241" s="30" t="s">
        <v>636</v>
      </c>
      <c r="N241" s="143">
        <v>410</v>
      </c>
      <c r="O241" s="20" t="s">
        <v>684</v>
      </c>
      <c r="P241" s="145">
        <v>2011</v>
      </c>
      <c r="Q241" s="110">
        <v>0.4901960784313708</v>
      </c>
      <c r="R241" s="20"/>
      <c r="S241" s="20" t="s">
        <v>693</v>
      </c>
      <c r="T241" s="42">
        <v>5</v>
      </c>
      <c r="U241" s="30"/>
      <c r="V241" s="32"/>
    </row>
    <row r="242" spans="3:22" ht="11.25" customHeight="1">
      <c r="C242" s="32"/>
      <c r="L242" s="30" t="s">
        <v>637</v>
      </c>
      <c r="M242" s="30" t="s">
        <v>638</v>
      </c>
      <c r="N242" s="143">
        <v>450</v>
      </c>
      <c r="O242" s="20" t="s">
        <v>684</v>
      </c>
      <c r="P242" s="145">
        <v>2011</v>
      </c>
      <c r="Q242" s="110">
        <v>-0.4424778761061954</v>
      </c>
      <c r="R242" s="20"/>
      <c r="S242" s="20" t="s">
        <v>693</v>
      </c>
      <c r="T242" s="42">
        <v>4</v>
      </c>
      <c r="U242" s="30"/>
      <c r="V242" s="32"/>
    </row>
    <row r="243" spans="3:22" ht="11.25" customHeight="1">
      <c r="C243" s="32"/>
      <c r="L243" s="30" t="s">
        <v>639</v>
      </c>
      <c r="M243" s="30" t="s">
        <v>640</v>
      </c>
      <c r="N243" s="143">
        <v>497</v>
      </c>
      <c r="O243" s="20" t="s">
        <v>684</v>
      </c>
      <c r="P243" s="145">
        <v>2011</v>
      </c>
      <c r="Q243" s="110">
        <v>0.6072874493927127</v>
      </c>
      <c r="R243" s="20"/>
      <c r="S243" s="20" t="s">
        <v>693</v>
      </c>
      <c r="T243" s="42">
        <v>5</v>
      </c>
      <c r="U243" s="30"/>
      <c r="V243" s="32"/>
    </row>
    <row r="244" spans="3:22" ht="11.25" customHeight="1">
      <c r="C244" s="32"/>
      <c r="L244" s="30" t="s">
        <v>641</v>
      </c>
      <c r="M244" s="30" t="s">
        <v>118</v>
      </c>
      <c r="N244" s="143">
        <v>506</v>
      </c>
      <c r="O244" s="20" t="s">
        <v>684</v>
      </c>
      <c r="P244" s="145">
        <v>2011</v>
      </c>
      <c r="Q244" s="110">
        <v>0.9980039920159722</v>
      </c>
      <c r="R244" s="20"/>
      <c r="S244" s="20" t="s">
        <v>693</v>
      </c>
      <c r="T244" s="42">
        <v>5</v>
      </c>
      <c r="U244" s="30"/>
      <c r="V244" s="32"/>
    </row>
    <row r="245" spans="3:22" ht="11.25" customHeight="1">
      <c r="C245" s="32"/>
      <c r="L245" s="30" t="s">
        <v>119</v>
      </c>
      <c r="M245" s="30" t="s">
        <v>120</v>
      </c>
      <c r="N245" s="143">
        <v>545</v>
      </c>
      <c r="O245" s="20" t="s">
        <v>684</v>
      </c>
      <c r="P245" s="145">
        <v>2011</v>
      </c>
      <c r="Q245" s="110">
        <v>0.7393715341959428</v>
      </c>
      <c r="R245" s="20"/>
      <c r="S245" s="20" t="s">
        <v>693</v>
      </c>
      <c r="T245" s="42">
        <v>5</v>
      </c>
      <c r="U245" s="30"/>
      <c r="V245" s="32"/>
    </row>
    <row r="246" spans="3:22" ht="11.25" customHeight="1">
      <c r="C246" s="32"/>
      <c r="L246" s="30" t="s">
        <v>121</v>
      </c>
      <c r="M246" s="30" t="s">
        <v>122</v>
      </c>
      <c r="N246" s="143">
        <v>496</v>
      </c>
      <c r="O246" s="20" t="s">
        <v>684</v>
      </c>
      <c r="P246" s="145">
        <v>2011</v>
      </c>
      <c r="Q246" s="110">
        <v>0</v>
      </c>
      <c r="R246" s="20"/>
      <c r="S246" s="20" t="s">
        <v>693</v>
      </c>
      <c r="T246" s="42">
        <v>5</v>
      </c>
      <c r="U246" s="30"/>
      <c r="V246" s="32"/>
    </row>
    <row r="247" spans="3:22" ht="11.25" customHeight="1">
      <c r="C247" s="32"/>
      <c r="L247" s="30" t="s">
        <v>123</v>
      </c>
      <c r="M247" s="30" t="s">
        <v>124</v>
      </c>
      <c r="N247" s="143">
        <v>496</v>
      </c>
      <c r="O247" s="20" t="s">
        <v>684</v>
      </c>
      <c r="P247" s="145">
        <v>2011</v>
      </c>
      <c r="Q247" s="110">
        <v>-0.8000000000000007</v>
      </c>
      <c r="R247" s="20"/>
      <c r="S247" s="20" t="s">
        <v>693</v>
      </c>
      <c r="T247" s="42">
        <v>4</v>
      </c>
      <c r="U247" s="30"/>
      <c r="V247" s="32"/>
    </row>
    <row r="248" spans="3:22" ht="11.25" customHeight="1">
      <c r="C248" s="32"/>
      <c r="L248" s="30" t="s">
        <v>125</v>
      </c>
      <c r="M248" s="30" t="s">
        <v>126</v>
      </c>
      <c r="N248" s="143">
        <v>499</v>
      </c>
      <c r="O248" s="20" t="s">
        <v>684</v>
      </c>
      <c r="P248" s="145">
        <v>2011</v>
      </c>
      <c r="Q248" s="110">
        <v>-1.3833992094861691</v>
      </c>
      <c r="R248" s="20"/>
      <c r="S248" s="20" t="s">
        <v>693</v>
      </c>
      <c r="T248" s="42">
        <v>4</v>
      </c>
      <c r="U248" s="30"/>
      <c r="V248" s="32"/>
    </row>
    <row r="249" spans="3:22" ht="11.25" customHeight="1">
      <c r="C249" s="32"/>
      <c r="L249" s="30" t="s">
        <v>127</v>
      </c>
      <c r="M249" s="30" t="s">
        <v>128</v>
      </c>
      <c r="N249" s="143">
        <v>498</v>
      </c>
      <c r="O249" s="20" t="s">
        <v>684</v>
      </c>
      <c r="P249" s="145">
        <v>2011</v>
      </c>
      <c r="Q249" s="110">
        <v>-12.323943661971825</v>
      </c>
      <c r="R249" s="20"/>
      <c r="S249" s="20" t="s">
        <v>693</v>
      </c>
      <c r="T249" s="42">
        <v>4</v>
      </c>
      <c r="U249" s="30"/>
      <c r="V249" s="32"/>
    </row>
    <row r="250" spans="3:22" ht="11.25" customHeight="1">
      <c r="C250" s="32"/>
      <c r="L250" s="30" t="s">
        <v>129</v>
      </c>
      <c r="M250" s="30" t="s">
        <v>130</v>
      </c>
      <c r="N250" s="143">
        <v>497</v>
      </c>
      <c r="O250" s="20" t="s">
        <v>684</v>
      </c>
      <c r="P250" s="145">
        <v>2011</v>
      </c>
      <c r="Q250" s="110">
        <v>-0.6000000000000005</v>
      </c>
      <c r="R250" s="20"/>
      <c r="S250" s="20" t="s">
        <v>693</v>
      </c>
      <c r="T250" s="42">
        <v>4</v>
      </c>
      <c r="U250" s="30"/>
      <c r="V250" s="32"/>
    </row>
    <row r="251" spans="3:22" ht="11.25" customHeight="1">
      <c r="C251" s="32"/>
      <c r="L251" s="30" t="s">
        <v>131</v>
      </c>
      <c r="M251" s="30" t="s">
        <v>132</v>
      </c>
      <c r="N251" s="143">
        <v>220</v>
      </c>
      <c r="O251" s="20" t="s">
        <v>684</v>
      </c>
      <c r="P251" s="145">
        <v>2011</v>
      </c>
      <c r="Q251" s="110">
        <v>-13.725490196078427</v>
      </c>
      <c r="R251" s="20"/>
      <c r="S251" s="20" t="s">
        <v>693</v>
      </c>
      <c r="T251" s="42">
        <v>1</v>
      </c>
      <c r="U251" s="30"/>
      <c r="V251" s="32"/>
    </row>
    <row r="252" spans="3:22" ht="11.25" customHeight="1">
      <c r="C252" s="32"/>
      <c r="L252" s="30" t="s">
        <v>133</v>
      </c>
      <c r="M252" s="30" t="s">
        <v>134</v>
      </c>
      <c r="N252" s="143">
        <v>373</v>
      </c>
      <c r="O252" s="20" t="s">
        <v>684</v>
      </c>
      <c r="P252" s="145">
        <v>2011</v>
      </c>
      <c r="Q252" s="110">
        <v>-6.045340050377835</v>
      </c>
      <c r="R252" s="20"/>
      <c r="S252" s="20" t="s">
        <v>693</v>
      </c>
      <c r="T252" s="42">
        <v>1</v>
      </c>
      <c r="U252" s="30"/>
      <c r="V252" s="32"/>
    </row>
    <row r="253" spans="3:22" ht="11.25" customHeight="1">
      <c r="C253" s="32"/>
      <c r="L253" s="30" t="s">
        <v>135</v>
      </c>
      <c r="M253" s="30" t="s">
        <v>175</v>
      </c>
      <c r="N253" s="143">
        <v>596</v>
      </c>
      <c r="O253" s="20" t="s">
        <v>684</v>
      </c>
      <c r="P253" s="145">
        <v>2011</v>
      </c>
      <c r="Q253" s="110">
        <v>2.936096718480141</v>
      </c>
      <c r="R253" s="20"/>
      <c r="S253" s="20" t="s">
        <v>693</v>
      </c>
      <c r="T253" s="42">
        <v>8</v>
      </c>
      <c r="U253" s="30"/>
      <c r="V253" s="32"/>
    </row>
    <row r="254" spans="3:22" ht="11.25" customHeight="1">
      <c r="C254" s="32"/>
      <c r="L254" s="30" t="s">
        <v>176</v>
      </c>
      <c r="M254" s="30" t="s">
        <v>177</v>
      </c>
      <c r="N254" s="143">
        <v>513</v>
      </c>
      <c r="O254" s="20" t="s">
        <v>684</v>
      </c>
      <c r="P254" s="145">
        <v>2011</v>
      </c>
      <c r="Q254" s="110">
        <v>-2.6565464895635715</v>
      </c>
      <c r="R254" s="20"/>
      <c r="S254" s="20" t="s">
        <v>693</v>
      </c>
      <c r="T254" s="42">
        <v>4</v>
      </c>
      <c r="U254" s="30"/>
      <c r="V254" s="32"/>
    </row>
    <row r="255" spans="3:22" ht="11.25" customHeight="1">
      <c r="C255" s="32"/>
      <c r="L255" s="30" t="s">
        <v>178</v>
      </c>
      <c r="M255" s="30" t="s">
        <v>179</v>
      </c>
      <c r="N255" s="143">
        <v>525</v>
      </c>
      <c r="O255" s="20" t="s">
        <v>684</v>
      </c>
      <c r="P255" s="145">
        <v>2011</v>
      </c>
      <c r="Q255" s="110">
        <v>1.5473887814313247</v>
      </c>
      <c r="R255" s="20"/>
      <c r="S255" s="20" t="s">
        <v>693</v>
      </c>
      <c r="T255" s="42">
        <v>5</v>
      </c>
      <c r="U255" s="30"/>
      <c r="V255" s="32"/>
    </row>
    <row r="256" spans="3:22" ht="11.25" customHeight="1">
      <c r="C256" s="32"/>
      <c r="L256" s="30" t="s">
        <v>180</v>
      </c>
      <c r="M256" s="30" t="s">
        <v>181</v>
      </c>
      <c r="N256" s="143">
        <v>482</v>
      </c>
      <c r="O256" s="20" t="s">
        <v>684</v>
      </c>
      <c r="P256" s="145">
        <v>2011</v>
      </c>
      <c r="Q256" s="110">
        <v>-0.4132231404958664</v>
      </c>
      <c r="R256" s="20"/>
      <c r="S256" s="20" t="s">
        <v>693</v>
      </c>
      <c r="T256" s="42">
        <v>4</v>
      </c>
      <c r="U256" s="30"/>
      <c r="V256" s="32"/>
    </row>
    <row r="257" spans="3:22" ht="11.25" customHeight="1">
      <c r="C257" s="32"/>
      <c r="L257" s="30" t="s">
        <v>182</v>
      </c>
      <c r="M257" s="30" t="s">
        <v>183</v>
      </c>
      <c r="N257" s="143">
        <v>542</v>
      </c>
      <c r="O257" s="20" t="s">
        <v>684</v>
      </c>
      <c r="P257" s="145">
        <v>2011</v>
      </c>
      <c r="Q257" s="110">
        <v>4.0307101727447225</v>
      </c>
      <c r="R257" s="20"/>
      <c r="S257" s="20" t="s">
        <v>693</v>
      </c>
      <c r="T257" s="42">
        <v>5</v>
      </c>
      <c r="U257" s="30"/>
      <c r="V257" s="32"/>
    </row>
    <row r="258" spans="12:22" ht="11.25" customHeight="1">
      <c r="L258" s="30" t="s">
        <v>184</v>
      </c>
      <c r="M258" s="30" t="s">
        <v>185</v>
      </c>
      <c r="N258" s="143">
        <v>528</v>
      </c>
      <c r="O258" s="20" t="s">
        <v>684</v>
      </c>
      <c r="P258" s="145">
        <v>2011</v>
      </c>
      <c r="Q258" s="110">
        <v>0.5714285714285783</v>
      </c>
      <c r="R258" s="20"/>
      <c r="S258" s="20" t="s">
        <v>693</v>
      </c>
      <c r="T258" s="42">
        <v>5</v>
      </c>
      <c r="U258" s="30"/>
      <c r="V258" s="32"/>
    </row>
    <row r="259" spans="12:22" ht="11.25" customHeight="1">
      <c r="L259" s="30" t="s">
        <v>186</v>
      </c>
      <c r="M259" s="30" t="s">
        <v>187</v>
      </c>
      <c r="N259" s="143">
        <v>502</v>
      </c>
      <c r="O259" s="20" t="s">
        <v>684</v>
      </c>
      <c r="P259" s="145">
        <v>2011</v>
      </c>
      <c r="Q259" s="110">
        <v>-0.1988071570576566</v>
      </c>
      <c r="R259" s="20"/>
      <c r="S259" s="20" t="s">
        <v>693</v>
      </c>
      <c r="T259" s="42">
        <v>4</v>
      </c>
      <c r="U259" s="30"/>
      <c r="V259" s="32"/>
    </row>
    <row r="260" spans="12:22" ht="11.25" customHeight="1">
      <c r="L260" s="30" t="s">
        <v>188</v>
      </c>
      <c r="M260" s="30" t="s">
        <v>189</v>
      </c>
      <c r="N260" s="143">
        <v>488</v>
      </c>
      <c r="O260" s="20" t="s">
        <v>684</v>
      </c>
      <c r="P260" s="145">
        <v>2011</v>
      </c>
      <c r="Q260" s="110">
        <v>1.2448132780082943</v>
      </c>
      <c r="R260" s="20"/>
      <c r="S260" s="20" t="s">
        <v>693</v>
      </c>
      <c r="T260" s="42">
        <v>5</v>
      </c>
      <c r="U260" s="30"/>
      <c r="V260" s="32"/>
    </row>
    <row r="261" spans="12:22" ht="11.25" customHeight="1">
      <c r="L261" s="30" t="s">
        <v>190</v>
      </c>
      <c r="M261" s="30" t="s">
        <v>191</v>
      </c>
      <c r="N261" s="143">
        <v>479</v>
      </c>
      <c r="O261" s="20" t="s">
        <v>684</v>
      </c>
      <c r="P261" s="145">
        <v>2011</v>
      </c>
      <c r="Q261" s="110">
        <v>1.2684989429175397</v>
      </c>
      <c r="R261" s="20"/>
      <c r="S261" s="20" t="s">
        <v>693</v>
      </c>
      <c r="T261" s="42">
        <v>5</v>
      </c>
      <c r="U261" s="30"/>
      <c r="V261" s="32"/>
    </row>
    <row r="262" spans="12:22" ht="11.25" customHeight="1">
      <c r="L262" s="30" t="s">
        <v>192</v>
      </c>
      <c r="M262" s="30" t="s">
        <v>193</v>
      </c>
      <c r="N262" s="143">
        <v>464</v>
      </c>
      <c r="O262" s="20" t="s">
        <v>684</v>
      </c>
      <c r="P262" s="145">
        <v>2011</v>
      </c>
      <c r="Q262" s="110">
        <v>-0.8547008547008517</v>
      </c>
      <c r="R262" s="20"/>
      <c r="S262" s="20" t="s">
        <v>693</v>
      </c>
      <c r="T262" s="42">
        <v>4</v>
      </c>
      <c r="U262" s="30"/>
      <c r="V262" s="32"/>
    </row>
    <row r="263" spans="12:21" ht="11.25" customHeight="1">
      <c r="L263" s="30" t="s">
        <v>194</v>
      </c>
      <c r="M263" s="30" t="s">
        <v>195</v>
      </c>
      <c r="N263" s="143">
        <v>426</v>
      </c>
      <c r="O263" s="20" t="s">
        <v>684</v>
      </c>
      <c r="P263" s="145">
        <v>2011</v>
      </c>
      <c r="Q263" s="110">
        <v>0.23529411764706687</v>
      </c>
      <c r="R263" s="20"/>
      <c r="S263" s="20" t="s">
        <v>693</v>
      </c>
      <c r="T263" s="42">
        <v>5</v>
      </c>
      <c r="U263" s="30"/>
    </row>
    <row r="264" spans="12:21" ht="11.25" customHeight="1">
      <c r="L264" s="30" t="s">
        <v>196</v>
      </c>
      <c r="M264" s="30" t="s">
        <v>4</v>
      </c>
      <c r="N264" s="143">
        <v>412</v>
      </c>
      <c r="O264" s="20" t="s">
        <v>684</v>
      </c>
      <c r="P264" s="145">
        <v>2011</v>
      </c>
      <c r="Q264" s="110">
        <v>5.3708439897698135</v>
      </c>
      <c r="R264" s="20"/>
      <c r="S264" s="20" t="s">
        <v>693</v>
      </c>
      <c r="T264" s="42">
        <v>5</v>
      </c>
      <c r="U264" s="30"/>
    </row>
    <row r="265" spans="12:21" ht="11.25" customHeight="1">
      <c r="L265" s="30" t="s">
        <v>5</v>
      </c>
      <c r="M265" s="30" t="s">
        <v>6</v>
      </c>
      <c r="N265" s="143">
        <v>486</v>
      </c>
      <c r="O265" s="20" t="s">
        <v>684</v>
      </c>
      <c r="P265" s="145">
        <v>2011</v>
      </c>
      <c r="Q265" s="110">
        <v>-12.903225806451612</v>
      </c>
      <c r="R265" s="20"/>
      <c r="S265" s="20" t="s">
        <v>695</v>
      </c>
      <c r="T265" s="42">
        <v>4</v>
      </c>
      <c r="U265" s="30"/>
    </row>
    <row r="266" spans="12:21" ht="11.25" customHeight="1">
      <c r="L266" s="30" t="s">
        <v>7</v>
      </c>
      <c r="M266" s="30" t="s">
        <v>76</v>
      </c>
      <c r="N266" s="143">
        <v>407</v>
      </c>
      <c r="O266" s="20" t="s">
        <v>684</v>
      </c>
      <c r="P266" s="145">
        <v>2011</v>
      </c>
      <c r="Q266" s="110">
        <v>-0.2450980392156854</v>
      </c>
      <c r="R266" s="20"/>
      <c r="S266" s="20" t="s">
        <v>695</v>
      </c>
      <c r="T266" s="42">
        <v>4</v>
      </c>
      <c r="U266" s="30"/>
    </row>
    <row r="267" spans="12:21" ht="11.25" customHeight="1">
      <c r="L267" s="30" t="s">
        <v>77</v>
      </c>
      <c r="M267" s="30" t="s">
        <v>174</v>
      </c>
      <c r="N267" s="143">
        <v>480</v>
      </c>
      <c r="O267" s="20" t="s">
        <v>684</v>
      </c>
      <c r="P267" s="145">
        <v>2011</v>
      </c>
      <c r="Q267" s="110">
        <v>8.843537414965997</v>
      </c>
      <c r="R267" s="20"/>
      <c r="S267" s="20" t="s">
        <v>693</v>
      </c>
      <c r="T267" s="42">
        <v>5</v>
      </c>
      <c r="U267" s="30"/>
    </row>
    <row r="268" spans="12:21" ht="11.25" customHeight="1">
      <c r="L268" s="30" t="s">
        <v>8</v>
      </c>
      <c r="M268" s="30" t="s">
        <v>78</v>
      </c>
      <c r="N268" s="143" t="s">
        <v>368</v>
      </c>
      <c r="O268" s="20"/>
      <c r="P268" s="145"/>
      <c r="Q268" s="110" t="s">
        <v>368</v>
      </c>
      <c r="R268" s="20"/>
      <c r="S268" s="20"/>
      <c r="T268" s="110" t="s">
        <v>368</v>
      </c>
      <c r="U268" s="30"/>
    </row>
    <row r="269" spans="12:21" ht="11.25" customHeight="1">
      <c r="L269" s="30" t="s">
        <v>660</v>
      </c>
      <c r="M269" s="30" t="s">
        <v>79</v>
      </c>
      <c r="N269" s="143">
        <v>760</v>
      </c>
      <c r="O269" s="20" t="s">
        <v>684</v>
      </c>
      <c r="P269" s="145"/>
      <c r="Q269" s="110">
        <v>9.195402298850585</v>
      </c>
      <c r="R269" s="20"/>
      <c r="S269" s="20"/>
      <c r="T269" s="42">
        <v>8</v>
      </c>
      <c r="U269" s="30"/>
    </row>
    <row r="270" spans="12:21" ht="11.25" customHeight="1">
      <c r="L270" s="30" t="s">
        <v>80</v>
      </c>
      <c r="M270" s="30" t="s">
        <v>81</v>
      </c>
      <c r="N270" s="143">
        <v>466</v>
      </c>
      <c r="O270" s="20" t="s">
        <v>684</v>
      </c>
      <c r="P270" s="145"/>
      <c r="Q270" s="110">
        <v>9.133489461358323</v>
      </c>
      <c r="R270" s="20"/>
      <c r="S270" s="20"/>
      <c r="T270" s="42">
        <v>5</v>
      </c>
      <c r="U270" s="30"/>
    </row>
    <row r="271" spans="12:21" ht="11.25" customHeight="1">
      <c r="L271" s="30" t="s">
        <v>82</v>
      </c>
      <c r="M271" s="30" t="s">
        <v>83</v>
      </c>
      <c r="N271" s="143">
        <v>552</v>
      </c>
      <c r="O271" s="20" t="s">
        <v>684</v>
      </c>
      <c r="P271" s="145"/>
      <c r="Q271" s="110">
        <v>11.967545638945243</v>
      </c>
      <c r="R271" s="20"/>
      <c r="S271" s="20"/>
      <c r="T271" s="42">
        <v>8</v>
      </c>
      <c r="U271" s="30"/>
    </row>
    <row r="272" spans="12:21" ht="11.25" customHeight="1">
      <c r="L272" s="30" t="s">
        <v>84</v>
      </c>
      <c r="M272" s="30" t="s">
        <v>85</v>
      </c>
      <c r="N272" s="143">
        <v>505</v>
      </c>
      <c r="O272" s="20" t="s">
        <v>684</v>
      </c>
      <c r="P272" s="145"/>
      <c r="Q272" s="110">
        <v>9.544468546637752</v>
      </c>
      <c r="R272" s="20"/>
      <c r="S272" s="20"/>
      <c r="T272" s="42">
        <v>5</v>
      </c>
      <c r="U272" s="30"/>
    </row>
    <row r="273" spans="12:21" ht="11.25" customHeight="1">
      <c r="L273" s="30" t="s">
        <v>86</v>
      </c>
      <c r="M273" s="30" t="s">
        <v>87</v>
      </c>
      <c r="N273" s="143">
        <v>471</v>
      </c>
      <c r="O273" s="20" t="s">
        <v>684</v>
      </c>
      <c r="P273" s="145"/>
      <c r="Q273" s="110">
        <v>10.304449648711934</v>
      </c>
      <c r="R273" s="20"/>
      <c r="S273" s="20"/>
      <c r="T273" s="42">
        <v>5</v>
      </c>
      <c r="U273" s="30"/>
    </row>
    <row r="274" spans="12:21" ht="11.25" customHeight="1">
      <c r="L274" s="108" t="s">
        <v>88</v>
      </c>
      <c r="M274" s="108" t="s">
        <v>89</v>
      </c>
      <c r="N274" s="143">
        <v>458</v>
      </c>
      <c r="O274" s="20" t="s">
        <v>684</v>
      </c>
      <c r="P274" s="145"/>
      <c r="Q274" s="110">
        <v>8.78859857482186</v>
      </c>
      <c r="R274" s="20"/>
      <c r="S274" s="20"/>
      <c r="T274" s="42">
        <v>5</v>
      </c>
      <c r="U274" s="30"/>
    </row>
    <row r="275" spans="12:21" ht="11.25" customHeight="1">
      <c r="L275" s="108" t="s">
        <v>90</v>
      </c>
      <c r="M275" s="108" t="s">
        <v>91</v>
      </c>
      <c r="N275" s="143">
        <v>480</v>
      </c>
      <c r="O275" s="20" t="s">
        <v>684</v>
      </c>
      <c r="P275" s="145"/>
      <c r="Q275" s="110">
        <v>9.839816933638446</v>
      </c>
      <c r="R275" s="20"/>
      <c r="S275" s="20"/>
      <c r="T275" s="42">
        <v>5</v>
      </c>
      <c r="U275" s="27"/>
    </row>
    <row r="276" spans="12:21" ht="11.25" customHeight="1">
      <c r="L276" s="108" t="s">
        <v>92</v>
      </c>
      <c r="M276" s="108" t="s">
        <v>93</v>
      </c>
      <c r="N276" s="143">
        <v>472</v>
      </c>
      <c r="O276" s="20" t="s">
        <v>684</v>
      </c>
      <c r="P276" s="145"/>
      <c r="Q276" s="110">
        <v>15.686274509803933</v>
      </c>
      <c r="R276" s="20"/>
      <c r="S276" s="20"/>
      <c r="T276" s="42">
        <v>6</v>
      </c>
      <c r="U276" s="27"/>
    </row>
    <row r="277" spans="12:21" ht="11.25" customHeight="1">
      <c r="L277" s="108" t="s">
        <v>94</v>
      </c>
      <c r="M277" s="108" t="s">
        <v>95</v>
      </c>
      <c r="N277" s="143">
        <v>528</v>
      </c>
      <c r="O277" s="20" t="s">
        <v>684</v>
      </c>
      <c r="P277" s="145"/>
      <c r="Q277" s="110">
        <v>-2.583025830258301</v>
      </c>
      <c r="R277" s="20"/>
      <c r="S277" s="20"/>
      <c r="T277" s="42">
        <v>4</v>
      </c>
      <c r="U277" s="27"/>
    </row>
    <row r="278" spans="12:21" ht="11.25" customHeight="1">
      <c r="L278" s="108" t="s">
        <v>96</v>
      </c>
      <c r="M278" s="108" t="s">
        <v>97</v>
      </c>
      <c r="N278" s="143">
        <v>526</v>
      </c>
      <c r="O278" s="20" t="s">
        <v>684</v>
      </c>
      <c r="P278" s="145"/>
      <c r="Q278" s="110">
        <v>3.747534516765283</v>
      </c>
      <c r="R278" s="20"/>
      <c r="S278" s="20"/>
      <c r="T278" s="42">
        <v>5</v>
      </c>
      <c r="U278" s="27"/>
    </row>
    <row r="279" spans="12:21" ht="11.25" customHeight="1">
      <c r="L279" s="108" t="s">
        <v>98</v>
      </c>
      <c r="M279" s="108" t="s">
        <v>99</v>
      </c>
      <c r="N279" s="143">
        <v>519</v>
      </c>
      <c r="O279" s="20" t="s">
        <v>684</v>
      </c>
      <c r="P279" s="145"/>
      <c r="Q279" s="110">
        <v>3.592814371257491</v>
      </c>
      <c r="R279" s="20"/>
      <c r="S279" s="20"/>
      <c r="T279" s="42">
        <v>5</v>
      </c>
      <c r="U279" s="27"/>
    </row>
    <row r="280" spans="12:21" ht="11.25" customHeight="1">
      <c r="L280" s="108" t="s">
        <v>100</v>
      </c>
      <c r="M280" s="108" t="s">
        <v>101</v>
      </c>
      <c r="N280" s="143">
        <v>493</v>
      </c>
      <c r="O280" s="20" t="s">
        <v>684</v>
      </c>
      <c r="P280" s="145"/>
      <c r="Q280" s="110">
        <v>-3.898635477582846</v>
      </c>
      <c r="R280" s="20"/>
      <c r="S280" s="20"/>
      <c r="T280" s="42">
        <v>4</v>
      </c>
      <c r="U280" s="27"/>
    </row>
    <row r="281" spans="12:21" ht="11.25" customHeight="1">
      <c r="L281" s="108" t="s">
        <v>102</v>
      </c>
      <c r="M281" s="108" t="s">
        <v>103</v>
      </c>
      <c r="N281" s="143">
        <v>550</v>
      </c>
      <c r="O281" s="20" t="s">
        <v>684</v>
      </c>
      <c r="P281" s="145"/>
      <c r="Q281" s="110">
        <v>9.343936381709739</v>
      </c>
      <c r="R281" s="20"/>
      <c r="S281" s="20"/>
      <c r="T281" s="42">
        <v>8</v>
      </c>
      <c r="U281" s="27"/>
    </row>
    <row r="282" spans="12:21" ht="11.25" customHeight="1">
      <c r="L282" s="108" t="s">
        <v>104</v>
      </c>
      <c r="M282" s="108" t="s">
        <v>105</v>
      </c>
      <c r="N282" s="143">
        <v>552</v>
      </c>
      <c r="O282" s="20" t="s">
        <v>684</v>
      </c>
      <c r="P282" s="145"/>
      <c r="Q282" s="110">
        <v>7.392996108949412</v>
      </c>
      <c r="R282" s="20"/>
      <c r="S282" s="20"/>
      <c r="T282" s="42">
        <v>8</v>
      </c>
      <c r="U282" s="27"/>
    </row>
    <row r="283" spans="12:21" ht="11.25" customHeight="1">
      <c r="L283" s="108" t="s">
        <v>106</v>
      </c>
      <c r="M283" s="108" t="s">
        <v>107</v>
      </c>
      <c r="N283" s="143">
        <v>620</v>
      </c>
      <c r="O283" s="20" t="s">
        <v>684</v>
      </c>
      <c r="P283" s="145"/>
      <c r="Q283" s="110">
        <v>2.4793388429751984</v>
      </c>
      <c r="R283" s="20"/>
      <c r="S283" s="20"/>
      <c r="T283" s="42">
        <v>8</v>
      </c>
      <c r="U283" s="27"/>
    </row>
    <row r="284" spans="12:21" ht="11.25" customHeight="1">
      <c r="L284" s="108" t="s">
        <v>9</v>
      </c>
      <c r="M284" s="108" t="s">
        <v>108</v>
      </c>
      <c r="N284" s="143" t="s">
        <v>368</v>
      </c>
      <c r="O284" s="20"/>
      <c r="P284" s="145"/>
      <c r="Q284" s="110" t="s">
        <v>368</v>
      </c>
      <c r="R284" s="20"/>
      <c r="S284" s="20"/>
      <c r="T284" s="110" t="s">
        <v>368</v>
      </c>
      <c r="U284" s="27"/>
    </row>
    <row r="285" spans="12:20" ht="11.25" customHeight="1">
      <c r="L285" s="108" t="s">
        <v>10</v>
      </c>
      <c r="M285" s="108" t="s">
        <v>661</v>
      </c>
      <c r="N285" s="143">
        <v>152</v>
      </c>
      <c r="O285" s="20"/>
      <c r="P285" s="145">
        <v>2011</v>
      </c>
      <c r="Q285" s="110">
        <v>24.590163934426236</v>
      </c>
      <c r="R285" s="20"/>
      <c r="S285" s="173" t="s">
        <v>696</v>
      </c>
      <c r="T285" s="42">
        <v>3</v>
      </c>
    </row>
    <row r="286" spans="12:20" ht="11.25" customHeight="1">
      <c r="L286" s="108" t="s">
        <v>73</v>
      </c>
      <c r="M286" s="108" t="s">
        <v>74</v>
      </c>
      <c r="N286" s="143">
        <v>215</v>
      </c>
      <c r="O286" s="20"/>
      <c r="P286" s="145">
        <v>2010</v>
      </c>
      <c r="Q286" s="110">
        <v>6.965174129353224</v>
      </c>
      <c r="R286" s="20"/>
      <c r="S286" s="173" t="s">
        <v>865</v>
      </c>
      <c r="T286" s="42">
        <v>2</v>
      </c>
    </row>
    <row r="287" spans="12:21" ht="11.25" customHeight="1">
      <c r="L287" s="108" t="s">
        <v>111</v>
      </c>
      <c r="M287" s="108" t="s">
        <v>142</v>
      </c>
      <c r="N287" s="143">
        <v>145</v>
      </c>
      <c r="O287" s="20" t="s">
        <v>684</v>
      </c>
      <c r="P287" s="145"/>
      <c r="Q287" s="110">
        <v>9.84848484848484</v>
      </c>
      <c r="R287" s="20"/>
      <c r="S287" s="20" t="s">
        <v>688</v>
      </c>
      <c r="T287" s="42">
        <v>2</v>
      </c>
      <c r="U287" s="152"/>
    </row>
    <row r="288" spans="12:21" ht="11.25" customHeight="1">
      <c r="L288" s="108" t="s">
        <v>112</v>
      </c>
      <c r="M288" s="108" t="s">
        <v>143</v>
      </c>
      <c r="N288" s="143">
        <v>112</v>
      </c>
      <c r="O288" s="20" t="s">
        <v>684</v>
      </c>
      <c r="P288" s="145"/>
      <c r="Q288" s="110">
        <v>57.746478873239425</v>
      </c>
      <c r="R288" s="20"/>
      <c r="S288" s="20" t="s">
        <v>688</v>
      </c>
      <c r="T288" s="42">
        <v>3</v>
      </c>
      <c r="U288" s="154"/>
    </row>
    <row r="289" spans="12:21" ht="11.25" customHeight="1">
      <c r="L289" s="108" t="s">
        <v>113</v>
      </c>
      <c r="M289" s="108" t="s">
        <v>144</v>
      </c>
      <c r="N289" s="143">
        <v>124</v>
      </c>
      <c r="O289" s="20" t="s">
        <v>684</v>
      </c>
      <c r="P289" s="145"/>
      <c r="Q289" s="110">
        <v>44.18604651162789</v>
      </c>
      <c r="R289" s="20"/>
      <c r="S289" s="20" t="s">
        <v>688</v>
      </c>
      <c r="T289" s="42">
        <v>3</v>
      </c>
      <c r="U289" s="1"/>
    </row>
    <row r="290" spans="12:21" ht="11.25" customHeight="1">
      <c r="L290" s="108" t="s">
        <v>114</v>
      </c>
      <c r="M290" s="108" t="s">
        <v>145</v>
      </c>
      <c r="N290" s="143">
        <v>140</v>
      </c>
      <c r="O290" s="20" t="s">
        <v>684</v>
      </c>
      <c r="P290" s="145"/>
      <c r="Q290" s="110">
        <v>20.68965517241379</v>
      </c>
      <c r="R290" s="20"/>
      <c r="S290" s="20" t="s">
        <v>688</v>
      </c>
      <c r="T290" s="42">
        <v>3</v>
      </c>
      <c r="U290" s="154"/>
    </row>
    <row r="291" spans="12:21" ht="11.25" customHeight="1">
      <c r="L291" s="108" t="s">
        <v>115</v>
      </c>
      <c r="M291" s="108" t="s">
        <v>146</v>
      </c>
      <c r="N291" s="143">
        <v>144</v>
      </c>
      <c r="O291" s="20" t="s">
        <v>684</v>
      </c>
      <c r="P291" s="145"/>
      <c r="Q291" s="110">
        <v>32.11009174311927</v>
      </c>
      <c r="R291" s="20"/>
      <c r="S291" s="20" t="s">
        <v>688</v>
      </c>
      <c r="T291" s="42">
        <v>3</v>
      </c>
      <c r="U291" s="1"/>
    </row>
    <row r="292" spans="12:21" ht="11.25" customHeight="1">
      <c r="L292" s="108" t="s">
        <v>116</v>
      </c>
      <c r="M292" s="108" t="s">
        <v>147</v>
      </c>
      <c r="N292" s="143">
        <v>115</v>
      </c>
      <c r="O292" s="20" t="s">
        <v>684</v>
      </c>
      <c r="P292" s="145"/>
      <c r="Q292" s="110">
        <v>55.405405405405396</v>
      </c>
      <c r="R292" s="20"/>
      <c r="S292" s="20" t="s">
        <v>688</v>
      </c>
      <c r="T292" s="42">
        <v>3</v>
      </c>
      <c r="U292" s="152"/>
    </row>
    <row r="293" spans="12:21" ht="11.25" customHeight="1">
      <c r="L293" s="1" t="s">
        <v>117</v>
      </c>
      <c r="M293" s="1" t="s">
        <v>148</v>
      </c>
      <c r="N293" s="144">
        <v>123</v>
      </c>
      <c r="O293" s="20" t="s">
        <v>684</v>
      </c>
      <c r="P293" s="146"/>
      <c r="Q293" s="110">
        <v>28.125</v>
      </c>
      <c r="R293" s="20"/>
      <c r="S293" s="20" t="s">
        <v>688</v>
      </c>
      <c r="T293" s="42">
        <v>3</v>
      </c>
      <c r="U293" s="1"/>
    </row>
    <row r="294" spans="12:20" ht="11.25" customHeight="1">
      <c r="L294" s="108" t="s">
        <v>201</v>
      </c>
      <c r="M294" s="108" t="s">
        <v>11</v>
      </c>
      <c r="N294" s="144">
        <v>101</v>
      </c>
      <c r="O294" s="20" t="s">
        <v>684</v>
      </c>
      <c r="P294" s="146"/>
      <c r="Q294" s="110">
        <v>46.376811594202906</v>
      </c>
      <c r="R294" s="20"/>
      <c r="S294" s="20" t="s">
        <v>688</v>
      </c>
      <c r="T294" s="42">
        <v>3</v>
      </c>
    </row>
    <row r="295" spans="12:20" ht="11.25" customHeight="1">
      <c r="L295" s="108" t="s">
        <v>202</v>
      </c>
      <c r="M295" s="108" t="s">
        <v>203</v>
      </c>
      <c r="N295" s="144">
        <v>209</v>
      </c>
      <c r="O295" s="20" t="s">
        <v>684</v>
      </c>
      <c r="P295" s="146"/>
      <c r="Q295" s="110">
        <v>19.428571428571438</v>
      </c>
      <c r="R295" s="20"/>
      <c r="S295" s="20" t="s">
        <v>688</v>
      </c>
      <c r="T295" s="42">
        <v>3</v>
      </c>
    </row>
    <row r="296" spans="12:21" ht="11.25" customHeight="1">
      <c r="L296" s="108" t="s">
        <v>204</v>
      </c>
      <c r="M296" s="108" t="s">
        <v>205</v>
      </c>
      <c r="N296" s="144">
        <v>123</v>
      </c>
      <c r="O296" s="20" t="s">
        <v>684</v>
      </c>
      <c r="P296" s="146"/>
      <c r="Q296" s="110">
        <v>51.85185185185186</v>
      </c>
      <c r="R296" s="20"/>
      <c r="S296" s="20" t="s">
        <v>688</v>
      </c>
      <c r="T296" s="42">
        <v>3</v>
      </c>
      <c r="U296" s="27"/>
    </row>
    <row r="297" spans="12:20" ht="11.25" customHeight="1">
      <c r="L297" s="108" t="s">
        <v>206</v>
      </c>
      <c r="M297" s="108" t="s">
        <v>12</v>
      </c>
      <c r="N297" s="144">
        <v>160</v>
      </c>
      <c r="O297" s="20" t="s">
        <v>684</v>
      </c>
      <c r="P297" s="146"/>
      <c r="Q297" s="110">
        <v>31.147540983606547</v>
      </c>
      <c r="R297" s="20"/>
      <c r="S297" s="20" t="s">
        <v>688</v>
      </c>
      <c r="T297" s="42">
        <v>3</v>
      </c>
    </row>
    <row r="298" spans="12:21" ht="11.25" customHeight="1">
      <c r="L298" s="108" t="s">
        <v>207</v>
      </c>
      <c r="M298" s="108" t="s">
        <v>13</v>
      </c>
      <c r="N298" s="144">
        <v>109</v>
      </c>
      <c r="O298" s="20" t="s">
        <v>684</v>
      </c>
      <c r="P298" s="146"/>
      <c r="Q298" s="110">
        <v>43.42105263157894</v>
      </c>
      <c r="R298" s="20"/>
      <c r="S298" s="20" t="s">
        <v>688</v>
      </c>
      <c r="T298" s="42">
        <v>3</v>
      </c>
      <c r="U298" s="27"/>
    </row>
    <row r="299" spans="12:21" ht="11.25" customHeight="1">
      <c r="L299" s="108" t="s">
        <v>208</v>
      </c>
      <c r="M299" s="108" t="s">
        <v>149</v>
      </c>
      <c r="N299" s="144">
        <v>92</v>
      </c>
      <c r="O299" s="20" t="s">
        <v>684</v>
      </c>
      <c r="P299" s="146"/>
      <c r="Q299" s="110">
        <v>58.62068965517242</v>
      </c>
      <c r="R299" s="20"/>
      <c r="S299" s="20" t="s">
        <v>688</v>
      </c>
      <c r="T299" s="42">
        <v>3</v>
      </c>
      <c r="U299" s="27"/>
    </row>
    <row r="300" spans="12:21" ht="11.25" customHeight="1">
      <c r="L300" s="108" t="s">
        <v>209</v>
      </c>
      <c r="M300" s="108" t="s">
        <v>150</v>
      </c>
      <c r="N300" s="144">
        <v>110</v>
      </c>
      <c r="O300" s="20" t="s">
        <v>684</v>
      </c>
      <c r="P300" s="146"/>
      <c r="Q300" s="110">
        <v>80.32786885245902</v>
      </c>
      <c r="R300" s="20"/>
      <c r="S300" s="20" t="s">
        <v>688</v>
      </c>
      <c r="T300" s="42">
        <v>3</v>
      </c>
      <c r="U300" s="27"/>
    </row>
    <row r="301" spans="12:21" ht="11.25" customHeight="1">
      <c r="L301" s="108" t="s">
        <v>210</v>
      </c>
      <c r="M301" s="108" t="s">
        <v>14</v>
      </c>
      <c r="N301" s="144">
        <v>113</v>
      </c>
      <c r="O301" s="20" t="s">
        <v>684</v>
      </c>
      <c r="P301" s="146"/>
      <c r="Q301" s="110">
        <v>54.794520547945204</v>
      </c>
      <c r="R301" s="20"/>
      <c r="S301" s="20" t="s">
        <v>688</v>
      </c>
      <c r="T301" s="42">
        <v>3</v>
      </c>
      <c r="U301" s="27"/>
    </row>
    <row r="302" spans="12:21" ht="11.25" customHeight="1">
      <c r="L302" s="108" t="s">
        <v>211</v>
      </c>
      <c r="M302" s="108" t="s">
        <v>151</v>
      </c>
      <c r="N302" s="144">
        <v>119</v>
      </c>
      <c r="O302" s="20" t="s">
        <v>684</v>
      </c>
      <c r="P302" s="146"/>
      <c r="Q302" s="110">
        <v>43.37349397590362</v>
      </c>
      <c r="R302" s="20"/>
      <c r="S302" s="20" t="s">
        <v>688</v>
      </c>
      <c r="T302" s="42">
        <v>3</v>
      </c>
      <c r="U302" s="27"/>
    </row>
    <row r="303" spans="12:21" ht="11.25" customHeight="1">
      <c r="L303" s="108" t="s">
        <v>212</v>
      </c>
      <c r="M303" s="108" t="s">
        <v>152</v>
      </c>
      <c r="N303" s="144">
        <v>113</v>
      </c>
      <c r="O303" s="20" t="s">
        <v>684</v>
      </c>
      <c r="P303" s="146"/>
      <c r="Q303" s="110">
        <v>76.5625</v>
      </c>
      <c r="R303" s="20"/>
      <c r="S303" s="20" t="s">
        <v>688</v>
      </c>
      <c r="T303" s="42">
        <v>3</v>
      </c>
      <c r="U303" s="27"/>
    </row>
    <row r="304" spans="12:21" ht="11.25" customHeight="1">
      <c r="L304" s="108" t="s">
        <v>213</v>
      </c>
      <c r="M304" s="108" t="s">
        <v>250</v>
      </c>
      <c r="N304" s="144">
        <v>99</v>
      </c>
      <c r="O304" s="20" t="s">
        <v>684</v>
      </c>
      <c r="P304" s="146"/>
      <c r="Q304" s="110">
        <v>54.6875</v>
      </c>
      <c r="R304" s="20"/>
      <c r="S304" s="20" t="s">
        <v>688</v>
      </c>
      <c r="T304" s="42">
        <v>3</v>
      </c>
      <c r="U304" s="27"/>
    </row>
    <row r="305" spans="12:21" ht="11.25" customHeight="1">
      <c r="L305" s="108" t="s">
        <v>214</v>
      </c>
      <c r="M305" s="108" t="s">
        <v>153</v>
      </c>
      <c r="N305" s="144">
        <v>71</v>
      </c>
      <c r="O305" s="20" t="s">
        <v>684</v>
      </c>
      <c r="P305" s="146"/>
      <c r="Q305" s="110">
        <v>47.91666666666667</v>
      </c>
      <c r="R305" s="20"/>
      <c r="S305" s="20" t="s">
        <v>688</v>
      </c>
      <c r="T305" s="42">
        <v>3</v>
      </c>
      <c r="U305" s="27"/>
    </row>
    <row r="306" spans="12:21" ht="11.25" customHeight="1">
      <c r="L306" s="108" t="s">
        <v>215</v>
      </c>
      <c r="M306" s="108" t="s">
        <v>251</v>
      </c>
      <c r="N306" s="144">
        <v>66</v>
      </c>
      <c r="O306" s="20" t="s">
        <v>684</v>
      </c>
      <c r="P306" s="146"/>
      <c r="Q306" s="110">
        <v>53.48837209302326</v>
      </c>
      <c r="R306" s="20"/>
      <c r="S306" s="20" t="s">
        <v>688</v>
      </c>
      <c r="T306" s="42">
        <v>3</v>
      </c>
      <c r="U306" s="27"/>
    </row>
    <row r="307" spans="12:21" ht="11.25" customHeight="1">
      <c r="L307" s="108" t="s">
        <v>216</v>
      </c>
      <c r="M307" s="108" t="s">
        <v>154</v>
      </c>
      <c r="N307" s="144">
        <v>23</v>
      </c>
      <c r="O307" s="20" t="s">
        <v>684</v>
      </c>
      <c r="P307" s="146"/>
      <c r="Q307" s="110">
        <v>43.75</v>
      </c>
      <c r="R307" s="20"/>
      <c r="S307" s="20" t="s">
        <v>688</v>
      </c>
      <c r="T307" s="42">
        <v>3</v>
      </c>
      <c r="U307" s="27"/>
    </row>
    <row r="308" spans="12:21" ht="11.25" customHeight="1">
      <c r="L308" s="108" t="s">
        <v>217</v>
      </c>
      <c r="M308" s="108" t="s">
        <v>155</v>
      </c>
      <c r="N308" s="144">
        <v>69</v>
      </c>
      <c r="O308" s="20" t="s">
        <v>684</v>
      </c>
      <c r="P308" s="146"/>
      <c r="Q308" s="110">
        <v>46.808510638297875</v>
      </c>
      <c r="R308" s="20"/>
      <c r="S308" s="20" t="s">
        <v>688</v>
      </c>
      <c r="T308" s="42">
        <v>3</v>
      </c>
      <c r="U308" s="27"/>
    </row>
    <row r="309" spans="12:21" ht="11.25" customHeight="1">
      <c r="L309" s="108" t="s">
        <v>218</v>
      </c>
      <c r="M309" s="108" t="s">
        <v>156</v>
      </c>
      <c r="N309" s="144">
        <v>20</v>
      </c>
      <c r="O309" s="20" t="s">
        <v>684</v>
      </c>
      <c r="P309" s="146"/>
      <c r="Q309" s="110">
        <v>25</v>
      </c>
      <c r="R309" s="20"/>
      <c r="S309" s="20" t="s">
        <v>688</v>
      </c>
      <c r="T309" s="42">
        <v>3</v>
      </c>
      <c r="U309" s="27"/>
    </row>
    <row r="310" spans="12:21" ht="11.25" customHeight="1">
      <c r="L310" s="108" t="s">
        <v>219</v>
      </c>
      <c r="M310" s="108" t="s">
        <v>157</v>
      </c>
      <c r="N310" s="144">
        <v>78</v>
      </c>
      <c r="O310" s="20" t="s">
        <v>684</v>
      </c>
      <c r="P310" s="146"/>
      <c r="Q310" s="110">
        <v>52.941176470588225</v>
      </c>
      <c r="R310" s="20"/>
      <c r="S310" s="20" t="s">
        <v>688</v>
      </c>
      <c r="T310" s="42">
        <v>3</v>
      </c>
      <c r="U310" s="27"/>
    </row>
    <row r="311" spans="12:21" ht="11.25" customHeight="1">
      <c r="L311" s="108" t="s">
        <v>220</v>
      </c>
      <c r="M311" s="108" t="s">
        <v>158</v>
      </c>
      <c r="N311" s="144">
        <v>40</v>
      </c>
      <c r="O311" s="20" t="s">
        <v>684</v>
      </c>
      <c r="P311" s="146"/>
      <c r="Q311" s="110">
        <v>60.00000000000001</v>
      </c>
      <c r="R311" s="20"/>
      <c r="S311" s="20" t="s">
        <v>688</v>
      </c>
      <c r="T311" s="42">
        <v>3</v>
      </c>
      <c r="U311" s="27"/>
    </row>
    <row r="312" spans="12:21" ht="11.25" customHeight="1">
      <c r="L312" s="108" t="s">
        <v>221</v>
      </c>
      <c r="M312" s="108" t="s">
        <v>159</v>
      </c>
      <c r="N312" s="144">
        <v>20</v>
      </c>
      <c r="O312" s="20" t="s">
        <v>684</v>
      </c>
      <c r="P312" s="146"/>
      <c r="Q312" s="110">
        <v>42.85714285714286</v>
      </c>
      <c r="R312" s="20"/>
      <c r="S312" s="20" t="s">
        <v>688</v>
      </c>
      <c r="T312" s="42">
        <v>3</v>
      </c>
      <c r="U312" s="27"/>
    </row>
    <row r="313" spans="12:21" ht="11.25" customHeight="1">
      <c r="L313" s="108"/>
      <c r="M313" s="108"/>
      <c r="N313" s="108"/>
      <c r="O313" s="20"/>
      <c r="P313" s="146"/>
      <c r="R313" s="20"/>
      <c r="S313" s="20"/>
      <c r="T313" s="27"/>
      <c r="U313" s="27"/>
    </row>
    <row r="314" spans="12:21" ht="11.25" customHeight="1">
      <c r="L314" s="108"/>
      <c r="M314" s="108"/>
      <c r="N314" s="108"/>
      <c r="O314" s="20"/>
      <c r="P314" s="146"/>
      <c r="R314" s="20"/>
      <c r="S314" s="20"/>
      <c r="T314" s="27"/>
      <c r="U314" s="27"/>
    </row>
    <row r="315" spans="12:21" ht="11.25" customHeight="1">
      <c r="L315" s="108"/>
      <c r="M315" s="108"/>
      <c r="N315" s="108"/>
      <c r="O315" s="20"/>
      <c r="P315" s="146"/>
      <c r="R315" s="20"/>
      <c r="S315" s="20"/>
      <c r="T315" s="27"/>
      <c r="U315" s="27"/>
    </row>
    <row r="316" spans="12:21" ht="11.25" customHeight="1">
      <c r="L316" s="108"/>
      <c r="M316" s="108"/>
      <c r="N316" s="108"/>
      <c r="O316" s="20"/>
      <c r="P316" s="146"/>
      <c r="R316" s="20"/>
      <c r="S316" s="20"/>
      <c r="T316" s="27"/>
      <c r="U316" s="27"/>
    </row>
    <row r="317" spans="12:21" ht="11.25" customHeight="1">
      <c r="L317" s="108"/>
      <c r="M317" s="108"/>
      <c r="N317" s="108"/>
      <c r="O317" s="20"/>
      <c r="P317" s="146"/>
      <c r="R317" s="20"/>
      <c r="S317" s="20"/>
      <c r="T317" s="27"/>
      <c r="U317" s="27"/>
    </row>
    <row r="318" spans="12:21" ht="11.25" customHeight="1">
      <c r="L318" s="108"/>
      <c r="M318" s="108"/>
      <c r="N318" s="110"/>
      <c r="O318" s="20"/>
      <c r="P318" s="43"/>
      <c r="R318" s="20"/>
      <c r="S318" s="20"/>
      <c r="T318" s="18"/>
      <c r="U318" s="18"/>
    </row>
    <row r="319" ht="11.25" customHeight="1">
      <c r="P319" s="20"/>
    </row>
    <row r="320" ht="11.25" customHeight="1">
      <c r="P320" s="20"/>
    </row>
    <row r="321" ht="11.25" customHeight="1">
      <c r="P321" s="20"/>
    </row>
    <row r="322" ht="11.25" customHeight="1">
      <c r="P322" s="20"/>
    </row>
    <row r="323" ht="11.25" customHeight="1">
      <c r="P323" s="20"/>
    </row>
    <row r="324" ht="11.25" customHeight="1">
      <c r="P324" s="20"/>
    </row>
    <row r="325" ht="11.25" customHeight="1">
      <c r="P325" s="20"/>
    </row>
    <row r="326" ht="11.25" customHeight="1">
      <c r="P326" s="20"/>
    </row>
    <row r="327" ht="11.25" customHeight="1">
      <c r="P327" s="20"/>
    </row>
    <row r="328" ht="11.25" customHeight="1">
      <c r="P328" s="20"/>
    </row>
    <row r="329" ht="11.25" customHeight="1">
      <c r="P329" s="20"/>
    </row>
    <row r="330" ht="11.25" customHeight="1">
      <c r="P330" s="20"/>
    </row>
    <row r="331" ht="11.25" customHeight="1">
      <c r="P331" s="20"/>
    </row>
    <row r="332" ht="11.25" customHeight="1">
      <c r="P332" s="20"/>
    </row>
    <row r="333" ht="11.25" customHeight="1">
      <c r="P333" s="20"/>
    </row>
    <row r="334" ht="11.25" customHeight="1">
      <c r="P334" s="20"/>
    </row>
    <row r="335" ht="11.25" customHeight="1">
      <c r="P335" s="20"/>
    </row>
    <row r="336" ht="11.25" customHeight="1">
      <c r="P336" s="20"/>
    </row>
    <row r="337" ht="11.25" customHeight="1">
      <c r="P337" s="20"/>
    </row>
    <row r="338" ht="11.25" customHeight="1">
      <c r="P338" s="20"/>
    </row>
    <row r="339" ht="11.25" customHeight="1">
      <c r="P339" s="20"/>
    </row>
    <row r="340" ht="11.25" customHeight="1">
      <c r="P340" s="20"/>
    </row>
    <row r="341" ht="11.25" customHeight="1">
      <c r="P341" s="20"/>
    </row>
    <row r="342" ht="11.25" customHeight="1">
      <c r="P342" s="20"/>
    </row>
    <row r="343" ht="11.25" customHeight="1">
      <c r="P343" s="20"/>
    </row>
    <row r="344" ht="11.25" customHeight="1">
      <c r="P344" s="20"/>
    </row>
    <row r="345" ht="11.25" customHeight="1">
      <c r="P345" s="20"/>
    </row>
    <row r="346" ht="11.25" customHeight="1">
      <c r="P346" s="20"/>
    </row>
    <row r="347" ht="11.25" customHeight="1">
      <c r="P347" s="20"/>
    </row>
    <row r="348" ht="11.25" customHeight="1">
      <c r="P348" s="20"/>
    </row>
    <row r="349" ht="11.25" customHeight="1">
      <c r="P349" s="20"/>
    </row>
    <row r="350" ht="11.25" customHeight="1">
      <c r="P350" s="20"/>
    </row>
    <row r="351" ht="11.25" customHeight="1">
      <c r="P351" s="20"/>
    </row>
    <row r="352" ht="11.25" customHeight="1">
      <c r="P352" s="20"/>
    </row>
    <row r="353" ht="11.25" customHeight="1">
      <c r="P353" s="20"/>
    </row>
    <row r="354" ht="11.25" customHeight="1">
      <c r="P354" s="20"/>
    </row>
    <row r="355" ht="11.25" customHeight="1">
      <c r="P355" s="20"/>
    </row>
    <row r="356" ht="11.25" customHeight="1">
      <c r="P356" s="20"/>
    </row>
    <row r="357" ht="11.25" customHeight="1">
      <c r="P357" s="20"/>
    </row>
    <row r="358" ht="11.25" customHeight="1">
      <c r="P358" s="20"/>
    </row>
    <row r="359" ht="11.25" customHeight="1">
      <c r="P359" s="20"/>
    </row>
    <row r="360" ht="11.25" customHeight="1">
      <c r="P360" s="20"/>
    </row>
    <row r="361" ht="11.25" customHeight="1">
      <c r="P361" s="20"/>
    </row>
    <row r="362" ht="11.25" customHeight="1">
      <c r="P362" s="20"/>
    </row>
    <row r="363" ht="11.25" customHeight="1">
      <c r="P363" s="20"/>
    </row>
    <row r="364" ht="11.25" customHeight="1">
      <c r="P364" s="20"/>
    </row>
    <row r="365" ht="11.25" customHeight="1">
      <c r="P365" s="20"/>
    </row>
    <row r="366" ht="11.25" customHeight="1">
      <c r="P366" s="20"/>
    </row>
    <row r="367" ht="11.25" customHeight="1">
      <c r="P367" s="20"/>
    </row>
    <row r="368" ht="11.25" customHeight="1">
      <c r="P368" s="20"/>
    </row>
    <row r="369" ht="11.25" customHeight="1">
      <c r="P369" s="20"/>
    </row>
    <row r="370" ht="11.25" customHeight="1">
      <c r="P370" s="20"/>
    </row>
    <row r="371" ht="11.25" customHeight="1">
      <c r="P371" s="20"/>
    </row>
    <row r="372" ht="11.25" customHeight="1">
      <c r="P372" s="20"/>
    </row>
    <row r="373" ht="11.25" customHeight="1">
      <c r="P373" s="20"/>
    </row>
    <row r="374" ht="11.25" customHeight="1">
      <c r="P374" s="20"/>
    </row>
    <row r="375" ht="11.25" customHeight="1">
      <c r="P375" s="20"/>
    </row>
    <row r="376" ht="11.25" customHeight="1">
      <c r="P376" s="20"/>
    </row>
    <row r="377" ht="11.25" customHeight="1">
      <c r="P377" s="20"/>
    </row>
    <row r="378" ht="11.25" customHeight="1">
      <c r="P378" s="20"/>
    </row>
    <row r="379" ht="11.25" customHeight="1">
      <c r="P379" s="20"/>
    </row>
    <row r="380" ht="11.25" customHeight="1">
      <c r="P380" s="20"/>
    </row>
    <row r="381" ht="11.25" customHeight="1">
      <c r="P381" s="20"/>
    </row>
    <row r="382" ht="11.25" customHeight="1">
      <c r="P382" s="20"/>
    </row>
    <row r="383" ht="11.25" customHeight="1">
      <c r="P383" s="20"/>
    </row>
    <row r="384" ht="11.25" customHeight="1">
      <c r="P384" s="20"/>
    </row>
    <row r="385" ht="11.25" customHeight="1">
      <c r="P385" s="20"/>
    </row>
    <row r="386" ht="11.25" customHeight="1">
      <c r="P386" s="20"/>
    </row>
    <row r="387" ht="11.25" customHeight="1">
      <c r="P387" s="20"/>
    </row>
    <row r="388" ht="11.25" customHeight="1">
      <c r="P388" s="20"/>
    </row>
    <row r="389" ht="11.25" customHeight="1">
      <c r="P389" s="20"/>
    </row>
    <row r="390" ht="11.25" customHeight="1">
      <c r="P390" s="20"/>
    </row>
    <row r="391" ht="11.25" customHeight="1">
      <c r="P391" s="20"/>
    </row>
    <row r="392" ht="11.25" customHeight="1">
      <c r="P392" s="20"/>
    </row>
    <row r="393" ht="11.25" customHeight="1">
      <c r="P393" s="20"/>
    </row>
    <row r="394" ht="11.25" customHeight="1">
      <c r="P394" s="20"/>
    </row>
    <row r="395" ht="11.25" customHeight="1">
      <c r="P395" s="20"/>
    </row>
    <row r="396" ht="11.25" customHeight="1">
      <c r="P396" s="20"/>
    </row>
    <row r="397" ht="11.25" customHeight="1">
      <c r="P397" s="20"/>
    </row>
    <row r="398" ht="11.25" customHeight="1">
      <c r="P398" s="20"/>
    </row>
    <row r="399" ht="11.25" customHeight="1">
      <c r="P399" s="20"/>
    </row>
    <row r="400" ht="11.25" customHeight="1">
      <c r="P400" s="20"/>
    </row>
    <row r="401" ht="11.25" customHeight="1">
      <c r="P401" s="20"/>
    </row>
    <row r="402" ht="11.25" customHeight="1">
      <c r="P402" s="20"/>
    </row>
    <row r="403" ht="11.25" customHeight="1">
      <c r="P403" s="20"/>
    </row>
    <row r="404" ht="11.25" customHeight="1">
      <c r="P404" s="20"/>
    </row>
    <row r="405" ht="11.25" customHeight="1">
      <c r="P405" s="20"/>
    </row>
    <row r="406" ht="11.25" customHeight="1">
      <c r="P406" s="20"/>
    </row>
    <row r="407" ht="11.25" customHeight="1">
      <c r="P407" s="20"/>
    </row>
    <row r="408" ht="11.25" customHeight="1">
      <c r="P408" s="20"/>
    </row>
    <row r="409" ht="11.25" customHeight="1">
      <c r="P409" s="20"/>
    </row>
    <row r="410" ht="11.25" customHeight="1">
      <c r="P410" s="20"/>
    </row>
    <row r="411" ht="11.25" customHeight="1">
      <c r="P411" s="20"/>
    </row>
    <row r="412" ht="11.25" customHeight="1">
      <c r="P412" s="20"/>
    </row>
    <row r="413" ht="11.25" customHeight="1">
      <c r="P413" s="20"/>
    </row>
    <row r="414" ht="11.25" customHeight="1">
      <c r="P414" s="20"/>
    </row>
    <row r="415" ht="11.25" customHeight="1">
      <c r="P415" s="20"/>
    </row>
    <row r="416" ht="11.25" customHeight="1">
      <c r="P416" s="20"/>
    </row>
    <row r="417" ht="11.25" customHeight="1">
      <c r="P417" s="20"/>
    </row>
    <row r="418" ht="11.25" customHeight="1">
      <c r="P418" s="20"/>
    </row>
    <row r="419" ht="11.25" customHeight="1">
      <c r="P419" s="20"/>
    </row>
    <row r="420" ht="11.25" customHeight="1">
      <c r="P420" s="20"/>
    </row>
    <row r="421" ht="11.25" customHeight="1">
      <c r="P421" s="20"/>
    </row>
    <row r="422" ht="11.25" customHeight="1">
      <c r="P422" s="20"/>
    </row>
    <row r="423" ht="11.25" customHeight="1">
      <c r="P423" s="20"/>
    </row>
    <row r="424" ht="11.25" customHeight="1">
      <c r="P424" s="20"/>
    </row>
    <row r="425" ht="11.25" customHeight="1">
      <c r="P425" s="20"/>
    </row>
    <row r="426" ht="11.25" customHeight="1">
      <c r="P426" s="20"/>
    </row>
    <row r="427" ht="11.25" customHeight="1">
      <c r="P427" s="20"/>
    </row>
    <row r="428" ht="11.25" customHeight="1">
      <c r="P428" s="20"/>
    </row>
    <row r="429" ht="11.25" customHeight="1">
      <c r="P429" s="20"/>
    </row>
    <row r="430" ht="11.25" customHeight="1">
      <c r="P430" s="20"/>
    </row>
    <row r="431" ht="11.25" customHeight="1">
      <c r="P431" s="20"/>
    </row>
    <row r="432" ht="11.25" customHeight="1">
      <c r="P432" s="20"/>
    </row>
    <row r="433" ht="11.25" customHeight="1">
      <c r="P433" s="20"/>
    </row>
    <row r="434" ht="11.25" customHeight="1">
      <c r="P434" s="20"/>
    </row>
    <row r="435" ht="11.25" customHeight="1">
      <c r="P435" s="20"/>
    </row>
    <row r="436" ht="11.25" customHeight="1">
      <c r="P436" s="20"/>
    </row>
    <row r="437" ht="11.25" customHeight="1">
      <c r="P437" s="20"/>
    </row>
    <row r="438" ht="11.25" customHeight="1">
      <c r="P438" s="20"/>
    </row>
    <row r="439" ht="11.25" customHeight="1">
      <c r="P439" s="20"/>
    </row>
    <row r="440" ht="11.25" customHeight="1">
      <c r="P440" s="20"/>
    </row>
    <row r="441" ht="11.25" customHeight="1">
      <c r="P441" s="20"/>
    </row>
    <row r="442" ht="11.25" customHeight="1">
      <c r="P442" s="20"/>
    </row>
    <row r="443" ht="11.25" customHeight="1">
      <c r="P443" s="20"/>
    </row>
    <row r="444" ht="11.25" customHeight="1">
      <c r="P444" s="20"/>
    </row>
    <row r="445" ht="11.25" customHeight="1">
      <c r="P445" s="20"/>
    </row>
    <row r="446" ht="11.25" customHeight="1">
      <c r="P446" s="20"/>
    </row>
    <row r="447" ht="11.25" customHeight="1">
      <c r="P447" s="20"/>
    </row>
    <row r="448" ht="11.25" customHeight="1">
      <c r="P448" s="20"/>
    </row>
    <row r="449" ht="11.25" customHeight="1">
      <c r="P449" s="20"/>
    </row>
    <row r="450" ht="11.25" customHeight="1">
      <c r="P450" s="20"/>
    </row>
    <row r="451" ht="11.25" customHeight="1">
      <c r="P451" s="20"/>
    </row>
    <row r="452" ht="11.25" customHeight="1">
      <c r="P452" s="20"/>
    </row>
    <row r="453" ht="11.25" customHeight="1">
      <c r="P453" s="20"/>
    </row>
    <row r="454" ht="11.25" customHeight="1">
      <c r="P454" s="20"/>
    </row>
    <row r="455" ht="11.25" customHeight="1">
      <c r="P455" s="20"/>
    </row>
    <row r="456" ht="11.25" customHeight="1">
      <c r="P456" s="20"/>
    </row>
    <row r="457" ht="11.25" customHeight="1">
      <c r="P457" s="20"/>
    </row>
    <row r="458" ht="11.25" customHeight="1">
      <c r="P458" s="20"/>
    </row>
    <row r="459" ht="11.25" customHeight="1">
      <c r="P459" s="20"/>
    </row>
    <row r="460" ht="11.25" customHeight="1">
      <c r="P460" s="20"/>
    </row>
    <row r="461" ht="11.25" customHeight="1">
      <c r="P461" s="20"/>
    </row>
    <row r="462" ht="11.25" customHeight="1">
      <c r="P462" s="20"/>
    </row>
    <row r="463" ht="11.25" customHeight="1">
      <c r="P463" s="20"/>
    </row>
    <row r="464" ht="11.25" customHeight="1">
      <c r="P464" s="20"/>
    </row>
    <row r="465" ht="11.25" customHeight="1">
      <c r="P465" s="20"/>
    </row>
    <row r="466" ht="11.25" customHeight="1">
      <c r="P466" s="20"/>
    </row>
    <row r="467" ht="11.25" customHeight="1">
      <c r="P467" s="20"/>
    </row>
    <row r="468" ht="11.25" customHeight="1">
      <c r="P468" s="20"/>
    </row>
    <row r="469" ht="11.25" customHeight="1">
      <c r="P469" s="20"/>
    </row>
    <row r="470" ht="11.25" customHeight="1">
      <c r="P470" s="20"/>
    </row>
    <row r="471" ht="11.25" customHeight="1">
      <c r="P471" s="20"/>
    </row>
    <row r="472" ht="11.25" customHeight="1">
      <c r="P472" s="20"/>
    </row>
    <row r="473" ht="11.25" customHeight="1">
      <c r="P473" s="20"/>
    </row>
    <row r="474" ht="11.25" customHeight="1">
      <c r="P474" s="20"/>
    </row>
    <row r="475" ht="11.25" customHeight="1">
      <c r="P475" s="20"/>
    </row>
    <row r="476" ht="11.25" customHeight="1">
      <c r="P476" s="20"/>
    </row>
    <row r="477" ht="11.25" customHeight="1">
      <c r="P477" s="20"/>
    </row>
    <row r="478" ht="11.25" customHeight="1">
      <c r="P478" s="20"/>
    </row>
    <row r="479" ht="11.25" customHeight="1">
      <c r="P479" s="20"/>
    </row>
    <row r="480" ht="11.25" customHeight="1">
      <c r="P480" s="20"/>
    </row>
    <row r="481" ht="11.25" customHeight="1">
      <c r="P481" s="20"/>
    </row>
    <row r="482" ht="11.25" customHeight="1">
      <c r="P482" s="20"/>
    </row>
    <row r="483" ht="11.25" customHeight="1">
      <c r="P483" s="20"/>
    </row>
    <row r="484" ht="11.25" customHeight="1">
      <c r="P484" s="20"/>
    </row>
    <row r="485" ht="11.25" customHeight="1">
      <c r="P485" s="20"/>
    </row>
    <row r="486" ht="11.25" customHeight="1">
      <c r="P486" s="20"/>
    </row>
    <row r="487" ht="11.25" customHeight="1">
      <c r="P487" s="20"/>
    </row>
    <row r="488" ht="11.25" customHeight="1">
      <c r="P488" s="20"/>
    </row>
    <row r="489" ht="11.25" customHeight="1">
      <c r="P489" s="20"/>
    </row>
    <row r="490" ht="11.25" customHeight="1">
      <c r="P490" s="20"/>
    </row>
    <row r="491" ht="11.25" customHeight="1">
      <c r="P491" s="20"/>
    </row>
    <row r="492" ht="11.25" customHeight="1">
      <c r="P492" s="20"/>
    </row>
    <row r="493" ht="11.25" customHeight="1">
      <c r="P493" s="20"/>
    </row>
    <row r="494" ht="11.25" customHeight="1">
      <c r="P494" s="20"/>
    </row>
    <row r="495" ht="11.25" customHeight="1">
      <c r="P495" s="20"/>
    </row>
    <row r="496" ht="11.25" customHeight="1">
      <c r="P496" s="20"/>
    </row>
    <row r="497" ht="11.25" customHeight="1">
      <c r="P497" s="20"/>
    </row>
    <row r="498" ht="11.25" customHeight="1">
      <c r="P498" s="20"/>
    </row>
    <row r="499" ht="11.25" customHeight="1">
      <c r="P499" s="20"/>
    </row>
    <row r="500" ht="11.25" customHeight="1">
      <c r="P500" s="20"/>
    </row>
    <row r="501" ht="11.25" customHeight="1">
      <c r="P501" s="20"/>
    </row>
    <row r="502" ht="11.25" customHeight="1">
      <c r="P502" s="20"/>
    </row>
    <row r="503" ht="11.25" customHeight="1">
      <c r="P503" s="20"/>
    </row>
    <row r="504" ht="11.25" customHeight="1">
      <c r="P504" s="20"/>
    </row>
    <row r="505" ht="11.25" customHeight="1">
      <c r="P505" s="20"/>
    </row>
    <row r="506" ht="11.25" customHeight="1">
      <c r="P506" s="20"/>
    </row>
    <row r="507" ht="11.25" customHeight="1">
      <c r="P507" s="20"/>
    </row>
    <row r="508" ht="11.25" customHeight="1">
      <c r="P508" s="20"/>
    </row>
    <row r="509" ht="11.25" customHeight="1">
      <c r="P509" s="20"/>
    </row>
    <row r="510" ht="11.25" customHeight="1">
      <c r="P510" s="20"/>
    </row>
    <row r="511" ht="11.25" customHeight="1">
      <c r="P511" s="20"/>
    </row>
    <row r="512" ht="11.25" customHeight="1">
      <c r="P512" s="20"/>
    </row>
    <row r="513" ht="11.25" customHeight="1">
      <c r="P513" s="20"/>
    </row>
    <row r="514" ht="11.25" customHeight="1">
      <c r="P514" s="20"/>
    </row>
    <row r="515" ht="11.25" customHeight="1">
      <c r="P515" s="20"/>
    </row>
    <row r="516" ht="11.25" customHeight="1">
      <c r="P516" s="20"/>
    </row>
    <row r="517" ht="11.25" customHeight="1">
      <c r="P517" s="20"/>
    </row>
    <row r="518" ht="11.25" customHeight="1">
      <c r="P518" s="20"/>
    </row>
    <row r="519" ht="11.25" customHeight="1">
      <c r="P519" s="20"/>
    </row>
    <row r="520" ht="11.25" customHeight="1">
      <c r="P520" s="20"/>
    </row>
    <row r="521" ht="11.25" customHeight="1">
      <c r="P521" s="20"/>
    </row>
    <row r="522" ht="11.25" customHeight="1">
      <c r="P522" s="20"/>
    </row>
    <row r="523" ht="11.25" customHeight="1">
      <c r="P523" s="20"/>
    </row>
    <row r="524" ht="11.25" customHeight="1">
      <c r="P524" s="20"/>
    </row>
    <row r="525" ht="11.25" customHeight="1">
      <c r="P525" s="20"/>
    </row>
    <row r="526" ht="11.25" customHeight="1">
      <c r="P526" s="20"/>
    </row>
    <row r="527" ht="11.25" customHeight="1">
      <c r="P527" s="20"/>
    </row>
    <row r="528" ht="11.25" customHeight="1">
      <c r="P528" s="20"/>
    </row>
    <row r="529" ht="11.25" customHeight="1">
      <c r="P529" s="20"/>
    </row>
    <row r="530" ht="11.25" customHeight="1">
      <c r="P530" s="20"/>
    </row>
    <row r="531" ht="11.25" customHeight="1">
      <c r="P531" s="20"/>
    </row>
    <row r="532" ht="11.25" customHeight="1">
      <c r="P532" s="20"/>
    </row>
    <row r="533" ht="11.25" customHeight="1">
      <c r="P533" s="20"/>
    </row>
    <row r="534" ht="11.25" customHeight="1">
      <c r="P534" s="20"/>
    </row>
    <row r="535" ht="11.25" customHeight="1">
      <c r="P535" s="20"/>
    </row>
    <row r="536" ht="11.25" customHeight="1">
      <c r="P536" s="20"/>
    </row>
    <row r="537" ht="11.25" customHeight="1">
      <c r="P537" s="20"/>
    </row>
    <row r="538" ht="11.25" customHeight="1">
      <c r="P538" s="20"/>
    </row>
    <row r="539" ht="11.25" customHeight="1">
      <c r="P539" s="20"/>
    </row>
    <row r="540" ht="11.25" customHeight="1">
      <c r="P540" s="20"/>
    </row>
    <row r="541" ht="11.25" customHeight="1">
      <c r="P541" s="20"/>
    </row>
    <row r="542" ht="11.25" customHeight="1">
      <c r="P542" s="20"/>
    </row>
    <row r="543" ht="11.25" customHeight="1">
      <c r="P543" s="20"/>
    </row>
    <row r="544" ht="11.25" customHeight="1">
      <c r="P544" s="20"/>
    </row>
    <row r="545" ht="11.25" customHeight="1">
      <c r="P545" s="20"/>
    </row>
    <row r="546" ht="11.25" customHeight="1">
      <c r="P546" s="20"/>
    </row>
    <row r="547" ht="11.25" customHeight="1">
      <c r="P547" s="20"/>
    </row>
    <row r="548" ht="11.25" customHeight="1">
      <c r="P548" s="20"/>
    </row>
    <row r="549" ht="11.25" customHeight="1">
      <c r="P549" s="20"/>
    </row>
    <row r="550" ht="11.25" customHeight="1">
      <c r="P550" s="20"/>
    </row>
    <row r="551" ht="11.25" customHeight="1">
      <c r="P551" s="20"/>
    </row>
    <row r="552" ht="11.25" customHeight="1">
      <c r="P552" s="20"/>
    </row>
    <row r="553" ht="11.25" customHeight="1">
      <c r="P553" s="20"/>
    </row>
    <row r="554" ht="11.25" customHeight="1">
      <c r="P554" s="20"/>
    </row>
    <row r="555" ht="11.25" customHeight="1">
      <c r="P555" s="20"/>
    </row>
    <row r="556" ht="11.25" customHeight="1">
      <c r="P556" s="20"/>
    </row>
    <row r="557" ht="11.25" customHeight="1">
      <c r="P557" s="20"/>
    </row>
    <row r="558" ht="11.25" customHeight="1">
      <c r="P558" s="20"/>
    </row>
    <row r="559" ht="11.25" customHeight="1">
      <c r="P559" s="20"/>
    </row>
    <row r="560" ht="11.25" customHeight="1">
      <c r="P560" s="20"/>
    </row>
    <row r="561" ht="11.25" customHeight="1">
      <c r="P561" s="20"/>
    </row>
    <row r="562" ht="11.25" customHeight="1">
      <c r="P562" s="20"/>
    </row>
    <row r="563" ht="11.25" customHeight="1">
      <c r="P563" s="20"/>
    </row>
    <row r="564" ht="11.25" customHeight="1">
      <c r="P564" s="20"/>
    </row>
    <row r="565" ht="11.25" customHeight="1">
      <c r="P565" s="20"/>
    </row>
    <row r="566" ht="11.25" customHeight="1">
      <c r="P566" s="20"/>
    </row>
    <row r="567" ht="11.25" customHeight="1">
      <c r="P567" s="20"/>
    </row>
    <row r="568" ht="11.25" customHeight="1">
      <c r="P568" s="20"/>
    </row>
    <row r="569" ht="11.25" customHeight="1">
      <c r="P569" s="20"/>
    </row>
    <row r="570" ht="11.25" customHeight="1">
      <c r="P570" s="20"/>
    </row>
    <row r="571" ht="11.25" customHeight="1">
      <c r="P571" s="20"/>
    </row>
    <row r="572" ht="11.25" customHeight="1">
      <c r="P572" s="20"/>
    </row>
    <row r="573" ht="11.25" customHeight="1">
      <c r="P573" s="20"/>
    </row>
    <row r="574" ht="11.25" customHeight="1">
      <c r="P574" s="20"/>
    </row>
    <row r="575" ht="11.25" customHeight="1">
      <c r="P575" s="20"/>
    </row>
    <row r="576" ht="11.25" customHeight="1">
      <c r="P576" s="20"/>
    </row>
    <row r="577" ht="11.25" customHeight="1">
      <c r="P577" s="20"/>
    </row>
    <row r="578" ht="11.25" customHeight="1">
      <c r="P578" s="20"/>
    </row>
    <row r="579" ht="11.25" customHeight="1">
      <c r="P579" s="20"/>
    </row>
    <row r="580" ht="11.25" customHeight="1">
      <c r="P580" s="20"/>
    </row>
    <row r="581" ht="11.25" customHeight="1">
      <c r="P581" s="20"/>
    </row>
    <row r="582" ht="11.25" customHeight="1">
      <c r="P582" s="20"/>
    </row>
    <row r="583" ht="11.25" customHeight="1">
      <c r="P583" s="20"/>
    </row>
    <row r="584" ht="11.25" customHeight="1">
      <c r="P584" s="20"/>
    </row>
    <row r="585" ht="11.25" customHeight="1">
      <c r="P585" s="20"/>
    </row>
    <row r="586" ht="11.25" customHeight="1">
      <c r="P586" s="20"/>
    </row>
    <row r="587" ht="11.25" customHeight="1">
      <c r="P587" s="20"/>
    </row>
    <row r="588" ht="11.25" customHeight="1">
      <c r="P588" s="20"/>
    </row>
    <row r="589" ht="11.25" customHeight="1">
      <c r="P589" s="20"/>
    </row>
    <row r="590" ht="11.25" customHeight="1">
      <c r="P590" s="20"/>
    </row>
    <row r="591" ht="11.25" customHeight="1">
      <c r="P591" s="20"/>
    </row>
    <row r="592" ht="11.25" customHeight="1">
      <c r="P592" s="20"/>
    </row>
    <row r="593" ht="11.25" customHeight="1">
      <c r="P593" s="20"/>
    </row>
    <row r="594" ht="11.25" customHeight="1">
      <c r="P594" s="20"/>
    </row>
    <row r="595" ht="11.25" customHeight="1">
      <c r="P595" s="20"/>
    </row>
    <row r="596" ht="11.25" customHeight="1">
      <c r="P596" s="20"/>
    </row>
    <row r="597" spans="14:16" ht="11.25" customHeight="1">
      <c r="N597" s="18"/>
      <c r="P597" s="18"/>
    </row>
    <row r="598" spans="14:16" ht="11.25" customHeight="1">
      <c r="N598" s="18"/>
      <c r="P598" s="18"/>
    </row>
    <row r="599" ht="11.25" customHeight="1">
      <c r="P599" s="20"/>
    </row>
    <row r="600" ht="11.25" customHeight="1">
      <c r="P600" s="20"/>
    </row>
    <row r="601" ht="11.25" customHeight="1">
      <c r="P601" s="20"/>
    </row>
    <row r="602" ht="11.25" customHeight="1">
      <c r="P602" s="20"/>
    </row>
    <row r="603" ht="11.25" customHeight="1">
      <c r="P603" s="20"/>
    </row>
    <row r="604" ht="11.25" customHeight="1">
      <c r="P604" s="20"/>
    </row>
    <row r="605" ht="11.25" customHeight="1">
      <c r="P605" s="20"/>
    </row>
    <row r="606" ht="11.25" customHeight="1">
      <c r="P606" s="20"/>
    </row>
    <row r="607" ht="11.25" customHeight="1">
      <c r="P607" s="20"/>
    </row>
    <row r="608" ht="11.25" customHeight="1">
      <c r="P608" s="20"/>
    </row>
    <row r="609" ht="11.25" customHeight="1">
      <c r="P609" s="20"/>
    </row>
    <row r="610" ht="11.25" customHeight="1">
      <c r="P610" s="20"/>
    </row>
    <row r="611" ht="11.25" customHeight="1">
      <c r="P611" s="20"/>
    </row>
    <row r="612" ht="11.25" customHeight="1">
      <c r="P612" s="20"/>
    </row>
    <row r="613" ht="11.25" customHeight="1">
      <c r="P613" s="20"/>
    </row>
    <row r="614" ht="11.25" customHeight="1">
      <c r="P614" s="20"/>
    </row>
    <row r="615" ht="11.25" customHeight="1">
      <c r="P615" s="20"/>
    </row>
    <row r="616" ht="11.25" customHeight="1">
      <c r="P616" s="20"/>
    </row>
    <row r="617" ht="11.25" customHeight="1">
      <c r="P617" s="20"/>
    </row>
    <row r="618" ht="11.25" customHeight="1">
      <c r="P618" s="20"/>
    </row>
    <row r="619" ht="11.25" customHeight="1">
      <c r="P619" s="20"/>
    </row>
    <row r="620" ht="11.25" customHeight="1">
      <c r="P620" s="20"/>
    </row>
    <row r="621" ht="11.25" customHeight="1">
      <c r="P621" s="20"/>
    </row>
    <row r="622" ht="11.25" customHeight="1">
      <c r="P622" s="20"/>
    </row>
    <row r="623" ht="11.25" customHeight="1">
      <c r="P623" s="20"/>
    </row>
    <row r="624" ht="11.25" customHeight="1">
      <c r="P624" s="20"/>
    </row>
    <row r="625" ht="11.25" customHeight="1">
      <c r="P625" s="20"/>
    </row>
    <row r="626" ht="11.25" customHeight="1">
      <c r="P626" s="20"/>
    </row>
    <row r="627" ht="11.25" customHeight="1">
      <c r="P627" s="20"/>
    </row>
    <row r="628" ht="11.25" customHeight="1">
      <c r="P628" s="20"/>
    </row>
    <row r="629" ht="11.25" customHeight="1">
      <c r="P629" s="20"/>
    </row>
    <row r="630" ht="11.25" customHeight="1">
      <c r="P630" s="20"/>
    </row>
    <row r="631" ht="11.25" customHeight="1">
      <c r="P631" s="20"/>
    </row>
    <row r="632" ht="11.25" customHeight="1">
      <c r="P632" s="20"/>
    </row>
    <row r="633" ht="11.25" customHeight="1">
      <c r="P633" s="20"/>
    </row>
    <row r="634" ht="11.25" customHeight="1">
      <c r="P634" s="20"/>
    </row>
    <row r="635" ht="11.25" customHeight="1">
      <c r="P635" s="20"/>
    </row>
    <row r="636" ht="11.25" customHeight="1">
      <c r="P636" s="20"/>
    </row>
    <row r="637" ht="11.25" customHeight="1">
      <c r="P637" s="20"/>
    </row>
    <row r="638" ht="11.25" customHeight="1">
      <c r="P638" s="20"/>
    </row>
    <row r="639" ht="11.25" customHeight="1">
      <c r="P639" s="20"/>
    </row>
    <row r="640" ht="11.25" customHeight="1">
      <c r="P640" s="20"/>
    </row>
    <row r="641" ht="11.25" customHeight="1">
      <c r="P641" s="20"/>
    </row>
    <row r="642" ht="11.25" customHeight="1">
      <c r="P642" s="20"/>
    </row>
    <row r="643" ht="11.25" customHeight="1">
      <c r="P643" s="20"/>
    </row>
    <row r="644" ht="11.25" customHeight="1">
      <c r="P644" s="20"/>
    </row>
    <row r="645" ht="11.25" customHeight="1">
      <c r="P645" s="20"/>
    </row>
    <row r="646" ht="11.25" customHeight="1">
      <c r="P646" s="20"/>
    </row>
    <row r="647" ht="11.25" customHeight="1">
      <c r="P647" s="20"/>
    </row>
    <row r="648" ht="11.25" customHeight="1">
      <c r="P648" s="20"/>
    </row>
    <row r="649" ht="11.25" customHeight="1">
      <c r="P649" s="20"/>
    </row>
    <row r="650" ht="11.25" customHeight="1">
      <c r="P650" s="20"/>
    </row>
    <row r="651" ht="11.25" customHeight="1">
      <c r="P651" s="20"/>
    </row>
    <row r="652" ht="11.25" customHeight="1">
      <c r="P652" s="20"/>
    </row>
    <row r="653" ht="11.25" customHeight="1">
      <c r="P653" s="20"/>
    </row>
    <row r="654" ht="11.25" customHeight="1">
      <c r="P654" s="20"/>
    </row>
    <row r="655" ht="11.25" customHeight="1">
      <c r="P655" s="20"/>
    </row>
    <row r="656" ht="11.25" customHeight="1">
      <c r="P656" s="20"/>
    </row>
    <row r="657" ht="11.25" customHeight="1">
      <c r="P657" s="20"/>
    </row>
    <row r="658" ht="11.25" customHeight="1">
      <c r="P658" s="20"/>
    </row>
    <row r="659" ht="11.25" customHeight="1">
      <c r="P659" s="20"/>
    </row>
    <row r="660" ht="11.25" customHeight="1">
      <c r="P660" s="20"/>
    </row>
    <row r="661" ht="11.25" customHeight="1">
      <c r="P661" s="20"/>
    </row>
    <row r="662" ht="11.25" customHeight="1">
      <c r="P662" s="20"/>
    </row>
    <row r="663" ht="11.25" customHeight="1">
      <c r="P663" s="20"/>
    </row>
    <row r="664" ht="11.25" customHeight="1">
      <c r="P664" s="20"/>
    </row>
    <row r="665" ht="11.25" customHeight="1">
      <c r="P665" s="20"/>
    </row>
    <row r="666" ht="11.25" customHeight="1">
      <c r="P666" s="20"/>
    </row>
    <row r="667" ht="11.25" customHeight="1">
      <c r="P667" s="20"/>
    </row>
    <row r="668" ht="11.25" customHeight="1">
      <c r="P668" s="20"/>
    </row>
    <row r="669" ht="11.25" customHeight="1">
      <c r="P669" s="20"/>
    </row>
    <row r="670" ht="11.25" customHeight="1">
      <c r="P670" s="20"/>
    </row>
    <row r="671" ht="11.25" customHeight="1">
      <c r="P671" s="20"/>
    </row>
    <row r="672" ht="11.25" customHeight="1">
      <c r="P672" s="20"/>
    </row>
    <row r="673" ht="11.25" customHeight="1">
      <c r="P673" s="20"/>
    </row>
    <row r="674" ht="11.25" customHeight="1">
      <c r="P674" s="20"/>
    </row>
    <row r="675" ht="11.25" customHeight="1">
      <c r="P675" s="20"/>
    </row>
    <row r="676" ht="11.25" customHeight="1">
      <c r="P676" s="20"/>
    </row>
    <row r="677" ht="11.25" customHeight="1">
      <c r="P677" s="20"/>
    </row>
    <row r="678" ht="11.25" customHeight="1">
      <c r="P678" s="20"/>
    </row>
    <row r="679" ht="11.25" customHeight="1">
      <c r="P679" s="20"/>
    </row>
    <row r="680" ht="11.25" customHeight="1">
      <c r="P680" s="20"/>
    </row>
    <row r="681" ht="11.25" customHeight="1">
      <c r="P681" s="20"/>
    </row>
    <row r="682" ht="11.25" customHeight="1">
      <c r="P682" s="20"/>
    </row>
    <row r="683" ht="11.25" customHeight="1">
      <c r="P683" s="20"/>
    </row>
    <row r="684" ht="11.25" customHeight="1">
      <c r="P684" s="20"/>
    </row>
    <row r="685" ht="11.25" customHeight="1">
      <c r="P685" s="20"/>
    </row>
    <row r="686" ht="11.25" customHeight="1">
      <c r="P686" s="20"/>
    </row>
    <row r="687" ht="11.25" customHeight="1">
      <c r="P687" s="20"/>
    </row>
    <row r="688" ht="11.25" customHeight="1">
      <c r="P688" s="20"/>
    </row>
    <row r="689" ht="11.25" customHeight="1">
      <c r="P689" s="20"/>
    </row>
    <row r="690" ht="11.25" customHeight="1">
      <c r="P690" s="20"/>
    </row>
    <row r="691" ht="11.25" customHeight="1">
      <c r="P691" s="20"/>
    </row>
    <row r="692" ht="11.25" customHeight="1">
      <c r="P692" s="20"/>
    </row>
    <row r="693" ht="11.25" customHeight="1">
      <c r="P693" s="20"/>
    </row>
    <row r="694" ht="11.25" customHeight="1">
      <c r="P694" s="20"/>
    </row>
    <row r="695" ht="11.25" customHeight="1">
      <c r="P695" s="20"/>
    </row>
    <row r="696" ht="11.25" customHeight="1">
      <c r="P696" s="20"/>
    </row>
    <row r="697" ht="11.25" customHeight="1">
      <c r="P697" s="20"/>
    </row>
    <row r="698" ht="11.25" customHeight="1">
      <c r="P698" s="20"/>
    </row>
    <row r="699" ht="11.25" customHeight="1">
      <c r="P699" s="20"/>
    </row>
    <row r="700" ht="11.25" customHeight="1">
      <c r="P700" s="20"/>
    </row>
    <row r="701" ht="11.25" customHeight="1">
      <c r="P701" s="20"/>
    </row>
    <row r="702" ht="11.25" customHeight="1">
      <c r="P702" s="20"/>
    </row>
    <row r="703" ht="11.25" customHeight="1">
      <c r="P703" s="20"/>
    </row>
    <row r="704" ht="11.25" customHeight="1">
      <c r="P704" s="20"/>
    </row>
    <row r="705" ht="11.25" customHeight="1">
      <c r="P705" s="20"/>
    </row>
    <row r="706" ht="11.25" customHeight="1">
      <c r="P706" s="20"/>
    </row>
    <row r="707" ht="11.25" customHeight="1">
      <c r="P707" s="20"/>
    </row>
    <row r="708" ht="11.25" customHeight="1">
      <c r="P708" s="20"/>
    </row>
    <row r="709" ht="11.25" customHeight="1">
      <c r="P709" s="20"/>
    </row>
    <row r="710" ht="11.25" customHeight="1">
      <c r="P710" s="20"/>
    </row>
    <row r="711" ht="11.25" customHeight="1">
      <c r="P711" s="20"/>
    </row>
    <row r="712" ht="11.25" customHeight="1">
      <c r="P712" s="20"/>
    </row>
    <row r="713" ht="11.25" customHeight="1">
      <c r="P713" s="20"/>
    </row>
    <row r="714" ht="11.25" customHeight="1">
      <c r="P714" s="20"/>
    </row>
    <row r="715" ht="11.25" customHeight="1">
      <c r="P715" s="20"/>
    </row>
    <row r="716" ht="11.25" customHeight="1">
      <c r="P716" s="20"/>
    </row>
    <row r="717" ht="11.25" customHeight="1">
      <c r="P717" s="20"/>
    </row>
    <row r="718" ht="11.25" customHeight="1">
      <c r="P718" s="20"/>
    </row>
    <row r="719" ht="11.25" customHeight="1">
      <c r="P719" s="20"/>
    </row>
    <row r="720" ht="11.25" customHeight="1">
      <c r="P720" s="20"/>
    </row>
    <row r="721" ht="11.25" customHeight="1">
      <c r="P721" s="20"/>
    </row>
    <row r="722" ht="11.25" customHeight="1">
      <c r="P722" s="20"/>
    </row>
    <row r="723" ht="11.25" customHeight="1">
      <c r="P723" s="20"/>
    </row>
    <row r="724" ht="11.25" customHeight="1">
      <c r="P724" s="20"/>
    </row>
    <row r="725" ht="11.25" customHeight="1">
      <c r="P725" s="20"/>
    </row>
    <row r="726" ht="11.25" customHeight="1">
      <c r="P726" s="20"/>
    </row>
    <row r="727" ht="11.25" customHeight="1">
      <c r="P727" s="20"/>
    </row>
    <row r="728" ht="11.25" customHeight="1">
      <c r="P728" s="20"/>
    </row>
    <row r="729" ht="11.25" customHeight="1">
      <c r="P729" s="20"/>
    </row>
    <row r="730" ht="11.25" customHeight="1">
      <c r="P730" s="20"/>
    </row>
    <row r="731" ht="11.25" customHeight="1">
      <c r="P731" s="20"/>
    </row>
    <row r="732" ht="11.25" customHeight="1">
      <c r="P732" s="20"/>
    </row>
    <row r="733" ht="11.25" customHeight="1">
      <c r="P733" s="20"/>
    </row>
    <row r="734" ht="11.25" customHeight="1">
      <c r="P734" s="20"/>
    </row>
    <row r="735" ht="11.25" customHeight="1">
      <c r="P735" s="20"/>
    </row>
    <row r="736" ht="11.25" customHeight="1">
      <c r="P736" s="20"/>
    </row>
    <row r="737" ht="11.25" customHeight="1">
      <c r="P737" s="20"/>
    </row>
    <row r="738" ht="11.25" customHeight="1">
      <c r="P738" s="20"/>
    </row>
    <row r="739" ht="11.25" customHeight="1">
      <c r="P739" s="20"/>
    </row>
    <row r="740" ht="11.25" customHeight="1">
      <c r="P740" s="20"/>
    </row>
    <row r="741" ht="11.25" customHeight="1">
      <c r="P741" s="20"/>
    </row>
    <row r="742" ht="11.25" customHeight="1">
      <c r="P742" s="20"/>
    </row>
    <row r="743" ht="11.25" customHeight="1">
      <c r="P743" s="20"/>
    </row>
    <row r="744" ht="11.25" customHeight="1">
      <c r="P744" s="20"/>
    </row>
    <row r="745" ht="11.25" customHeight="1">
      <c r="P745" s="20"/>
    </row>
    <row r="746" ht="11.25" customHeight="1">
      <c r="P746" s="20"/>
    </row>
    <row r="747" ht="11.25" customHeight="1">
      <c r="P747" s="20"/>
    </row>
    <row r="748" ht="11.25" customHeight="1">
      <c r="P748" s="20"/>
    </row>
    <row r="749" ht="11.25" customHeight="1">
      <c r="P749" s="20"/>
    </row>
    <row r="750" ht="11.25" customHeight="1">
      <c r="P750" s="20"/>
    </row>
    <row r="751" ht="11.25" customHeight="1">
      <c r="P751" s="20"/>
    </row>
    <row r="752" ht="11.25" customHeight="1">
      <c r="P752" s="20"/>
    </row>
    <row r="753" ht="11.25" customHeight="1">
      <c r="P753" s="20"/>
    </row>
    <row r="754" ht="11.25" customHeight="1">
      <c r="P754" s="20"/>
    </row>
    <row r="755" ht="11.25" customHeight="1">
      <c r="P755" s="20"/>
    </row>
    <row r="756" ht="11.25" customHeight="1">
      <c r="P756" s="20"/>
    </row>
    <row r="757" ht="11.25" customHeight="1">
      <c r="P757" s="20"/>
    </row>
    <row r="758" ht="11.25" customHeight="1">
      <c r="P758" s="20"/>
    </row>
    <row r="759" ht="11.25" customHeight="1">
      <c r="P759" s="20"/>
    </row>
    <row r="760" ht="11.25" customHeight="1">
      <c r="P760" s="20"/>
    </row>
    <row r="761" ht="11.25" customHeight="1">
      <c r="P761" s="20"/>
    </row>
    <row r="762" ht="11.25" customHeight="1">
      <c r="P762" s="20"/>
    </row>
    <row r="763" ht="11.25" customHeight="1">
      <c r="P763" s="20"/>
    </row>
    <row r="764" ht="11.25" customHeight="1">
      <c r="P764" s="20"/>
    </row>
    <row r="765" ht="11.25" customHeight="1">
      <c r="P765" s="20"/>
    </row>
    <row r="766" ht="11.25" customHeight="1">
      <c r="P766" s="20"/>
    </row>
    <row r="767" ht="11.25" customHeight="1">
      <c r="P767" s="20"/>
    </row>
    <row r="768" ht="11.25" customHeight="1">
      <c r="P768" s="20"/>
    </row>
    <row r="769" ht="11.25" customHeight="1">
      <c r="P769" s="20"/>
    </row>
    <row r="770" ht="11.25" customHeight="1">
      <c r="P770" s="20"/>
    </row>
    <row r="771" ht="11.25" customHeight="1">
      <c r="P771" s="20"/>
    </row>
    <row r="772" ht="11.25" customHeight="1">
      <c r="P772" s="20"/>
    </row>
    <row r="773" ht="11.25" customHeight="1">
      <c r="P773" s="20"/>
    </row>
    <row r="774" ht="11.25" customHeight="1">
      <c r="P774" s="20"/>
    </row>
    <row r="775" ht="11.25" customHeight="1">
      <c r="P775" s="20"/>
    </row>
    <row r="776" ht="11.25" customHeight="1">
      <c r="P776" s="20"/>
    </row>
    <row r="777" ht="11.25" customHeight="1">
      <c r="P777" s="20"/>
    </row>
    <row r="778" ht="11.25" customHeight="1">
      <c r="P778" s="20"/>
    </row>
  </sheetData>
  <mergeCells count="3">
    <mergeCell ref="C18:C20"/>
    <mergeCell ref="E16:G16"/>
    <mergeCell ref="AB23:AB2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C1:W315"/>
  <sheetViews>
    <sheetView showGridLines="0" workbookViewId="0" topLeftCell="A1"/>
  </sheetViews>
  <sheetFormatPr defaultColWidth="9.140625" defaultRowHeight="11.25" customHeight="1"/>
  <cols>
    <col min="1" max="2" width="2.7109375" style="18" customWidth="1"/>
    <col min="3" max="3" width="20.7109375" style="18" customWidth="1"/>
    <col min="4" max="11" width="15.7109375" style="18" customWidth="1"/>
    <col min="12" max="12" width="8.7109375" style="18" customWidth="1"/>
    <col min="13" max="13" width="52.00390625" style="18" bestFit="1" customWidth="1"/>
    <col min="14" max="14" width="9.8515625" style="20" customWidth="1"/>
    <col min="15" max="15" width="8.00390625" style="45" customWidth="1"/>
    <col min="16" max="21" width="14.28125" style="46" customWidth="1"/>
    <col min="22" max="22" width="10.00390625" style="18" customWidth="1"/>
    <col min="23" max="16384" width="9.140625" style="18" customWidth="1"/>
  </cols>
  <sheetData>
    <row r="1" spans="3:22" ht="11.25" customHeight="1">
      <c r="C1" s="185"/>
      <c r="L1" s="14" t="s">
        <v>370</v>
      </c>
      <c r="M1" s="14" t="s">
        <v>371</v>
      </c>
      <c r="N1" s="15" t="s">
        <v>372</v>
      </c>
      <c r="O1" s="15" t="s">
        <v>141</v>
      </c>
      <c r="P1" s="15" t="s">
        <v>659</v>
      </c>
      <c r="Q1" s="15" t="s">
        <v>686</v>
      </c>
      <c r="R1" s="15"/>
      <c r="S1" s="15"/>
      <c r="T1" s="15"/>
      <c r="U1" s="15"/>
      <c r="V1" s="17"/>
    </row>
    <row r="2" spans="12:21" ht="11.25" customHeight="1">
      <c r="L2" s="27" t="s">
        <v>373</v>
      </c>
      <c r="M2" s="27" t="s">
        <v>374</v>
      </c>
      <c r="N2" s="141">
        <v>1.7</v>
      </c>
      <c r="O2" s="20"/>
      <c r="P2" s="27">
        <v>2</v>
      </c>
      <c r="Q2" s="27"/>
      <c r="R2" s="27"/>
      <c r="S2" s="27"/>
      <c r="T2" s="27"/>
      <c r="U2" s="27"/>
    </row>
    <row r="3" spans="3:22" ht="11.25" customHeight="1">
      <c r="C3" s="118" t="s">
        <v>664</v>
      </c>
      <c r="L3" s="27" t="s">
        <v>375</v>
      </c>
      <c r="M3" s="27" t="s">
        <v>376</v>
      </c>
      <c r="N3" s="141">
        <v>2.2</v>
      </c>
      <c r="O3" s="20"/>
      <c r="P3" s="27">
        <v>3</v>
      </c>
      <c r="Q3" s="27"/>
      <c r="R3" s="27"/>
      <c r="S3" s="27"/>
      <c r="T3" s="27"/>
      <c r="U3" s="27"/>
      <c r="V3" s="21"/>
    </row>
    <row r="4" spans="3:21" ht="11.25" customHeight="1">
      <c r="C4" s="118" t="s">
        <v>665</v>
      </c>
      <c r="L4" s="27" t="s">
        <v>377</v>
      </c>
      <c r="M4" s="27" t="s">
        <v>378</v>
      </c>
      <c r="N4" s="141">
        <v>1.2</v>
      </c>
      <c r="O4" s="20"/>
      <c r="P4" s="27">
        <v>2</v>
      </c>
      <c r="Q4" s="27"/>
      <c r="R4" s="27"/>
      <c r="S4" s="27"/>
      <c r="T4" s="27"/>
      <c r="U4" s="27"/>
    </row>
    <row r="5" spans="3:23" s="22" customFormat="1" ht="11.25" customHeight="1">
      <c r="C5" s="82"/>
      <c r="D5" s="18"/>
      <c r="E5" s="18"/>
      <c r="K5" s="18"/>
      <c r="L5" s="27" t="s">
        <v>1</v>
      </c>
      <c r="M5" s="27" t="s">
        <v>2</v>
      </c>
      <c r="N5" s="141">
        <v>1.4</v>
      </c>
      <c r="O5" s="20"/>
      <c r="P5" s="27">
        <v>2</v>
      </c>
      <c r="Q5" s="27"/>
      <c r="R5" s="27"/>
      <c r="S5" s="27"/>
      <c r="T5" s="27"/>
      <c r="U5" s="27"/>
      <c r="W5" s="18"/>
    </row>
    <row r="6" spans="3:21" ht="17.25">
      <c r="C6" s="104" t="s">
        <v>893</v>
      </c>
      <c r="L6" s="27" t="s">
        <v>3</v>
      </c>
      <c r="M6" s="27" t="s">
        <v>255</v>
      </c>
      <c r="N6" s="141">
        <v>0.9</v>
      </c>
      <c r="O6" s="20"/>
      <c r="P6" s="27">
        <v>1</v>
      </c>
      <c r="Q6" s="27"/>
      <c r="R6" s="27"/>
      <c r="S6" s="27"/>
      <c r="T6" s="27"/>
      <c r="U6" s="27"/>
    </row>
    <row r="7" spans="3:21" ht="11.25" customHeight="1">
      <c r="C7" s="82" t="s">
        <v>884</v>
      </c>
      <c r="L7" s="27" t="s">
        <v>256</v>
      </c>
      <c r="M7" s="27" t="s">
        <v>257</v>
      </c>
      <c r="N7" s="141">
        <v>0.8</v>
      </c>
      <c r="O7" s="20"/>
      <c r="P7" s="27">
        <v>1</v>
      </c>
      <c r="Q7" s="27"/>
      <c r="R7" s="27"/>
      <c r="S7" s="27"/>
      <c r="T7" s="27"/>
      <c r="U7" s="27"/>
    </row>
    <row r="8" spans="3:21" ht="11.25" customHeight="1">
      <c r="C8" s="82"/>
      <c r="L8" s="27" t="s">
        <v>258</v>
      </c>
      <c r="M8" s="27" t="s">
        <v>259</v>
      </c>
      <c r="N8" s="141">
        <v>2.6</v>
      </c>
      <c r="O8" s="20"/>
      <c r="P8" s="27">
        <v>3</v>
      </c>
      <c r="Q8" s="27"/>
      <c r="R8" s="27"/>
      <c r="S8" s="27"/>
      <c r="T8" s="27"/>
      <c r="U8" s="27"/>
    </row>
    <row r="9" spans="3:21" ht="11.25" customHeight="1">
      <c r="C9" s="81"/>
      <c r="L9" s="27" t="s">
        <v>260</v>
      </c>
      <c r="M9" s="27" t="s">
        <v>261</v>
      </c>
      <c r="N9" s="141">
        <v>1.5</v>
      </c>
      <c r="O9" s="20"/>
      <c r="P9" s="27">
        <v>2</v>
      </c>
      <c r="Q9" s="27"/>
      <c r="R9" s="27"/>
      <c r="S9" s="27"/>
      <c r="T9" s="27"/>
      <c r="U9" s="27"/>
    </row>
    <row r="10" spans="3:22" ht="11.25" customHeight="1">
      <c r="C10" s="82"/>
      <c r="L10" s="27" t="s">
        <v>262</v>
      </c>
      <c r="M10" s="27" t="s">
        <v>263</v>
      </c>
      <c r="N10" s="141">
        <v>1.8</v>
      </c>
      <c r="O10" s="20"/>
      <c r="P10" s="27">
        <v>2</v>
      </c>
      <c r="Q10" s="27"/>
      <c r="R10" s="27"/>
      <c r="S10" s="27"/>
      <c r="T10" s="27"/>
      <c r="U10" s="27"/>
      <c r="V10" s="26"/>
    </row>
    <row r="11" spans="12:22" ht="12">
      <c r="L11" s="42" t="s">
        <v>264</v>
      </c>
      <c r="M11" s="42" t="s">
        <v>265</v>
      </c>
      <c r="N11" s="141">
        <v>0</v>
      </c>
      <c r="O11" s="20"/>
      <c r="P11" s="27">
        <v>1</v>
      </c>
      <c r="Q11" s="42"/>
      <c r="R11" s="42"/>
      <c r="S11" s="42"/>
      <c r="T11" s="42"/>
      <c r="U11" s="42"/>
      <c r="V11" s="23"/>
    </row>
    <row r="12" spans="4:22" ht="11.25" customHeight="1">
      <c r="D12" s="27"/>
      <c r="E12" s="27"/>
      <c r="L12" s="42" t="s">
        <v>266</v>
      </c>
      <c r="M12" s="42" t="s">
        <v>267</v>
      </c>
      <c r="N12" s="141">
        <v>2.1</v>
      </c>
      <c r="O12" s="20"/>
      <c r="P12" s="27">
        <v>3</v>
      </c>
      <c r="Q12" s="42"/>
      <c r="R12" s="42"/>
      <c r="S12" s="42"/>
      <c r="T12" s="42"/>
      <c r="U12" s="42"/>
      <c r="V12" s="23"/>
    </row>
    <row r="13" spans="4:22" ht="11.25" customHeight="1">
      <c r="D13" s="27"/>
      <c r="E13" s="27"/>
      <c r="L13" s="42" t="s">
        <v>268</v>
      </c>
      <c r="M13" s="42" t="s">
        <v>269</v>
      </c>
      <c r="N13" s="141">
        <v>2.4</v>
      </c>
      <c r="O13" s="20"/>
      <c r="P13" s="27">
        <v>3</v>
      </c>
      <c r="Q13" s="42"/>
      <c r="R13" s="42"/>
      <c r="S13" s="42"/>
      <c r="T13" s="42"/>
      <c r="U13" s="42"/>
      <c r="V13" s="26"/>
    </row>
    <row r="14" spans="3:22" ht="11.25" customHeight="1">
      <c r="C14" s="22"/>
      <c r="D14" s="27"/>
      <c r="E14" s="27"/>
      <c r="L14" s="42" t="s">
        <v>270</v>
      </c>
      <c r="M14" s="42" t="s">
        <v>271</v>
      </c>
      <c r="N14" s="141">
        <v>2.4</v>
      </c>
      <c r="O14" s="20"/>
      <c r="P14" s="27">
        <v>3</v>
      </c>
      <c r="Q14" s="42"/>
      <c r="R14" s="42"/>
      <c r="S14" s="42"/>
      <c r="T14" s="42"/>
      <c r="U14" s="42"/>
      <c r="V14" s="23"/>
    </row>
    <row r="15" spans="12:21" ht="11.25" customHeight="1">
      <c r="L15" s="42" t="s">
        <v>272</v>
      </c>
      <c r="M15" s="42" t="s">
        <v>273</v>
      </c>
      <c r="N15" s="141">
        <v>3.1</v>
      </c>
      <c r="O15" s="20"/>
      <c r="P15" s="27">
        <v>4</v>
      </c>
      <c r="Q15" s="42"/>
      <c r="R15" s="42"/>
      <c r="S15" s="42"/>
      <c r="T15" s="42"/>
      <c r="U15" s="42"/>
    </row>
    <row r="16" spans="12:21" ht="11.25" customHeight="1">
      <c r="L16" s="42" t="s">
        <v>274</v>
      </c>
      <c r="M16" s="42" t="s">
        <v>275</v>
      </c>
      <c r="N16" s="141">
        <v>3.7</v>
      </c>
      <c r="O16" s="20"/>
      <c r="P16" s="27">
        <v>4</v>
      </c>
      <c r="Q16" s="42"/>
      <c r="R16" s="42"/>
      <c r="S16" s="42"/>
      <c r="T16" s="42"/>
      <c r="U16" s="42"/>
    </row>
    <row r="17" spans="3:21" ht="11.25" customHeight="1">
      <c r="C17" s="22" t="s">
        <v>775</v>
      </c>
      <c r="D17" s="27"/>
      <c r="E17" s="27"/>
      <c r="L17" s="42" t="s">
        <v>276</v>
      </c>
      <c r="M17" s="42" t="s">
        <v>277</v>
      </c>
      <c r="N17" s="141">
        <v>3.8</v>
      </c>
      <c r="O17" s="20"/>
      <c r="P17" s="27">
        <v>4</v>
      </c>
      <c r="Q17" s="42"/>
      <c r="R17" s="42"/>
      <c r="S17" s="42"/>
      <c r="T17" s="42"/>
      <c r="U17" s="42"/>
    </row>
    <row r="18" spans="3:21" ht="11.25" customHeight="1">
      <c r="C18" s="147" t="s">
        <v>663</v>
      </c>
      <c r="D18" s="137">
        <v>1</v>
      </c>
      <c r="L18" s="42" t="s">
        <v>278</v>
      </c>
      <c r="M18" s="42" t="s">
        <v>279</v>
      </c>
      <c r="N18" s="141">
        <v>2.7</v>
      </c>
      <c r="O18" s="20"/>
      <c r="P18" s="27">
        <v>3</v>
      </c>
      <c r="Q18" s="42"/>
      <c r="R18" s="42"/>
      <c r="S18" s="42"/>
      <c r="T18" s="42"/>
      <c r="U18" s="42"/>
    </row>
    <row r="19" spans="3:21" ht="11.25" customHeight="1">
      <c r="C19" s="148" t="s">
        <v>706</v>
      </c>
      <c r="D19" s="137">
        <v>2</v>
      </c>
      <c r="L19" s="42" t="s">
        <v>280</v>
      </c>
      <c r="M19" s="42" t="s">
        <v>281</v>
      </c>
      <c r="N19" s="141">
        <v>3.2</v>
      </c>
      <c r="O19" s="20"/>
      <c r="P19" s="27">
        <v>4</v>
      </c>
      <c r="Q19" s="42"/>
      <c r="R19" s="42"/>
      <c r="S19" s="42"/>
      <c r="T19" s="42"/>
      <c r="U19" s="42"/>
    </row>
    <row r="20" spans="3:22" ht="11.25" customHeight="1">
      <c r="C20" s="148" t="s">
        <v>707</v>
      </c>
      <c r="D20" s="137">
        <v>3</v>
      </c>
      <c r="E20" s="111"/>
      <c r="F20" s="210"/>
      <c r="G20" s="210"/>
      <c r="H20" s="210"/>
      <c r="I20" s="210"/>
      <c r="J20" s="210"/>
      <c r="K20" s="210"/>
      <c r="L20" s="42" t="s">
        <v>282</v>
      </c>
      <c r="M20" s="42" t="s">
        <v>163</v>
      </c>
      <c r="N20" s="141">
        <v>1.5</v>
      </c>
      <c r="O20" s="20"/>
      <c r="P20" s="27">
        <v>2</v>
      </c>
      <c r="Q20" s="42"/>
      <c r="R20" s="42"/>
      <c r="S20" s="42"/>
      <c r="T20" s="42"/>
      <c r="U20" s="42"/>
      <c r="V20" s="22"/>
    </row>
    <row r="21" spans="3:21" ht="11.25" customHeight="1">
      <c r="C21" s="148" t="s">
        <v>708</v>
      </c>
      <c r="D21" s="137">
        <v>4</v>
      </c>
      <c r="E21" s="119"/>
      <c r="F21" s="210"/>
      <c r="G21" s="210"/>
      <c r="H21" s="210"/>
      <c r="I21" s="210"/>
      <c r="J21" s="210"/>
      <c r="K21" s="210"/>
      <c r="L21" s="42" t="s">
        <v>283</v>
      </c>
      <c r="M21" s="42" t="s">
        <v>284</v>
      </c>
      <c r="N21" s="141">
        <v>1.7</v>
      </c>
      <c r="O21" s="20"/>
      <c r="P21" s="27">
        <v>2</v>
      </c>
      <c r="Q21" s="42"/>
      <c r="R21" s="42"/>
      <c r="S21" s="42"/>
      <c r="T21" s="42"/>
      <c r="U21" s="42"/>
    </row>
    <row r="22" spans="3:21" ht="11.25" customHeight="1">
      <c r="C22" s="147" t="s">
        <v>709</v>
      </c>
      <c r="D22" s="137">
        <v>5</v>
      </c>
      <c r="E22" s="111"/>
      <c r="F22" s="211"/>
      <c r="G22" s="210"/>
      <c r="H22" s="212"/>
      <c r="I22" s="212"/>
      <c r="J22" s="210"/>
      <c r="K22" s="210"/>
      <c r="L22" s="42" t="s">
        <v>285</v>
      </c>
      <c r="M22" s="42" t="s">
        <v>286</v>
      </c>
      <c r="N22" s="141">
        <v>1.8</v>
      </c>
      <c r="O22" s="20"/>
      <c r="P22" s="27">
        <v>2</v>
      </c>
      <c r="Q22" s="42"/>
      <c r="R22" s="42"/>
      <c r="S22" s="42"/>
      <c r="T22" s="42"/>
      <c r="U22" s="42"/>
    </row>
    <row r="23" spans="3:22" ht="11.25" customHeight="1">
      <c r="C23" s="1" t="s">
        <v>0</v>
      </c>
      <c r="D23" s="31" t="s">
        <v>368</v>
      </c>
      <c r="F23" s="213"/>
      <c r="G23" s="210"/>
      <c r="H23" s="214"/>
      <c r="I23" s="210"/>
      <c r="J23" s="210"/>
      <c r="K23" s="210"/>
      <c r="L23" s="42" t="s">
        <v>287</v>
      </c>
      <c r="M23" s="42" t="s">
        <v>288</v>
      </c>
      <c r="N23" s="141">
        <v>2</v>
      </c>
      <c r="O23" s="20"/>
      <c r="P23" s="27">
        <v>3</v>
      </c>
      <c r="Q23" s="42"/>
      <c r="R23" s="42"/>
      <c r="S23" s="42"/>
      <c r="T23" s="42"/>
      <c r="U23" s="42"/>
      <c r="V23" s="22"/>
    </row>
    <row r="24" spans="4:22" ht="11.25" customHeight="1">
      <c r="D24" s="19"/>
      <c r="E24" s="32"/>
      <c r="F24" s="213"/>
      <c r="G24" s="210"/>
      <c r="H24" s="214"/>
      <c r="I24" s="215"/>
      <c r="J24" s="210"/>
      <c r="K24" s="210"/>
      <c r="L24" s="42" t="s">
        <v>289</v>
      </c>
      <c r="M24" s="42" t="s">
        <v>290</v>
      </c>
      <c r="N24" s="141">
        <v>1.8</v>
      </c>
      <c r="O24" s="20"/>
      <c r="P24" s="27">
        <v>2</v>
      </c>
      <c r="Q24" s="105"/>
      <c r="R24" s="105"/>
      <c r="S24" s="105"/>
      <c r="T24" s="105"/>
      <c r="U24" s="105"/>
      <c r="V24" s="1"/>
    </row>
    <row r="25" spans="3:21" ht="11.25" customHeight="1">
      <c r="C25" s="163" t="s">
        <v>869</v>
      </c>
      <c r="E25" s="32"/>
      <c r="F25" s="213"/>
      <c r="G25" s="210"/>
      <c r="H25" s="216"/>
      <c r="I25" s="216"/>
      <c r="J25" s="210"/>
      <c r="K25" s="210"/>
      <c r="L25" s="27" t="s">
        <v>291</v>
      </c>
      <c r="M25" s="27" t="s">
        <v>164</v>
      </c>
      <c r="N25" s="141">
        <v>1.6</v>
      </c>
      <c r="O25" s="20"/>
      <c r="P25" s="27">
        <v>2</v>
      </c>
      <c r="Q25" s="105"/>
      <c r="R25" s="105"/>
      <c r="S25" s="105"/>
      <c r="T25" s="105"/>
      <c r="U25" s="105"/>
    </row>
    <row r="26" spans="3:22" ht="11.25" customHeight="1">
      <c r="C26" s="36" t="s">
        <v>658</v>
      </c>
      <c r="D26" s="19"/>
      <c r="E26" s="32"/>
      <c r="F26" s="213"/>
      <c r="G26" s="210"/>
      <c r="H26" s="216"/>
      <c r="I26" s="216"/>
      <c r="J26" s="210"/>
      <c r="K26" s="210"/>
      <c r="L26" s="27" t="s">
        <v>292</v>
      </c>
      <c r="M26" s="27" t="s">
        <v>293</v>
      </c>
      <c r="N26" s="141">
        <v>1.6</v>
      </c>
      <c r="O26" s="20"/>
      <c r="P26" s="27">
        <v>2</v>
      </c>
      <c r="Q26" s="105"/>
      <c r="R26" s="105"/>
      <c r="S26" s="105"/>
      <c r="T26" s="105"/>
      <c r="U26" s="105"/>
      <c r="V26" s="32"/>
    </row>
    <row r="27" spans="6:23" ht="11.25" customHeight="1">
      <c r="F27" s="213"/>
      <c r="G27" s="210"/>
      <c r="H27" s="216"/>
      <c r="I27" s="216"/>
      <c r="J27" s="210"/>
      <c r="K27" s="217"/>
      <c r="L27" s="152" t="s">
        <v>777</v>
      </c>
      <c r="M27" s="152" t="s">
        <v>778</v>
      </c>
      <c r="N27" s="141">
        <v>2.7</v>
      </c>
      <c r="O27" s="20"/>
      <c r="P27" s="27">
        <v>3</v>
      </c>
      <c r="Q27" s="105"/>
      <c r="R27" s="105"/>
      <c r="S27" s="105"/>
      <c r="T27" s="105"/>
      <c r="U27" s="105"/>
      <c r="W27" s="1"/>
    </row>
    <row r="28" spans="6:23" ht="11.25" customHeight="1">
      <c r="F28" s="213"/>
      <c r="G28" s="210"/>
      <c r="H28" s="216"/>
      <c r="I28" s="216"/>
      <c r="J28" s="210"/>
      <c r="K28" s="217"/>
      <c r="L28" s="27" t="s">
        <v>23</v>
      </c>
      <c r="M28" s="27" t="s">
        <v>24</v>
      </c>
      <c r="N28" s="141">
        <v>0.7</v>
      </c>
      <c r="O28" s="20"/>
      <c r="P28" s="27">
        <v>1</v>
      </c>
      <c r="Q28" s="106"/>
      <c r="R28" s="106"/>
      <c r="S28" s="106"/>
      <c r="T28" s="106"/>
      <c r="U28" s="106"/>
      <c r="W28" s="1"/>
    </row>
    <row r="29" spans="6:23" ht="11.25" customHeight="1">
      <c r="F29" s="210"/>
      <c r="G29" s="210"/>
      <c r="H29" s="210"/>
      <c r="I29" s="210"/>
      <c r="J29" s="210"/>
      <c r="K29" s="217"/>
      <c r="L29" s="27" t="s">
        <v>25</v>
      </c>
      <c r="M29" s="27" t="s">
        <v>26</v>
      </c>
      <c r="N29" s="141">
        <v>0.7</v>
      </c>
      <c r="O29" s="20"/>
      <c r="P29" s="27">
        <v>1</v>
      </c>
      <c r="Q29" s="27"/>
      <c r="R29" s="27"/>
      <c r="S29" s="27"/>
      <c r="T29" s="27"/>
      <c r="U29" s="27"/>
      <c r="W29" s="1"/>
    </row>
    <row r="30" spans="6:23" ht="11.25" customHeight="1">
      <c r="F30" s="210"/>
      <c r="G30" s="210"/>
      <c r="H30" s="210"/>
      <c r="I30" s="210"/>
      <c r="J30" s="210"/>
      <c r="K30" s="217"/>
      <c r="L30" s="27" t="s">
        <v>27</v>
      </c>
      <c r="M30" s="27" t="s">
        <v>28</v>
      </c>
      <c r="N30" s="141">
        <v>0.9</v>
      </c>
      <c r="O30" s="20"/>
      <c r="P30" s="27">
        <v>1</v>
      </c>
      <c r="Q30" s="27"/>
      <c r="R30" s="27"/>
      <c r="S30" s="27"/>
      <c r="T30" s="27"/>
      <c r="U30" s="27"/>
      <c r="W30" s="1"/>
    </row>
    <row r="31" spans="6:23" ht="11.25" customHeight="1">
      <c r="F31" s="210"/>
      <c r="G31" s="210"/>
      <c r="H31" s="210"/>
      <c r="I31" s="210"/>
      <c r="J31" s="210"/>
      <c r="K31" s="217"/>
      <c r="L31" s="27" t="s">
        <v>29</v>
      </c>
      <c r="M31" s="27" t="s">
        <v>30</v>
      </c>
      <c r="N31" s="141">
        <v>1.1</v>
      </c>
      <c r="O31" s="20"/>
      <c r="P31" s="27">
        <v>2</v>
      </c>
      <c r="Q31" s="27"/>
      <c r="R31" s="27"/>
      <c r="S31" s="27"/>
      <c r="T31" s="27"/>
      <c r="U31" s="27"/>
      <c r="V31" s="33"/>
      <c r="W31" s="1"/>
    </row>
    <row r="32" spans="4:22" ht="11.25" customHeight="1">
      <c r="D32" s="19"/>
      <c r="E32" s="32"/>
      <c r="F32" s="210"/>
      <c r="G32" s="210"/>
      <c r="H32" s="210"/>
      <c r="I32" s="210"/>
      <c r="J32" s="210"/>
      <c r="K32" s="210"/>
      <c r="L32" s="27" t="s">
        <v>31</v>
      </c>
      <c r="M32" s="27" t="s">
        <v>32</v>
      </c>
      <c r="N32" s="141">
        <v>0.9</v>
      </c>
      <c r="O32" s="20"/>
      <c r="P32" s="27">
        <v>1</v>
      </c>
      <c r="Q32" s="27"/>
      <c r="R32" s="27"/>
      <c r="S32" s="27"/>
      <c r="T32" s="27"/>
      <c r="U32" s="27"/>
      <c r="V32" s="32"/>
    </row>
    <row r="33" spans="5:22" ht="11.25" customHeight="1">
      <c r="E33" s="32"/>
      <c r="F33" s="210"/>
      <c r="G33" s="210"/>
      <c r="H33" s="210"/>
      <c r="I33" s="210"/>
      <c r="J33" s="210"/>
      <c r="K33" s="210"/>
      <c r="L33" s="27" t="s">
        <v>33</v>
      </c>
      <c r="M33" s="27" t="s">
        <v>34</v>
      </c>
      <c r="N33" s="141">
        <v>1.7</v>
      </c>
      <c r="O33" s="20"/>
      <c r="P33" s="27">
        <v>2</v>
      </c>
      <c r="Q33" s="27"/>
      <c r="R33" s="27"/>
      <c r="S33" s="27"/>
      <c r="T33" s="27"/>
      <c r="U33" s="27"/>
      <c r="V33" s="32"/>
    </row>
    <row r="34" spans="3:22" ht="11.25" customHeight="1">
      <c r="C34" s="32"/>
      <c r="D34" s="19"/>
      <c r="E34" s="32"/>
      <c r="L34" s="27" t="s">
        <v>35</v>
      </c>
      <c r="M34" s="27" t="s">
        <v>36</v>
      </c>
      <c r="N34" s="141">
        <v>1.8</v>
      </c>
      <c r="O34" s="20"/>
      <c r="P34" s="27">
        <v>2</v>
      </c>
      <c r="Q34" s="27"/>
      <c r="R34" s="27"/>
      <c r="S34" s="27"/>
      <c r="T34" s="27"/>
      <c r="U34" s="27"/>
      <c r="V34" s="35"/>
    </row>
    <row r="35" spans="4:22" ht="11.25" customHeight="1">
      <c r="D35" s="32"/>
      <c r="E35" s="32"/>
      <c r="L35" s="27" t="s">
        <v>37</v>
      </c>
      <c r="M35" s="27" t="s">
        <v>38</v>
      </c>
      <c r="N35" s="141">
        <v>0.9</v>
      </c>
      <c r="O35" s="20"/>
      <c r="P35" s="27">
        <v>1</v>
      </c>
      <c r="Q35" s="27"/>
      <c r="R35" s="27"/>
      <c r="S35" s="27"/>
      <c r="T35" s="27"/>
      <c r="U35" s="27"/>
      <c r="V35" s="32"/>
    </row>
    <row r="36" spans="4:21" ht="11.25" customHeight="1">
      <c r="D36" s="32"/>
      <c r="E36" s="32"/>
      <c r="L36" s="27" t="s">
        <v>39</v>
      </c>
      <c r="M36" s="27" t="s">
        <v>40</v>
      </c>
      <c r="N36" s="141">
        <v>1.2</v>
      </c>
      <c r="O36" s="20"/>
      <c r="P36" s="27">
        <v>2</v>
      </c>
      <c r="Q36" s="27"/>
      <c r="R36" s="27"/>
      <c r="S36" s="27"/>
      <c r="T36" s="27"/>
      <c r="U36" s="27"/>
    </row>
    <row r="37" spans="3:22" ht="11.25" customHeight="1">
      <c r="C37" s="37"/>
      <c r="D37" s="32"/>
      <c r="E37" s="32"/>
      <c r="L37" s="27" t="s">
        <v>41</v>
      </c>
      <c r="M37" s="27" t="s">
        <v>42</v>
      </c>
      <c r="N37" s="141">
        <v>0.8</v>
      </c>
      <c r="O37" s="20"/>
      <c r="P37" s="27">
        <v>1</v>
      </c>
      <c r="Q37" s="27"/>
      <c r="R37" s="27"/>
      <c r="S37" s="27"/>
      <c r="T37" s="27"/>
      <c r="U37" s="27"/>
      <c r="V37" s="35"/>
    </row>
    <row r="38" spans="5:22" ht="11.25" customHeight="1">
      <c r="E38" s="32"/>
      <c r="L38" s="27" t="s">
        <v>43</v>
      </c>
      <c r="M38" s="27" t="s">
        <v>44</v>
      </c>
      <c r="N38" s="141">
        <v>1.1</v>
      </c>
      <c r="O38" s="20"/>
      <c r="P38" s="27">
        <v>2</v>
      </c>
      <c r="Q38" s="27"/>
      <c r="R38" s="27"/>
      <c r="S38" s="27"/>
      <c r="T38" s="27"/>
      <c r="U38" s="27"/>
      <c r="V38" s="112"/>
    </row>
    <row r="39" spans="4:22" ht="11.25" customHeight="1">
      <c r="D39" s="32"/>
      <c r="E39" s="32"/>
      <c r="L39" s="27" t="s">
        <v>45</v>
      </c>
      <c r="M39" s="27" t="s">
        <v>46</v>
      </c>
      <c r="N39" s="141">
        <v>0.6</v>
      </c>
      <c r="O39" s="20"/>
      <c r="P39" s="27">
        <v>1</v>
      </c>
      <c r="Q39" s="27"/>
      <c r="R39" s="27"/>
      <c r="S39" s="27"/>
      <c r="T39" s="27"/>
      <c r="U39" s="27"/>
      <c r="V39" s="138"/>
    </row>
    <row r="40" spans="4:22" ht="11.25" customHeight="1">
      <c r="D40" s="39"/>
      <c r="E40" s="32"/>
      <c r="L40" s="27" t="s">
        <v>379</v>
      </c>
      <c r="M40" s="27" t="s">
        <v>381</v>
      </c>
      <c r="N40" s="141">
        <v>0.8</v>
      </c>
      <c r="O40" s="20"/>
      <c r="P40" s="27">
        <v>1</v>
      </c>
      <c r="Q40" s="27"/>
      <c r="R40" s="27"/>
      <c r="S40" s="27"/>
      <c r="T40" s="27"/>
      <c r="U40" s="27"/>
      <c r="V40" s="112"/>
    </row>
    <row r="41" spans="4:22" ht="11.25" customHeight="1">
      <c r="D41" s="19"/>
      <c r="E41" s="32"/>
      <c r="L41" s="27" t="s">
        <v>47</v>
      </c>
      <c r="M41" s="27" t="s">
        <v>48</v>
      </c>
      <c r="N41" s="141">
        <v>0</v>
      </c>
      <c r="O41" s="20"/>
      <c r="P41" s="27">
        <v>1</v>
      </c>
      <c r="Q41" s="27"/>
      <c r="R41" s="27"/>
      <c r="S41" s="27"/>
      <c r="T41" s="27"/>
      <c r="U41" s="27"/>
      <c r="V41" s="138"/>
    </row>
    <row r="42" spans="4:22" ht="11.25" customHeight="1">
      <c r="D42" s="39"/>
      <c r="E42" s="32"/>
      <c r="L42" s="27" t="s">
        <v>49</v>
      </c>
      <c r="M42" s="27" t="s">
        <v>50</v>
      </c>
      <c r="N42" s="141">
        <v>1.1</v>
      </c>
      <c r="O42" s="20"/>
      <c r="P42" s="27">
        <v>2</v>
      </c>
      <c r="Q42" s="27"/>
      <c r="R42" s="27"/>
      <c r="S42" s="27"/>
      <c r="T42" s="27"/>
      <c r="U42" s="27"/>
      <c r="V42" s="112"/>
    </row>
    <row r="43" spans="3:22" ht="11.25" customHeight="1">
      <c r="C43" s="40"/>
      <c r="D43" s="19"/>
      <c r="L43" s="27" t="s">
        <v>51</v>
      </c>
      <c r="M43" s="27" t="s">
        <v>52</v>
      </c>
      <c r="N43" s="141">
        <v>0.8</v>
      </c>
      <c r="O43" s="20"/>
      <c r="P43" s="27">
        <v>1</v>
      </c>
      <c r="Q43" s="27"/>
      <c r="R43" s="27"/>
      <c r="S43" s="27"/>
      <c r="T43" s="27"/>
      <c r="U43" s="27"/>
      <c r="V43" s="138"/>
    </row>
    <row r="44" spans="3:22" ht="11.25" customHeight="1">
      <c r="C44" s="41"/>
      <c r="D44" s="39"/>
      <c r="L44" s="27" t="s">
        <v>53</v>
      </c>
      <c r="M44" s="27" t="s">
        <v>54</v>
      </c>
      <c r="N44" s="141">
        <v>1</v>
      </c>
      <c r="O44" s="20"/>
      <c r="P44" s="27">
        <v>2</v>
      </c>
      <c r="Q44" s="27"/>
      <c r="R44" s="27"/>
      <c r="S44" s="27"/>
      <c r="T44" s="27"/>
      <c r="U44" s="27"/>
      <c r="V44" s="32"/>
    </row>
    <row r="45" spans="3:22" ht="11.25" customHeight="1">
      <c r="C45" s="32"/>
      <c r="D45" s="32"/>
      <c r="L45" s="27" t="s">
        <v>55</v>
      </c>
      <c r="M45" s="27" t="s">
        <v>56</v>
      </c>
      <c r="N45" s="141">
        <v>1.6</v>
      </c>
      <c r="O45" s="20"/>
      <c r="P45" s="27">
        <v>2</v>
      </c>
      <c r="Q45" s="27"/>
      <c r="R45" s="27"/>
      <c r="S45" s="27"/>
      <c r="T45" s="27"/>
      <c r="U45" s="27"/>
      <c r="V45" s="112"/>
    </row>
    <row r="46" spans="12:22" ht="11.25" customHeight="1">
      <c r="L46" s="27" t="s">
        <v>296</v>
      </c>
      <c r="M46" s="27" t="s">
        <v>297</v>
      </c>
      <c r="N46" s="141">
        <v>1.2</v>
      </c>
      <c r="O46" s="20"/>
      <c r="P46" s="27">
        <v>2</v>
      </c>
      <c r="Q46" s="27"/>
      <c r="R46" s="27"/>
      <c r="S46" s="27"/>
      <c r="T46" s="27"/>
      <c r="U46" s="27"/>
      <c r="V46" s="138"/>
    </row>
    <row r="47" spans="12:22" ht="11.25" customHeight="1">
      <c r="L47" s="27" t="s">
        <v>298</v>
      </c>
      <c r="M47" s="27" t="s">
        <v>299</v>
      </c>
      <c r="N47" s="141">
        <v>1.2</v>
      </c>
      <c r="O47" s="20"/>
      <c r="P47" s="27">
        <v>2</v>
      </c>
      <c r="Q47" s="27"/>
      <c r="R47" s="27"/>
      <c r="S47" s="27"/>
      <c r="T47" s="27"/>
      <c r="U47" s="27"/>
      <c r="V47" s="112"/>
    </row>
    <row r="48" spans="12:22" ht="11.25" customHeight="1">
      <c r="L48" s="27" t="s">
        <v>300</v>
      </c>
      <c r="M48" s="27" t="s">
        <v>301</v>
      </c>
      <c r="N48" s="141">
        <v>0.9</v>
      </c>
      <c r="O48" s="20"/>
      <c r="P48" s="27">
        <v>1</v>
      </c>
      <c r="Q48" s="27"/>
      <c r="R48" s="27"/>
      <c r="S48" s="27"/>
      <c r="T48" s="27"/>
      <c r="U48" s="27"/>
      <c r="V48" s="138"/>
    </row>
    <row r="49" spans="12:22" ht="11.25" customHeight="1">
      <c r="L49" s="27" t="s">
        <v>302</v>
      </c>
      <c r="M49" s="27" t="s">
        <v>303</v>
      </c>
      <c r="N49" s="141">
        <v>1.2</v>
      </c>
      <c r="O49" s="20"/>
      <c r="P49" s="27">
        <v>2</v>
      </c>
      <c r="Q49" s="27"/>
      <c r="R49" s="27"/>
      <c r="S49" s="27"/>
      <c r="T49" s="27"/>
      <c r="U49" s="27"/>
      <c r="V49" s="112"/>
    </row>
    <row r="50" spans="12:22" ht="11.25" customHeight="1">
      <c r="L50" s="27" t="s">
        <v>304</v>
      </c>
      <c r="M50" s="27" t="s">
        <v>305</v>
      </c>
      <c r="N50" s="141">
        <v>1.2</v>
      </c>
      <c r="O50" s="20"/>
      <c r="P50" s="27">
        <v>2</v>
      </c>
      <c r="Q50" s="27"/>
      <c r="R50" s="27"/>
      <c r="S50" s="27"/>
      <c r="T50" s="27"/>
      <c r="U50" s="27"/>
      <c r="V50" s="138"/>
    </row>
    <row r="51" spans="12:21" ht="11.25" customHeight="1">
      <c r="L51" s="27" t="s">
        <v>306</v>
      </c>
      <c r="M51" s="27" t="s">
        <v>307</v>
      </c>
      <c r="N51" s="141">
        <v>0.8</v>
      </c>
      <c r="O51" s="20"/>
      <c r="P51" s="27">
        <v>1</v>
      </c>
      <c r="Q51" s="27"/>
      <c r="R51" s="27"/>
      <c r="S51" s="27"/>
      <c r="T51" s="27"/>
      <c r="U51" s="27"/>
    </row>
    <row r="52" spans="12:21" ht="11.25" customHeight="1">
      <c r="L52" s="27" t="s">
        <v>308</v>
      </c>
      <c r="M52" s="27" t="s">
        <v>309</v>
      </c>
      <c r="N52" s="141">
        <v>0.9</v>
      </c>
      <c r="O52" s="20"/>
      <c r="P52" s="27">
        <v>1</v>
      </c>
      <c r="Q52" s="27"/>
      <c r="R52" s="27"/>
      <c r="S52" s="27"/>
      <c r="T52" s="27"/>
      <c r="U52" s="27"/>
    </row>
    <row r="53" spans="12:21" ht="11.25" customHeight="1">
      <c r="L53" s="27" t="s">
        <v>310</v>
      </c>
      <c r="M53" s="27" t="s">
        <v>311</v>
      </c>
      <c r="N53" s="141">
        <v>0.8</v>
      </c>
      <c r="O53" s="20"/>
      <c r="P53" s="27">
        <v>1</v>
      </c>
      <c r="Q53" s="27"/>
      <c r="R53" s="27"/>
      <c r="S53" s="27"/>
      <c r="T53" s="27"/>
      <c r="U53" s="27"/>
    </row>
    <row r="54" spans="5:21" ht="11.25" customHeight="1">
      <c r="E54" s="32"/>
      <c r="L54" s="27" t="s">
        <v>312</v>
      </c>
      <c r="M54" s="27" t="s">
        <v>313</v>
      </c>
      <c r="N54" s="141">
        <v>1</v>
      </c>
      <c r="O54" s="20"/>
      <c r="P54" s="27">
        <v>2</v>
      </c>
      <c r="Q54" s="27"/>
      <c r="R54" s="27"/>
      <c r="S54" s="27"/>
      <c r="T54" s="27"/>
      <c r="U54" s="27"/>
    </row>
    <row r="55" spans="5:21" ht="11.25" customHeight="1">
      <c r="E55" s="32"/>
      <c r="L55" s="27" t="s">
        <v>314</v>
      </c>
      <c r="M55" s="27" t="s">
        <v>315</v>
      </c>
      <c r="N55" s="141">
        <v>0.8</v>
      </c>
      <c r="O55" s="20"/>
      <c r="P55" s="27">
        <v>1</v>
      </c>
      <c r="Q55" s="27"/>
      <c r="R55" s="27"/>
      <c r="S55" s="27"/>
      <c r="T55" s="27"/>
      <c r="U55" s="27"/>
    </row>
    <row r="56" spans="5:21" ht="11.25" customHeight="1">
      <c r="E56" s="32"/>
      <c r="L56" s="27" t="s">
        <v>316</v>
      </c>
      <c r="M56" s="27" t="s">
        <v>317</v>
      </c>
      <c r="N56" s="141">
        <v>1.4</v>
      </c>
      <c r="O56" s="20"/>
      <c r="P56" s="27">
        <v>2</v>
      </c>
      <c r="Q56" s="27"/>
      <c r="R56" s="27"/>
      <c r="S56" s="27"/>
      <c r="T56" s="27"/>
      <c r="U56" s="27"/>
    </row>
    <row r="57" spans="3:22" ht="11.25" customHeight="1">
      <c r="C57" s="32"/>
      <c r="D57" s="32"/>
      <c r="E57" s="32"/>
      <c r="L57" s="27" t="s">
        <v>318</v>
      </c>
      <c r="M57" s="27" t="s">
        <v>319</v>
      </c>
      <c r="N57" s="141">
        <v>2</v>
      </c>
      <c r="O57" s="20"/>
      <c r="P57" s="27">
        <v>3</v>
      </c>
      <c r="Q57" s="27"/>
      <c r="R57" s="27"/>
      <c r="S57" s="27"/>
      <c r="T57" s="27"/>
      <c r="U57" s="27"/>
      <c r="V57" s="32"/>
    </row>
    <row r="58" spans="3:22" ht="11.25" customHeight="1">
      <c r="C58" s="32"/>
      <c r="D58" s="32"/>
      <c r="L58" s="27" t="s">
        <v>320</v>
      </c>
      <c r="M58" s="27" t="s">
        <v>321</v>
      </c>
      <c r="N58" s="141">
        <v>1</v>
      </c>
      <c r="O58" s="20"/>
      <c r="P58" s="27">
        <v>2</v>
      </c>
      <c r="Q58" s="27"/>
      <c r="R58" s="27"/>
      <c r="S58" s="27"/>
      <c r="T58" s="27"/>
      <c r="U58" s="27"/>
      <c r="V58" s="32"/>
    </row>
    <row r="59" spans="3:22" ht="11.25" customHeight="1">
      <c r="C59" s="32"/>
      <c r="D59" s="32"/>
      <c r="L59" s="27" t="s">
        <v>322</v>
      </c>
      <c r="M59" s="27" t="s">
        <v>323</v>
      </c>
      <c r="N59" s="141">
        <v>1</v>
      </c>
      <c r="O59" s="20"/>
      <c r="P59" s="27">
        <v>2</v>
      </c>
      <c r="Q59" s="27"/>
      <c r="R59" s="27"/>
      <c r="S59" s="27"/>
      <c r="T59" s="27"/>
      <c r="U59" s="27"/>
      <c r="V59" s="32"/>
    </row>
    <row r="60" spans="3:22" ht="11.25" customHeight="1">
      <c r="C60" s="32"/>
      <c r="D60" s="32"/>
      <c r="L60" s="27" t="s">
        <v>325</v>
      </c>
      <c r="M60" s="27" t="s">
        <v>326</v>
      </c>
      <c r="N60" s="141">
        <v>1.2</v>
      </c>
      <c r="O60" s="20"/>
      <c r="P60" s="27">
        <v>2</v>
      </c>
      <c r="Q60" s="27"/>
      <c r="R60" s="27"/>
      <c r="S60" s="27"/>
      <c r="T60" s="27"/>
      <c r="U60" s="27"/>
      <c r="V60" s="32"/>
    </row>
    <row r="61" spans="12:21" ht="11.25" customHeight="1">
      <c r="L61" s="27" t="s">
        <v>380</v>
      </c>
      <c r="M61" s="27" t="s">
        <v>324</v>
      </c>
      <c r="N61" s="141">
        <v>1.3</v>
      </c>
      <c r="O61" s="20"/>
      <c r="P61" s="27">
        <v>2</v>
      </c>
      <c r="Q61" s="27"/>
      <c r="R61" s="27"/>
      <c r="S61" s="27"/>
      <c r="T61" s="27"/>
      <c r="U61" s="27"/>
    </row>
    <row r="62" spans="12:21" ht="11.25" customHeight="1">
      <c r="L62" s="47" t="s">
        <v>390</v>
      </c>
      <c r="M62" s="27" t="s">
        <v>327</v>
      </c>
      <c r="N62" s="141">
        <v>1</v>
      </c>
      <c r="O62" s="20"/>
      <c r="P62" s="27">
        <v>2</v>
      </c>
      <c r="Q62" s="27"/>
      <c r="R62" s="27"/>
      <c r="S62" s="27"/>
      <c r="T62" s="27"/>
      <c r="U62" s="27"/>
    </row>
    <row r="63" spans="12:21" ht="11.25" customHeight="1">
      <c r="L63" s="27" t="s">
        <v>328</v>
      </c>
      <c r="M63" s="27" t="s">
        <v>329</v>
      </c>
      <c r="N63" s="141">
        <v>0.9</v>
      </c>
      <c r="O63" s="20"/>
      <c r="P63" s="27">
        <v>1</v>
      </c>
      <c r="Q63" s="27"/>
      <c r="R63" s="27"/>
      <c r="S63" s="27"/>
      <c r="T63" s="27"/>
      <c r="U63" s="27"/>
    </row>
    <row r="64" spans="12:21" ht="11.25" customHeight="1">
      <c r="L64" s="27" t="s">
        <v>330</v>
      </c>
      <c r="M64" s="27" t="s">
        <v>331</v>
      </c>
      <c r="N64" s="141">
        <v>1.1</v>
      </c>
      <c r="O64" s="20"/>
      <c r="P64" s="27">
        <v>2</v>
      </c>
      <c r="Q64" s="27"/>
      <c r="R64" s="27"/>
      <c r="S64" s="27"/>
      <c r="T64" s="27"/>
      <c r="U64" s="27"/>
    </row>
    <row r="65" spans="12:21" ht="11.25" customHeight="1">
      <c r="L65" s="27" t="s">
        <v>332</v>
      </c>
      <c r="M65" s="27" t="s">
        <v>333</v>
      </c>
      <c r="N65" s="141">
        <v>0.9</v>
      </c>
      <c r="O65" s="20"/>
      <c r="P65" s="27">
        <v>1</v>
      </c>
      <c r="Q65" s="27"/>
      <c r="R65" s="27"/>
      <c r="S65" s="27"/>
      <c r="T65" s="27"/>
      <c r="U65" s="27"/>
    </row>
    <row r="66" spans="12:21" ht="11.25" customHeight="1">
      <c r="L66" s="27" t="s">
        <v>334</v>
      </c>
      <c r="M66" s="27" t="s">
        <v>335</v>
      </c>
      <c r="N66" s="141">
        <v>3</v>
      </c>
      <c r="O66" s="20"/>
      <c r="P66" s="27">
        <v>4</v>
      </c>
      <c r="Q66" s="47"/>
      <c r="R66" s="47"/>
      <c r="S66" s="47"/>
      <c r="T66" s="47"/>
      <c r="U66" s="47"/>
    </row>
    <row r="67" spans="12:21" ht="11.25" customHeight="1">
      <c r="L67" s="27" t="s">
        <v>704</v>
      </c>
      <c r="M67" s="27" t="s">
        <v>705</v>
      </c>
      <c r="N67" s="141">
        <v>2.2</v>
      </c>
      <c r="O67" s="20"/>
      <c r="P67" s="27">
        <v>3</v>
      </c>
      <c r="Q67" s="27"/>
      <c r="R67" s="27"/>
      <c r="S67" s="27"/>
      <c r="T67" s="27"/>
      <c r="U67" s="27"/>
    </row>
    <row r="68" spans="12:21" ht="11.25" customHeight="1">
      <c r="L68" s="27" t="s">
        <v>252</v>
      </c>
      <c r="M68" s="27" t="s">
        <v>340</v>
      </c>
      <c r="N68" s="141">
        <v>1.7</v>
      </c>
      <c r="O68" s="20" t="s">
        <v>685</v>
      </c>
      <c r="P68" s="27">
        <v>2</v>
      </c>
      <c r="Q68" s="27">
        <v>2010</v>
      </c>
      <c r="R68" s="27"/>
      <c r="S68" s="27"/>
      <c r="T68" s="27"/>
      <c r="U68" s="27"/>
    </row>
    <row r="69" spans="12:21" ht="11.25" customHeight="1">
      <c r="L69" s="42" t="s">
        <v>253</v>
      </c>
      <c r="M69" s="42" t="s">
        <v>341</v>
      </c>
      <c r="N69" s="141">
        <v>2</v>
      </c>
      <c r="O69" s="20" t="s">
        <v>685</v>
      </c>
      <c r="P69" s="27">
        <v>3</v>
      </c>
      <c r="Q69" s="42">
        <v>2010</v>
      </c>
      <c r="R69" s="42"/>
      <c r="S69" s="42"/>
      <c r="T69" s="42"/>
      <c r="U69" s="42"/>
    </row>
    <row r="70" spans="12:21" ht="11.25" customHeight="1">
      <c r="L70" s="27" t="s">
        <v>254</v>
      </c>
      <c r="M70" s="27" t="s">
        <v>342</v>
      </c>
      <c r="N70" s="141">
        <v>3.4</v>
      </c>
      <c r="O70" s="20" t="s">
        <v>685</v>
      </c>
      <c r="P70" s="27">
        <v>4</v>
      </c>
      <c r="Q70" s="27">
        <v>2010</v>
      </c>
      <c r="R70" s="27"/>
      <c r="S70" s="27"/>
      <c r="T70" s="27"/>
      <c r="U70" s="27"/>
    </row>
    <row r="71" spans="12:21" ht="11.25" customHeight="1">
      <c r="L71" s="27" t="s">
        <v>222</v>
      </c>
      <c r="M71" s="27" t="s">
        <v>343</v>
      </c>
      <c r="N71" s="141">
        <v>1.4</v>
      </c>
      <c r="O71" s="20" t="s">
        <v>685</v>
      </c>
      <c r="P71" s="27">
        <v>2</v>
      </c>
      <c r="Q71" s="27">
        <v>2010</v>
      </c>
      <c r="R71" s="27"/>
      <c r="S71" s="27"/>
      <c r="T71" s="27"/>
      <c r="U71" s="27"/>
    </row>
    <row r="72" spans="12:21" ht="11.25" customHeight="1">
      <c r="L72" s="27" t="s">
        <v>223</v>
      </c>
      <c r="M72" s="27" t="s">
        <v>344</v>
      </c>
      <c r="N72" s="141">
        <v>2.8</v>
      </c>
      <c r="O72" s="20" t="s">
        <v>685</v>
      </c>
      <c r="P72" s="27">
        <v>3</v>
      </c>
      <c r="Q72" s="27">
        <v>2010</v>
      </c>
      <c r="R72" s="27"/>
      <c r="S72" s="27"/>
      <c r="T72" s="27"/>
      <c r="U72" s="27"/>
    </row>
    <row r="73" spans="12:21" ht="11.25" customHeight="1">
      <c r="L73" s="27" t="s">
        <v>224</v>
      </c>
      <c r="M73" s="27" t="s">
        <v>345</v>
      </c>
      <c r="N73" s="141">
        <v>4.3</v>
      </c>
      <c r="O73" s="20" t="s">
        <v>685</v>
      </c>
      <c r="P73" s="27">
        <v>5</v>
      </c>
      <c r="Q73" s="27">
        <v>2010</v>
      </c>
      <c r="R73" s="27"/>
      <c r="S73" s="27"/>
      <c r="T73" s="27"/>
      <c r="U73" s="27"/>
    </row>
    <row r="74" spans="12:21" ht="11.25" customHeight="1">
      <c r="L74" s="27" t="s">
        <v>225</v>
      </c>
      <c r="M74" s="27" t="s">
        <v>346</v>
      </c>
      <c r="N74" s="141">
        <v>1.3</v>
      </c>
      <c r="O74" s="20" t="s">
        <v>685</v>
      </c>
      <c r="P74" s="27">
        <v>2</v>
      </c>
      <c r="Q74" s="27">
        <v>2010</v>
      </c>
      <c r="R74" s="27"/>
      <c r="S74" s="27"/>
      <c r="T74" s="27"/>
      <c r="U74" s="27"/>
    </row>
    <row r="75" spans="12:21" ht="11.25" customHeight="1">
      <c r="L75" s="27" t="s">
        <v>226</v>
      </c>
      <c r="M75" s="27" t="s">
        <v>347</v>
      </c>
      <c r="N75" s="141">
        <v>1.8</v>
      </c>
      <c r="O75" s="20" t="s">
        <v>685</v>
      </c>
      <c r="P75" s="27">
        <v>2</v>
      </c>
      <c r="Q75" s="27">
        <v>2010</v>
      </c>
      <c r="R75" s="27"/>
      <c r="S75" s="27"/>
      <c r="T75" s="27"/>
      <c r="U75" s="27"/>
    </row>
    <row r="76" spans="12:21" ht="11.25" customHeight="1">
      <c r="L76" s="27" t="s">
        <v>227</v>
      </c>
      <c r="M76" s="27" t="s">
        <v>348</v>
      </c>
      <c r="N76" s="141">
        <v>1.7</v>
      </c>
      <c r="O76" s="20" t="s">
        <v>685</v>
      </c>
      <c r="P76" s="27">
        <v>2</v>
      </c>
      <c r="Q76" s="27">
        <v>2010</v>
      </c>
      <c r="R76" s="27"/>
      <c r="S76" s="27"/>
      <c r="T76" s="27"/>
      <c r="U76" s="27"/>
    </row>
    <row r="77" spans="12:21" ht="11.25" customHeight="1">
      <c r="L77" s="27" t="s">
        <v>228</v>
      </c>
      <c r="M77" s="27" t="s">
        <v>349</v>
      </c>
      <c r="N77" s="141">
        <v>3.2</v>
      </c>
      <c r="O77" s="20" t="s">
        <v>685</v>
      </c>
      <c r="P77" s="27">
        <v>4</v>
      </c>
      <c r="Q77" s="27">
        <v>2010</v>
      </c>
      <c r="R77" s="27"/>
      <c r="S77" s="27"/>
      <c r="T77" s="27"/>
      <c r="U77" s="27"/>
    </row>
    <row r="78" spans="12:21" ht="11.25" customHeight="1">
      <c r="L78" s="27" t="s">
        <v>229</v>
      </c>
      <c r="M78" s="27" t="s">
        <v>350</v>
      </c>
      <c r="N78" s="141">
        <v>0</v>
      </c>
      <c r="O78" s="20" t="s">
        <v>685</v>
      </c>
      <c r="P78" s="27">
        <v>1</v>
      </c>
      <c r="Q78" s="27">
        <v>2010</v>
      </c>
      <c r="R78" s="27"/>
      <c r="S78" s="27"/>
      <c r="T78" s="27"/>
      <c r="U78" s="27"/>
    </row>
    <row r="79" spans="12:21" ht="11.25" customHeight="1">
      <c r="L79" s="27" t="s">
        <v>230</v>
      </c>
      <c r="M79" s="27" t="s">
        <v>351</v>
      </c>
      <c r="N79" s="141">
        <v>3.2</v>
      </c>
      <c r="O79" s="20" t="s">
        <v>685</v>
      </c>
      <c r="P79" s="27">
        <v>4</v>
      </c>
      <c r="Q79" s="27">
        <v>2010</v>
      </c>
      <c r="R79" s="27"/>
      <c r="S79" s="27"/>
      <c r="T79" s="27"/>
      <c r="U79" s="27"/>
    </row>
    <row r="80" spans="12:21" ht="11.25" customHeight="1">
      <c r="L80" s="27" t="s">
        <v>231</v>
      </c>
      <c r="M80" s="27" t="s">
        <v>352</v>
      </c>
      <c r="N80" s="141">
        <v>1.6</v>
      </c>
      <c r="O80" s="20" t="s">
        <v>685</v>
      </c>
      <c r="P80" s="27">
        <v>2</v>
      </c>
      <c r="Q80" s="27">
        <v>2010</v>
      </c>
      <c r="R80" s="27"/>
      <c r="S80" s="27"/>
      <c r="T80" s="27"/>
      <c r="U80" s="27"/>
    </row>
    <row r="81" spans="12:16" ht="11.25" customHeight="1">
      <c r="L81" s="27" t="s">
        <v>353</v>
      </c>
      <c r="M81" s="27" t="s">
        <v>354</v>
      </c>
      <c r="N81" s="141">
        <v>1.8</v>
      </c>
      <c r="O81" s="20"/>
      <c r="P81" s="27">
        <v>2</v>
      </c>
    </row>
    <row r="82" spans="12:16" ht="11.25" customHeight="1">
      <c r="L82" s="27" t="s">
        <v>355</v>
      </c>
      <c r="M82" s="27" t="s">
        <v>356</v>
      </c>
      <c r="N82" s="141">
        <v>1.9</v>
      </c>
      <c r="O82" s="20"/>
      <c r="P82" s="27">
        <v>2</v>
      </c>
    </row>
    <row r="83" spans="12:16" ht="11.25" customHeight="1">
      <c r="L83" s="27" t="s">
        <v>357</v>
      </c>
      <c r="M83" s="27" t="s">
        <v>358</v>
      </c>
      <c r="N83" s="141">
        <v>1.7</v>
      </c>
      <c r="O83" s="20"/>
      <c r="P83" s="27">
        <v>2</v>
      </c>
    </row>
    <row r="84" spans="12:16" ht="11.25" customHeight="1">
      <c r="L84" s="27" t="s">
        <v>359</v>
      </c>
      <c r="M84" s="27" t="s">
        <v>360</v>
      </c>
      <c r="N84" s="141">
        <v>1.4</v>
      </c>
      <c r="O84" s="20"/>
      <c r="P84" s="27">
        <v>2</v>
      </c>
    </row>
    <row r="85" spans="12:21" ht="11.25" customHeight="1">
      <c r="L85" s="27" t="s">
        <v>361</v>
      </c>
      <c r="M85" s="27" t="s">
        <v>362</v>
      </c>
      <c r="N85" s="141">
        <v>1.6</v>
      </c>
      <c r="O85" s="20"/>
      <c r="P85" s="27">
        <v>2</v>
      </c>
      <c r="Q85" s="27"/>
      <c r="R85" s="27"/>
      <c r="S85" s="27"/>
      <c r="T85" s="27"/>
      <c r="U85" s="27"/>
    </row>
    <row r="86" spans="12:21" ht="11.25" customHeight="1">
      <c r="L86" s="27" t="s">
        <v>363</v>
      </c>
      <c r="M86" s="27" t="s">
        <v>364</v>
      </c>
      <c r="N86" s="141">
        <v>0</v>
      </c>
      <c r="O86" s="20"/>
      <c r="P86" s="27">
        <v>1</v>
      </c>
      <c r="Q86" s="27"/>
      <c r="R86" s="27"/>
      <c r="S86" s="27"/>
      <c r="T86" s="27"/>
      <c r="U86" s="27"/>
    </row>
    <row r="87" spans="12:21" ht="11.25" customHeight="1">
      <c r="L87" s="27" t="s">
        <v>365</v>
      </c>
      <c r="M87" s="27" t="s">
        <v>197</v>
      </c>
      <c r="N87" s="141">
        <v>1.5</v>
      </c>
      <c r="O87" s="20"/>
      <c r="P87" s="27">
        <v>2</v>
      </c>
      <c r="Q87" s="27"/>
      <c r="R87" s="27"/>
      <c r="S87" s="27"/>
      <c r="T87" s="27"/>
      <c r="U87" s="27"/>
    </row>
    <row r="88" spans="12:21" ht="11.25" customHeight="1">
      <c r="L88" s="27" t="s">
        <v>198</v>
      </c>
      <c r="M88" s="27" t="s">
        <v>199</v>
      </c>
      <c r="N88" s="141">
        <v>1.7</v>
      </c>
      <c r="O88" s="20"/>
      <c r="P88" s="27">
        <v>2</v>
      </c>
      <c r="Q88" s="27"/>
      <c r="R88" s="27"/>
      <c r="S88" s="27"/>
      <c r="T88" s="27"/>
      <c r="U88" s="27"/>
    </row>
    <row r="89" spans="12:21" ht="11.25" customHeight="1">
      <c r="L89" s="27" t="s">
        <v>200</v>
      </c>
      <c r="M89" s="27" t="s">
        <v>136</v>
      </c>
      <c r="N89" s="141">
        <v>1.2</v>
      </c>
      <c r="O89" s="20"/>
      <c r="P89" s="27">
        <v>2</v>
      </c>
      <c r="Q89" s="27"/>
      <c r="R89" s="27"/>
      <c r="S89" s="27"/>
      <c r="T89" s="27"/>
      <c r="U89" s="27"/>
    </row>
    <row r="90" spans="12:21" ht="11.25" customHeight="1">
      <c r="L90" s="27" t="s">
        <v>137</v>
      </c>
      <c r="M90" s="27" t="s">
        <v>165</v>
      </c>
      <c r="N90" s="141">
        <v>1</v>
      </c>
      <c r="O90" s="20"/>
      <c r="P90" s="27">
        <v>2</v>
      </c>
      <c r="Q90" s="27"/>
      <c r="R90" s="27"/>
      <c r="S90" s="27"/>
      <c r="T90" s="27"/>
      <c r="U90" s="27"/>
    </row>
    <row r="91" spans="12:21" ht="11.25" customHeight="1">
      <c r="L91" s="27" t="s">
        <v>138</v>
      </c>
      <c r="M91" s="27" t="s">
        <v>139</v>
      </c>
      <c r="N91" s="141">
        <v>0.9</v>
      </c>
      <c r="O91" s="20"/>
      <c r="P91" s="27">
        <v>1</v>
      </c>
      <c r="Q91" s="27"/>
      <c r="R91" s="27"/>
      <c r="S91" s="27"/>
      <c r="T91" s="27"/>
      <c r="U91" s="27"/>
    </row>
    <row r="92" spans="12:21" ht="11.25" customHeight="1">
      <c r="L92" s="27" t="s">
        <v>140</v>
      </c>
      <c r="M92" s="27" t="s">
        <v>642</v>
      </c>
      <c r="N92" s="141">
        <v>1.2</v>
      </c>
      <c r="O92" s="20"/>
      <c r="P92" s="27">
        <v>2</v>
      </c>
      <c r="Q92" s="27"/>
      <c r="R92" s="27"/>
      <c r="S92" s="27"/>
      <c r="T92" s="27"/>
      <c r="U92" s="27"/>
    </row>
    <row r="93" spans="12:21" ht="11.25" customHeight="1">
      <c r="L93" s="27" t="s">
        <v>643</v>
      </c>
      <c r="M93" s="27" t="s">
        <v>644</v>
      </c>
      <c r="N93" s="141">
        <v>0.8</v>
      </c>
      <c r="O93" s="20"/>
      <c r="P93" s="27">
        <v>1</v>
      </c>
      <c r="Q93" s="27"/>
      <c r="R93" s="27"/>
      <c r="S93" s="27"/>
      <c r="T93" s="27"/>
      <c r="U93" s="27"/>
    </row>
    <row r="94" spans="12:21" ht="11.25" customHeight="1">
      <c r="L94" s="27" t="s">
        <v>645</v>
      </c>
      <c r="M94" s="27" t="s">
        <v>646</v>
      </c>
      <c r="N94" s="141">
        <v>1.8</v>
      </c>
      <c r="O94" s="20"/>
      <c r="P94" s="27">
        <v>2</v>
      </c>
      <c r="Q94" s="27"/>
      <c r="R94" s="27"/>
      <c r="S94" s="27"/>
      <c r="T94" s="27"/>
      <c r="U94" s="27"/>
    </row>
    <row r="95" spans="12:21" ht="11.25" customHeight="1">
      <c r="L95" s="27" t="s">
        <v>647</v>
      </c>
      <c r="M95" s="27" t="s">
        <v>648</v>
      </c>
      <c r="N95" s="141">
        <v>1</v>
      </c>
      <c r="O95" s="20"/>
      <c r="P95" s="27">
        <v>2</v>
      </c>
      <c r="Q95" s="27"/>
      <c r="R95" s="27"/>
      <c r="S95" s="27"/>
      <c r="T95" s="27"/>
      <c r="U95" s="27"/>
    </row>
    <row r="96" spans="12:21" ht="11.25" customHeight="1">
      <c r="L96" s="27" t="s">
        <v>649</v>
      </c>
      <c r="M96" s="27" t="s">
        <v>650</v>
      </c>
      <c r="N96" s="141">
        <v>1.4</v>
      </c>
      <c r="O96" s="20"/>
      <c r="P96" s="27">
        <v>2</v>
      </c>
      <c r="Q96" s="27"/>
      <c r="R96" s="27"/>
      <c r="S96" s="27"/>
      <c r="T96" s="27"/>
      <c r="U96" s="27"/>
    </row>
    <row r="97" spans="12:21" ht="11.25" customHeight="1">
      <c r="L97" s="27" t="s">
        <v>651</v>
      </c>
      <c r="M97" s="27" t="s">
        <v>166</v>
      </c>
      <c r="N97" s="141">
        <v>0</v>
      </c>
      <c r="O97" s="20"/>
      <c r="P97" s="27">
        <v>1</v>
      </c>
      <c r="Q97" s="27"/>
      <c r="R97" s="27"/>
      <c r="S97" s="27"/>
      <c r="T97" s="27"/>
      <c r="U97" s="27"/>
    </row>
    <row r="98" spans="12:21" ht="11.25" customHeight="1">
      <c r="L98" s="27" t="s">
        <v>652</v>
      </c>
      <c r="M98" s="27" t="s">
        <v>167</v>
      </c>
      <c r="N98" s="141">
        <v>0</v>
      </c>
      <c r="O98" s="20"/>
      <c r="P98" s="27">
        <v>1</v>
      </c>
      <c r="Q98" s="27"/>
      <c r="R98" s="27"/>
      <c r="S98" s="27"/>
      <c r="T98" s="27"/>
      <c r="U98" s="27"/>
    </row>
    <row r="99" spans="12:21" ht="11.25" customHeight="1">
      <c r="L99" s="27" t="s">
        <v>653</v>
      </c>
      <c r="M99" s="27" t="s">
        <v>168</v>
      </c>
      <c r="N99" s="141">
        <v>2.4</v>
      </c>
      <c r="O99" s="20"/>
      <c r="P99" s="27">
        <v>3</v>
      </c>
      <c r="Q99" s="27"/>
      <c r="R99" s="27"/>
      <c r="S99" s="27"/>
      <c r="T99" s="27"/>
      <c r="U99" s="27"/>
    </row>
    <row r="100" spans="12:21" ht="11.25" customHeight="1">
      <c r="L100" s="27" t="s">
        <v>654</v>
      </c>
      <c r="M100" s="27" t="s">
        <v>391</v>
      </c>
      <c r="N100" s="141">
        <v>1.4</v>
      </c>
      <c r="O100" s="20"/>
      <c r="P100" s="27">
        <v>2</v>
      </c>
      <c r="Q100" s="27">
        <v>2009</v>
      </c>
      <c r="R100" s="27"/>
      <c r="S100" s="27"/>
      <c r="T100" s="27"/>
      <c r="U100" s="27"/>
    </row>
    <row r="101" spans="12:21" ht="11.25" customHeight="1">
      <c r="L101" s="27" t="s">
        <v>392</v>
      </c>
      <c r="M101" s="27" t="s">
        <v>393</v>
      </c>
      <c r="N101" s="141">
        <v>1.5</v>
      </c>
      <c r="O101" s="20"/>
      <c r="P101" s="27">
        <v>2</v>
      </c>
      <c r="Q101" s="27">
        <v>2009</v>
      </c>
      <c r="R101" s="27"/>
      <c r="S101" s="27"/>
      <c r="T101" s="27"/>
      <c r="U101" s="27"/>
    </row>
    <row r="102" spans="12:21" ht="11.25" customHeight="1">
      <c r="L102" s="27" t="s">
        <v>394</v>
      </c>
      <c r="M102" s="27" t="s">
        <v>395</v>
      </c>
      <c r="N102" s="141">
        <v>1.6</v>
      </c>
      <c r="O102" s="20"/>
      <c r="P102" s="27">
        <v>2</v>
      </c>
      <c r="Q102" s="27">
        <v>2009</v>
      </c>
      <c r="R102" s="27"/>
      <c r="S102" s="27"/>
      <c r="T102" s="27"/>
      <c r="U102" s="27"/>
    </row>
    <row r="103" spans="12:21" ht="11.25" customHeight="1">
      <c r="L103" s="27" t="s">
        <v>396</v>
      </c>
      <c r="M103" s="27" t="s">
        <v>397</v>
      </c>
      <c r="N103" s="141">
        <v>1.6</v>
      </c>
      <c r="O103" s="20"/>
      <c r="P103" s="27">
        <v>2</v>
      </c>
      <c r="Q103" s="27">
        <v>2009</v>
      </c>
      <c r="R103" s="27"/>
      <c r="S103" s="27"/>
      <c r="T103" s="27"/>
      <c r="U103" s="27"/>
    </row>
    <row r="104" spans="12:21" ht="11.25" customHeight="1">
      <c r="L104" s="27" t="s">
        <v>398</v>
      </c>
      <c r="M104" s="27" t="s">
        <v>169</v>
      </c>
      <c r="N104" s="141">
        <v>1.6</v>
      </c>
      <c r="O104" s="20"/>
      <c r="P104" s="27">
        <v>2</v>
      </c>
      <c r="Q104" s="27">
        <v>2009</v>
      </c>
      <c r="R104" s="27"/>
      <c r="S104" s="27"/>
      <c r="T104" s="27"/>
      <c r="U104" s="27"/>
    </row>
    <row r="105" spans="12:21" ht="11.25" customHeight="1">
      <c r="L105" s="27" t="s">
        <v>399</v>
      </c>
      <c r="M105" s="27" t="s">
        <v>400</v>
      </c>
      <c r="N105" s="141">
        <v>1.4</v>
      </c>
      <c r="O105" s="20"/>
      <c r="P105" s="27">
        <v>2</v>
      </c>
      <c r="Q105" s="27">
        <v>2009</v>
      </c>
      <c r="R105" s="27"/>
      <c r="S105" s="27"/>
      <c r="T105" s="27"/>
      <c r="U105" s="27"/>
    </row>
    <row r="106" spans="12:21" ht="11.25" customHeight="1">
      <c r="L106" s="27" t="s">
        <v>401</v>
      </c>
      <c r="M106" s="27" t="s">
        <v>402</v>
      </c>
      <c r="N106" s="141">
        <v>1.8</v>
      </c>
      <c r="O106" s="20"/>
      <c r="P106" s="27">
        <v>2</v>
      </c>
      <c r="Q106" s="27">
        <v>2009</v>
      </c>
      <c r="R106" s="27"/>
      <c r="S106" s="27"/>
      <c r="T106" s="27"/>
      <c r="U106" s="27"/>
    </row>
    <row r="107" spans="12:21" ht="11.25" customHeight="1">
      <c r="L107" s="27" t="s">
        <v>403</v>
      </c>
      <c r="M107" s="27" t="s">
        <v>404</v>
      </c>
      <c r="N107" s="141">
        <v>1</v>
      </c>
      <c r="O107" s="20"/>
      <c r="P107" s="27">
        <v>2</v>
      </c>
      <c r="Q107" s="27">
        <v>2009</v>
      </c>
      <c r="R107" s="27"/>
      <c r="S107" s="27"/>
      <c r="T107" s="27"/>
      <c r="U107" s="27"/>
    </row>
    <row r="108" spans="12:21" ht="11.25" customHeight="1">
      <c r="L108" s="27" t="s">
        <v>405</v>
      </c>
      <c r="M108" s="27" t="s">
        <v>406</v>
      </c>
      <c r="N108" s="141">
        <v>1.7</v>
      </c>
      <c r="O108" s="20"/>
      <c r="P108" s="27">
        <v>2</v>
      </c>
      <c r="Q108" s="27">
        <v>2009</v>
      </c>
      <c r="R108" s="27"/>
      <c r="S108" s="27"/>
      <c r="T108" s="27"/>
      <c r="U108" s="27"/>
    </row>
    <row r="109" spans="12:21" ht="11.25" customHeight="1">
      <c r="L109" s="27" t="s">
        <v>407</v>
      </c>
      <c r="M109" s="27" t="s">
        <v>408</v>
      </c>
      <c r="N109" s="141">
        <v>1.1</v>
      </c>
      <c r="O109" s="20"/>
      <c r="P109" s="27">
        <v>2</v>
      </c>
      <c r="Q109" s="27">
        <v>2009</v>
      </c>
      <c r="R109" s="27"/>
      <c r="S109" s="27"/>
      <c r="T109" s="27"/>
      <c r="U109" s="27"/>
    </row>
    <row r="110" spans="12:21" ht="11.25" customHeight="1">
      <c r="L110" s="27" t="s">
        <v>409</v>
      </c>
      <c r="M110" s="27" t="s">
        <v>410</v>
      </c>
      <c r="N110" s="141">
        <v>1.7</v>
      </c>
      <c r="O110" s="20"/>
      <c r="P110" s="27">
        <v>2</v>
      </c>
      <c r="Q110" s="27">
        <v>2009</v>
      </c>
      <c r="R110" s="27"/>
      <c r="S110" s="27"/>
      <c r="T110" s="27"/>
      <c r="U110" s="27"/>
    </row>
    <row r="111" spans="12:21" ht="11.25" customHeight="1">
      <c r="L111" s="27" t="s">
        <v>411</v>
      </c>
      <c r="M111" s="27" t="s">
        <v>412</v>
      </c>
      <c r="N111" s="141">
        <v>1.4</v>
      </c>
      <c r="O111" s="20"/>
      <c r="P111" s="27">
        <v>2</v>
      </c>
      <c r="Q111" s="27">
        <v>2009</v>
      </c>
      <c r="R111" s="27"/>
      <c r="S111" s="27"/>
      <c r="T111" s="27"/>
      <c r="U111" s="27"/>
    </row>
    <row r="112" spans="12:21" ht="11.25" customHeight="1">
      <c r="L112" s="27" t="s">
        <v>413</v>
      </c>
      <c r="M112" s="27" t="s">
        <v>414</v>
      </c>
      <c r="N112" s="141">
        <v>1.6</v>
      </c>
      <c r="O112" s="20"/>
      <c r="P112" s="27">
        <v>2</v>
      </c>
      <c r="Q112" s="27">
        <v>2009</v>
      </c>
      <c r="R112" s="27"/>
      <c r="S112" s="27"/>
      <c r="T112" s="27"/>
      <c r="U112" s="27"/>
    </row>
    <row r="113" spans="12:21" ht="11.25" customHeight="1">
      <c r="L113" s="27" t="s">
        <v>415</v>
      </c>
      <c r="M113" s="27" t="s">
        <v>416</v>
      </c>
      <c r="N113" s="141">
        <v>1.1</v>
      </c>
      <c r="O113" s="20"/>
      <c r="P113" s="27">
        <v>2</v>
      </c>
      <c r="Q113" s="27">
        <v>2009</v>
      </c>
      <c r="R113" s="27"/>
      <c r="S113" s="27"/>
      <c r="T113" s="27"/>
      <c r="U113" s="27"/>
    </row>
    <row r="114" spans="12:21" ht="11.25" customHeight="1">
      <c r="L114" s="27" t="s">
        <v>417</v>
      </c>
      <c r="M114" s="27" t="s">
        <v>418</v>
      </c>
      <c r="N114" s="141">
        <v>1.5</v>
      </c>
      <c r="O114" s="20"/>
      <c r="P114" s="27">
        <v>2</v>
      </c>
      <c r="Q114" s="27">
        <v>2009</v>
      </c>
      <c r="R114" s="27"/>
      <c r="S114" s="27"/>
      <c r="T114" s="27"/>
      <c r="U114" s="27"/>
    </row>
    <row r="115" spans="12:21" ht="11.25" customHeight="1">
      <c r="L115" s="27" t="s">
        <v>419</v>
      </c>
      <c r="M115" s="27" t="s">
        <v>420</v>
      </c>
      <c r="N115" s="141">
        <v>1.7</v>
      </c>
      <c r="O115" s="20"/>
      <c r="P115" s="27">
        <v>2</v>
      </c>
      <c r="Q115" s="27">
        <v>2009</v>
      </c>
      <c r="R115" s="27"/>
      <c r="S115" s="27"/>
      <c r="T115" s="27"/>
      <c r="U115" s="27"/>
    </row>
    <row r="116" spans="12:21" ht="11.25" customHeight="1">
      <c r="L116" s="27" t="s">
        <v>421</v>
      </c>
      <c r="M116" s="27" t="s">
        <v>422</v>
      </c>
      <c r="N116" s="141">
        <v>2.7</v>
      </c>
      <c r="O116" s="20"/>
      <c r="P116" s="27">
        <v>3</v>
      </c>
      <c r="Q116" s="27">
        <v>2009</v>
      </c>
      <c r="R116" s="27"/>
      <c r="S116" s="27"/>
      <c r="T116" s="27"/>
      <c r="U116" s="27"/>
    </row>
    <row r="117" spans="12:21" ht="11.25" customHeight="1">
      <c r="L117" s="27" t="s">
        <v>423</v>
      </c>
      <c r="M117" s="27" t="s">
        <v>424</v>
      </c>
      <c r="N117" s="141">
        <v>1.6</v>
      </c>
      <c r="O117" s="20"/>
      <c r="P117" s="27">
        <v>2</v>
      </c>
      <c r="Q117" s="27">
        <v>2009</v>
      </c>
      <c r="R117" s="27"/>
      <c r="S117" s="27"/>
      <c r="T117" s="27"/>
      <c r="U117" s="27"/>
    </row>
    <row r="118" spans="12:21" ht="11.25" customHeight="1">
      <c r="L118" s="27" t="s">
        <v>425</v>
      </c>
      <c r="M118" s="27" t="s">
        <v>426</v>
      </c>
      <c r="N118" s="141">
        <v>1.5</v>
      </c>
      <c r="O118" s="20"/>
      <c r="P118" s="27">
        <v>2</v>
      </c>
      <c r="Q118" s="27">
        <v>2009</v>
      </c>
      <c r="R118" s="27"/>
      <c r="S118" s="27"/>
      <c r="T118" s="27"/>
      <c r="U118" s="27"/>
    </row>
    <row r="119" spans="12:21" ht="11.25" customHeight="1">
      <c r="L119" s="27" t="s">
        <v>427</v>
      </c>
      <c r="M119" s="27" t="s">
        <v>428</v>
      </c>
      <c r="N119" s="141">
        <v>1.5</v>
      </c>
      <c r="O119" s="20"/>
      <c r="P119" s="27">
        <v>2</v>
      </c>
      <c r="Q119" s="27">
        <v>2009</v>
      </c>
      <c r="R119" s="27"/>
      <c r="S119" s="27"/>
      <c r="T119" s="27"/>
      <c r="U119" s="27"/>
    </row>
    <row r="120" spans="12:21" ht="11.25" customHeight="1">
      <c r="L120" s="27" t="s">
        <v>429</v>
      </c>
      <c r="M120" s="27" t="s">
        <v>430</v>
      </c>
      <c r="N120" s="141">
        <v>1.4</v>
      </c>
      <c r="O120" s="20"/>
      <c r="P120" s="27">
        <v>2</v>
      </c>
      <c r="Q120" s="27">
        <v>2009</v>
      </c>
      <c r="R120" s="27"/>
      <c r="S120" s="27"/>
      <c r="T120" s="27"/>
      <c r="U120" s="27"/>
    </row>
    <row r="121" spans="12:21" ht="11.25" customHeight="1">
      <c r="L121" s="27" t="s">
        <v>431</v>
      </c>
      <c r="M121" s="27" t="s">
        <v>432</v>
      </c>
      <c r="N121" s="141">
        <v>3.2</v>
      </c>
      <c r="O121" s="20"/>
      <c r="P121" s="27">
        <v>4</v>
      </c>
      <c r="Q121" s="27">
        <v>2009</v>
      </c>
      <c r="R121" s="27"/>
      <c r="S121" s="27"/>
      <c r="T121" s="27"/>
      <c r="U121" s="27"/>
    </row>
    <row r="122" spans="12:21" ht="11.25" customHeight="1">
      <c r="L122" s="27" t="s">
        <v>433</v>
      </c>
      <c r="M122" s="27" t="s">
        <v>170</v>
      </c>
      <c r="N122" s="141" t="s">
        <v>368</v>
      </c>
      <c r="O122" s="20"/>
      <c r="P122" s="141" t="s">
        <v>368</v>
      </c>
      <c r="Q122" s="27"/>
      <c r="R122" s="27"/>
      <c r="S122" s="27"/>
      <c r="T122" s="27"/>
      <c r="U122" s="27"/>
    </row>
    <row r="123" spans="12:21" ht="11.25" customHeight="1">
      <c r="L123" s="27" t="s">
        <v>434</v>
      </c>
      <c r="M123" s="27" t="s">
        <v>171</v>
      </c>
      <c r="N123" s="141" t="s">
        <v>368</v>
      </c>
      <c r="O123" s="20"/>
      <c r="P123" s="141" t="s">
        <v>368</v>
      </c>
      <c r="Q123" s="27"/>
      <c r="R123" s="27"/>
      <c r="S123" s="27"/>
      <c r="T123" s="27"/>
      <c r="U123" s="27"/>
    </row>
    <row r="124" spans="12:21" ht="11.25" customHeight="1">
      <c r="L124" s="27" t="s">
        <v>435</v>
      </c>
      <c r="M124" s="27" t="s">
        <v>172</v>
      </c>
      <c r="N124" s="141" t="s">
        <v>368</v>
      </c>
      <c r="O124" s="20"/>
      <c r="P124" s="141" t="s">
        <v>368</v>
      </c>
      <c r="Q124" s="27"/>
      <c r="R124" s="27"/>
      <c r="S124" s="27"/>
      <c r="T124" s="27"/>
      <c r="U124" s="27"/>
    </row>
    <row r="125" spans="12:21" ht="11.25" customHeight="1">
      <c r="L125" s="27" t="s">
        <v>436</v>
      </c>
      <c r="M125" s="27" t="s">
        <v>173</v>
      </c>
      <c r="N125" s="141" t="s">
        <v>368</v>
      </c>
      <c r="O125" s="20"/>
      <c r="P125" s="141" t="s">
        <v>368</v>
      </c>
      <c r="Q125" s="27"/>
      <c r="R125" s="27"/>
      <c r="S125" s="27"/>
      <c r="T125" s="27"/>
      <c r="U125" s="27"/>
    </row>
    <row r="126" spans="11:23" ht="11.25" customHeight="1">
      <c r="K126" s="1"/>
      <c r="L126" s="27" t="s">
        <v>109</v>
      </c>
      <c r="M126" s="27" t="s">
        <v>110</v>
      </c>
      <c r="N126" s="141">
        <v>1.4</v>
      </c>
      <c r="O126" s="20"/>
      <c r="P126" s="27">
        <v>2</v>
      </c>
      <c r="Q126" s="27"/>
      <c r="R126" s="27"/>
      <c r="S126" s="27"/>
      <c r="T126" s="27"/>
      <c r="U126" s="27"/>
      <c r="W126" s="1"/>
    </row>
    <row r="127" spans="11:23" ht="11.25" customHeight="1">
      <c r="K127" s="1"/>
      <c r="L127" s="107" t="s">
        <v>15</v>
      </c>
      <c r="M127" s="107" t="s">
        <v>16</v>
      </c>
      <c r="N127" s="141">
        <v>1.1</v>
      </c>
      <c r="O127" s="20"/>
      <c r="P127" s="27">
        <v>2</v>
      </c>
      <c r="Q127" s="107"/>
      <c r="R127" s="107"/>
      <c r="S127" s="107"/>
      <c r="T127" s="107"/>
      <c r="U127" s="107"/>
      <c r="W127" s="1"/>
    </row>
    <row r="128" spans="3:23" ht="11.25" customHeight="1">
      <c r="C128" s="111"/>
      <c r="K128" s="1"/>
      <c r="L128" s="107" t="s">
        <v>437</v>
      </c>
      <c r="M128" s="107" t="s">
        <v>438</v>
      </c>
      <c r="N128" s="141">
        <v>1.4</v>
      </c>
      <c r="O128" s="20"/>
      <c r="P128" s="27">
        <v>2</v>
      </c>
      <c r="Q128" s="147"/>
      <c r="R128" s="147"/>
      <c r="S128" s="147"/>
      <c r="T128" s="147"/>
      <c r="U128" s="147"/>
      <c r="V128" s="119"/>
      <c r="W128" s="1"/>
    </row>
    <row r="129" spans="3:23" ht="11.25" customHeight="1">
      <c r="C129" s="111"/>
      <c r="K129" s="1"/>
      <c r="L129" s="27" t="s">
        <v>439</v>
      </c>
      <c r="M129" s="27" t="s">
        <v>440</v>
      </c>
      <c r="N129" s="141">
        <v>2.3</v>
      </c>
      <c r="O129" s="20"/>
      <c r="P129" s="27">
        <v>3</v>
      </c>
      <c r="Q129" s="148"/>
      <c r="R129" s="148"/>
      <c r="S129" s="148"/>
      <c r="T129" s="148"/>
      <c r="U129" s="148"/>
      <c r="V129" s="119"/>
      <c r="W129" s="1"/>
    </row>
    <row r="130" spans="3:22" ht="11.25" customHeight="1">
      <c r="C130" s="111"/>
      <c r="L130" s="27" t="s">
        <v>441</v>
      </c>
      <c r="M130" s="27" t="s">
        <v>442</v>
      </c>
      <c r="N130" s="141">
        <v>1.6</v>
      </c>
      <c r="O130" s="20"/>
      <c r="P130" s="27">
        <v>2</v>
      </c>
      <c r="Q130" s="148"/>
      <c r="R130" s="148"/>
      <c r="S130" s="148"/>
      <c r="T130" s="148"/>
      <c r="U130" s="148"/>
      <c r="V130" s="119"/>
    </row>
    <row r="131" spans="3:22" ht="11.25" customHeight="1">
      <c r="C131" s="111"/>
      <c r="L131" s="27" t="s">
        <v>443</v>
      </c>
      <c r="M131" s="27" t="s">
        <v>444</v>
      </c>
      <c r="N131" s="141">
        <v>1.2</v>
      </c>
      <c r="O131" s="20"/>
      <c r="P131" s="27">
        <v>2</v>
      </c>
      <c r="Q131" s="148"/>
      <c r="R131" s="148"/>
      <c r="S131" s="148"/>
      <c r="T131" s="148"/>
      <c r="U131" s="148"/>
      <c r="V131" s="119"/>
    </row>
    <row r="132" spans="3:22" ht="11.25" customHeight="1">
      <c r="C132" s="111"/>
      <c r="L132" s="27" t="s">
        <v>452</v>
      </c>
      <c r="M132" s="27" t="s">
        <v>453</v>
      </c>
      <c r="N132" s="141">
        <v>2.5</v>
      </c>
      <c r="O132" s="20"/>
      <c r="P132" s="27">
        <v>3</v>
      </c>
      <c r="Q132" s="147"/>
      <c r="R132" s="147"/>
      <c r="S132" s="147"/>
      <c r="T132" s="147"/>
      <c r="U132" s="147"/>
      <c r="V132" s="119"/>
    </row>
    <row r="133" spans="12:21" ht="11.25" customHeight="1">
      <c r="L133" s="27" t="s">
        <v>454</v>
      </c>
      <c r="M133" s="27" t="s">
        <v>455</v>
      </c>
      <c r="N133" s="141">
        <v>3.2</v>
      </c>
      <c r="O133" s="20"/>
      <c r="P133" s="27">
        <v>4</v>
      </c>
      <c r="Q133" s="27"/>
      <c r="R133" s="27"/>
      <c r="S133" s="27"/>
      <c r="T133" s="27"/>
      <c r="U133" s="27"/>
    </row>
    <row r="134" spans="12:21" ht="11.25" customHeight="1">
      <c r="L134" s="27" t="s">
        <v>456</v>
      </c>
      <c r="M134" s="27" t="s">
        <v>457</v>
      </c>
      <c r="N134" s="141">
        <v>1.8</v>
      </c>
      <c r="O134" s="20"/>
      <c r="P134" s="27">
        <v>2</v>
      </c>
      <c r="Q134" s="27"/>
      <c r="R134" s="27"/>
      <c r="S134" s="27"/>
      <c r="T134" s="27"/>
      <c r="U134" s="27"/>
    </row>
    <row r="135" spans="12:21" ht="11.25" customHeight="1">
      <c r="L135" s="27" t="s">
        <v>458</v>
      </c>
      <c r="M135" s="27" t="s">
        <v>459</v>
      </c>
      <c r="N135" s="141">
        <v>1.7</v>
      </c>
      <c r="O135" s="20"/>
      <c r="P135" s="27">
        <v>2</v>
      </c>
      <c r="Q135" s="27"/>
      <c r="R135" s="27"/>
      <c r="S135" s="27"/>
      <c r="T135" s="27"/>
      <c r="U135" s="27"/>
    </row>
    <row r="136" spans="12:21" ht="11.25" customHeight="1">
      <c r="L136" s="27" t="s">
        <v>460</v>
      </c>
      <c r="M136" s="27" t="s">
        <v>461</v>
      </c>
      <c r="N136" s="141">
        <v>3.1</v>
      </c>
      <c r="O136" s="20"/>
      <c r="P136" s="27">
        <v>4</v>
      </c>
      <c r="Q136" s="27"/>
      <c r="R136" s="27"/>
      <c r="S136" s="27"/>
      <c r="T136" s="27"/>
      <c r="U136" s="27"/>
    </row>
    <row r="137" spans="12:21" ht="11.25" customHeight="1">
      <c r="L137" s="27" t="s">
        <v>462</v>
      </c>
      <c r="M137" s="27" t="s">
        <v>463</v>
      </c>
      <c r="N137" s="141">
        <v>2.5</v>
      </c>
      <c r="O137" s="20"/>
      <c r="P137" s="27">
        <v>3</v>
      </c>
      <c r="Q137" s="27"/>
      <c r="R137" s="27"/>
      <c r="S137" s="27"/>
      <c r="T137" s="27"/>
      <c r="U137" s="27"/>
    </row>
    <row r="138" spans="12:21" ht="11.25" customHeight="1">
      <c r="L138" s="27" t="s">
        <v>464</v>
      </c>
      <c r="M138" s="27" t="s">
        <v>465</v>
      </c>
      <c r="N138" s="141">
        <v>1.5</v>
      </c>
      <c r="O138" s="20"/>
      <c r="P138" s="27">
        <v>2</v>
      </c>
      <c r="Q138" s="27"/>
      <c r="R138" s="27"/>
      <c r="S138" s="27"/>
      <c r="T138" s="27"/>
      <c r="U138" s="27"/>
    </row>
    <row r="139" spans="12:21" ht="11.25" customHeight="1">
      <c r="L139" s="27" t="s">
        <v>466</v>
      </c>
      <c r="M139" s="27" t="s">
        <v>467</v>
      </c>
      <c r="N139" s="141">
        <v>2</v>
      </c>
      <c r="O139" s="20"/>
      <c r="P139" s="27">
        <v>3</v>
      </c>
      <c r="Q139" s="27"/>
      <c r="R139" s="27"/>
      <c r="S139" s="27"/>
      <c r="T139" s="27"/>
      <c r="U139" s="27"/>
    </row>
    <row r="140" spans="12:21" ht="11.25" customHeight="1">
      <c r="L140" s="27" t="s">
        <v>232</v>
      </c>
      <c r="M140" s="27" t="s">
        <v>241</v>
      </c>
      <c r="N140" s="141">
        <v>2</v>
      </c>
      <c r="O140" s="20"/>
      <c r="P140" s="27">
        <v>3</v>
      </c>
      <c r="Q140" s="27"/>
      <c r="R140" s="27"/>
      <c r="S140" s="27"/>
      <c r="T140" s="27"/>
      <c r="U140" s="27"/>
    </row>
    <row r="141" spans="12:21" ht="11.25" customHeight="1">
      <c r="L141" s="27" t="s">
        <v>233</v>
      </c>
      <c r="M141" s="27" t="s">
        <v>242</v>
      </c>
      <c r="N141" s="141">
        <v>2.6</v>
      </c>
      <c r="O141" s="20"/>
      <c r="P141" s="27">
        <v>3</v>
      </c>
      <c r="Q141" s="27"/>
      <c r="R141" s="27"/>
      <c r="S141" s="27"/>
      <c r="T141" s="27"/>
      <c r="U141" s="27"/>
    </row>
    <row r="142" spans="12:21" ht="11.25" customHeight="1">
      <c r="L142" s="27" t="s">
        <v>234</v>
      </c>
      <c r="M142" s="27" t="s">
        <v>445</v>
      </c>
      <c r="N142" s="141">
        <v>1.4</v>
      </c>
      <c r="O142" s="20"/>
      <c r="P142" s="27">
        <v>2</v>
      </c>
      <c r="Q142" s="27"/>
      <c r="R142" s="27"/>
      <c r="S142" s="27"/>
      <c r="T142" s="27"/>
      <c r="U142" s="27"/>
    </row>
    <row r="143" spans="12:21" ht="11.25" customHeight="1">
      <c r="L143" s="27" t="s">
        <v>235</v>
      </c>
      <c r="M143" s="27" t="s">
        <v>446</v>
      </c>
      <c r="N143" s="141">
        <v>1.4</v>
      </c>
      <c r="O143" s="20"/>
      <c r="P143" s="27">
        <v>2</v>
      </c>
      <c r="Q143" s="27"/>
      <c r="R143" s="27"/>
      <c r="S143" s="27"/>
      <c r="T143" s="27"/>
      <c r="U143" s="27"/>
    </row>
    <row r="144" spans="12:21" ht="11.25" customHeight="1">
      <c r="L144" s="27" t="s">
        <v>236</v>
      </c>
      <c r="M144" s="27" t="s">
        <v>447</v>
      </c>
      <c r="N144" s="141">
        <v>1.4</v>
      </c>
      <c r="O144" s="20"/>
      <c r="P144" s="27">
        <v>2</v>
      </c>
      <c r="Q144" s="27"/>
      <c r="R144" s="27"/>
      <c r="S144" s="27"/>
      <c r="T144" s="27"/>
      <c r="U144" s="27"/>
    </row>
    <row r="145" spans="12:21" ht="11.25" customHeight="1">
      <c r="L145" s="27" t="s">
        <v>237</v>
      </c>
      <c r="M145" s="27" t="s">
        <v>448</v>
      </c>
      <c r="N145" s="141">
        <v>1.5</v>
      </c>
      <c r="O145" s="20"/>
      <c r="P145" s="27">
        <v>2</v>
      </c>
      <c r="Q145" s="27"/>
      <c r="R145" s="27"/>
      <c r="S145" s="27"/>
      <c r="T145" s="27"/>
      <c r="U145" s="27"/>
    </row>
    <row r="146" spans="12:21" ht="11.25" customHeight="1">
      <c r="L146" s="27" t="s">
        <v>238</v>
      </c>
      <c r="M146" s="27" t="s">
        <v>449</v>
      </c>
      <c r="N146" s="141">
        <v>2.1</v>
      </c>
      <c r="O146" s="20"/>
      <c r="P146" s="27">
        <v>3</v>
      </c>
      <c r="Q146" s="27"/>
      <c r="R146" s="27"/>
      <c r="S146" s="27"/>
      <c r="T146" s="27"/>
      <c r="U146" s="27"/>
    </row>
    <row r="147" spans="12:21" ht="11.25" customHeight="1">
      <c r="L147" s="27" t="s">
        <v>239</v>
      </c>
      <c r="M147" s="27" t="s">
        <v>450</v>
      </c>
      <c r="N147" s="141">
        <v>1.8</v>
      </c>
      <c r="O147" s="20"/>
      <c r="P147" s="27">
        <v>2</v>
      </c>
      <c r="Q147" s="27"/>
      <c r="R147" s="27"/>
      <c r="S147" s="27"/>
      <c r="T147" s="27"/>
      <c r="U147" s="27"/>
    </row>
    <row r="148" spans="11:23" ht="11.25" customHeight="1">
      <c r="K148" s="1"/>
      <c r="L148" s="27" t="s">
        <v>240</v>
      </c>
      <c r="M148" s="27" t="s">
        <v>451</v>
      </c>
      <c r="N148" s="141">
        <v>2.2</v>
      </c>
      <c r="O148" s="20"/>
      <c r="P148" s="27">
        <v>3</v>
      </c>
      <c r="Q148" s="27"/>
      <c r="R148" s="27"/>
      <c r="S148" s="27"/>
      <c r="T148" s="27"/>
      <c r="U148" s="27"/>
      <c r="W148" s="1"/>
    </row>
    <row r="149" spans="12:21" ht="11.25" customHeight="1">
      <c r="L149" s="27" t="s">
        <v>468</v>
      </c>
      <c r="M149" s="27" t="s">
        <v>162</v>
      </c>
      <c r="N149" s="141">
        <v>4.6</v>
      </c>
      <c r="O149" s="20"/>
      <c r="P149" s="27">
        <v>5</v>
      </c>
      <c r="Q149" s="27"/>
      <c r="R149" s="27"/>
      <c r="S149" s="27"/>
      <c r="T149" s="27"/>
      <c r="U149" s="27"/>
    </row>
    <row r="150" spans="12:21" ht="11.25" customHeight="1">
      <c r="L150" s="27" t="s">
        <v>469</v>
      </c>
      <c r="M150" s="27" t="s">
        <v>161</v>
      </c>
      <c r="N150" s="141">
        <v>2.5</v>
      </c>
      <c r="O150" s="20"/>
      <c r="P150" s="27">
        <v>3</v>
      </c>
      <c r="Q150" s="27"/>
      <c r="R150" s="27"/>
      <c r="S150" s="27"/>
      <c r="T150" s="27"/>
      <c r="U150" s="27"/>
    </row>
    <row r="151" spans="11:23" ht="11.25" customHeight="1">
      <c r="K151" s="1"/>
      <c r="L151" s="27" t="s">
        <v>470</v>
      </c>
      <c r="M151" s="27" t="s">
        <v>160</v>
      </c>
      <c r="N151" s="141">
        <v>4.4</v>
      </c>
      <c r="O151" s="20"/>
      <c r="P151" s="27">
        <v>5</v>
      </c>
      <c r="Q151" s="27"/>
      <c r="R151" s="27"/>
      <c r="S151" s="27"/>
      <c r="T151" s="27"/>
      <c r="U151" s="27"/>
      <c r="W151" s="1"/>
    </row>
    <row r="152" spans="12:21" ht="11.25" customHeight="1">
      <c r="L152" s="27" t="s">
        <v>471</v>
      </c>
      <c r="M152" s="27" t="s">
        <v>472</v>
      </c>
      <c r="N152" s="141">
        <v>3.7</v>
      </c>
      <c r="O152" s="20"/>
      <c r="P152" s="27">
        <v>4</v>
      </c>
      <c r="Q152" s="27"/>
      <c r="R152" s="27"/>
      <c r="S152" s="27"/>
      <c r="T152" s="27"/>
      <c r="U152" s="27"/>
    </row>
    <row r="153" spans="12:21" ht="11.25" customHeight="1">
      <c r="L153" s="42" t="s">
        <v>473</v>
      </c>
      <c r="M153" s="27" t="s">
        <v>474</v>
      </c>
      <c r="N153" s="141">
        <v>1.7</v>
      </c>
      <c r="O153" s="20"/>
      <c r="P153" s="27">
        <v>2</v>
      </c>
      <c r="Q153" s="42"/>
      <c r="R153" s="42"/>
      <c r="S153" s="42"/>
      <c r="T153" s="42"/>
      <c r="U153" s="42"/>
    </row>
    <row r="154" spans="12:21" ht="11.25" customHeight="1">
      <c r="L154" s="42" t="s">
        <v>475</v>
      </c>
      <c r="M154" s="42" t="s">
        <v>476</v>
      </c>
      <c r="N154" s="141">
        <v>2.8</v>
      </c>
      <c r="O154" s="20"/>
      <c r="P154" s="27">
        <v>3</v>
      </c>
      <c r="Q154" s="42"/>
      <c r="R154" s="42"/>
      <c r="S154" s="42"/>
      <c r="T154" s="42"/>
      <c r="U154" s="42"/>
    </row>
    <row r="155" spans="12:21" ht="11.25" customHeight="1">
      <c r="L155" s="42" t="s">
        <v>477</v>
      </c>
      <c r="M155" s="42" t="s">
        <v>478</v>
      </c>
      <c r="N155" s="141">
        <v>2</v>
      </c>
      <c r="O155" s="20"/>
      <c r="P155" s="27">
        <v>3</v>
      </c>
      <c r="Q155" s="42"/>
      <c r="R155" s="42"/>
      <c r="S155" s="42"/>
      <c r="T155" s="42"/>
      <c r="U155" s="42"/>
    </row>
    <row r="156" spans="12:21" ht="11.25" customHeight="1">
      <c r="L156" s="27" t="s">
        <v>479</v>
      </c>
      <c r="M156" s="27" t="s">
        <v>480</v>
      </c>
      <c r="N156" s="141">
        <v>2.2</v>
      </c>
      <c r="O156" s="20"/>
      <c r="P156" s="27">
        <v>3</v>
      </c>
      <c r="Q156" s="27"/>
      <c r="R156" s="27"/>
      <c r="S156" s="27"/>
      <c r="T156" s="27"/>
      <c r="U156" s="27"/>
    </row>
    <row r="157" spans="12:21" ht="11.25" customHeight="1">
      <c r="L157" s="42" t="s">
        <v>481</v>
      </c>
      <c r="M157" s="42" t="s">
        <v>482</v>
      </c>
      <c r="N157" s="141">
        <v>1.7</v>
      </c>
      <c r="O157" s="20"/>
      <c r="P157" s="27">
        <v>2</v>
      </c>
      <c r="Q157" s="42"/>
      <c r="R157" s="42"/>
      <c r="S157" s="42"/>
      <c r="T157" s="42"/>
      <c r="U157" s="42"/>
    </row>
    <row r="158" spans="12:21" ht="11.25" customHeight="1">
      <c r="L158" s="42" t="s">
        <v>483</v>
      </c>
      <c r="M158" s="42" t="s">
        <v>484</v>
      </c>
      <c r="N158" s="141">
        <v>1.3</v>
      </c>
      <c r="O158" s="20"/>
      <c r="P158" s="27">
        <v>2</v>
      </c>
      <c r="Q158" s="42"/>
      <c r="R158" s="42"/>
      <c r="S158" s="42"/>
      <c r="T158" s="42"/>
      <c r="U158" s="42"/>
    </row>
    <row r="159" spans="12:21" ht="11.25" customHeight="1">
      <c r="L159" s="42" t="s">
        <v>485</v>
      </c>
      <c r="M159" s="42" t="s">
        <v>486</v>
      </c>
      <c r="N159" s="141">
        <v>1.6</v>
      </c>
      <c r="O159" s="20"/>
      <c r="P159" s="27">
        <v>2</v>
      </c>
      <c r="Q159" s="42"/>
      <c r="R159" s="42"/>
      <c r="S159" s="42"/>
      <c r="T159" s="42"/>
      <c r="U159" s="42"/>
    </row>
    <row r="160" spans="12:21" ht="11.25" customHeight="1">
      <c r="L160" s="42" t="s">
        <v>487</v>
      </c>
      <c r="M160" s="42" t="s">
        <v>488</v>
      </c>
      <c r="N160" s="141">
        <v>4.7</v>
      </c>
      <c r="O160" s="20"/>
      <c r="P160" s="27">
        <v>5</v>
      </c>
      <c r="Q160" s="42"/>
      <c r="R160" s="42"/>
      <c r="S160" s="42"/>
      <c r="T160" s="42"/>
      <c r="U160" s="42"/>
    </row>
    <row r="161" spans="12:21" ht="11.25" customHeight="1">
      <c r="L161" s="42" t="s">
        <v>489</v>
      </c>
      <c r="M161" s="42" t="s">
        <v>490</v>
      </c>
      <c r="N161" s="141">
        <v>0</v>
      </c>
      <c r="O161" s="20"/>
      <c r="P161" s="27">
        <v>1</v>
      </c>
      <c r="Q161" s="42"/>
      <c r="R161" s="42"/>
      <c r="S161" s="42"/>
      <c r="T161" s="42"/>
      <c r="U161" s="42"/>
    </row>
    <row r="162" spans="12:21" ht="11.25" customHeight="1">
      <c r="L162" s="42" t="s">
        <v>491</v>
      </c>
      <c r="M162" s="42" t="s">
        <v>492</v>
      </c>
      <c r="N162" s="141">
        <v>1.5</v>
      </c>
      <c r="O162" s="20"/>
      <c r="P162" s="27">
        <v>2</v>
      </c>
      <c r="Q162" s="42"/>
      <c r="R162" s="42"/>
      <c r="S162" s="42"/>
      <c r="T162" s="42"/>
      <c r="U162" s="42"/>
    </row>
    <row r="163" spans="12:21" ht="11.25" customHeight="1">
      <c r="L163" s="42" t="s">
        <v>493</v>
      </c>
      <c r="M163" s="42" t="s">
        <v>494</v>
      </c>
      <c r="N163" s="141">
        <v>0</v>
      </c>
      <c r="O163" s="20"/>
      <c r="P163" s="27">
        <v>1</v>
      </c>
      <c r="Q163" s="42"/>
      <c r="R163" s="42"/>
      <c r="S163" s="42"/>
      <c r="T163" s="42"/>
      <c r="U163" s="42"/>
    </row>
    <row r="164" spans="12:21" ht="11.25" customHeight="1">
      <c r="L164" s="42" t="s">
        <v>495</v>
      </c>
      <c r="M164" s="42" t="s">
        <v>496</v>
      </c>
      <c r="N164" s="141">
        <v>0.9</v>
      </c>
      <c r="O164" s="20"/>
      <c r="P164" s="27">
        <v>1</v>
      </c>
      <c r="Q164" s="42"/>
      <c r="R164" s="42"/>
      <c r="S164" s="42"/>
      <c r="T164" s="42"/>
      <c r="U164" s="42"/>
    </row>
    <row r="165" spans="12:21" ht="11.25" customHeight="1">
      <c r="L165" s="27" t="s">
        <v>497</v>
      </c>
      <c r="M165" s="27" t="s">
        <v>498</v>
      </c>
      <c r="N165" s="141">
        <v>0.5</v>
      </c>
      <c r="O165" s="20"/>
      <c r="P165" s="27">
        <v>1</v>
      </c>
      <c r="Q165" s="27"/>
      <c r="R165" s="27"/>
      <c r="S165" s="27"/>
      <c r="T165" s="27"/>
      <c r="U165" s="27"/>
    </row>
    <row r="166" spans="12:21" ht="11.25" customHeight="1">
      <c r="L166" s="27" t="s">
        <v>499</v>
      </c>
      <c r="M166" s="27" t="s">
        <v>500</v>
      </c>
      <c r="N166" s="141">
        <v>0</v>
      </c>
      <c r="O166" s="20"/>
      <c r="P166" s="27">
        <v>1</v>
      </c>
      <c r="Q166" s="27"/>
      <c r="R166" s="27"/>
      <c r="S166" s="27"/>
      <c r="T166" s="27"/>
      <c r="U166" s="27"/>
    </row>
    <row r="167" spans="12:21" ht="11.25" customHeight="1">
      <c r="L167" s="27" t="s">
        <v>501</v>
      </c>
      <c r="M167" s="27" t="s">
        <v>502</v>
      </c>
      <c r="N167" s="141">
        <v>0.8</v>
      </c>
      <c r="O167" s="20"/>
      <c r="P167" s="27">
        <v>1</v>
      </c>
      <c r="Q167" s="27"/>
      <c r="R167" s="27"/>
      <c r="S167" s="27"/>
      <c r="T167" s="27"/>
      <c r="U167" s="27"/>
    </row>
    <row r="168" spans="12:21" ht="11.25" customHeight="1">
      <c r="L168" s="27" t="s">
        <v>503</v>
      </c>
      <c r="M168" s="27" t="s">
        <v>504</v>
      </c>
      <c r="N168" s="141">
        <v>1.5</v>
      </c>
      <c r="O168" s="20"/>
      <c r="P168" s="27">
        <v>2</v>
      </c>
      <c r="Q168" s="27"/>
      <c r="R168" s="27"/>
      <c r="S168" s="27"/>
      <c r="T168" s="27"/>
      <c r="U168" s="27"/>
    </row>
    <row r="169" spans="12:21" ht="11.25" customHeight="1">
      <c r="L169" s="27" t="s">
        <v>505</v>
      </c>
      <c r="M169" s="27" t="s">
        <v>506</v>
      </c>
      <c r="N169" s="141">
        <v>0.3</v>
      </c>
      <c r="O169" s="20"/>
      <c r="P169" s="27">
        <v>1</v>
      </c>
      <c r="Q169" s="27"/>
      <c r="R169" s="27"/>
      <c r="S169" s="27"/>
      <c r="T169" s="27"/>
      <c r="U169" s="27"/>
    </row>
    <row r="170" spans="12:21" ht="11.25" customHeight="1">
      <c r="L170" s="27" t="s">
        <v>507</v>
      </c>
      <c r="M170" s="27" t="s">
        <v>508</v>
      </c>
      <c r="N170" s="141">
        <v>0</v>
      </c>
      <c r="O170" s="20"/>
      <c r="P170" s="27">
        <v>1</v>
      </c>
      <c r="Q170" s="27"/>
      <c r="R170" s="27"/>
      <c r="S170" s="27"/>
      <c r="T170" s="27"/>
      <c r="U170" s="27"/>
    </row>
    <row r="171" spans="12:21" ht="11.25" customHeight="1">
      <c r="L171" s="27" t="s">
        <v>509</v>
      </c>
      <c r="M171" s="27" t="s">
        <v>510</v>
      </c>
      <c r="N171" s="141">
        <v>0.8</v>
      </c>
      <c r="O171" s="20"/>
      <c r="P171" s="27">
        <v>1</v>
      </c>
      <c r="Q171" s="27"/>
      <c r="R171" s="27"/>
      <c r="S171" s="27"/>
      <c r="T171" s="27"/>
      <c r="U171" s="27"/>
    </row>
    <row r="172" spans="12:21" ht="11.25" customHeight="1">
      <c r="L172" s="27" t="s">
        <v>511</v>
      </c>
      <c r="M172" s="27" t="s">
        <v>512</v>
      </c>
      <c r="N172" s="141">
        <v>0</v>
      </c>
      <c r="O172" s="20"/>
      <c r="P172" s="27">
        <v>1</v>
      </c>
      <c r="Q172" s="27"/>
      <c r="R172" s="27"/>
      <c r="S172" s="27"/>
      <c r="T172" s="27"/>
      <c r="U172" s="27"/>
    </row>
    <row r="173" spans="12:21" ht="11.25" customHeight="1">
      <c r="L173" s="27" t="s">
        <v>513</v>
      </c>
      <c r="M173" s="27" t="s">
        <v>514</v>
      </c>
      <c r="N173" s="141">
        <v>0</v>
      </c>
      <c r="O173" s="20"/>
      <c r="P173" s="27">
        <v>1</v>
      </c>
      <c r="Q173" s="27"/>
      <c r="R173" s="27"/>
      <c r="S173" s="27"/>
      <c r="T173" s="27"/>
      <c r="U173" s="27"/>
    </row>
    <row r="174" spans="12:21" ht="11.25" customHeight="1">
      <c r="L174" s="27" t="s">
        <v>515</v>
      </c>
      <c r="M174" s="27" t="s">
        <v>516</v>
      </c>
      <c r="N174" s="141">
        <v>0.6</v>
      </c>
      <c r="O174" s="20"/>
      <c r="P174" s="27">
        <v>1</v>
      </c>
      <c r="Q174" s="27"/>
      <c r="R174" s="27"/>
      <c r="S174" s="27"/>
      <c r="T174" s="27"/>
      <c r="U174" s="27"/>
    </row>
    <row r="175" spans="12:21" ht="11.25" customHeight="1">
      <c r="L175" s="27" t="s">
        <v>517</v>
      </c>
      <c r="M175" s="27" t="s">
        <v>518</v>
      </c>
      <c r="N175" s="141">
        <v>2.3</v>
      </c>
      <c r="O175" s="20"/>
      <c r="P175" s="27">
        <v>3</v>
      </c>
      <c r="Q175" s="27"/>
      <c r="R175" s="27"/>
      <c r="S175" s="27"/>
      <c r="T175" s="27"/>
      <c r="U175" s="27"/>
    </row>
    <row r="176" spans="12:21" ht="11.25" customHeight="1">
      <c r="L176" s="27" t="s">
        <v>519</v>
      </c>
      <c r="M176" s="27" t="s">
        <v>520</v>
      </c>
      <c r="N176" s="141">
        <v>0</v>
      </c>
      <c r="O176" s="20"/>
      <c r="P176" s="27">
        <v>1</v>
      </c>
      <c r="Q176" s="27"/>
      <c r="R176" s="27"/>
      <c r="S176" s="27"/>
      <c r="T176" s="27"/>
      <c r="U176" s="27"/>
    </row>
    <row r="177" spans="12:21" ht="11.25" customHeight="1">
      <c r="L177" s="27" t="s">
        <v>521</v>
      </c>
      <c r="M177" s="27" t="s">
        <v>522</v>
      </c>
      <c r="N177" s="141">
        <v>0.8</v>
      </c>
      <c r="O177" s="20"/>
      <c r="P177" s="27">
        <v>1</v>
      </c>
      <c r="Q177" s="27"/>
      <c r="R177" s="27"/>
      <c r="S177" s="27"/>
      <c r="T177" s="27"/>
      <c r="U177" s="27"/>
    </row>
    <row r="178" spans="12:21" ht="11.25" customHeight="1">
      <c r="L178" s="27" t="s">
        <v>523</v>
      </c>
      <c r="M178" s="27" t="s">
        <v>524</v>
      </c>
      <c r="N178" s="141">
        <v>0.7</v>
      </c>
      <c r="O178" s="20"/>
      <c r="P178" s="27">
        <v>1</v>
      </c>
      <c r="Q178" s="27"/>
      <c r="R178" s="27"/>
      <c r="S178" s="27"/>
      <c r="T178" s="27"/>
      <c r="U178" s="27"/>
    </row>
    <row r="179" spans="12:21" ht="11.25" customHeight="1">
      <c r="L179" s="27" t="s">
        <v>525</v>
      </c>
      <c r="M179" s="27" t="s">
        <v>526</v>
      </c>
      <c r="N179" s="141">
        <v>0</v>
      </c>
      <c r="O179" s="20"/>
      <c r="P179" s="27">
        <v>1</v>
      </c>
      <c r="Q179" s="27"/>
      <c r="R179" s="27"/>
      <c r="S179" s="27"/>
      <c r="T179" s="27"/>
      <c r="U179" s="27"/>
    </row>
    <row r="180" spans="12:21" ht="11.25" customHeight="1">
      <c r="L180" s="27" t="s">
        <v>527</v>
      </c>
      <c r="M180" s="27" t="s">
        <v>528</v>
      </c>
      <c r="N180" s="141">
        <v>1.4</v>
      </c>
      <c r="O180" s="20"/>
      <c r="P180" s="27">
        <v>2</v>
      </c>
      <c r="Q180" s="27"/>
      <c r="R180" s="27"/>
      <c r="S180" s="27"/>
      <c r="T180" s="27"/>
      <c r="U180" s="27"/>
    </row>
    <row r="181" spans="12:21" ht="11.25" customHeight="1">
      <c r="L181" s="27" t="s">
        <v>529</v>
      </c>
      <c r="M181" s="27" t="s">
        <v>530</v>
      </c>
      <c r="N181" s="141">
        <v>0</v>
      </c>
      <c r="O181" s="20"/>
      <c r="P181" s="27">
        <v>1</v>
      </c>
      <c r="Q181" s="27"/>
      <c r="R181" s="27"/>
      <c r="S181" s="27"/>
      <c r="T181" s="27"/>
      <c r="U181" s="27"/>
    </row>
    <row r="182" spans="12:21" ht="11.25" customHeight="1">
      <c r="L182" s="27" t="s">
        <v>531</v>
      </c>
      <c r="M182" s="27" t="s">
        <v>382</v>
      </c>
      <c r="N182" s="141">
        <v>2.8</v>
      </c>
      <c r="O182" s="20"/>
      <c r="P182" s="27">
        <v>3</v>
      </c>
      <c r="Q182" s="27"/>
      <c r="R182" s="27"/>
      <c r="S182" s="27"/>
      <c r="T182" s="27"/>
      <c r="U182" s="27"/>
    </row>
    <row r="183" spans="12:21" ht="11.25" customHeight="1">
      <c r="L183" s="27" t="s">
        <v>532</v>
      </c>
      <c r="M183" s="27" t="s">
        <v>533</v>
      </c>
      <c r="N183" s="141">
        <v>2.8</v>
      </c>
      <c r="O183" s="20"/>
      <c r="P183" s="27">
        <v>3</v>
      </c>
      <c r="Q183" s="27"/>
      <c r="R183" s="27"/>
      <c r="S183" s="27"/>
      <c r="T183" s="27"/>
      <c r="U183" s="27"/>
    </row>
    <row r="184" spans="12:21" ht="11.25" customHeight="1">
      <c r="L184" s="27" t="s">
        <v>534</v>
      </c>
      <c r="M184" s="27" t="s">
        <v>383</v>
      </c>
      <c r="N184" s="141">
        <v>3.3</v>
      </c>
      <c r="O184" s="20"/>
      <c r="P184" s="27">
        <v>4</v>
      </c>
      <c r="Q184" s="27"/>
      <c r="R184" s="27"/>
      <c r="S184" s="27"/>
      <c r="T184" s="27"/>
      <c r="U184" s="27"/>
    </row>
    <row r="185" spans="12:21" ht="11.25" customHeight="1">
      <c r="L185" s="27" t="s">
        <v>535</v>
      </c>
      <c r="M185" s="27" t="s">
        <v>384</v>
      </c>
      <c r="N185" s="141">
        <v>2.2</v>
      </c>
      <c r="O185" s="20"/>
      <c r="P185" s="27">
        <v>3</v>
      </c>
      <c r="Q185" s="27"/>
      <c r="R185" s="27"/>
      <c r="S185" s="27"/>
      <c r="T185" s="27"/>
      <c r="U185" s="27"/>
    </row>
    <row r="186" spans="12:21" ht="11.25" customHeight="1">
      <c r="L186" s="42" t="s">
        <v>536</v>
      </c>
      <c r="M186" s="42" t="s">
        <v>537</v>
      </c>
      <c r="N186" s="141">
        <v>3.2</v>
      </c>
      <c r="O186" s="20"/>
      <c r="P186" s="27">
        <v>4</v>
      </c>
      <c r="Q186" s="42"/>
      <c r="R186" s="42"/>
      <c r="S186" s="42"/>
      <c r="T186" s="42"/>
      <c r="U186" s="42"/>
    </row>
    <row r="187" spans="12:21" ht="11.25" customHeight="1">
      <c r="L187" s="42" t="s">
        <v>538</v>
      </c>
      <c r="M187" s="42" t="s">
        <v>539</v>
      </c>
      <c r="N187" s="141">
        <v>0.9</v>
      </c>
      <c r="O187" s="20"/>
      <c r="P187" s="27">
        <v>1</v>
      </c>
      <c r="Q187" s="42"/>
      <c r="R187" s="42"/>
      <c r="S187" s="42"/>
      <c r="T187" s="42"/>
      <c r="U187" s="42"/>
    </row>
    <row r="188" spans="12:21" ht="11.25" customHeight="1">
      <c r="L188" s="42" t="s">
        <v>540</v>
      </c>
      <c r="M188" s="42" t="s">
        <v>385</v>
      </c>
      <c r="N188" s="141">
        <v>3.1</v>
      </c>
      <c r="O188" s="20"/>
      <c r="P188" s="27">
        <v>4</v>
      </c>
      <c r="Q188" s="42"/>
      <c r="R188" s="42"/>
      <c r="S188" s="42"/>
      <c r="T188" s="42"/>
      <c r="U188" s="42"/>
    </row>
    <row r="189" spans="12:21" ht="11.25" customHeight="1">
      <c r="L189" s="42" t="s">
        <v>541</v>
      </c>
      <c r="M189" s="42" t="s">
        <v>542</v>
      </c>
      <c r="N189" s="141">
        <v>1.7</v>
      </c>
      <c r="O189" s="20"/>
      <c r="P189" s="27">
        <v>2</v>
      </c>
      <c r="Q189" s="42"/>
      <c r="R189" s="42"/>
      <c r="S189" s="42"/>
      <c r="T189" s="42"/>
      <c r="U189" s="42"/>
    </row>
    <row r="190" spans="12:21" ht="11.25" customHeight="1">
      <c r="L190" s="42" t="s">
        <v>543</v>
      </c>
      <c r="M190" s="42" t="s">
        <v>544</v>
      </c>
      <c r="N190" s="141">
        <v>2.3</v>
      </c>
      <c r="O190" s="20"/>
      <c r="P190" s="27">
        <v>3</v>
      </c>
      <c r="Q190" s="42"/>
      <c r="R190" s="42"/>
      <c r="S190" s="42"/>
      <c r="T190" s="42"/>
      <c r="U190" s="42"/>
    </row>
    <row r="191" spans="12:21" ht="11.25" customHeight="1">
      <c r="L191" s="42" t="s">
        <v>545</v>
      </c>
      <c r="M191" s="42" t="s">
        <v>546</v>
      </c>
      <c r="N191" s="141">
        <v>2.9</v>
      </c>
      <c r="O191" s="20"/>
      <c r="P191" s="27">
        <v>3</v>
      </c>
      <c r="Q191" s="42"/>
      <c r="R191" s="42"/>
      <c r="S191" s="42"/>
      <c r="T191" s="42"/>
      <c r="U191" s="42"/>
    </row>
    <row r="192" spans="12:21" ht="11.25" customHeight="1">
      <c r="L192" s="42" t="s">
        <v>547</v>
      </c>
      <c r="M192" s="42" t="s">
        <v>548</v>
      </c>
      <c r="N192" s="141">
        <v>2</v>
      </c>
      <c r="O192" s="20"/>
      <c r="P192" s="27">
        <v>3</v>
      </c>
      <c r="Q192" s="42"/>
      <c r="R192" s="42"/>
      <c r="S192" s="42"/>
      <c r="T192" s="42"/>
      <c r="U192" s="42"/>
    </row>
    <row r="193" spans="12:21" ht="11.25" customHeight="1">
      <c r="L193" s="42" t="s">
        <v>549</v>
      </c>
      <c r="M193" s="42" t="s">
        <v>386</v>
      </c>
      <c r="N193" s="141">
        <v>2.7</v>
      </c>
      <c r="O193" s="20"/>
      <c r="P193" s="27">
        <v>3</v>
      </c>
      <c r="Q193" s="42"/>
      <c r="R193" s="42"/>
      <c r="S193" s="42"/>
      <c r="T193" s="42"/>
      <c r="U193" s="42"/>
    </row>
    <row r="194" spans="12:21" ht="11.25" customHeight="1">
      <c r="L194" s="42" t="s">
        <v>550</v>
      </c>
      <c r="M194" s="42" t="s">
        <v>551</v>
      </c>
      <c r="N194" s="141">
        <v>2</v>
      </c>
      <c r="O194" s="20"/>
      <c r="P194" s="27">
        <v>3</v>
      </c>
      <c r="Q194" s="42"/>
      <c r="R194" s="42"/>
      <c r="S194" s="42"/>
      <c r="T194" s="42"/>
      <c r="U194" s="42"/>
    </row>
    <row r="195" spans="12:16" ht="11.25" customHeight="1">
      <c r="L195" s="42" t="s">
        <v>552</v>
      </c>
      <c r="M195" s="42" t="s">
        <v>553</v>
      </c>
      <c r="N195" s="141">
        <v>2.4</v>
      </c>
      <c r="O195" s="20"/>
      <c r="P195" s="27">
        <v>3</v>
      </c>
    </row>
    <row r="196" spans="12:16" ht="11.25" customHeight="1">
      <c r="L196" s="42" t="s">
        <v>554</v>
      </c>
      <c r="M196" s="42" t="s">
        <v>387</v>
      </c>
      <c r="N196" s="141">
        <v>2.8</v>
      </c>
      <c r="O196" s="20"/>
      <c r="P196" s="27">
        <v>3</v>
      </c>
    </row>
    <row r="197" spans="12:16" ht="11.25" customHeight="1">
      <c r="L197" s="42" t="s">
        <v>555</v>
      </c>
      <c r="M197" s="42" t="s">
        <v>556</v>
      </c>
      <c r="N197" s="141">
        <v>3.1</v>
      </c>
      <c r="O197" s="20"/>
      <c r="P197" s="27">
        <v>4</v>
      </c>
    </row>
    <row r="198" spans="12:16" ht="11.25" customHeight="1">
      <c r="L198" s="42" t="s">
        <v>682</v>
      </c>
      <c r="M198" s="42" t="s">
        <v>683</v>
      </c>
      <c r="N198" s="141">
        <v>1.1</v>
      </c>
      <c r="O198" s="20"/>
      <c r="P198" s="27">
        <v>2</v>
      </c>
    </row>
    <row r="199" spans="12:21" ht="11.25" customHeight="1">
      <c r="L199" s="42" t="s">
        <v>569</v>
      </c>
      <c r="M199" s="42" t="s">
        <v>570</v>
      </c>
      <c r="N199" s="141">
        <v>1.9</v>
      </c>
      <c r="O199" s="20"/>
      <c r="P199" s="27">
        <v>2</v>
      </c>
      <c r="Q199" s="42">
        <v>2011</v>
      </c>
      <c r="R199" s="42"/>
      <c r="S199" s="42"/>
      <c r="T199" s="42"/>
      <c r="U199" s="42"/>
    </row>
    <row r="200" spans="12:21" ht="11.25" customHeight="1">
      <c r="L200" s="42" t="s">
        <v>571</v>
      </c>
      <c r="M200" s="42" t="s">
        <v>572</v>
      </c>
      <c r="N200" s="141">
        <v>1.7</v>
      </c>
      <c r="O200" s="20"/>
      <c r="P200" s="27">
        <v>2</v>
      </c>
      <c r="Q200" s="42">
        <v>2011</v>
      </c>
      <c r="R200" s="42"/>
      <c r="S200" s="42"/>
      <c r="T200" s="42"/>
      <c r="U200" s="42"/>
    </row>
    <row r="201" spans="12:21" ht="11.25" customHeight="1">
      <c r="L201" s="42" t="s">
        <v>573</v>
      </c>
      <c r="M201" s="42" t="s">
        <v>574</v>
      </c>
      <c r="N201" s="141">
        <v>1.5</v>
      </c>
      <c r="O201" s="20"/>
      <c r="P201" s="27">
        <v>2</v>
      </c>
      <c r="Q201" s="42">
        <v>2011</v>
      </c>
      <c r="R201" s="42"/>
      <c r="S201" s="42"/>
      <c r="T201" s="42"/>
      <c r="U201" s="42"/>
    </row>
    <row r="202" spans="12:21" ht="11.25" customHeight="1">
      <c r="L202" s="27" t="s">
        <v>575</v>
      </c>
      <c r="M202" s="27" t="s">
        <v>576</v>
      </c>
      <c r="N202" s="141">
        <v>2</v>
      </c>
      <c r="O202" s="20"/>
      <c r="P202" s="27">
        <v>3</v>
      </c>
      <c r="Q202" s="27">
        <v>2011</v>
      </c>
      <c r="R202" s="27"/>
      <c r="S202" s="27"/>
      <c r="T202" s="27"/>
      <c r="U202" s="27"/>
    </row>
    <row r="203" spans="12:21" ht="11.25" customHeight="1">
      <c r="L203" s="27" t="s">
        <v>577</v>
      </c>
      <c r="M203" s="27" t="s">
        <v>578</v>
      </c>
      <c r="N203" s="141">
        <v>1.6</v>
      </c>
      <c r="O203" s="20"/>
      <c r="P203" s="27">
        <v>2</v>
      </c>
      <c r="Q203" s="27">
        <v>2011</v>
      </c>
      <c r="R203" s="27"/>
      <c r="S203" s="27"/>
      <c r="T203" s="27"/>
      <c r="U203" s="27"/>
    </row>
    <row r="204" spans="12:21" ht="11.25" customHeight="1">
      <c r="L204" s="27" t="s">
        <v>579</v>
      </c>
      <c r="M204" s="27" t="s">
        <v>369</v>
      </c>
      <c r="N204" s="141">
        <v>4.4</v>
      </c>
      <c r="O204" s="20"/>
      <c r="P204" s="27">
        <v>5</v>
      </c>
      <c r="Q204" s="27">
        <v>2011</v>
      </c>
      <c r="R204" s="27"/>
      <c r="S204" s="27"/>
      <c r="T204" s="27"/>
      <c r="U204" s="27"/>
    </row>
    <row r="205" spans="12:21" ht="11.25" customHeight="1">
      <c r="L205" s="27" t="s">
        <v>580</v>
      </c>
      <c r="M205" s="27" t="s">
        <v>581</v>
      </c>
      <c r="N205" s="141">
        <v>1.9</v>
      </c>
      <c r="O205" s="20"/>
      <c r="P205" s="27">
        <v>2</v>
      </c>
      <c r="Q205" s="27">
        <v>2011</v>
      </c>
      <c r="R205" s="27"/>
      <c r="S205" s="27"/>
      <c r="T205" s="27"/>
      <c r="U205" s="27"/>
    </row>
    <row r="206" spans="12:21" ht="11.25" customHeight="1">
      <c r="L206" s="27" t="s">
        <v>582</v>
      </c>
      <c r="M206" s="27" t="s">
        <v>583</v>
      </c>
      <c r="N206" s="141">
        <v>1.6</v>
      </c>
      <c r="O206" s="20"/>
      <c r="P206" s="27">
        <v>2</v>
      </c>
      <c r="Q206" s="27">
        <v>2011</v>
      </c>
      <c r="R206" s="27"/>
      <c r="S206" s="27"/>
      <c r="T206" s="27"/>
      <c r="U206" s="27"/>
    </row>
    <row r="207" spans="12:21" ht="11.25" customHeight="1">
      <c r="L207" s="27" t="s">
        <v>584</v>
      </c>
      <c r="M207" s="27" t="s">
        <v>585</v>
      </c>
      <c r="N207" s="141">
        <v>0.9</v>
      </c>
      <c r="O207" s="20"/>
      <c r="P207" s="27">
        <v>1</v>
      </c>
      <c r="Q207" s="27"/>
      <c r="R207" s="27"/>
      <c r="S207" s="27"/>
      <c r="T207" s="27"/>
      <c r="U207" s="27"/>
    </row>
    <row r="208" spans="12:21" ht="11.25" customHeight="1">
      <c r="L208" s="27" t="s">
        <v>586</v>
      </c>
      <c r="M208" s="27" t="s">
        <v>587</v>
      </c>
      <c r="N208" s="141">
        <v>1</v>
      </c>
      <c r="O208" s="20"/>
      <c r="P208" s="27">
        <v>2</v>
      </c>
      <c r="Q208" s="27"/>
      <c r="R208" s="27"/>
      <c r="S208" s="27"/>
      <c r="T208" s="27"/>
      <c r="U208" s="27"/>
    </row>
    <row r="209" spans="12:21" ht="11.25" customHeight="1">
      <c r="L209" s="42" t="s">
        <v>588</v>
      </c>
      <c r="M209" s="42" t="s">
        <v>589</v>
      </c>
      <c r="N209" s="141">
        <v>3.3</v>
      </c>
      <c r="O209" s="20"/>
      <c r="P209" s="27">
        <v>4</v>
      </c>
      <c r="Q209" s="42"/>
      <c r="R209" s="42"/>
      <c r="S209" s="42"/>
      <c r="T209" s="42"/>
      <c r="U209" s="42"/>
    </row>
    <row r="210" spans="12:21" ht="11.25" customHeight="1">
      <c r="L210" s="42" t="s">
        <v>590</v>
      </c>
      <c r="M210" s="42" t="s">
        <v>591</v>
      </c>
      <c r="N210" s="141">
        <v>1.6</v>
      </c>
      <c r="O210" s="20"/>
      <c r="P210" s="27">
        <v>2</v>
      </c>
      <c r="Q210" s="42"/>
      <c r="R210" s="42"/>
      <c r="S210" s="42"/>
      <c r="T210" s="42"/>
      <c r="U210" s="42"/>
    </row>
    <row r="211" spans="12:21" ht="11.25" customHeight="1">
      <c r="L211" s="42" t="s">
        <v>592</v>
      </c>
      <c r="M211" s="42" t="s">
        <v>593</v>
      </c>
      <c r="N211" s="141">
        <v>1.5</v>
      </c>
      <c r="O211" s="20"/>
      <c r="P211" s="27">
        <v>2</v>
      </c>
      <c r="Q211" s="42"/>
      <c r="R211" s="42"/>
      <c r="S211" s="42"/>
      <c r="T211" s="42"/>
      <c r="U211" s="42"/>
    </row>
    <row r="212" spans="12:21" ht="11.25" customHeight="1">
      <c r="L212" s="42" t="s">
        <v>594</v>
      </c>
      <c r="M212" s="42" t="s">
        <v>595</v>
      </c>
      <c r="N212" s="141">
        <v>1.2</v>
      </c>
      <c r="O212" s="20"/>
      <c r="P212" s="27">
        <v>2</v>
      </c>
      <c r="Q212" s="42"/>
      <c r="R212" s="42"/>
      <c r="S212" s="42"/>
      <c r="T212" s="42"/>
      <c r="U212" s="42"/>
    </row>
    <row r="213" spans="12:21" ht="11.25" customHeight="1">
      <c r="L213" s="27" t="s">
        <v>597</v>
      </c>
      <c r="M213" s="42" t="s">
        <v>598</v>
      </c>
      <c r="N213" s="141">
        <v>2.2</v>
      </c>
      <c r="O213" s="20"/>
      <c r="P213" s="27">
        <v>3</v>
      </c>
      <c r="Q213" s="27"/>
      <c r="R213" s="27"/>
      <c r="S213" s="27"/>
      <c r="T213" s="27"/>
      <c r="U213" s="27"/>
    </row>
    <row r="214" spans="12:21" ht="11.25" customHeight="1">
      <c r="L214" s="27" t="s">
        <v>243</v>
      </c>
      <c r="M214" s="42" t="s">
        <v>245</v>
      </c>
      <c r="N214" s="141">
        <v>2.6</v>
      </c>
      <c r="O214" s="20"/>
      <c r="P214" s="27">
        <v>3</v>
      </c>
      <c r="Q214" s="27"/>
      <c r="R214" s="27"/>
      <c r="S214" s="27"/>
      <c r="T214" s="27"/>
      <c r="U214" s="27"/>
    </row>
    <row r="215" spans="12:21" ht="11.25" customHeight="1">
      <c r="L215" s="42" t="s">
        <v>244</v>
      </c>
      <c r="M215" s="42" t="s">
        <v>596</v>
      </c>
      <c r="N215" s="141">
        <v>2.6</v>
      </c>
      <c r="O215" s="20"/>
      <c r="P215" s="27">
        <v>3</v>
      </c>
      <c r="Q215" s="42"/>
      <c r="R215" s="42"/>
      <c r="S215" s="42"/>
      <c r="T215" s="42"/>
      <c r="U215" s="42"/>
    </row>
    <row r="216" spans="12:21" ht="11.25" customHeight="1">
      <c r="L216" s="42" t="s">
        <v>246</v>
      </c>
      <c r="M216" s="42" t="s">
        <v>247</v>
      </c>
      <c r="N216" s="141">
        <v>3.1</v>
      </c>
      <c r="O216" s="20"/>
      <c r="P216" s="27">
        <v>4</v>
      </c>
      <c r="Q216" s="42"/>
      <c r="R216" s="42"/>
      <c r="S216" s="42"/>
      <c r="T216" s="42"/>
      <c r="U216" s="42"/>
    </row>
    <row r="217" spans="12:21" ht="11.25" customHeight="1">
      <c r="L217" s="42" t="s">
        <v>599</v>
      </c>
      <c r="M217" s="42" t="s">
        <v>600</v>
      </c>
      <c r="N217" s="141">
        <v>0</v>
      </c>
      <c r="O217" s="20"/>
      <c r="P217" s="27">
        <v>1</v>
      </c>
      <c r="Q217" s="42"/>
      <c r="R217" s="42"/>
      <c r="S217" s="42"/>
      <c r="T217" s="42"/>
      <c r="U217" s="42"/>
    </row>
    <row r="218" spans="12:21" ht="11.25" customHeight="1">
      <c r="L218" s="42" t="s">
        <v>601</v>
      </c>
      <c r="M218" s="27" t="s">
        <v>602</v>
      </c>
      <c r="N218" s="141">
        <v>1.4</v>
      </c>
      <c r="O218" s="20"/>
      <c r="P218" s="27">
        <v>2</v>
      </c>
      <c r="Q218" s="42">
        <v>2011</v>
      </c>
      <c r="R218" s="42"/>
      <c r="S218" s="42"/>
      <c r="T218" s="42"/>
      <c r="U218" s="42"/>
    </row>
    <row r="219" spans="12:21" ht="11.25" customHeight="1">
      <c r="L219" s="42" t="s">
        <v>603</v>
      </c>
      <c r="M219" s="42" t="s">
        <v>604</v>
      </c>
      <c r="N219" s="141">
        <v>1.3</v>
      </c>
      <c r="O219" s="20"/>
      <c r="P219" s="27">
        <v>2</v>
      </c>
      <c r="Q219" s="42">
        <v>2011</v>
      </c>
      <c r="R219" s="42"/>
      <c r="S219" s="42"/>
      <c r="T219" s="42"/>
      <c r="U219" s="42"/>
    </row>
    <row r="220" spans="12:21" ht="11.25" customHeight="1">
      <c r="L220" s="42" t="s">
        <v>605</v>
      </c>
      <c r="M220" s="42" t="s">
        <v>606</v>
      </c>
      <c r="N220" s="141">
        <v>2.5</v>
      </c>
      <c r="O220" s="20"/>
      <c r="P220" s="27">
        <v>3</v>
      </c>
      <c r="Q220" s="42">
        <v>2011</v>
      </c>
      <c r="R220" s="42"/>
      <c r="S220" s="42"/>
      <c r="T220" s="42"/>
      <c r="U220" s="42"/>
    </row>
    <row r="221" spans="12:21" ht="11.25" customHeight="1">
      <c r="L221" s="42" t="s">
        <v>607</v>
      </c>
      <c r="M221" s="42" t="s">
        <v>608</v>
      </c>
      <c r="N221" s="141">
        <v>1.4</v>
      </c>
      <c r="O221" s="20"/>
      <c r="P221" s="27">
        <v>2</v>
      </c>
      <c r="Q221" s="42">
        <v>2011</v>
      </c>
      <c r="R221" s="42"/>
      <c r="S221" s="42"/>
      <c r="T221" s="42"/>
      <c r="U221" s="42"/>
    </row>
    <row r="222" spans="12:21" ht="11.25" customHeight="1">
      <c r="L222" s="42" t="s">
        <v>609</v>
      </c>
      <c r="M222" s="42" t="s">
        <v>610</v>
      </c>
      <c r="N222" s="141">
        <v>1.6</v>
      </c>
      <c r="O222" s="20"/>
      <c r="P222" s="27">
        <v>2</v>
      </c>
      <c r="Q222" s="42">
        <v>2011</v>
      </c>
      <c r="R222" s="42"/>
      <c r="S222" s="42"/>
      <c r="T222" s="42"/>
      <c r="U222" s="42"/>
    </row>
    <row r="223" spans="12:21" ht="11.25" customHeight="1">
      <c r="L223" s="27" t="s">
        <v>611</v>
      </c>
      <c r="M223" s="27" t="s">
        <v>612</v>
      </c>
      <c r="N223" s="141">
        <v>1.2</v>
      </c>
      <c r="O223" s="20"/>
      <c r="P223" s="27">
        <v>2</v>
      </c>
      <c r="Q223" s="27">
        <v>2011</v>
      </c>
      <c r="R223" s="27"/>
      <c r="S223" s="27"/>
      <c r="T223" s="27"/>
      <c r="U223" s="27"/>
    </row>
    <row r="224" spans="12:21" ht="11.25" customHeight="1">
      <c r="L224" s="27" t="s">
        <v>613</v>
      </c>
      <c r="M224" s="27" t="s">
        <v>614</v>
      </c>
      <c r="N224" s="141">
        <v>2.7</v>
      </c>
      <c r="O224" s="20"/>
      <c r="P224" s="27">
        <v>3</v>
      </c>
      <c r="Q224" s="27">
        <v>2011</v>
      </c>
      <c r="R224" s="27"/>
      <c r="S224" s="27"/>
      <c r="T224" s="27"/>
      <c r="U224" s="27"/>
    </row>
    <row r="225" spans="12:21" ht="11.25" customHeight="1">
      <c r="L225" s="27" t="s">
        <v>615</v>
      </c>
      <c r="M225" s="27" t="s">
        <v>616</v>
      </c>
      <c r="N225" s="141">
        <v>2</v>
      </c>
      <c r="O225" s="20"/>
      <c r="P225" s="27">
        <v>3</v>
      </c>
      <c r="Q225" s="27">
        <v>2011</v>
      </c>
      <c r="R225" s="27"/>
      <c r="S225" s="27"/>
      <c r="T225" s="27"/>
      <c r="U225" s="27"/>
    </row>
    <row r="226" spans="12:21" ht="11.25" customHeight="1">
      <c r="L226" s="27" t="s">
        <v>617</v>
      </c>
      <c r="M226" s="191" t="s">
        <v>618</v>
      </c>
      <c r="N226" s="192">
        <v>3.4</v>
      </c>
      <c r="O226" s="193"/>
      <c r="P226" s="27">
        <v>4</v>
      </c>
      <c r="Q226" s="191">
        <v>2011</v>
      </c>
      <c r="R226" s="191"/>
      <c r="S226" s="191"/>
      <c r="T226" s="191"/>
      <c r="U226" s="191"/>
    </row>
    <row r="227" spans="12:21" ht="11.25" customHeight="1">
      <c r="L227" s="27" t="s">
        <v>619</v>
      </c>
      <c r="M227" s="191" t="s">
        <v>620</v>
      </c>
      <c r="N227" s="192">
        <v>2.8</v>
      </c>
      <c r="O227" s="193"/>
      <c r="P227" s="27">
        <v>3</v>
      </c>
      <c r="Q227" s="191">
        <v>2011</v>
      </c>
      <c r="R227" s="191"/>
      <c r="S227" s="191"/>
      <c r="T227" s="191"/>
      <c r="U227" s="191"/>
    </row>
    <row r="228" spans="12:21" ht="11.25" customHeight="1">
      <c r="L228" s="30" t="s">
        <v>621</v>
      </c>
      <c r="M228" s="194" t="s">
        <v>622</v>
      </c>
      <c r="N228" s="192">
        <v>4</v>
      </c>
      <c r="O228" s="193"/>
      <c r="P228" s="27">
        <v>5</v>
      </c>
      <c r="Q228" s="191">
        <v>2011</v>
      </c>
      <c r="R228" s="191"/>
      <c r="S228" s="191"/>
      <c r="T228" s="191"/>
      <c r="U228" s="191"/>
    </row>
    <row r="229" spans="12:21" ht="11.25" customHeight="1">
      <c r="L229" s="30" t="s">
        <v>624</v>
      </c>
      <c r="M229" s="194" t="s">
        <v>625</v>
      </c>
      <c r="N229" s="192">
        <v>2.2</v>
      </c>
      <c r="O229" s="193"/>
      <c r="P229" s="27">
        <v>3</v>
      </c>
      <c r="Q229" s="191">
        <v>2011</v>
      </c>
      <c r="R229" s="191"/>
      <c r="S229" s="191"/>
      <c r="T229" s="191"/>
      <c r="U229" s="191"/>
    </row>
    <row r="230" spans="12:21" ht="11.25" customHeight="1">
      <c r="L230" s="30" t="s">
        <v>626</v>
      </c>
      <c r="M230" s="194" t="s">
        <v>627</v>
      </c>
      <c r="N230" s="192">
        <v>2.1</v>
      </c>
      <c r="O230" s="193"/>
      <c r="P230" s="27">
        <v>3</v>
      </c>
      <c r="Q230" s="191">
        <v>2011</v>
      </c>
      <c r="R230" s="191"/>
      <c r="S230" s="191"/>
      <c r="T230" s="191"/>
      <c r="U230" s="191"/>
    </row>
    <row r="231" spans="12:21" ht="11.25" customHeight="1">
      <c r="L231" s="30" t="s">
        <v>248</v>
      </c>
      <c r="M231" s="194" t="s">
        <v>623</v>
      </c>
      <c r="N231" s="192">
        <v>2.2</v>
      </c>
      <c r="O231" s="193"/>
      <c r="P231" s="27">
        <v>3</v>
      </c>
      <c r="Q231" s="191">
        <v>2011</v>
      </c>
      <c r="R231" s="191"/>
      <c r="S231" s="191"/>
      <c r="T231" s="191"/>
      <c r="U231" s="191"/>
    </row>
    <row r="232" spans="12:21" ht="11.25" customHeight="1">
      <c r="L232" s="30" t="s">
        <v>249</v>
      </c>
      <c r="M232" s="194" t="s">
        <v>628</v>
      </c>
      <c r="N232" s="192">
        <v>2.7</v>
      </c>
      <c r="O232" s="193"/>
      <c r="P232" s="27">
        <v>3</v>
      </c>
      <c r="Q232" s="191">
        <v>2011</v>
      </c>
      <c r="R232" s="191"/>
      <c r="S232" s="191"/>
      <c r="T232" s="191"/>
      <c r="U232" s="191"/>
    </row>
    <row r="233" spans="12:21" ht="11.25" customHeight="1">
      <c r="L233" s="30" t="s">
        <v>629</v>
      </c>
      <c r="M233" s="194" t="s">
        <v>630</v>
      </c>
      <c r="N233" s="192">
        <v>2.2</v>
      </c>
      <c r="O233" s="193"/>
      <c r="P233" s="27">
        <v>3</v>
      </c>
      <c r="Q233" s="191">
        <v>2011</v>
      </c>
      <c r="R233" s="191"/>
      <c r="S233" s="191"/>
      <c r="T233" s="191"/>
      <c r="U233" s="191"/>
    </row>
    <row r="234" spans="12:21" ht="11.25" customHeight="1">
      <c r="L234" s="30" t="s">
        <v>631</v>
      </c>
      <c r="M234" s="194" t="s">
        <v>632</v>
      </c>
      <c r="N234" s="192">
        <v>2.5</v>
      </c>
      <c r="O234" s="193"/>
      <c r="P234" s="27">
        <v>3</v>
      </c>
      <c r="Q234" s="191">
        <v>2011</v>
      </c>
      <c r="R234" s="191"/>
      <c r="S234" s="191"/>
      <c r="T234" s="191"/>
      <c r="U234" s="191"/>
    </row>
    <row r="235" spans="12:21" ht="11.25" customHeight="1">
      <c r="L235" s="30" t="s">
        <v>633</v>
      </c>
      <c r="M235" s="194" t="s">
        <v>634</v>
      </c>
      <c r="N235" s="192">
        <v>2.2</v>
      </c>
      <c r="O235" s="193"/>
      <c r="P235" s="27">
        <v>3</v>
      </c>
      <c r="Q235" s="191">
        <v>2011</v>
      </c>
      <c r="R235" s="191"/>
      <c r="S235" s="191"/>
      <c r="T235" s="191"/>
      <c r="U235" s="191"/>
    </row>
    <row r="236" spans="12:21" ht="11.25" customHeight="1">
      <c r="L236" s="30" t="s">
        <v>635</v>
      </c>
      <c r="M236" s="194" t="s">
        <v>636</v>
      </c>
      <c r="N236" s="192">
        <v>2.2</v>
      </c>
      <c r="O236" s="193"/>
      <c r="P236" s="27">
        <v>3</v>
      </c>
      <c r="Q236" s="191">
        <v>2011</v>
      </c>
      <c r="R236" s="191"/>
      <c r="S236" s="191"/>
      <c r="T236" s="191"/>
      <c r="U236" s="191"/>
    </row>
    <row r="237" spans="12:21" ht="11.25" customHeight="1">
      <c r="L237" s="30" t="s">
        <v>637</v>
      </c>
      <c r="M237" s="194" t="s">
        <v>638</v>
      </c>
      <c r="N237" s="192">
        <v>2.4</v>
      </c>
      <c r="O237" s="193"/>
      <c r="P237" s="27">
        <v>3</v>
      </c>
      <c r="Q237" s="191">
        <v>2011</v>
      </c>
      <c r="R237" s="191"/>
      <c r="S237" s="191"/>
      <c r="T237" s="191"/>
      <c r="U237" s="191"/>
    </row>
    <row r="238" spans="12:21" ht="11.25" customHeight="1">
      <c r="L238" s="30" t="s">
        <v>639</v>
      </c>
      <c r="M238" s="194" t="s">
        <v>640</v>
      </c>
      <c r="N238" s="192">
        <v>2.9</v>
      </c>
      <c r="O238" s="193"/>
      <c r="P238" s="27">
        <v>3</v>
      </c>
      <c r="Q238" s="191">
        <v>2011</v>
      </c>
      <c r="R238" s="191"/>
      <c r="S238" s="191"/>
      <c r="T238" s="191"/>
      <c r="U238" s="191"/>
    </row>
    <row r="239" spans="12:21" ht="11.25" customHeight="1">
      <c r="L239" s="30" t="s">
        <v>641</v>
      </c>
      <c r="M239" s="194" t="s">
        <v>118</v>
      </c>
      <c r="N239" s="192">
        <v>2.8</v>
      </c>
      <c r="O239" s="193"/>
      <c r="P239" s="27">
        <v>3</v>
      </c>
      <c r="Q239" s="191">
        <v>2011</v>
      </c>
      <c r="R239" s="191"/>
      <c r="S239" s="191"/>
      <c r="T239" s="191"/>
      <c r="U239" s="191"/>
    </row>
    <row r="240" spans="12:21" ht="11.25" customHeight="1">
      <c r="L240" s="30" t="s">
        <v>119</v>
      </c>
      <c r="M240" s="194" t="s">
        <v>120</v>
      </c>
      <c r="N240" s="192">
        <v>2.3</v>
      </c>
      <c r="O240" s="193"/>
      <c r="P240" s="27">
        <v>3</v>
      </c>
      <c r="Q240" s="191">
        <v>2011</v>
      </c>
      <c r="R240" s="191"/>
      <c r="S240" s="191"/>
      <c r="T240" s="191"/>
      <c r="U240" s="191"/>
    </row>
    <row r="241" spans="3:22" ht="11.25" customHeight="1">
      <c r="C241" s="44"/>
      <c r="L241" s="30" t="s">
        <v>121</v>
      </c>
      <c r="M241" s="194" t="s">
        <v>122</v>
      </c>
      <c r="N241" s="192">
        <v>2.6</v>
      </c>
      <c r="O241" s="193"/>
      <c r="P241" s="27">
        <v>3</v>
      </c>
      <c r="Q241" s="191">
        <v>2011</v>
      </c>
      <c r="R241" s="191"/>
      <c r="S241" s="191"/>
      <c r="T241" s="191"/>
      <c r="U241" s="191"/>
      <c r="V241" s="32"/>
    </row>
    <row r="242" spans="3:22" ht="11.25" customHeight="1">
      <c r="C242" s="44"/>
      <c r="L242" s="30" t="s">
        <v>123</v>
      </c>
      <c r="M242" s="194" t="s">
        <v>124</v>
      </c>
      <c r="N242" s="192">
        <v>3.3</v>
      </c>
      <c r="O242" s="193"/>
      <c r="P242" s="27">
        <v>4</v>
      </c>
      <c r="Q242" s="191">
        <v>2011</v>
      </c>
      <c r="R242" s="191"/>
      <c r="S242" s="191"/>
      <c r="T242" s="191"/>
      <c r="U242" s="191"/>
      <c r="V242" s="32"/>
    </row>
    <row r="243" spans="3:22" ht="11.25" customHeight="1">
      <c r="C243" s="32"/>
      <c r="L243" s="30" t="s">
        <v>125</v>
      </c>
      <c r="M243" s="194" t="s">
        <v>126</v>
      </c>
      <c r="N243" s="192">
        <v>2.5</v>
      </c>
      <c r="O243" s="193"/>
      <c r="P243" s="27">
        <v>3</v>
      </c>
      <c r="Q243" s="191">
        <v>2011</v>
      </c>
      <c r="R243" s="191"/>
      <c r="S243" s="191"/>
      <c r="T243" s="191"/>
      <c r="U243" s="191"/>
      <c r="V243" s="32"/>
    </row>
    <row r="244" spans="3:22" ht="11.25" customHeight="1">
      <c r="C244" s="32"/>
      <c r="L244" s="30" t="s">
        <v>127</v>
      </c>
      <c r="M244" s="194" t="s">
        <v>128</v>
      </c>
      <c r="N244" s="192">
        <v>2.3</v>
      </c>
      <c r="O244" s="193"/>
      <c r="P244" s="27">
        <v>3</v>
      </c>
      <c r="Q244" s="191">
        <v>2011</v>
      </c>
      <c r="R244" s="191"/>
      <c r="S244" s="191"/>
      <c r="T244" s="191"/>
      <c r="U244" s="191"/>
      <c r="V244" s="32"/>
    </row>
    <row r="245" spans="3:22" ht="11.25" customHeight="1">
      <c r="C245" s="32"/>
      <c r="L245" s="30" t="s">
        <v>129</v>
      </c>
      <c r="M245" s="194" t="s">
        <v>130</v>
      </c>
      <c r="N245" s="192">
        <v>2.3</v>
      </c>
      <c r="O245" s="193"/>
      <c r="P245" s="27">
        <v>3</v>
      </c>
      <c r="Q245" s="191">
        <v>2011</v>
      </c>
      <c r="R245" s="191"/>
      <c r="S245" s="191"/>
      <c r="T245" s="191"/>
      <c r="U245" s="191"/>
      <c r="V245" s="32"/>
    </row>
    <row r="246" spans="3:22" ht="11.25" customHeight="1">
      <c r="C246" s="32"/>
      <c r="L246" s="30" t="s">
        <v>131</v>
      </c>
      <c r="M246" s="194" t="s">
        <v>132</v>
      </c>
      <c r="N246" s="192">
        <v>2.2</v>
      </c>
      <c r="O246" s="193"/>
      <c r="P246" s="27">
        <v>3</v>
      </c>
      <c r="Q246" s="191">
        <v>2011</v>
      </c>
      <c r="R246" s="191"/>
      <c r="S246" s="191"/>
      <c r="T246" s="191"/>
      <c r="U246" s="191"/>
      <c r="V246" s="32"/>
    </row>
    <row r="247" spans="3:22" ht="11.25" customHeight="1">
      <c r="C247" s="32"/>
      <c r="L247" s="30" t="s">
        <v>133</v>
      </c>
      <c r="M247" s="194" t="s">
        <v>134</v>
      </c>
      <c r="N247" s="192">
        <v>2.4</v>
      </c>
      <c r="O247" s="193"/>
      <c r="P247" s="27">
        <v>3</v>
      </c>
      <c r="Q247" s="191">
        <v>2011</v>
      </c>
      <c r="R247" s="191"/>
      <c r="S247" s="191"/>
      <c r="T247" s="191"/>
      <c r="U247" s="191"/>
      <c r="V247" s="32"/>
    </row>
    <row r="248" spans="3:22" ht="11.25" customHeight="1">
      <c r="C248" s="32"/>
      <c r="L248" s="30" t="s">
        <v>135</v>
      </c>
      <c r="M248" s="194" t="s">
        <v>175</v>
      </c>
      <c r="N248" s="192">
        <v>3.5</v>
      </c>
      <c r="O248" s="193"/>
      <c r="P248" s="27">
        <v>4</v>
      </c>
      <c r="Q248" s="191">
        <v>2011</v>
      </c>
      <c r="R248" s="191"/>
      <c r="S248" s="191"/>
      <c r="T248" s="191"/>
      <c r="U248" s="191"/>
      <c r="V248" s="32"/>
    </row>
    <row r="249" spans="3:22" ht="11.25" customHeight="1">
      <c r="C249" s="32"/>
      <c r="L249" s="30" t="s">
        <v>176</v>
      </c>
      <c r="M249" s="194" t="s">
        <v>177</v>
      </c>
      <c r="N249" s="192">
        <v>2.5</v>
      </c>
      <c r="O249" s="193"/>
      <c r="P249" s="27">
        <v>3</v>
      </c>
      <c r="Q249" s="191">
        <v>2011</v>
      </c>
      <c r="R249" s="191"/>
      <c r="S249" s="191"/>
      <c r="T249" s="191"/>
      <c r="U249" s="191"/>
      <c r="V249" s="32"/>
    </row>
    <row r="250" spans="3:22" ht="11.25" customHeight="1">
      <c r="C250" s="32"/>
      <c r="L250" s="30" t="s">
        <v>178</v>
      </c>
      <c r="M250" s="194" t="s">
        <v>179</v>
      </c>
      <c r="N250" s="192">
        <v>2.6</v>
      </c>
      <c r="O250" s="193"/>
      <c r="P250" s="27">
        <v>3</v>
      </c>
      <c r="Q250" s="191">
        <v>2011</v>
      </c>
      <c r="R250" s="191"/>
      <c r="S250" s="191"/>
      <c r="T250" s="191"/>
      <c r="U250" s="191"/>
      <c r="V250" s="32"/>
    </row>
    <row r="251" spans="3:22" ht="11.25" customHeight="1">
      <c r="C251" s="32"/>
      <c r="L251" s="30" t="s">
        <v>180</v>
      </c>
      <c r="M251" s="194" t="s">
        <v>181</v>
      </c>
      <c r="N251" s="192">
        <v>2.9</v>
      </c>
      <c r="O251" s="193"/>
      <c r="P251" s="27">
        <v>3</v>
      </c>
      <c r="Q251" s="191">
        <v>2011</v>
      </c>
      <c r="R251" s="191"/>
      <c r="S251" s="191"/>
      <c r="T251" s="191"/>
      <c r="U251" s="191"/>
      <c r="V251" s="32"/>
    </row>
    <row r="252" spans="3:22" ht="11.25" customHeight="1">
      <c r="C252" s="32"/>
      <c r="L252" s="30" t="s">
        <v>182</v>
      </c>
      <c r="M252" s="194" t="s">
        <v>183</v>
      </c>
      <c r="N252" s="192">
        <v>3.4</v>
      </c>
      <c r="O252" s="193"/>
      <c r="P252" s="27">
        <v>4</v>
      </c>
      <c r="Q252" s="191">
        <v>2011</v>
      </c>
      <c r="R252" s="191"/>
      <c r="S252" s="191"/>
      <c r="T252" s="191"/>
      <c r="U252" s="191"/>
      <c r="V252" s="32"/>
    </row>
    <row r="253" spans="3:22" ht="11.25" customHeight="1">
      <c r="C253" s="32"/>
      <c r="L253" s="30" t="s">
        <v>184</v>
      </c>
      <c r="M253" s="194" t="s">
        <v>185</v>
      </c>
      <c r="N253" s="192">
        <v>3.2</v>
      </c>
      <c r="O253" s="193"/>
      <c r="P253" s="27">
        <v>4</v>
      </c>
      <c r="Q253" s="191">
        <v>2011</v>
      </c>
      <c r="R253" s="191"/>
      <c r="S253" s="191"/>
      <c r="T253" s="191"/>
      <c r="U253" s="191"/>
      <c r="V253" s="32"/>
    </row>
    <row r="254" spans="3:22" ht="11.25" customHeight="1">
      <c r="C254" s="32"/>
      <c r="L254" s="30" t="s">
        <v>186</v>
      </c>
      <c r="M254" s="194" t="s">
        <v>187</v>
      </c>
      <c r="N254" s="192">
        <v>3.7</v>
      </c>
      <c r="O254" s="193"/>
      <c r="P254" s="27">
        <v>4</v>
      </c>
      <c r="Q254" s="191">
        <v>2011</v>
      </c>
      <c r="R254" s="191"/>
      <c r="S254" s="191"/>
      <c r="T254" s="191"/>
      <c r="U254" s="191"/>
      <c r="V254" s="32"/>
    </row>
    <row r="255" spans="3:22" ht="11.25" customHeight="1">
      <c r="C255" s="32"/>
      <c r="L255" s="30" t="s">
        <v>188</v>
      </c>
      <c r="M255" s="194" t="s">
        <v>189</v>
      </c>
      <c r="N255" s="192">
        <v>3.5</v>
      </c>
      <c r="O255" s="193"/>
      <c r="P255" s="27">
        <v>4</v>
      </c>
      <c r="Q255" s="191">
        <v>2011</v>
      </c>
      <c r="R255" s="191"/>
      <c r="S255" s="191"/>
      <c r="T255" s="191"/>
      <c r="U255" s="191"/>
      <c r="V255" s="32"/>
    </row>
    <row r="256" spans="3:22" ht="11.25" customHeight="1">
      <c r="C256" s="32"/>
      <c r="L256" s="30" t="s">
        <v>190</v>
      </c>
      <c r="M256" s="194" t="s">
        <v>191</v>
      </c>
      <c r="N256" s="192">
        <v>3.7</v>
      </c>
      <c r="O256" s="193"/>
      <c r="P256" s="27">
        <v>4</v>
      </c>
      <c r="Q256" s="191">
        <v>2011</v>
      </c>
      <c r="R256" s="191"/>
      <c r="S256" s="191"/>
      <c r="T256" s="191"/>
      <c r="U256" s="191"/>
      <c r="V256" s="32"/>
    </row>
    <row r="257" spans="3:22" ht="11.25" customHeight="1">
      <c r="C257" s="32"/>
      <c r="L257" s="30" t="s">
        <v>192</v>
      </c>
      <c r="M257" s="194" t="s">
        <v>193</v>
      </c>
      <c r="N257" s="192">
        <v>2.7</v>
      </c>
      <c r="O257" s="193"/>
      <c r="P257" s="27">
        <v>3</v>
      </c>
      <c r="Q257" s="191">
        <v>2011</v>
      </c>
      <c r="R257" s="191"/>
      <c r="S257" s="191"/>
      <c r="T257" s="191"/>
      <c r="U257" s="191"/>
      <c r="V257" s="32"/>
    </row>
    <row r="258" spans="3:22" ht="11.25" customHeight="1">
      <c r="C258" s="32"/>
      <c r="L258" s="30" t="s">
        <v>194</v>
      </c>
      <c r="M258" s="194" t="s">
        <v>195</v>
      </c>
      <c r="N258" s="192">
        <v>2.9</v>
      </c>
      <c r="O258" s="193"/>
      <c r="P258" s="27">
        <v>3</v>
      </c>
      <c r="Q258" s="191">
        <v>2011</v>
      </c>
      <c r="R258" s="191"/>
      <c r="S258" s="191"/>
      <c r="T258" s="191"/>
      <c r="U258" s="191"/>
      <c r="V258" s="32"/>
    </row>
    <row r="259" spans="3:22" ht="11.25" customHeight="1">
      <c r="C259" s="32"/>
      <c r="L259" s="30" t="s">
        <v>196</v>
      </c>
      <c r="M259" s="194" t="s">
        <v>4</v>
      </c>
      <c r="N259" s="192">
        <v>3</v>
      </c>
      <c r="O259" s="193"/>
      <c r="P259" s="27">
        <v>4</v>
      </c>
      <c r="Q259" s="191">
        <v>2011</v>
      </c>
      <c r="R259" s="191"/>
      <c r="S259" s="191"/>
      <c r="T259" s="191"/>
      <c r="U259" s="191"/>
      <c r="V259" s="32"/>
    </row>
    <row r="260" spans="3:22" ht="11.25" customHeight="1">
      <c r="C260" s="32"/>
      <c r="L260" s="30" t="s">
        <v>5</v>
      </c>
      <c r="M260" s="194" t="s">
        <v>6</v>
      </c>
      <c r="N260" s="192">
        <v>4.3</v>
      </c>
      <c r="O260" s="193"/>
      <c r="P260" s="27">
        <v>5</v>
      </c>
      <c r="Q260" s="191">
        <v>2011</v>
      </c>
      <c r="R260" s="191"/>
      <c r="S260" s="191"/>
      <c r="T260" s="191"/>
      <c r="U260" s="191"/>
      <c r="V260" s="32"/>
    </row>
    <row r="261" spans="3:22" ht="11.25" customHeight="1">
      <c r="C261" s="32"/>
      <c r="L261" s="30" t="s">
        <v>7</v>
      </c>
      <c r="M261" s="194" t="s">
        <v>76</v>
      </c>
      <c r="N261" s="192">
        <v>4.4</v>
      </c>
      <c r="O261" s="193"/>
      <c r="P261" s="27">
        <v>5</v>
      </c>
      <c r="Q261" s="191">
        <v>2011</v>
      </c>
      <c r="R261" s="191"/>
      <c r="S261" s="191"/>
      <c r="T261" s="191"/>
      <c r="U261" s="191"/>
      <c r="V261" s="32"/>
    </row>
    <row r="262" spans="3:22" ht="11.25" customHeight="1">
      <c r="C262" s="32"/>
      <c r="L262" s="30" t="s">
        <v>77</v>
      </c>
      <c r="M262" s="194" t="s">
        <v>174</v>
      </c>
      <c r="N262" s="192">
        <v>3.3</v>
      </c>
      <c r="O262" s="193"/>
      <c r="P262" s="27">
        <v>4</v>
      </c>
      <c r="Q262" s="191">
        <v>2011</v>
      </c>
      <c r="R262" s="191"/>
      <c r="S262" s="191"/>
      <c r="T262" s="191"/>
      <c r="U262" s="191"/>
      <c r="V262" s="32"/>
    </row>
    <row r="263" spans="3:22" ht="11.25" customHeight="1">
      <c r="C263" s="32"/>
      <c r="L263" s="30" t="s">
        <v>8</v>
      </c>
      <c r="M263" s="30" t="s">
        <v>78</v>
      </c>
      <c r="N263" s="141" t="s">
        <v>368</v>
      </c>
      <c r="O263" s="20"/>
      <c r="P263" s="141" t="s">
        <v>368</v>
      </c>
      <c r="Q263" s="30"/>
      <c r="R263" s="30"/>
      <c r="S263" s="30"/>
      <c r="T263" s="30"/>
      <c r="U263" s="30"/>
      <c r="V263" s="32"/>
    </row>
    <row r="264" spans="3:22" ht="11.25" customHeight="1">
      <c r="C264" s="32"/>
      <c r="L264" s="30" t="s">
        <v>660</v>
      </c>
      <c r="M264" s="30" t="s">
        <v>79</v>
      </c>
      <c r="N264" s="141">
        <v>0</v>
      </c>
      <c r="O264" s="20"/>
      <c r="P264" s="27">
        <v>1</v>
      </c>
      <c r="Q264" s="30"/>
      <c r="R264" s="30"/>
      <c r="S264" s="30"/>
      <c r="T264" s="30"/>
      <c r="U264" s="30"/>
      <c r="V264" s="32"/>
    </row>
    <row r="265" spans="3:22" ht="11.25" customHeight="1">
      <c r="C265" s="32"/>
      <c r="L265" s="30" t="s">
        <v>80</v>
      </c>
      <c r="M265" s="30" t="s">
        <v>81</v>
      </c>
      <c r="N265" s="141">
        <v>5</v>
      </c>
      <c r="O265" s="20"/>
      <c r="P265" s="27">
        <v>5</v>
      </c>
      <c r="Q265" s="30"/>
      <c r="R265" s="30"/>
      <c r="S265" s="30"/>
      <c r="T265" s="30"/>
      <c r="U265" s="30"/>
      <c r="V265" s="32"/>
    </row>
    <row r="266" spans="3:22" ht="11.25" customHeight="1">
      <c r="C266" s="32"/>
      <c r="L266" s="30" t="s">
        <v>82</v>
      </c>
      <c r="M266" s="30" t="s">
        <v>83</v>
      </c>
      <c r="N266" s="141">
        <v>2.6</v>
      </c>
      <c r="O266" s="20"/>
      <c r="P266" s="27">
        <v>3</v>
      </c>
      <c r="Q266" s="30"/>
      <c r="R266" s="30"/>
      <c r="S266" s="30"/>
      <c r="T266" s="30"/>
      <c r="U266" s="30"/>
      <c r="V266" s="32"/>
    </row>
    <row r="267" spans="11:23" ht="11.25" customHeight="1">
      <c r="K267" s="1"/>
      <c r="L267" s="30" t="s">
        <v>84</v>
      </c>
      <c r="M267" s="30" t="s">
        <v>85</v>
      </c>
      <c r="N267" s="141">
        <v>3.1</v>
      </c>
      <c r="O267" s="20"/>
      <c r="P267" s="27">
        <v>4</v>
      </c>
      <c r="Q267" s="30"/>
      <c r="R267" s="30"/>
      <c r="S267" s="30"/>
      <c r="T267" s="30"/>
      <c r="U267" s="30"/>
      <c r="W267" s="1"/>
    </row>
    <row r="268" spans="12:21" ht="11.25" customHeight="1">
      <c r="L268" s="30" t="s">
        <v>86</v>
      </c>
      <c r="M268" s="30" t="s">
        <v>87</v>
      </c>
      <c r="N268" s="141">
        <v>2.7</v>
      </c>
      <c r="O268" s="20"/>
      <c r="P268" s="27">
        <v>3</v>
      </c>
      <c r="Q268" s="30"/>
      <c r="R268" s="30"/>
      <c r="S268" s="30"/>
      <c r="T268" s="30"/>
      <c r="U268" s="30"/>
    </row>
    <row r="269" spans="12:21" ht="11.25" customHeight="1">
      <c r="L269" s="30" t="s">
        <v>88</v>
      </c>
      <c r="M269" s="30" t="s">
        <v>89</v>
      </c>
      <c r="N269" s="141">
        <v>3.5</v>
      </c>
      <c r="O269" s="20"/>
      <c r="P269" s="27">
        <v>4</v>
      </c>
      <c r="Q269" s="30"/>
      <c r="R269" s="30"/>
      <c r="S269" s="30"/>
      <c r="T269" s="30"/>
      <c r="U269" s="30"/>
    </row>
    <row r="270" spans="12:21" ht="11.25" customHeight="1">
      <c r="L270" s="108" t="s">
        <v>90</v>
      </c>
      <c r="M270" s="108" t="s">
        <v>91</v>
      </c>
      <c r="N270" s="141">
        <v>4.6</v>
      </c>
      <c r="O270" s="20"/>
      <c r="P270" s="27">
        <v>5</v>
      </c>
      <c r="Q270" s="30"/>
      <c r="R270" s="30"/>
      <c r="S270" s="30"/>
      <c r="T270" s="30"/>
      <c r="U270" s="30"/>
    </row>
    <row r="271" spans="12:21" ht="11.25" customHeight="1">
      <c r="L271" s="108" t="s">
        <v>92</v>
      </c>
      <c r="M271" s="108" t="s">
        <v>93</v>
      </c>
      <c r="N271" s="141">
        <v>4.2</v>
      </c>
      <c r="O271" s="20"/>
      <c r="P271" s="27">
        <v>5</v>
      </c>
      <c r="Q271" s="27"/>
      <c r="R271" s="27"/>
      <c r="S271" s="27"/>
      <c r="T271" s="27"/>
      <c r="U271" s="27"/>
    </row>
    <row r="272" spans="12:21" ht="11.25" customHeight="1">
      <c r="L272" s="108" t="s">
        <v>94</v>
      </c>
      <c r="M272" s="108" t="s">
        <v>95</v>
      </c>
      <c r="N272" s="141">
        <v>1.3</v>
      </c>
      <c r="O272" s="20"/>
      <c r="P272" s="27">
        <v>2</v>
      </c>
      <c r="Q272" s="27"/>
      <c r="R272" s="27"/>
      <c r="S272" s="27"/>
      <c r="T272" s="27"/>
      <c r="U272" s="27"/>
    </row>
    <row r="273" spans="12:21" ht="11.25" customHeight="1">
      <c r="L273" s="108" t="s">
        <v>96</v>
      </c>
      <c r="M273" s="108" t="s">
        <v>97</v>
      </c>
      <c r="N273" s="141">
        <v>1.1</v>
      </c>
      <c r="O273" s="20"/>
      <c r="P273" s="27">
        <v>2</v>
      </c>
      <c r="Q273" s="27"/>
      <c r="R273" s="27"/>
      <c r="S273" s="27"/>
      <c r="T273" s="27"/>
      <c r="U273" s="27"/>
    </row>
    <row r="274" spans="12:21" ht="11.25" customHeight="1">
      <c r="L274" s="108" t="s">
        <v>98</v>
      </c>
      <c r="M274" s="108" t="s">
        <v>99</v>
      </c>
      <c r="N274" s="141">
        <v>0.9</v>
      </c>
      <c r="O274" s="20"/>
      <c r="P274" s="27">
        <v>1</v>
      </c>
      <c r="Q274" s="27"/>
      <c r="R274" s="27"/>
      <c r="S274" s="27"/>
      <c r="T274" s="27"/>
      <c r="U274" s="27"/>
    </row>
    <row r="275" spans="12:21" ht="11.25" customHeight="1">
      <c r="L275" s="108" t="s">
        <v>100</v>
      </c>
      <c r="M275" s="108" t="s">
        <v>101</v>
      </c>
      <c r="N275" s="141">
        <v>0.7</v>
      </c>
      <c r="O275" s="20"/>
      <c r="P275" s="27">
        <v>1</v>
      </c>
      <c r="Q275" s="27"/>
      <c r="R275" s="27"/>
      <c r="S275" s="27"/>
      <c r="T275" s="27"/>
      <c r="U275" s="27"/>
    </row>
    <row r="276" spans="12:21" ht="11.25" customHeight="1">
      <c r="L276" s="108" t="s">
        <v>102</v>
      </c>
      <c r="M276" s="108" t="s">
        <v>103</v>
      </c>
      <c r="N276" s="141">
        <v>0.9</v>
      </c>
      <c r="O276" s="20"/>
      <c r="P276" s="27">
        <v>1</v>
      </c>
      <c r="Q276" s="27"/>
      <c r="R276" s="27"/>
      <c r="S276" s="27"/>
      <c r="T276" s="27"/>
      <c r="U276" s="27"/>
    </row>
    <row r="277" spans="12:21" ht="11.25" customHeight="1">
      <c r="L277" s="108" t="s">
        <v>104</v>
      </c>
      <c r="M277" s="108" t="s">
        <v>105</v>
      </c>
      <c r="N277" s="141">
        <v>1.3</v>
      </c>
      <c r="O277" s="20"/>
      <c r="P277" s="27">
        <v>2</v>
      </c>
      <c r="Q277" s="27"/>
      <c r="R277" s="27"/>
      <c r="S277" s="27"/>
      <c r="T277" s="27"/>
      <c r="U277" s="27"/>
    </row>
    <row r="278" spans="12:21" ht="11.25" customHeight="1">
      <c r="L278" s="108" t="s">
        <v>106</v>
      </c>
      <c r="M278" s="108" t="s">
        <v>107</v>
      </c>
      <c r="N278" s="141">
        <v>2.9</v>
      </c>
      <c r="O278" s="20"/>
      <c r="P278" s="27">
        <v>3</v>
      </c>
      <c r="Q278" s="27"/>
      <c r="R278" s="27"/>
      <c r="S278" s="27"/>
      <c r="T278" s="27"/>
      <c r="U278" s="27"/>
    </row>
    <row r="279" spans="12:21" ht="11.25" customHeight="1">
      <c r="L279" s="108" t="s">
        <v>9</v>
      </c>
      <c r="M279" s="108" t="s">
        <v>108</v>
      </c>
      <c r="N279" s="141" t="s">
        <v>368</v>
      </c>
      <c r="O279" s="20"/>
      <c r="P279" s="141" t="s">
        <v>368</v>
      </c>
      <c r="Q279" s="27"/>
      <c r="R279" s="27"/>
      <c r="S279" s="27"/>
      <c r="T279" s="27"/>
      <c r="U279" s="27"/>
    </row>
    <row r="280" spans="12:21" ht="11.25" customHeight="1">
      <c r="L280" s="108" t="s">
        <v>10</v>
      </c>
      <c r="M280" s="108" t="s">
        <v>661</v>
      </c>
      <c r="N280" s="141" t="s">
        <v>368</v>
      </c>
      <c r="O280" s="20"/>
      <c r="P280" s="141" t="s">
        <v>368</v>
      </c>
      <c r="Q280" s="27"/>
      <c r="R280" s="27"/>
      <c r="S280" s="27"/>
      <c r="T280" s="27"/>
      <c r="U280" s="27"/>
    </row>
    <row r="281" spans="12:21" ht="11.25" customHeight="1">
      <c r="L281" s="108" t="s">
        <v>73</v>
      </c>
      <c r="M281" s="108" t="s">
        <v>74</v>
      </c>
      <c r="N281" s="141" t="s">
        <v>368</v>
      </c>
      <c r="O281" s="20"/>
      <c r="P281" s="141" t="s">
        <v>368</v>
      </c>
      <c r="Q281" s="27"/>
      <c r="R281" s="27"/>
      <c r="S281" s="27"/>
      <c r="T281" s="27"/>
      <c r="U281" s="27"/>
    </row>
    <row r="282" spans="12:21" ht="11.25" customHeight="1">
      <c r="L282" s="108" t="s">
        <v>111</v>
      </c>
      <c r="M282" s="108" t="s">
        <v>142</v>
      </c>
      <c r="N282" s="141">
        <v>8.6</v>
      </c>
      <c r="O282" s="20"/>
      <c r="P282" s="27">
        <v>5</v>
      </c>
      <c r="Q282" s="27"/>
      <c r="R282" s="27"/>
      <c r="S282" s="27"/>
      <c r="T282" s="27"/>
      <c r="U282" s="27"/>
    </row>
    <row r="283" spans="11:23" ht="11.25" customHeight="1">
      <c r="K283" s="1"/>
      <c r="L283" s="108" t="s">
        <v>112</v>
      </c>
      <c r="M283" s="108" t="s">
        <v>143</v>
      </c>
      <c r="N283" s="141">
        <v>9.4</v>
      </c>
      <c r="O283" s="20"/>
      <c r="P283" s="27">
        <v>5</v>
      </c>
      <c r="Q283" s="27"/>
      <c r="R283" s="27"/>
      <c r="S283" s="27"/>
      <c r="T283" s="27"/>
      <c r="U283" s="27"/>
      <c r="W283" s="1"/>
    </row>
    <row r="284" spans="11:23" ht="11.25" customHeight="1">
      <c r="K284" s="1"/>
      <c r="L284" s="108" t="s">
        <v>113</v>
      </c>
      <c r="M284" s="108" t="s">
        <v>144</v>
      </c>
      <c r="N284" s="141">
        <v>7.9</v>
      </c>
      <c r="O284" s="20"/>
      <c r="P284" s="27">
        <v>5</v>
      </c>
      <c r="Q284" s="27"/>
      <c r="R284" s="27"/>
      <c r="S284" s="27"/>
      <c r="T284" s="27"/>
      <c r="U284" s="27"/>
      <c r="W284" s="1"/>
    </row>
    <row r="285" spans="11:23" ht="11.25" customHeight="1">
      <c r="K285" s="1"/>
      <c r="L285" s="108" t="s">
        <v>114</v>
      </c>
      <c r="M285" s="108" t="s">
        <v>145</v>
      </c>
      <c r="N285" s="141">
        <v>7.5</v>
      </c>
      <c r="O285" s="20"/>
      <c r="P285" s="27">
        <v>5</v>
      </c>
      <c r="Q285" s="48"/>
      <c r="R285" s="48"/>
      <c r="S285" s="48"/>
      <c r="T285" s="48"/>
      <c r="U285" s="48"/>
      <c r="W285" s="1"/>
    </row>
    <row r="286" spans="12:21" ht="11.25" customHeight="1">
      <c r="L286" s="108" t="s">
        <v>115</v>
      </c>
      <c r="M286" s="108" t="s">
        <v>146</v>
      </c>
      <c r="N286" s="141">
        <v>12.8</v>
      </c>
      <c r="O286" s="20"/>
      <c r="P286" s="27">
        <v>5</v>
      </c>
      <c r="Q286" s="49"/>
      <c r="R286" s="49"/>
      <c r="S286" s="49"/>
      <c r="T286" s="49"/>
      <c r="U286" s="49"/>
    </row>
    <row r="287" spans="12:21" ht="11.25" customHeight="1">
      <c r="L287" s="108" t="s">
        <v>116</v>
      </c>
      <c r="M287" s="108" t="s">
        <v>147</v>
      </c>
      <c r="N287" s="141">
        <v>9.4</v>
      </c>
      <c r="O287" s="20"/>
      <c r="P287" s="27">
        <v>5</v>
      </c>
      <c r="Q287" s="30"/>
      <c r="R287" s="30"/>
      <c r="S287" s="30"/>
      <c r="T287" s="30"/>
      <c r="U287" s="30"/>
    </row>
    <row r="288" spans="12:21" ht="11.25" customHeight="1">
      <c r="L288" s="108" t="s">
        <v>117</v>
      </c>
      <c r="M288" s="108" t="s">
        <v>148</v>
      </c>
      <c r="N288" s="141">
        <v>7.6</v>
      </c>
      <c r="O288" s="20"/>
      <c r="P288" s="27">
        <v>5</v>
      </c>
      <c r="Q288" s="30"/>
      <c r="R288" s="30"/>
      <c r="S288" s="30"/>
      <c r="T288" s="30"/>
      <c r="U288" s="30"/>
    </row>
    <row r="289" spans="12:21" ht="11.25" customHeight="1">
      <c r="L289" s="1" t="s">
        <v>201</v>
      </c>
      <c r="M289" s="1" t="s">
        <v>11</v>
      </c>
      <c r="N289" s="142">
        <v>9.2</v>
      </c>
      <c r="O289" s="20"/>
      <c r="P289" s="27">
        <v>5</v>
      </c>
      <c r="Q289" s="27"/>
      <c r="R289" s="27"/>
      <c r="S289" s="27"/>
      <c r="T289" s="27"/>
      <c r="U289" s="27"/>
    </row>
    <row r="290" spans="12:21" ht="11.25" customHeight="1">
      <c r="L290" s="108" t="s">
        <v>202</v>
      </c>
      <c r="M290" s="108" t="s">
        <v>203</v>
      </c>
      <c r="N290" s="142">
        <v>8.7</v>
      </c>
      <c r="O290" s="20"/>
      <c r="P290" s="27">
        <v>5</v>
      </c>
      <c r="Q290" s="27"/>
      <c r="R290" s="27"/>
      <c r="S290" s="27"/>
      <c r="T290" s="27"/>
      <c r="U290" s="27"/>
    </row>
    <row r="291" spans="12:21" ht="11.25" customHeight="1">
      <c r="L291" s="108" t="s">
        <v>204</v>
      </c>
      <c r="M291" s="108" t="s">
        <v>205</v>
      </c>
      <c r="N291" s="142">
        <v>7.4</v>
      </c>
      <c r="O291" s="20"/>
      <c r="P291" s="27">
        <v>5</v>
      </c>
      <c r="Q291" s="27"/>
      <c r="R291" s="27"/>
      <c r="S291" s="27"/>
      <c r="T291" s="27"/>
      <c r="U291" s="27"/>
    </row>
    <row r="292" spans="12:21" ht="11.25" customHeight="1">
      <c r="L292" s="108" t="s">
        <v>206</v>
      </c>
      <c r="M292" s="108" t="s">
        <v>12</v>
      </c>
      <c r="N292" s="142">
        <v>10.1</v>
      </c>
      <c r="O292" s="20"/>
      <c r="P292" s="27">
        <v>5</v>
      </c>
      <c r="Q292" s="27"/>
      <c r="R292" s="27"/>
      <c r="S292" s="27"/>
      <c r="T292" s="27"/>
      <c r="U292" s="27"/>
    </row>
    <row r="293" spans="12:21" ht="11.25" customHeight="1">
      <c r="L293" s="108" t="s">
        <v>207</v>
      </c>
      <c r="M293" s="108" t="s">
        <v>13</v>
      </c>
      <c r="N293" s="142">
        <v>6.8</v>
      </c>
      <c r="O293" s="20"/>
      <c r="P293" s="27">
        <v>5</v>
      </c>
      <c r="Q293" s="27"/>
      <c r="R293" s="27"/>
      <c r="S293" s="27"/>
      <c r="T293" s="27"/>
      <c r="U293" s="27"/>
    </row>
    <row r="294" spans="12:21" ht="11.25" customHeight="1">
      <c r="L294" s="108" t="s">
        <v>208</v>
      </c>
      <c r="M294" s="108" t="s">
        <v>149</v>
      </c>
      <c r="N294" s="142">
        <v>8.6</v>
      </c>
      <c r="O294" s="20"/>
      <c r="P294" s="27">
        <v>5</v>
      </c>
      <c r="Q294" s="27"/>
      <c r="R294" s="27"/>
      <c r="S294" s="27"/>
      <c r="T294" s="27"/>
      <c r="U294" s="27"/>
    </row>
    <row r="295" spans="12:21" ht="11.25" customHeight="1">
      <c r="L295" s="108" t="s">
        <v>209</v>
      </c>
      <c r="M295" s="108" t="s">
        <v>150</v>
      </c>
      <c r="N295" s="142">
        <v>8.7</v>
      </c>
      <c r="O295" s="20"/>
      <c r="P295" s="27">
        <v>5</v>
      </c>
      <c r="Q295" s="27"/>
      <c r="R295" s="27"/>
      <c r="S295" s="27"/>
      <c r="T295" s="27"/>
      <c r="U295" s="27"/>
    </row>
    <row r="296" spans="12:21" ht="11.25" customHeight="1">
      <c r="L296" s="108" t="s">
        <v>210</v>
      </c>
      <c r="M296" s="108" t="s">
        <v>14</v>
      </c>
      <c r="N296" s="142">
        <v>7.2</v>
      </c>
      <c r="O296" s="20"/>
      <c r="P296" s="27">
        <v>5</v>
      </c>
      <c r="Q296" s="27"/>
      <c r="R296" s="27"/>
      <c r="S296" s="27"/>
      <c r="T296" s="27"/>
      <c r="U296" s="27"/>
    </row>
    <row r="297" spans="12:21" ht="11.25" customHeight="1">
      <c r="L297" s="108" t="s">
        <v>211</v>
      </c>
      <c r="M297" s="108" t="s">
        <v>151</v>
      </c>
      <c r="N297" s="142">
        <v>10.8</v>
      </c>
      <c r="O297" s="20"/>
      <c r="P297" s="27">
        <v>5</v>
      </c>
      <c r="Q297" s="27"/>
      <c r="R297" s="27"/>
      <c r="S297" s="27"/>
      <c r="T297" s="27"/>
      <c r="U297" s="27"/>
    </row>
    <row r="298" spans="12:21" ht="11.25" customHeight="1">
      <c r="L298" s="108" t="s">
        <v>212</v>
      </c>
      <c r="M298" s="108" t="s">
        <v>152</v>
      </c>
      <c r="N298" s="142">
        <v>9.4</v>
      </c>
      <c r="O298" s="20"/>
      <c r="P298" s="27">
        <v>5</v>
      </c>
      <c r="Q298" s="27"/>
      <c r="R298" s="27"/>
      <c r="S298" s="27"/>
      <c r="T298" s="27"/>
      <c r="U298" s="27"/>
    </row>
    <row r="299" spans="12:21" ht="11.25" customHeight="1">
      <c r="L299" s="108" t="s">
        <v>213</v>
      </c>
      <c r="M299" s="108" t="s">
        <v>250</v>
      </c>
      <c r="N299" s="142">
        <v>9.6</v>
      </c>
      <c r="O299" s="20"/>
      <c r="P299" s="27">
        <v>5</v>
      </c>
      <c r="Q299" s="27"/>
      <c r="R299" s="27"/>
      <c r="S299" s="27"/>
      <c r="T299" s="27"/>
      <c r="U299" s="27"/>
    </row>
    <row r="300" spans="12:21" ht="11.25" customHeight="1">
      <c r="L300" s="108" t="s">
        <v>214</v>
      </c>
      <c r="M300" s="108" t="s">
        <v>153</v>
      </c>
      <c r="N300" s="142">
        <v>14.1</v>
      </c>
      <c r="O300" s="20"/>
      <c r="P300" s="27">
        <v>5</v>
      </c>
      <c r="Q300" s="27"/>
      <c r="R300" s="27"/>
      <c r="S300" s="27"/>
      <c r="T300" s="27"/>
      <c r="U300" s="27"/>
    </row>
    <row r="301" spans="12:21" ht="11.25" customHeight="1">
      <c r="L301" s="108" t="s">
        <v>215</v>
      </c>
      <c r="M301" s="108" t="s">
        <v>251</v>
      </c>
      <c r="N301" s="142">
        <v>6.5</v>
      </c>
      <c r="O301" s="20"/>
      <c r="P301" s="27">
        <v>5</v>
      </c>
      <c r="Q301" s="27"/>
      <c r="R301" s="27"/>
      <c r="S301" s="27"/>
      <c r="T301" s="27"/>
      <c r="U301" s="27"/>
    </row>
    <row r="302" spans="12:21" ht="11.25" customHeight="1">
      <c r="L302" s="108" t="s">
        <v>216</v>
      </c>
      <c r="M302" s="108" t="s">
        <v>154</v>
      </c>
      <c r="N302" s="142">
        <v>6.9</v>
      </c>
      <c r="O302" s="20"/>
      <c r="P302" s="27">
        <v>5</v>
      </c>
      <c r="Q302" s="27"/>
      <c r="R302" s="27"/>
      <c r="S302" s="27"/>
      <c r="T302" s="27"/>
      <c r="U302" s="27"/>
    </row>
    <row r="303" spans="12:21" ht="11.25" customHeight="1">
      <c r="L303" s="108" t="s">
        <v>217</v>
      </c>
      <c r="M303" s="108" t="s">
        <v>155</v>
      </c>
      <c r="N303" s="142">
        <v>6.6</v>
      </c>
      <c r="O303" s="20"/>
      <c r="P303" s="27">
        <v>5</v>
      </c>
      <c r="Q303" s="27"/>
      <c r="R303" s="27"/>
      <c r="S303" s="27"/>
      <c r="T303" s="27"/>
      <c r="U303" s="27"/>
    </row>
    <row r="304" spans="12:21" ht="11.25" customHeight="1">
      <c r="L304" s="108" t="s">
        <v>218</v>
      </c>
      <c r="M304" s="108" t="s">
        <v>156</v>
      </c>
      <c r="N304" s="142">
        <v>5.8</v>
      </c>
      <c r="O304" s="20"/>
      <c r="P304" s="27">
        <v>5</v>
      </c>
      <c r="Q304" s="27"/>
      <c r="R304" s="27"/>
      <c r="S304" s="27"/>
      <c r="T304" s="27"/>
      <c r="U304" s="27"/>
    </row>
    <row r="305" spans="12:21" ht="11.25" customHeight="1">
      <c r="L305" s="108" t="s">
        <v>219</v>
      </c>
      <c r="M305" s="108" t="s">
        <v>157</v>
      </c>
      <c r="N305" s="142">
        <v>8.3</v>
      </c>
      <c r="O305" s="20"/>
      <c r="P305" s="27">
        <v>5</v>
      </c>
      <c r="Q305" s="27"/>
      <c r="R305" s="27"/>
      <c r="S305" s="27"/>
      <c r="T305" s="27"/>
      <c r="U305" s="27"/>
    </row>
    <row r="306" spans="12:21" ht="11.25" customHeight="1">
      <c r="L306" s="108" t="s">
        <v>220</v>
      </c>
      <c r="M306" s="108" t="s">
        <v>158</v>
      </c>
      <c r="N306" s="142">
        <v>4.8</v>
      </c>
      <c r="O306" s="20"/>
      <c r="P306" s="27">
        <v>5</v>
      </c>
      <c r="Q306" s="27"/>
      <c r="R306" s="27"/>
      <c r="S306" s="27"/>
      <c r="T306" s="27"/>
      <c r="U306" s="27"/>
    </row>
    <row r="307" spans="12:21" ht="11.25" customHeight="1">
      <c r="L307" s="108" t="s">
        <v>221</v>
      </c>
      <c r="M307" s="108" t="s">
        <v>159</v>
      </c>
      <c r="N307" s="142">
        <v>4.8</v>
      </c>
      <c r="O307" s="20"/>
      <c r="P307" s="27">
        <v>5</v>
      </c>
      <c r="Q307" s="27"/>
      <c r="R307" s="27"/>
      <c r="S307" s="27"/>
      <c r="T307" s="27"/>
      <c r="U307" s="27"/>
    </row>
    <row r="308" spans="12:21" ht="11.25" customHeight="1">
      <c r="L308" s="108"/>
      <c r="M308" s="108"/>
      <c r="N308" s="108"/>
      <c r="O308" s="20"/>
      <c r="Q308" s="27"/>
      <c r="R308" s="27"/>
      <c r="S308" s="27"/>
      <c r="T308" s="27"/>
      <c r="U308" s="27"/>
    </row>
    <row r="309" spans="12:21" ht="11.25" customHeight="1">
      <c r="L309" s="108"/>
      <c r="M309" s="108"/>
      <c r="N309" s="108"/>
      <c r="O309" s="20"/>
      <c r="Q309" s="27"/>
      <c r="R309" s="27"/>
      <c r="S309" s="27"/>
      <c r="T309" s="27"/>
      <c r="U309" s="27"/>
    </row>
    <row r="310" spans="12:21" ht="11.25" customHeight="1">
      <c r="L310" s="108"/>
      <c r="M310" s="108"/>
      <c r="N310" s="108"/>
      <c r="O310" s="20"/>
      <c r="Q310" s="18"/>
      <c r="R310" s="18"/>
      <c r="S310" s="18"/>
      <c r="T310" s="18"/>
      <c r="U310" s="18"/>
    </row>
    <row r="311" spans="12:21" ht="11.25" customHeight="1">
      <c r="L311" s="108"/>
      <c r="M311" s="108"/>
      <c r="N311" s="108"/>
      <c r="O311" s="20"/>
      <c r="Q311" s="16"/>
      <c r="R311" s="16"/>
      <c r="S311" s="16"/>
      <c r="T311" s="16"/>
      <c r="U311" s="16"/>
    </row>
    <row r="312" spans="12:15" ht="11.25" customHeight="1">
      <c r="L312" s="108"/>
      <c r="M312" s="108"/>
      <c r="N312" s="108"/>
      <c r="O312" s="20"/>
    </row>
    <row r="313" spans="12:15" ht="11.25" customHeight="1">
      <c r="L313" s="108"/>
      <c r="M313" s="108"/>
      <c r="N313" s="108"/>
      <c r="O313" s="20"/>
    </row>
    <row r="314" spans="12:15" ht="11.25" customHeight="1">
      <c r="L314" s="108"/>
      <c r="M314" s="108"/>
      <c r="N314" s="110"/>
      <c r="O314" s="20"/>
    </row>
    <row r="315" ht="11.25" customHeight="1">
      <c r="O315" s="20"/>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T216"/>
  <sheetViews>
    <sheetView showGridLines="0" workbookViewId="0" topLeftCell="A1"/>
  </sheetViews>
  <sheetFormatPr defaultColWidth="9.140625" defaultRowHeight="12"/>
  <cols>
    <col min="1" max="2" width="7.28125" style="55" customWidth="1"/>
    <col min="3" max="3" width="57.00390625" style="56" customWidth="1"/>
    <col min="4" max="4" width="26.8515625" style="56" bestFit="1" customWidth="1"/>
    <col min="5" max="8" width="9.57421875" style="55" customWidth="1"/>
    <col min="9" max="9" width="17.57421875" style="55" customWidth="1"/>
    <col min="10" max="16" width="9.140625" style="55" customWidth="1"/>
    <col min="17" max="17" width="12.57421875" style="55" customWidth="1"/>
    <col min="18" max="16384" width="9.140625" style="55" customWidth="1"/>
  </cols>
  <sheetData>
    <row r="1" ht="12">
      <c r="A1" s="54"/>
    </row>
    <row r="2" spans="5:8" ht="12">
      <c r="E2" s="56"/>
      <c r="F2" s="56"/>
      <c r="G2" s="56"/>
      <c r="H2" s="56"/>
    </row>
    <row r="3" spans="3:8" ht="12">
      <c r="C3" s="118" t="s">
        <v>664</v>
      </c>
      <c r="E3" s="56"/>
      <c r="F3" s="56"/>
      <c r="G3" s="56"/>
      <c r="H3" s="56"/>
    </row>
    <row r="4" spans="3:8" ht="12">
      <c r="C4" s="118" t="s">
        <v>665</v>
      </c>
      <c r="E4" s="56"/>
      <c r="F4" s="56"/>
      <c r="G4" s="56"/>
      <c r="H4" s="56"/>
    </row>
    <row r="5" spans="3:12" ht="12">
      <c r="C5" s="58"/>
      <c r="D5" s="57"/>
      <c r="E5" s="56"/>
      <c r="F5" s="56"/>
      <c r="G5" s="56"/>
      <c r="H5" s="56"/>
      <c r="L5" s="59"/>
    </row>
    <row r="6" spans="3:8" ht="16.5">
      <c r="C6" s="120" t="s">
        <v>852</v>
      </c>
      <c r="D6" s="61"/>
      <c r="E6" s="56"/>
      <c r="F6" s="56"/>
      <c r="G6" s="56"/>
      <c r="H6" s="56"/>
    </row>
    <row r="7" spans="3:20" s="54" customFormat="1" ht="12">
      <c r="C7" s="121" t="s">
        <v>885</v>
      </c>
      <c r="D7" s="61"/>
      <c r="E7" s="56"/>
      <c r="F7" s="56"/>
      <c r="G7" s="56"/>
      <c r="H7" s="56"/>
      <c r="I7" s="57"/>
      <c r="J7" s="57"/>
      <c r="K7" s="57"/>
      <c r="L7" s="57"/>
      <c r="M7" s="57"/>
      <c r="N7" s="57"/>
      <c r="O7" s="57"/>
      <c r="P7" s="57"/>
      <c r="Q7" s="57"/>
      <c r="R7" s="57"/>
      <c r="S7" s="57"/>
      <c r="T7" s="57"/>
    </row>
    <row r="8" spans="3:20" s="54" customFormat="1" ht="12">
      <c r="C8" s="56"/>
      <c r="D8" s="61"/>
      <c r="E8" s="56"/>
      <c r="F8" s="56"/>
      <c r="G8" s="56"/>
      <c r="H8" s="56"/>
      <c r="I8" s="57"/>
      <c r="J8" s="57"/>
      <c r="K8" s="57"/>
      <c r="L8" s="57"/>
      <c r="M8" s="57"/>
      <c r="N8" s="57"/>
      <c r="O8" s="57"/>
      <c r="P8" s="57"/>
      <c r="Q8" s="57"/>
      <c r="R8" s="57"/>
      <c r="S8" s="57"/>
      <c r="T8" s="57"/>
    </row>
    <row r="9" spans="3:20" s="54" customFormat="1" ht="12">
      <c r="C9" s="56"/>
      <c r="D9" s="56"/>
      <c r="E9" s="56"/>
      <c r="F9" s="56"/>
      <c r="G9" s="56"/>
      <c r="H9" s="56"/>
      <c r="I9" s="57"/>
      <c r="J9" s="57"/>
      <c r="K9" s="57"/>
      <c r="L9" s="60"/>
      <c r="M9" s="57"/>
      <c r="N9" s="57"/>
      <c r="O9" s="57"/>
      <c r="P9" s="57"/>
      <c r="Q9" s="57"/>
      <c r="R9" s="57"/>
      <c r="S9" s="57"/>
      <c r="T9" s="57"/>
    </row>
    <row r="10" spans="3:20" s="54" customFormat="1" ht="13.5">
      <c r="C10" s="62" t="s">
        <v>739</v>
      </c>
      <c r="D10" s="62" t="s">
        <v>885</v>
      </c>
      <c r="E10" s="62"/>
      <c r="F10" s="62"/>
      <c r="G10" s="56"/>
      <c r="H10" s="56"/>
      <c r="I10" s="57"/>
      <c r="J10" s="51"/>
      <c r="K10" s="57"/>
      <c r="L10" s="55"/>
      <c r="M10" s="57"/>
      <c r="N10" s="57"/>
      <c r="O10" s="57"/>
      <c r="P10" s="57"/>
      <c r="Q10" s="57"/>
      <c r="R10" s="57"/>
      <c r="S10" s="57"/>
      <c r="T10" s="57"/>
    </row>
    <row r="11" spans="3:20" s="54" customFormat="1" ht="12">
      <c r="C11" s="3" t="s">
        <v>666</v>
      </c>
      <c r="D11" s="155">
        <v>483.6</v>
      </c>
      <c r="H11" s="56"/>
      <c r="I11" s="23"/>
      <c r="J11" s="50"/>
      <c r="K11" s="64"/>
      <c r="L11" s="57"/>
      <c r="M11" s="57"/>
      <c r="N11" s="57"/>
      <c r="O11" s="57"/>
      <c r="P11" s="57"/>
      <c r="Q11" s="57"/>
      <c r="R11" s="63"/>
      <c r="S11" s="57"/>
      <c r="T11" s="57"/>
    </row>
    <row r="12" spans="3:20" s="54" customFormat="1" ht="12">
      <c r="C12" s="3" t="s">
        <v>710</v>
      </c>
      <c r="D12" s="155">
        <v>1204.593</v>
      </c>
      <c r="E12" s="152"/>
      <c r="F12" s="152"/>
      <c r="G12" s="143"/>
      <c r="H12" s="56"/>
      <c r="I12" s="23"/>
      <c r="J12" s="53"/>
      <c r="K12" s="64"/>
      <c r="L12" s="57"/>
      <c r="M12" s="57"/>
      <c r="O12" s="57"/>
      <c r="P12" s="57"/>
      <c r="Q12" s="57"/>
      <c r="R12" s="63"/>
      <c r="S12" s="57"/>
      <c r="T12" s="57"/>
    </row>
    <row r="13" spans="3:20" s="54" customFormat="1" ht="12">
      <c r="C13" s="3" t="s">
        <v>61</v>
      </c>
      <c r="D13" s="155">
        <v>816</v>
      </c>
      <c r="E13" s="27"/>
      <c r="F13" s="27"/>
      <c r="G13" s="143"/>
      <c r="H13" s="56"/>
      <c r="I13" s="26"/>
      <c r="J13" s="65"/>
      <c r="K13" s="64"/>
      <c r="L13" s="57"/>
      <c r="M13" s="57"/>
      <c r="N13" s="18"/>
      <c r="O13" s="57"/>
      <c r="P13" s="57"/>
      <c r="Q13" s="57"/>
      <c r="R13" s="63"/>
      <c r="S13" s="57"/>
      <c r="T13" s="57"/>
    </row>
    <row r="14" spans="3:18" ht="12">
      <c r="C14" s="3" t="s">
        <v>711</v>
      </c>
      <c r="D14" s="155">
        <v>733</v>
      </c>
      <c r="E14" s="42"/>
      <c r="F14" s="152"/>
      <c r="G14" s="143"/>
      <c r="H14" s="56"/>
      <c r="I14" s="23"/>
      <c r="J14" s="60"/>
      <c r="K14" s="64"/>
      <c r="L14" s="56"/>
      <c r="M14" s="56"/>
      <c r="N14" s="22"/>
      <c r="O14" s="56"/>
      <c r="P14" s="56"/>
      <c r="R14" s="63"/>
    </row>
    <row r="15" spans="3:18" ht="12">
      <c r="C15" s="3" t="s">
        <v>870</v>
      </c>
      <c r="D15" s="155">
        <v>710.9076</v>
      </c>
      <c r="E15" s="27"/>
      <c r="F15" s="27"/>
      <c r="G15" s="143"/>
      <c r="I15" s="23"/>
      <c r="J15" s="10"/>
      <c r="K15" s="64"/>
      <c r="L15" s="56"/>
      <c r="M15" s="56"/>
      <c r="O15" s="56"/>
      <c r="P15" s="56"/>
      <c r="R15" s="63"/>
    </row>
    <row r="16" spans="3:18" ht="12">
      <c r="C16" s="3" t="s">
        <v>712</v>
      </c>
      <c r="D16" s="155">
        <v>692.8154</v>
      </c>
      <c r="E16" s="27"/>
      <c r="F16" s="27"/>
      <c r="G16" s="143"/>
      <c r="I16" s="26"/>
      <c r="K16" s="64"/>
      <c r="N16" s="18"/>
      <c r="R16" s="63"/>
    </row>
    <row r="17" spans="3:18" ht="12">
      <c r="C17" s="3" t="s">
        <v>58</v>
      </c>
      <c r="D17" s="155">
        <v>683.6083</v>
      </c>
      <c r="E17" s="27"/>
      <c r="F17" s="27"/>
      <c r="G17" s="143"/>
      <c r="I17" s="23"/>
      <c r="J17" s="50"/>
      <c r="K17" s="64"/>
      <c r="N17" s="66"/>
      <c r="R17" s="63"/>
    </row>
    <row r="18" spans="3:18" ht="12">
      <c r="C18" s="3" t="s">
        <v>62</v>
      </c>
      <c r="D18" s="155">
        <v>670</v>
      </c>
      <c r="E18" s="27"/>
      <c r="F18" s="27"/>
      <c r="G18" s="143"/>
      <c r="I18" s="67"/>
      <c r="J18" s="53"/>
      <c r="K18" s="64"/>
      <c r="R18" s="63"/>
    </row>
    <row r="19" spans="3:18" ht="12">
      <c r="C19" s="3" t="s">
        <v>713</v>
      </c>
      <c r="D19" s="155">
        <v>661</v>
      </c>
      <c r="E19" s="42"/>
      <c r="F19" s="27"/>
      <c r="G19" s="143"/>
      <c r="I19" s="67"/>
      <c r="J19" s="51"/>
      <c r="K19" s="64"/>
      <c r="R19" s="63"/>
    </row>
    <row r="20" spans="3:18" ht="12">
      <c r="C20" s="3" t="s">
        <v>715</v>
      </c>
      <c r="D20" s="155">
        <v>648.3775</v>
      </c>
      <c r="E20" s="27"/>
      <c r="F20" s="27"/>
      <c r="G20" s="143"/>
      <c r="I20" s="67"/>
      <c r="K20" s="64"/>
      <c r="R20" s="63"/>
    </row>
    <row r="21" spans="3:18" ht="12">
      <c r="C21" s="3" t="s">
        <v>871</v>
      </c>
      <c r="D21" s="155">
        <v>645.2427</v>
      </c>
      <c r="E21" s="27"/>
      <c r="F21" s="27"/>
      <c r="G21" s="143"/>
      <c r="I21" s="67"/>
      <c r="J21" s="68"/>
      <c r="K21" s="64"/>
      <c r="R21" s="63"/>
    </row>
    <row r="22" spans="2:18" ht="12">
      <c r="B22" s="3"/>
      <c r="C22" s="3" t="s">
        <v>716</v>
      </c>
      <c r="D22" s="155">
        <v>644.6651</v>
      </c>
      <c r="E22" s="27"/>
      <c r="F22" s="27"/>
      <c r="G22" s="143"/>
      <c r="I22" s="69"/>
      <c r="J22" s="34"/>
      <c r="R22" s="63"/>
    </row>
    <row r="23" spans="3:18" ht="12">
      <c r="C23" s="3" t="s">
        <v>714</v>
      </c>
      <c r="D23" s="155">
        <v>644.4925</v>
      </c>
      <c r="E23" s="27"/>
      <c r="F23" s="27"/>
      <c r="G23" s="143"/>
      <c r="I23" s="69"/>
      <c r="J23" s="34"/>
      <c r="K23" s="64"/>
      <c r="R23" s="63"/>
    </row>
    <row r="24" spans="3:20" ht="12">
      <c r="C24" s="3" t="s">
        <v>69</v>
      </c>
      <c r="D24" s="155">
        <v>643.1108</v>
      </c>
      <c r="E24" s="27"/>
      <c r="F24" s="27"/>
      <c r="G24" s="143"/>
      <c r="I24" s="69"/>
      <c r="J24" s="34"/>
      <c r="K24" s="68"/>
      <c r="L24" s="68"/>
      <c r="M24" s="62"/>
      <c r="P24" s="70"/>
      <c r="Q24" s="70"/>
      <c r="R24" s="63"/>
      <c r="S24" s="70"/>
      <c r="T24" s="70"/>
    </row>
    <row r="25" spans="2:18" ht="12">
      <c r="B25" s="3"/>
      <c r="C25" s="3" t="s">
        <v>717</v>
      </c>
      <c r="D25" s="155">
        <v>630.1868</v>
      </c>
      <c r="E25" s="27"/>
      <c r="F25" s="27"/>
      <c r="G25" s="143"/>
      <c r="I25" s="69"/>
      <c r="J25" s="34"/>
      <c r="O25" s="70"/>
      <c r="R25" s="63"/>
    </row>
    <row r="26" spans="2:18" ht="12">
      <c r="B26" s="3"/>
      <c r="C26" s="3" t="s">
        <v>718</v>
      </c>
      <c r="D26" s="155">
        <v>628.4085</v>
      </c>
      <c r="E26" s="27"/>
      <c r="F26" s="27"/>
      <c r="G26" s="143"/>
      <c r="I26" s="69"/>
      <c r="J26" s="34"/>
      <c r="K26" s="68"/>
      <c r="L26" s="68"/>
      <c r="M26" s="71"/>
      <c r="R26" s="63"/>
    </row>
    <row r="27" spans="2:18" ht="12">
      <c r="B27" s="3"/>
      <c r="C27" s="3" t="s">
        <v>872</v>
      </c>
      <c r="D27" s="155">
        <v>627.9114</v>
      </c>
      <c r="E27" s="27"/>
      <c r="F27" s="27"/>
      <c r="G27" s="143"/>
      <c r="R27" s="63"/>
    </row>
    <row r="28" spans="2:18" ht="12">
      <c r="B28" s="3"/>
      <c r="C28" s="3" t="s">
        <v>745</v>
      </c>
      <c r="D28" s="155">
        <v>626.1583</v>
      </c>
      <c r="E28" s="27"/>
      <c r="F28" s="152"/>
      <c r="G28" s="143"/>
      <c r="I28" s="72"/>
      <c r="J28" s="73"/>
      <c r="K28" s="68"/>
      <c r="L28" s="68"/>
      <c r="M28" s="60"/>
      <c r="R28" s="63"/>
    </row>
    <row r="29" spans="2:18" ht="12">
      <c r="B29" s="3"/>
      <c r="C29" s="3" t="s">
        <v>720</v>
      </c>
      <c r="D29" s="155">
        <v>624</v>
      </c>
      <c r="E29" s="27"/>
      <c r="F29" s="27"/>
      <c r="G29" s="143"/>
      <c r="I29" s="74"/>
      <c r="J29" s="41"/>
      <c r="R29" s="63"/>
    </row>
    <row r="30" spans="3:18" ht="12">
      <c r="C30" s="3" t="s">
        <v>721</v>
      </c>
      <c r="D30" s="155">
        <v>618.4131</v>
      </c>
      <c r="E30" s="27"/>
      <c r="F30" s="27"/>
      <c r="G30" s="143"/>
      <c r="I30" s="74"/>
      <c r="J30" s="37"/>
      <c r="R30" s="63"/>
    </row>
    <row r="31" spans="3:18" ht="12">
      <c r="C31" s="3" t="s">
        <v>722</v>
      </c>
      <c r="D31" s="155">
        <v>618</v>
      </c>
      <c r="E31" s="27"/>
      <c r="F31" s="27"/>
      <c r="G31" s="143"/>
      <c r="I31" s="74"/>
      <c r="J31" s="41"/>
      <c r="K31" s="64"/>
      <c r="L31" s="70"/>
      <c r="M31" s="70"/>
      <c r="N31" s="70"/>
      <c r="R31" s="63"/>
    </row>
    <row r="32" spans="5:10" ht="12">
      <c r="E32" s="27"/>
      <c r="F32" s="27"/>
      <c r="G32" s="143"/>
      <c r="I32" s="74"/>
      <c r="J32" s="40"/>
    </row>
    <row r="33" spans="3:10" ht="13.5">
      <c r="C33" s="62" t="s">
        <v>740</v>
      </c>
      <c r="D33" s="62" t="s">
        <v>885</v>
      </c>
      <c r="F33" s="177"/>
      <c r="I33" s="74"/>
      <c r="J33" s="41"/>
    </row>
    <row r="34" spans="3:10" ht="12">
      <c r="C34" s="3" t="s">
        <v>666</v>
      </c>
      <c r="D34" s="157">
        <v>1.73</v>
      </c>
      <c r="F34" s="177"/>
      <c r="I34" s="60"/>
      <c r="J34" s="60"/>
    </row>
    <row r="35" spans="1:11" ht="12" customHeight="1">
      <c r="A35" s="42"/>
      <c r="C35" s="3" t="s">
        <v>723</v>
      </c>
      <c r="D35" s="157">
        <v>4.746489970666691</v>
      </c>
      <c r="E35" s="122"/>
      <c r="F35" s="177"/>
      <c r="I35" s="72"/>
      <c r="K35" s="64"/>
    </row>
    <row r="36" spans="1:11" ht="12">
      <c r="A36" s="27"/>
      <c r="C36" s="3" t="s">
        <v>724</v>
      </c>
      <c r="D36" s="157">
        <v>4.619588440865803</v>
      </c>
      <c r="E36" s="122"/>
      <c r="F36" s="177"/>
      <c r="I36" s="74"/>
      <c r="J36" s="63"/>
      <c r="K36" s="75"/>
    </row>
    <row r="37" spans="1:11" ht="12">
      <c r="A37" s="27"/>
      <c r="C37" s="3" t="s">
        <v>725</v>
      </c>
      <c r="D37" s="157">
        <v>4.446232818089054</v>
      </c>
      <c r="E37" s="122"/>
      <c r="F37" s="177"/>
      <c r="I37" s="74"/>
      <c r="K37" s="64"/>
    </row>
    <row r="38" spans="1:11" ht="12">
      <c r="A38" s="27"/>
      <c r="C38" s="3" t="s">
        <v>75</v>
      </c>
      <c r="D38" s="157">
        <v>4.3876102661305</v>
      </c>
      <c r="E38" s="122"/>
      <c r="F38" s="178"/>
      <c r="I38" s="74"/>
      <c r="J38" s="63"/>
      <c r="K38" s="64"/>
    </row>
    <row r="39" spans="1:11" ht="12">
      <c r="A39" s="194"/>
      <c r="C39" s="3" t="s">
        <v>63</v>
      </c>
      <c r="D39" s="157">
        <v>4.374298640097849</v>
      </c>
      <c r="E39" s="122"/>
      <c r="F39" s="178"/>
      <c r="I39" s="74"/>
      <c r="K39" s="64"/>
    </row>
    <row r="40" spans="1:11" s="60" customFormat="1" ht="12">
      <c r="A40" s="27"/>
      <c r="C40" s="3" t="s">
        <v>726</v>
      </c>
      <c r="D40" s="157">
        <v>4.267449601420208</v>
      </c>
      <c r="E40" s="122"/>
      <c r="F40" s="178"/>
      <c r="I40" s="74"/>
      <c r="J40" s="63"/>
      <c r="K40" s="64"/>
    </row>
    <row r="41" spans="1:5" s="60" customFormat="1" ht="12">
      <c r="A41" s="194"/>
      <c r="B41" s="156"/>
      <c r="C41" s="3" t="s">
        <v>727</v>
      </c>
      <c r="D41" s="157">
        <v>4.262411075448939</v>
      </c>
      <c r="E41" s="122"/>
    </row>
    <row r="42" spans="1:5" ht="12">
      <c r="A42" s="194"/>
      <c r="B42" s="156"/>
      <c r="C42" s="3" t="s">
        <v>728</v>
      </c>
      <c r="D42" s="157">
        <v>4.023991034547975</v>
      </c>
      <c r="E42" s="122"/>
    </row>
    <row r="43" spans="1:5" ht="12">
      <c r="A43" s="42"/>
      <c r="B43" s="156"/>
      <c r="C43" s="3" t="s">
        <v>729</v>
      </c>
      <c r="D43" s="157">
        <v>3.7580157301143426</v>
      </c>
      <c r="E43" s="122"/>
    </row>
    <row r="44" spans="1:10" ht="12">
      <c r="A44" s="42"/>
      <c r="B44" s="156"/>
      <c r="C44" s="3" t="s">
        <v>730</v>
      </c>
      <c r="D44" s="157">
        <v>3.7453849834407165</v>
      </c>
      <c r="E44" s="122"/>
      <c r="J44" s="77"/>
    </row>
    <row r="45" spans="1:8" s="60" customFormat="1" ht="12">
      <c r="A45" s="27"/>
      <c r="B45" s="156"/>
      <c r="C45" s="3" t="s">
        <v>713</v>
      </c>
      <c r="D45" s="157">
        <v>3.7241243187180073</v>
      </c>
      <c r="E45" s="122"/>
      <c r="F45" s="55"/>
      <c r="G45" s="55"/>
      <c r="H45" s="55"/>
    </row>
    <row r="46" spans="1:8" s="60" customFormat="1" ht="12">
      <c r="A46" s="194"/>
      <c r="B46" s="156"/>
      <c r="C46" s="3" t="s">
        <v>731</v>
      </c>
      <c r="D46" s="157">
        <v>3.6923326865597246</v>
      </c>
      <c r="E46" s="122"/>
      <c r="F46" s="55"/>
      <c r="G46" s="55"/>
      <c r="H46" s="55"/>
    </row>
    <row r="47" spans="1:5" ht="12">
      <c r="A47" s="194"/>
      <c r="B47" s="156"/>
      <c r="C47" s="3" t="s">
        <v>732</v>
      </c>
      <c r="D47" s="157">
        <v>3.660389099361262</v>
      </c>
      <c r="E47" s="122"/>
    </row>
    <row r="48" spans="1:5" ht="12">
      <c r="A48" s="194"/>
      <c r="B48" s="156"/>
      <c r="C48" s="3" t="s">
        <v>733</v>
      </c>
      <c r="D48" s="157">
        <v>3.496772479001881</v>
      </c>
      <c r="E48" s="122"/>
    </row>
    <row r="49" spans="1:5" ht="12">
      <c r="A49" s="194"/>
      <c r="B49" s="156"/>
      <c r="C49" s="3" t="s">
        <v>734</v>
      </c>
      <c r="D49" s="157">
        <v>3.4885657895540136</v>
      </c>
      <c r="E49" s="122"/>
    </row>
    <row r="50" spans="1:6" ht="12">
      <c r="A50" s="27"/>
      <c r="C50" s="3" t="s">
        <v>735</v>
      </c>
      <c r="D50" s="157">
        <v>3.4183359540575653</v>
      </c>
      <c r="E50" s="122"/>
      <c r="F50" s="178"/>
    </row>
    <row r="51" spans="1:6" ht="12">
      <c r="A51" s="191"/>
      <c r="C51" s="3" t="s">
        <v>736</v>
      </c>
      <c r="D51" s="157">
        <v>3.3673094860475534</v>
      </c>
      <c r="E51" s="122"/>
      <c r="F51" s="178"/>
    </row>
    <row r="52" spans="1:5" ht="12">
      <c r="A52" s="194"/>
      <c r="C52" s="3" t="s">
        <v>737</v>
      </c>
      <c r="D52" s="157">
        <v>3.3111778742679534</v>
      </c>
      <c r="E52" s="122"/>
    </row>
    <row r="53" spans="1:5" ht="12">
      <c r="A53" s="27"/>
      <c r="C53" s="3" t="s">
        <v>738</v>
      </c>
      <c r="D53" s="157">
        <v>3.3060729253565877</v>
      </c>
      <c r="E53" s="122"/>
    </row>
    <row r="54" spans="1:5" ht="12">
      <c r="A54" s="42"/>
      <c r="C54" s="156" t="s">
        <v>876</v>
      </c>
      <c r="D54" s="156">
        <v>3.27</v>
      </c>
      <c r="E54" s="122"/>
    </row>
    <row r="55" ht="12">
      <c r="D55" s="122"/>
    </row>
    <row r="56" spans="3:9" ht="24" customHeight="1">
      <c r="C56" s="249" t="s">
        <v>874</v>
      </c>
      <c r="D56" s="249"/>
      <c r="E56" s="249"/>
      <c r="F56" s="249"/>
      <c r="G56" s="249"/>
      <c r="H56" s="249"/>
      <c r="I56" s="177"/>
    </row>
    <row r="57" spans="3:9" ht="36" customHeight="1">
      <c r="C57" s="249" t="s">
        <v>875</v>
      </c>
      <c r="D57" s="249"/>
      <c r="E57" s="249"/>
      <c r="F57" s="249"/>
      <c r="G57" s="249"/>
      <c r="H57" s="249"/>
      <c r="I57" s="249"/>
    </row>
    <row r="58" spans="3:9" ht="36" customHeight="1">
      <c r="C58" s="249" t="s">
        <v>873</v>
      </c>
      <c r="D58" s="249"/>
      <c r="E58" s="249"/>
      <c r="F58" s="249"/>
      <c r="G58" s="249"/>
      <c r="H58" s="249"/>
      <c r="I58" s="249"/>
    </row>
    <row r="59" ht="12" customHeight="1">
      <c r="C59" s="36" t="s">
        <v>658</v>
      </c>
    </row>
    <row r="60" spans="1:3" ht="12">
      <c r="A60" s="35"/>
      <c r="C60" s="58"/>
    </row>
    <row r="61" spans="1:3" ht="12">
      <c r="A61" s="121"/>
      <c r="C61" s="58"/>
    </row>
    <row r="62" spans="3:7" ht="12">
      <c r="C62" s="156"/>
      <c r="D62" s="156"/>
      <c r="E62" s="156"/>
      <c r="F62" s="156"/>
      <c r="G62" s="156"/>
    </row>
    <row r="63" spans="3:4" ht="12">
      <c r="C63" s="34"/>
      <c r="D63" s="76"/>
    </row>
    <row r="66" ht="12">
      <c r="D66" s="78"/>
    </row>
    <row r="67" spans="3:4" ht="12">
      <c r="C67" s="60"/>
      <c r="D67" s="61"/>
    </row>
    <row r="68" spans="3:4" ht="12">
      <c r="C68" s="60"/>
      <c r="D68" s="61"/>
    </row>
    <row r="69" ht="12">
      <c r="D69" s="61"/>
    </row>
    <row r="70" ht="12">
      <c r="D70" s="61"/>
    </row>
    <row r="71" ht="12">
      <c r="D71" s="61"/>
    </row>
    <row r="72" ht="12">
      <c r="D72" s="61"/>
    </row>
    <row r="73" ht="12">
      <c r="D73" s="61"/>
    </row>
    <row r="74" ht="12">
      <c r="D74" s="61"/>
    </row>
    <row r="75" ht="12">
      <c r="D75" s="61"/>
    </row>
    <row r="76" ht="12">
      <c r="D76" s="61"/>
    </row>
    <row r="77" ht="12">
      <c r="D77" s="61"/>
    </row>
    <row r="78" ht="12">
      <c r="D78" s="61"/>
    </row>
    <row r="79" ht="12">
      <c r="D79" s="61"/>
    </row>
    <row r="80" ht="12">
      <c r="D80" s="61"/>
    </row>
    <row r="81" ht="12">
      <c r="D81" s="61"/>
    </row>
    <row r="82" ht="12">
      <c r="D82" s="61"/>
    </row>
    <row r="83" ht="12">
      <c r="D83" s="61"/>
    </row>
    <row r="84" ht="12">
      <c r="D84" s="61"/>
    </row>
    <row r="85" ht="12">
      <c r="D85" s="61"/>
    </row>
    <row r="86" ht="12">
      <c r="D86" s="61"/>
    </row>
    <row r="87" ht="12">
      <c r="D87" s="61"/>
    </row>
    <row r="88" ht="12">
      <c r="D88" s="61"/>
    </row>
    <row r="89" ht="12">
      <c r="D89" s="61"/>
    </row>
    <row r="90" ht="12">
      <c r="D90" s="61"/>
    </row>
    <row r="91" ht="12">
      <c r="D91" s="61"/>
    </row>
    <row r="92" ht="12">
      <c r="D92" s="61"/>
    </row>
    <row r="93" ht="12">
      <c r="D93" s="61"/>
    </row>
    <row r="94" ht="12">
      <c r="D94" s="61"/>
    </row>
    <row r="95" ht="12">
      <c r="D95" s="61"/>
    </row>
    <row r="96" ht="12">
      <c r="D96" s="61"/>
    </row>
    <row r="97" ht="12">
      <c r="D97" s="61"/>
    </row>
    <row r="98" ht="12">
      <c r="D98" s="61"/>
    </row>
    <row r="99" ht="12">
      <c r="D99" s="61"/>
    </row>
    <row r="100" ht="12">
      <c r="D100" s="61"/>
    </row>
    <row r="101" ht="12">
      <c r="D101" s="61"/>
    </row>
    <row r="102" ht="12">
      <c r="D102" s="61"/>
    </row>
    <row r="103" ht="12">
      <c r="D103" s="61"/>
    </row>
    <row r="104" ht="12">
      <c r="D104" s="61"/>
    </row>
    <row r="105" spans="4:9" ht="12">
      <c r="D105" s="61"/>
      <c r="I105" s="77"/>
    </row>
    <row r="106" ht="12">
      <c r="D106" s="61"/>
    </row>
    <row r="107" ht="12">
      <c r="D107" s="61"/>
    </row>
    <row r="108" ht="12">
      <c r="D108" s="61"/>
    </row>
    <row r="109" ht="12">
      <c r="D109" s="61"/>
    </row>
    <row r="110" ht="12">
      <c r="D110" s="61"/>
    </row>
    <row r="111" ht="12">
      <c r="D111" s="61"/>
    </row>
    <row r="112" ht="12">
      <c r="D112" s="61"/>
    </row>
    <row r="113" ht="12">
      <c r="D113" s="61"/>
    </row>
    <row r="114" ht="12">
      <c r="D114" s="61"/>
    </row>
    <row r="115" ht="12">
      <c r="D115" s="61"/>
    </row>
    <row r="116" ht="12">
      <c r="D116" s="61"/>
    </row>
    <row r="117" ht="12">
      <c r="D117" s="61"/>
    </row>
    <row r="118" ht="12">
      <c r="D118" s="61"/>
    </row>
    <row r="119" ht="12">
      <c r="D119" s="61"/>
    </row>
    <row r="120" ht="12">
      <c r="D120" s="61"/>
    </row>
    <row r="121" ht="12">
      <c r="D121" s="61"/>
    </row>
    <row r="122" ht="12">
      <c r="D122" s="61"/>
    </row>
    <row r="123" ht="12">
      <c r="D123" s="61"/>
    </row>
    <row r="124" ht="12">
      <c r="D124" s="61"/>
    </row>
    <row r="125" ht="12">
      <c r="D125" s="61"/>
    </row>
    <row r="126" ht="12">
      <c r="D126" s="61"/>
    </row>
    <row r="127" ht="12">
      <c r="D127" s="61"/>
    </row>
    <row r="128" ht="12">
      <c r="D128" s="61"/>
    </row>
    <row r="129" ht="12">
      <c r="D129" s="61"/>
    </row>
    <row r="130" ht="12">
      <c r="D130" s="61"/>
    </row>
    <row r="131" ht="12">
      <c r="D131" s="61"/>
    </row>
    <row r="132" ht="12">
      <c r="D132" s="61"/>
    </row>
    <row r="133" ht="12">
      <c r="D133" s="61"/>
    </row>
    <row r="134" ht="12">
      <c r="D134" s="61"/>
    </row>
    <row r="135" ht="12">
      <c r="D135" s="61"/>
    </row>
    <row r="136" ht="12">
      <c r="D136" s="79"/>
    </row>
    <row r="143" ht="12">
      <c r="D143" s="76"/>
    </row>
    <row r="146" ht="12">
      <c r="D146" s="78"/>
    </row>
    <row r="147" ht="12">
      <c r="D147" s="61"/>
    </row>
    <row r="148" ht="12">
      <c r="D148" s="61"/>
    </row>
    <row r="149" ht="12">
      <c r="D149" s="61"/>
    </row>
    <row r="150" ht="12">
      <c r="D150" s="61"/>
    </row>
    <row r="151" ht="12">
      <c r="D151" s="61"/>
    </row>
    <row r="152" ht="12">
      <c r="D152" s="61"/>
    </row>
    <row r="153" ht="12">
      <c r="D153" s="61"/>
    </row>
    <row r="154" ht="12">
      <c r="D154" s="61"/>
    </row>
    <row r="155" ht="12">
      <c r="D155" s="61"/>
    </row>
    <row r="156" ht="12">
      <c r="D156" s="61"/>
    </row>
    <row r="157" ht="12">
      <c r="D157" s="61"/>
    </row>
    <row r="158" ht="12">
      <c r="D158" s="61"/>
    </row>
    <row r="159" ht="12">
      <c r="D159" s="61"/>
    </row>
    <row r="160" ht="12">
      <c r="D160" s="61"/>
    </row>
    <row r="161" ht="12">
      <c r="D161" s="61"/>
    </row>
    <row r="162" ht="12">
      <c r="D162" s="61"/>
    </row>
    <row r="163" ht="12">
      <c r="D163" s="61"/>
    </row>
    <row r="164" ht="12">
      <c r="D164" s="61"/>
    </row>
    <row r="165" ht="12">
      <c r="D165" s="61"/>
    </row>
    <row r="166" ht="12">
      <c r="D166" s="61"/>
    </row>
    <row r="167" ht="12">
      <c r="D167" s="61"/>
    </row>
    <row r="168" ht="12">
      <c r="D168" s="61"/>
    </row>
    <row r="169" ht="12">
      <c r="D169" s="61"/>
    </row>
    <row r="170" ht="12">
      <c r="D170" s="61"/>
    </row>
    <row r="171" ht="12">
      <c r="D171" s="61"/>
    </row>
    <row r="172" ht="12">
      <c r="D172" s="61"/>
    </row>
    <row r="173" ht="12">
      <c r="D173" s="61"/>
    </row>
    <row r="174" ht="12">
      <c r="D174" s="61"/>
    </row>
    <row r="175" ht="12">
      <c r="D175" s="61"/>
    </row>
    <row r="176" ht="12">
      <c r="D176" s="61"/>
    </row>
    <row r="177" ht="12">
      <c r="D177" s="61"/>
    </row>
    <row r="178" ht="12">
      <c r="D178" s="61"/>
    </row>
    <row r="179" ht="12">
      <c r="D179" s="61"/>
    </row>
    <row r="180" ht="12">
      <c r="D180" s="61"/>
    </row>
    <row r="181" ht="12">
      <c r="D181" s="61"/>
    </row>
    <row r="182" ht="12">
      <c r="D182" s="61"/>
    </row>
    <row r="183" ht="12">
      <c r="D183" s="61"/>
    </row>
    <row r="184" ht="12">
      <c r="D184" s="61"/>
    </row>
    <row r="185" ht="12">
      <c r="D185" s="61"/>
    </row>
    <row r="186" ht="12">
      <c r="D186" s="61"/>
    </row>
    <row r="187" ht="12">
      <c r="D187" s="61"/>
    </row>
    <row r="188" ht="12">
      <c r="D188" s="61"/>
    </row>
    <row r="189" ht="12">
      <c r="D189" s="61"/>
    </row>
    <row r="190" ht="12">
      <c r="D190" s="61"/>
    </row>
    <row r="191" ht="12">
      <c r="D191" s="61"/>
    </row>
    <row r="192" ht="12">
      <c r="D192" s="61"/>
    </row>
    <row r="193" ht="12">
      <c r="D193" s="61"/>
    </row>
    <row r="194" ht="12">
      <c r="D194" s="61"/>
    </row>
    <row r="195" ht="12">
      <c r="D195" s="61"/>
    </row>
    <row r="196" ht="12">
      <c r="D196" s="61"/>
    </row>
    <row r="197" ht="12">
      <c r="D197" s="61"/>
    </row>
    <row r="198" ht="12">
      <c r="D198" s="61"/>
    </row>
    <row r="199" ht="12">
      <c r="D199" s="61"/>
    </row>
    <row r="200" ht="12">
      <c r="D200" s="61"/>
    </row>
    <row r="201" ht="12">
      <c r="D201" s="61"/>
    </row>
    <row r="202" ht="12">
      <c r="D202" s="61"/>
    </row>
    <row r="203" ht="12">
      <c r="D203" s="61"/>
    </row>
    <row r="204" ht="12">
      <c r="D204" s="61"/>
    </row>
    <row r="205" ht="12">
      <c r="D205" s="61"/>
    </row>
    <row r="206" ht="12">
      <c r="D206" s="61"/>
    </row>
    <row r="207" ht="12">
      <c r="D207" s="61"/>
    </row>
    <row r="208" ht="12">
      <c r="D208" s="61"/>
    </row>
    <row r="209" ht="12">
      <c r="D209" s="61"/>
    </row>
    <row r="210" ht="12">
      <c r="D210" s="61"/>
    </row>
    <row r="211" ht="12">
      <c r="D211" s="61"/>
    </row>
    <row r="212" ht="12">
      <c r="D212" s="61"/>
    </row>
    <row r="213" ht="12">
      <c r="D213" s="61"/>
    </row>
    <row r="214" ht="12">
      <c r="D214" s="61"/>
    </row>
    <row r="215" ht="12">
      <c r="D215" s="61"/>
    </row>
    <row r="216" ht="12">
      <c r="D216" s="79"/>
    </row>
  </sheetData>
  <mergeCells count="3">
    <mergeCell ref="C56:H56"/>
    <mergeCell ref="C57:I57"/>
    <mergeCell ref="C58:I58"/>
  </mergeCells>
  <printOptions/>
  <pageMargins left="0.75" right="0.75" top="1" bottom="1" header="0.5" footer="0.5"/>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W324"/>
  <sheetViews>
    <sheetView showGridLines="0" workbookViewId="0" topLeftCell="A1"/>
  </sheetViews>
  <sheetFormatPr defaultColWidth="9.140625" defaultRowHeight="11.25" customHeight="1"/>
  <cols>
    <col min="1" max="2" width="2.7109375" style="18" customWidth="1"/>
    <col min="3" max="3" width="20.7109375" style="18" customWidth="1"/>
    <col min="4" max="11" width="15.7109375" style="18" customWidth="1"/>
    <col min="12" max="12" width="8.7109375" style="18" customWidth="1"/>
    <col min="13" max="13" width="52.00390625" style="18" bestFit="1" customWidth="1"/>
    <col min="14" max="14" width="9.8515625" style="43" customWidth="1"/>
    <col min="15" max="15" width="8.00390625" style="45" customWidth="1"/>
    <col min="16" max="16" width="14.28125" style="46" customWidth="1"/>
    <col min="17" max="21" width="8.57421875" style="46" customWidth="1"/>
    <col min="22" max="22" width="12.57421875" style="18" customWidth="1"/>
    <col min="23" max="16384" width="9.140625" style="18" customWidth="1"/>
  </cols>
  <sheetData>
    <row r="1" spans="3:22" ht="11.25" customHeight="1">
      <c r="C1" s="185"/>
      <c r="L1" s="14" t="s">
        <v>370</v>
      </c>
      <c r="M1" s="14" t="s">
        <v>371</v>
      </c>
      <c r="N1" s="15" t="s">
        <v>372</v>
      </c>
      <c r="O1" s="15" t="s">
        <v>141</v>
      </c>
      <c r="P1" s="15" t="s">
        <v>659</v>
      </c>
      <c r="Q1" s="15" t="s">
        <v>686</v>
      </c>
      <c r="R1" s="15"/>
      <c r="S1" s="15"/>
      <c r="T1" s="15"/>
      <c r="U1" s="15"/>
      <c r="V1" s="17"/>
    </row>
    <row r="2" spans="12:21" ht="11.25" customHeight="1">
      <c r="L2" s="27" t="s">
        <v>373</v>
      </c>
      <c r="M2" s="27" t="s">
        <v>374</v>
      </c>
      <c r="N2" s="141">
        <v>4.1</v>
      </c>
      <c r="O2" s="20" t="s">
        <v>684</v>
      </c>
      <c r="P2" s="27">
        <f>IF(N2&lt;6,4)</f>
        <v>4</v>
      </c>
      <c r="Q2" s="158"/>
      <c r="R2" s="158"/>
      <c r="S2" s="158"/>
      <c r="T2" s="158"/>
      <c r="U2" s="158"/>
    </row>
    <row r="3" spans="3:22" ht="11.25" customHeight="1">
      <c r="C3" s="118" t="s">
        <v>664</v>
      </c>
      <c r="L3" s="27" t="s">
        <v>375</v>
      </c>
      <c r="M3" s="27" t="s">
        <v>376</v>
      </c>
      <c r="N3" s="141">
        <v>5.5</v>
      </c>
      <c r="O3" s="20" t="s">
        <v>684</v>
      </c>
      <c r="P3" s="27">
        <f aca="true" t="shared" si="0" ref="P3:P12">IF(N3&lt;6,4)</f>
        <v>4</v>
      </c>
      <c r="Q3" s="158"/>
      <c r="R3" s="158"/>
      <c r="S3" s="158"/>
      <c r="T3" s="158"/>
      <c r="U3" s="158"/>
      <c r="V3" s="21"/>
    </row>
    <row r="4" spans="3:21" ht="11.25" customHeight="1">
      <c r="C4" s="118" t="s">
        <v>665</v>
      </c>
      <c r="L4" s="27" t="s">
        <v>377</v>
      </c>
      <c r="M4" s="27" t="s">
        <v>378</v>
      </c>
      <c r="N4" s="141">
        <v>5.7</v>
      </c>
      <c r="O4" s="20" t="s">
        <v>684</v>
      </c>
      <c r="P4" s="27">
        <f t="shared" si="0"/>
        <v>4</v>
      </c>
      <c r="Q4" s="158"/>
      <c r="R4" s="158"/>
      <c r="S4" s="158"/>
      <c r="T4" s="158"/>
      <c r="U4" s="158"/>
    </row>
    <row r="5" spans="3:23" s="22" customFormat="1" ht="11.25" customHeight="1">
      <c r="C5" s="19"/>
      <c r="D5" s="18"/>
      <c r="K5" s="18"/>
      <c r="L5" s="27" t="s">
        <v>1</v>
      </c>
      <c r="M5" s="27" t="s">
        <v>2</v>
      </c>
      <c r="N5" s="141">
        <v>6.4</v>
      </c>
      <c r="O5" s="20" t="s">
        <v>684</v>
      </c>
      <c r="P5" s="152">
        <v>5</v>
      </c>
      <c r="Q5" s="158"/>
      <c r="R5" s="158"/>
      <c r="S5" s="158"/>
      <c r="T5" s="158"/>
      <c r="U5" s="158"/>
      <c r="W5" s="18"/>
    </row>
    <row r="6" spans="3:21" ht="17.25">
      <c r="C6" s="104" t="s">
        <v>894</v>
      </c>
      <c r="L6" s="27" t="s">
        <v>3</v>
      </c>
      <c r="M6" s="27" t="s">
        <v>255</v>
      </c>
      <c r="N6" s="141">
        <v>4.6</v>
      </c>
      <c r="O6" s="20" t="s">
        <v>684</v>
      </c>
      <c r="P6" s="27">
        <f t="shared" si="0"/>
        <v>4</v>
      </c>
      <c r="Q6" s="158"/>
      <c r="R6" s="158"/>
      <c r="S6" s="158"/>
      <c r="T6" s="158"/>
      <c r="U6" s="158"/>
    </row>
    <row r="7" spans="3:21" ht="11.25" customHeight="1">
      <c r="C7" s="2" t="s">
        <v>886</v>
      </c>
      <c r="L7" s="27" t="s">
        <v>256</v>
      </c>
      <c r="M7" s="27" t="s">
        <v>257</v>
      </c>
      <c r="N7" s="141">
        <v>6.2</v>
      </c>
      <c r="O7" s="20" t="s">
        <v>684</v>
      </c>
      <c r="P7" s="152">
        <v>5</v>
      </c>
      <c r="Q7" s="158"/>
      <c r="R7" s="158"/>
      <c r="S7" s="158"/>
      <c r="T7" s="158"/>
      <c r="U7" s="158"/>
    </row>
    <row r="8" spans="3:21" ht="11.25" customHeight="1">
      <c r="C8" s="19"/>
      <c r="L8" s="27" t="s">
        <v>258</v>
      </c>
      <c r="M8" s="27" t="s">
        <v>259</v>
      </c>
      <c r="N8" s="141">
        <v>4.2</v>
      </c>
      <c r="O8" s="20" t="s">
        <v>684</v>
      </c>
      <c r="P8" s="27">
        <f t="shared" si="0"/>
        <v>4</v>
      </c>
      <c r="Q8" s="158"/>
      <c r="R8" s="158"/>
      <c r="S8" s="158"/>
      <c r="T8" s="158"/>
      <c r="U8" s="158"/>
    </row>
    <row r="9" spans="3:21" ht="11.25" customHeight="1">
      <c r="C9" s="50"/>
      <c r="L9" s="27" t="s">
        <v>260</v>
      </c>
      <c r="M9" s="27" t="s">
        <v>261</v>
      </c>
      <c r="N9" s="141">
        <v>4.5</v>
      </c>
      <c r="O9" s="20" t="s">
        <v>684</v>
      </c>
      <c r="P9" s="27">
        <f t="shared" si="0"/>
        <v>4</v>
      </c>
      <c r="Q9" s="158"/>
      <c r="R9" s="158"/>
      <c r="S9" s="158"/>
      <c r="T9" s="158"/>
      <c r="U9" s="158"/>
    </row>
    <row r="10" spans="3:22" ht="11.25" customHeight="1">
      <c r="C10" s="19"/>
      <c r="L10" s="27" t="s">
        <v>262</v>
      </c>
      <c r="M10" s="27" t="s">
        <v>263</v>
      </c>
      <c r="N10" s="141">
        <v>4.7</v>
      </c>
      <c r="O10" s="20" t="s">
        <v>684</v>
      </c>
      <c r="P10" s="27">
        <f t="shared" si="0"/>
        <v>4</v>
      </c>
      <c r="Q10" s="158"/>
      <c r="R10" s="158"/>
      <c r="S10" s="158"/>
      <c r="T10" s="158"/>
      <c r="U10" s="158"/>
      <c r="V10" s="26"/>
    </row>
    <row r="11" spans="12:22" ht="12">
      <c r="L11" s="42" t="s">
        <v>264</v>
      </c>
      <c r="M11" s="42" t="s">
        <v>265</v>
      </c>
      <c r="N11" s="141">
        <v>5.1</v>
      </c>
      <c r="O11" s="20" t="s">
        <v>684</v>
      </c>
      <c r="P11" s="27">
        <f t="shared" si="0"/>
        <v>4</v>
      </c>
      <c r="Q11" s="158"/>
      <c r="R11" s="158"/>
      <c r="S11" s="158"/>
      <c r="T11" s="158"/>
      <c r="U11" s="158"/>
      <c r="V11" s="23"/>
    </row>
    <row r="12" spans="12:22" ht="11.25" customHeight="1">
      <c r="L12" s="42" t="s">
        <v>266</v>
      </c>
      <c r="M12" s="42" t="s">
        <v>267</v>
      </c>
      <c r="N12" s="141">
        <v>5</v>
      </c>
      <c r="O12" s="20" t="s">
        <v>684</v>
      </c>
      <c r="P12" s="27">
        <f t="shared" si="0"/>
        <v>4</v>
      </c>
      <c r="Q12" s="158"/>
      <c r="R12" s="158"/>
      <c r="S12" s="158"/>
      <c r="T12" s="158"/>
      <c r="U12" s="158"/>
      <c r="V12" s="23"/>
    </row>
    <row r="13" spans="12:22" ht="11.25" customHeight="1">
      <c r="L13" s="42" t="s">
        <v>268</v>
      </c>
      <c r="M13" s="42" t="s">
        <v>269</v>
      </c>
      <c r="N13" s="141">
        <v>1</v>
      </c>
      <c r="O13" s="20" t="s">
        <v>684</v>
      </c>
      <c r="P13" s="27">
        <f aca="true" t="shared" si="1" ref="P13:P19">IF(N13&lt;2,2)</f>
        <v>2</v>
      </c>
      <c r="Q13" s="158"/>
      <c r="R13" s="158"/>
      <c r="S13" s="158"/>
      <c r="T13" s="158"/>
      <c r="U13" s="158"/>
      <c r="V13" s="26"/>
    </row>
    <row r="14" spans="3:22" ht="11.25" customHeight="1">
      <c r="C14" s="83"/>
      <c r="L14" s="42" t="s">
        <v>270</v>
      </c>
      <c r="M14" s="42" t="s">
        <v>271</v>
      </c>
      <c r="N14" s="141">
        <v>1.1</v>
      </c>
      <c r="O14" s="20" t="s">
        <v>684</v>
      </c>
      <c r="P14" s="27">
        <f t="shared" si="1"/>
        <v>2</v>
      </c>
      <c r="Q14" s="158"/>
      <c r="R14" s="158"/>
      <c r="S14" s="158"/>
      <c r="T14" s="158"/>
      <c r="U14" s="158"/>
      <c r="V14" s="23"/>
    </row>
    <row r="15" spans="12:21" ht="11.25" customHeight="1">
      <c r="L15" s="42" t="s">
        <v>272</v>
      </c>
      <c r="M15" s="42" t="s">
        <v>273</v>
      </c>
      <c r="N15" s="141">
        <v>1.2</v>
      </c>
      <c r="O15" s="20" t="s">
        <v>684</v>
      </c>
      <c r="P15" s="27">
        <f t="shared" si="1"/>
        <v>2</v>
      </c>
      <c r="Q15" s="158"/>
      <c r="R15" s="158"/>
      <c r="S15" s="158"/>
      <c r="T15" s="158"/>
      <c r="U15" s="158"/>
    </row>
    <row r="16" spans="4:21" ht="11.25" customHeight="1">
      <c r="D16" s="27"/>
      <c r="L16" s="42" t="s">
        <v>274</v>
      </c>
      <c r="M16" s="42" t="s">
        <v>275</v>
      </c>
      <c r="N16" s="141">
        <v>1.2</v>
      </c>
      <c r="O16" s="20" t="s">
        <v>684</v>
      </c>
      <c r="P16" s="27">
        <f t="shared" si="1"/>
        <v>2</v>
      </c>
      <c r="Q16" s="158"/>
      <c r="R16" s="158"/>
      <c r="S16" s="158"/>
      <c r="T16" s="158"/>
      <c r="U16" s="158"/>
    </row>
    <row r="17" spans="3:21" ht="11.25" customHeight="1">
      <c r="C17" s="22" t="s">
        <v>774</v>
      </c>
      <c r="D17" s="27"/>
      <c r="L17" s="42" t="s">
        <v>276</v>
      </c>
      <c r="M17" s="42" t="s">
        <v>277</v>
      </c>
      <c r="N17" s="141">
        <v>1.1</v>
      </c>
      <c r="O17" s="20" t="s">
        <v>684</v>
      </c>
      <c r="P17" s="27">
        <f t="shared" si="1"/>
        <v>2</v>
      </c>
      <c r="Q17" s="158"/>
      <c r="R17" s="158"/>
      <c r="S17" s="158"/>
      <c r="T17" s="158"/>
      <c r="U17" s="158"/>
    </row>
    <row r="18" spans="3:21" ht="11.25" customHeight="1">
      <c r="C18" s="147" t="s">
        <v>663</v>
      </c>
      <c r="D18" s="137">
        <v>1</v>
      </c>
      <c r="L18" s="42" t="s">
        <v>278</v>
      </c>
      <c r="M18" s="42" t="s">
        <v>279</v>
      </c>
      <c r="N18" s="141">
        <v>1.2</v>
      </c>
      <c r="O18" s="20" t="s">
        <v>684</v>
      </c>
      <c r="P18" s="27">
        <f t="shared" si="1"/>
        <v>2</v>
      </c>
      <c r="Q18" s="158"/>
      <c r="R18" s="158"/>
      <c r="S18" s="158"/>
      <c r="T18" s="158"/>
      <c r="U18" s="158"/>
    </row>
    <row r="19" spans="3:21" ht="11.25" customHeight="1">
      <c r="C19" s="148" t="s">
        <v>706</v>
      </c>
      <c r="D19" s="137">
        <v>2</v>
      </c>
      <c r="L19" s="42" t="s">
        <v>280</v>
      </c>
      <c r="M19" s="42" t="s">
        <v>281</v>
      </c>
      <c r="N19" s="141">
        <v>1.8</v>
      </c>
      <c r="O19" s="20" t="s">
        <v>684</v>
      </c>
      <c r="P19" s="27">
        <f t="shared" si="1"/>
        <v>2</v>
      </c>
      <c r="Q19" s="158"/>
      <c r="R19" s="158"/>
      <c r="S19" s="158"/>
      <c r="T19" s="158"/>
      <c r="U19" s="158"/>
    </row>
    <row r="20" spans="3:21" ht="11.25" customHeight="1">
      <c r="C20" s="148" t="s">
        <v>707</v>
      </c>
      <c r="D20" s="137">
        <v>3</v>
      </c>
      <c r="L20" s="42" t="s">
        <v>282</v>
      </c>
      <c r="M20" s="42" t="s">
        <v>163</v>
      </c>
      <c r="N20" s="141">
        <v>2.7</v>
      </c>
      <c r="O20" s="20" t="s">
        <v>684</v>
      </c>
      <c r="P20" s="27">
        <f aca="true" t="shared" si="2" ref="P20:P26">IF(N20&lt;4,3)</f>
        <v>3</v>
      </c>
      <c r="Q20" s="158"/>
      <c r="R20" s="158"/>
      <c r="S20" s="158"/>
      <c r="T20" s="158"/>
      <c r="U20" s="158"/>
    </row>
    <row r="21" spans="3:21" ht="11.25" customHeight="1">
      <c r="C21" s="148" t="s">
        <v>743</v>
      </c>
      <c r="D21" s="137">
        <v>4</v>
      </c>
      <c r="E21" s="27"/>
      <c r="F21" s="210"/>
      <c r="G21" s="210"/>
      <c r="H21" s="210"/>
      <c r="I21" s="210"/>
      <c r="J21" s="210"/>
      <c r="L21" s="42" t="s">
        <v>283</v>
      </c>
      <c r="M21" s="42" t="s">
        <v>284</v>
      </c>
      <c r="N21" s="141">
        <v>3.1</v>
      </c>
      <c r="O21" s="20" t="s">
        <v>684</v>
      </c>
      <c r="P21" s="27">
        <f t="shared" si="2"/>
        <v>3</v>
      </c>
      <c r="Q21" s="158"/>
      <c r="R21" s="158"/>
      <c r="S21" s="158"/>
      <c r="T21" s="158"/>
      <c r="U21" s="158"/>
    </row>
    <row r="22" spans="3:21" ht="11.25" customHeight="1">
      <c r="C22" s="147" t="s">
        <v>744</v>
      </c>
      <c r="D22" s="137">
        <v>5</v>
      </c>
      <c r="E22" s="27"/>
      <c r="F22" s="211"/>
      <c r="G22" s="210"/>
      <c r="H22" s="212"/>
      <c r="I22" s="212"/>
      <c r="J22" s="210"/>
      <c r="L22" s="42" t="s">
        <v>285</v>
      </c>
      <c r="M22" s="42" t="s">
        <v>286</v>
      </c>
      <c r="N22" s="141">
        <v>2.2</v>
      </c>
      <c r="O22" s="20" t="s">
        <v>684</v>
      </c>
      <c r="P22" s="27">
        <f t="shared" si="2"/>
        <v>3</v>
      </c>
      <c r="Q22" s="158"/>
      <c r="R22" s="158"/>
      <c r="S22" s="158"/>
      <c r="T22" s="158"/>
      <c r="U22" s="158"/>
    </row>
    <row r="23" spans="3:22" ht="11.25" customHeight="1">
      <c r="C23" s="1" t="s">
        <v>0</v>
      </c>
      <c r="D23" s="31" t="s">
        <v>368</v>
      </c>
      <c r="F23" s="213"/>
      <c r="G23" s="210"/>
      <c r="H23" s="214"/>
      <c r="I23" s="210"/>
      <c r="J23" s="210"/>
      <c r="L23" s="42" t="s">
        <v>287</v>
      </c>
      <c r="M23" s="42" t="s">
        <v>288</v>
      </c>
      <c r="N23" s="141">
        <v>2.7</v>
      </c>
      <c r="O23" s="20" t="s">
        <v>684</v>
      </c>
      <c r="P23" s="27">
        <f t="shared" si="2"/>
        <v>3</v>
      </c>
      <c r="Q23" s="158"/>
      <c r="R23" s="158"/>
      <c r="S23" s="158"/>
      <c r="T23" s="158"/>
      <c r="U23" s="158"/>
      <c r="V23" s="22"/>
    </row>
    <row r="24" spans="3:21" ht="11.25" customHeight="1">
      <c r="C24" s="32"/>
      <c r="F24" s="213"/>
      <c r="G24" s="210"/>
      <c r="H24" s="214"/>
      <c r="I24" s="215"/>
      <c r="J24" s="210"/>
      <c r="L24" s="42" t="s">
        <v>289</v>
      </c>
      <c r="M24" s="42" t="s">
        <v>290</v>
      </c>
      <c r="N24" s="141">
        <v>2.5</v>
      </c>
      <c r="O24" s="20" t="s">
        <v>684</v>
      </c>
      <c r="P24" s="27">
        <f t="shared" si="2"/>
        <v>3</v>
      </c>
      <c r="Q24" s="158"/>
      <c r="R24" s="158"/>
      <c r="S24" s="158"/>
      <c r="T24" s="158"/>
      <c r="U24" s="158"/>
    </row>
    <row r="25" spans="3:21" ht="11.25" customHeight="1">
      <c r="C25" s="163" t="s">
        <v>741</v>
      </c>
      <c r="D25" s="27"/>
      <c r="E25" s="111"/>
      <c r="F25" s="213"/>
      <c r="G25" s="210"/>
      <c r="H25" s="216"/>
      <c r="I25" s="216"/>
      <c r="J25" s="210"/>
      <c r="L25" s="27" t="s">
        <v>291</v>
      </c>
      <c r="M25" s="27" t="s">
        <v>164</v>
      </c>
      <c r="N25" s="141">
        <v>2.3</v>
      </c>
      <c r="O25" s="20" t="s">
        <v>684</v>
      </c>
      <c r="P25" s="27">
        <f t="shared" si="2"/>
        <v>3</v>
      </c>
      <c r="Q25" s="18"/>
      <c r="R25" s="18"/>
      <c r="S25" s="18"/>
      <c r="T25" s="18"/>
      <c r="U25" s="18"/>
    </row>
    <row r="26" spans="3:21" ht="11.25" customHeight="1">
      <c r="C26" s="41" t="s">
        <v>742</v>
      </c>
      <c r="E26" s="119"/>
      <c r="F26" s="213"/>
      <c r="G26" s="210"/>
      <c r="H26" s="216"/>
      <c r="I26" s="216"/>
      <c r="J26" s="210"/>
      <c r="L26" s="27" t="s">
        <v>292</v>
      </c>
      <c r="M26" s="27" t="s">
        <v>293</v>
      </c>
      <c r="N26" s="141">
        <v>2.1</v>
      </c>
      <c r="O26" s="20" t="s">
        <v>684</v>
      </c>
      <c r="P26" s="27">
        <f t="shared" si="2"/>
        <v>3</v>
      </c>
      <c r="Q26" s="18"/>
      <c r="R26" s="18"/>
      <c r="S26" s="18"/>
      <c r="T26" s="18"/>
      <c r="U26" s="18"/>
    </row>
    <row r="27" spans="5:21" ht="11.25" customHeight="1">
      <c r="E27" s="111"/>
      <c r="F27" s="213"/>
      <c r="G27" s="210"/>
      <c r="H27" s="216"/>
      <c r="I27" s="216"/>
      <c r="J27" s="210"/>
      <c r="L27" s="27" t="s">
        <v>294</v>
      </c>
      <c r="M27" s="27" t="s">
        <v>295</v>
      </c>
      <c r="N27" s="141">
        <v>0.8</v>
      </c>
      <c r="O27" s="20" t="s">
        <v>684</v>
      </c>
      <c r="P27" s="27">
        <f aca="true" t="shared" si="3" ref="P27:P28">IF(N27&lt;1,1)</f>
        <v>1</v>
      </c>
      <c r="Q27" s="18">
        <v>2008</v>
      </c>
      <c r="R27" s="18"/>
      <c r="S27" s="18"/>
      <c r="T27" s="18"/>
      <c r="U27" s="18"/>
    </row>
    <row r="28" spans="6:21" ht="11.25" customHeight="1">
      <c r="F28" s="213"/>
      <c r="G28" s="210"/>
      <c r="H28" s="216"/>
      <c r="I28" s="216"/>
      <c r="J28" s="210"/>
      <c r="L28" s="27" t="s">
        <v>366</v>
      </c>
      <c r="M28" s="27" t="s">
        <v>367</v>
      </c>
      <c r="N28" s="141">
        <v>0.9</v>
      </c>
      <c r="O28" s="20" t="s">
        <v>684</v>
      </c>
      <c r="P28" s="27">
        <f t="shared" si="3"/>
        <v>1</v>
      </c>
      <c r="Q28" s="160">
        <v>2008</v>
      </c>
      <c r="R28" s="160"/>
      <c r="S28" s="160"/>
      <c r="T28" s="160"/>
      <c r="U28" s="160"/>
    </row>
    <row r="29" spans="6:22" ht="11.25" customHeight="1">
      <c r="F29" s="218"/>
      <c r="G29" s="191"/>
      <c r="H29" s="210"/>
      <c r="I29" s="210"/>
      <c r="J29" s="210"/>
      <c r="L29" s="27" t="s">
        <v>17</v>
      </c>
      <c r="M29" s="27" t="s">
        <v>18</v>
      </c>
      <c r="N29" s="141">
        <v>1.3</v>
      </c>
      <c r="O29" s="20" t="s">
        <v>684</v>
      </c>
      <c r="P29" s="27">
        <f aca="true" t="shared" si="4" ref="P29:P75">IF(N29&lt;2,2)</f>
        <v>2</v>
      </c>
      <c r="Q29" s="27">
        <v>2008</v>
      </c>
      <c r="R29" s="27"/>
      <c r="S29" s="27"/>
      <c r="T29" s="27"/>
      <c r="U29" s="27"/>
      <c r="V29" s="32"/>
    </row>
    <row r="30" spans="5:22" ht="11.25" customHeight="1">
      <c r="E30" s="27"/>
      <c r="F30" s="210"/>
      <c r="G30" s="210"/>
      <c r="H30" s="210"/>
      <c r="I30" s="210"/>
      <c r="J30" s="210"/>
      <c r="L30" s="27" t="s">
        <v>19</v>
      </c>
      <c r="M30" s="27" t="s">
        <v>20</v>
      </c>
      <c r="N30" s="141">
        <v>1.1</v>
      </c>
      <c r="O30" s="20" t="s">
        <v>684</v>
      </c>
      <c r="P30" s="27">
        <f t="shared" si="4"/>
        <v>2</v>
      </c>
      <c r="Q30" s="27">
        <v>2008</v>
      </c>
      <c r="R30" s="27"/>
      <c r="S30" s="27"/>
      <c r="T30" s="27"/>
      <c r="U30" s="27"/>
      <c r="V30" s="33"/>
    </row>
    <row r="31" spans="5:22" ht="11.25" customHeight="1">
      <c r="E31" s="32"/>
      <c r="F31" s="210"/>
      <c r="G31" s="210"/>
      <c r="H31" s="210"/>
      <c r="I31" s="210"/>
      <c r="J31" s="210"/>
      <c r="L31" s="27" t="s">
        <v>21</v>
      </c>
      <c r="M31" s="27" t="s">
        <v>22</v>
      </c>
      <c r="N31" s="141">
        <v>1.7</v>
      </c>
      <c r="O31" s="20" t="s">
        <v>684</v>
      </c>
      <c r="P31" s="27">
        <f t="shared" si="4"/>
        <v>2</v>
      </c>
      <c r="Q31" s="27">
        <v>2008</v>
      </c>
      <c r="R31" s="27"/>
      <c r="S31" s="27"/>
      <c r="T31" s="27"/>
      <c r="U31" s="27"/>
      <c r="V31" s="32"/>
    </row>
    <row r="32" spans="5:22" ht="11.25" customHeight="1">
      <c r="E32" s="32"/>
      <c r="F32" s="210"/>
      <c r="G32" s="210"/>
      <c r="H32" s="210"/>
      <c r="I32" s="210"/>
      <c r="J32" s="210"/>
      <c r="L32" s="27" t="s">
        <v>23</v>
      </c>
      <c r="M32" s="27" t="s">
        <v>24</v>
      </c>
      <c r="N32" s="141">
        <v>4.1</v>
      </c>
      <c r="O32" s="20" t="s">
        <v>684</v>
      </c>
      <c r="P32" s="27">
        <f aca="true" t="shared" si="5" ref="P32:P58">IF(N32&lt;6,4)</f>
        <v>4</v>
      </c>
      <c r="Q32" s="27"/>
      <c r="R32" s="27"/>
      <c r="S32" s="27"/>
      <c r="T32" s="27"/>
      <c r="U32" s="27"/>
      <c r="V32" s="32"/>
    </row>
    <row r="33" spans="3:22" ht="11.25" customHeight="1">
      <c r="C33" s="32"/>
      <c r="E33" s="32"/>
      <c r="F33" s="210"/>
      <c r="G33" s="210"/>
      <c r="H33" s="210"/>
      <c r="I33" s="210"/>
      <c r="J33" s="210"/>
      <c r="L33" s="27" t="s">
        <v>25</v>
      </c>
      <c r="M33" s="27" t="s">
        <v>26</v>
      </c>
      <c r="N33" s="141">
        <v>4.3</v>
      </c>
      <c r="O33" s="20" t="s">
        <v>684</v>
      </c>
      <c r="P33" s="27">
        <f t="shared" si="5"/>
        <v>4</v>
      </c>
      <c r="Q33" s="27"/>
      <c r="R33" s="27"/>
      <c r="S33" s="27"/>
      <c r="T33" s="27"/>
      <c r="U33" s="27"/>
      <c r="V33" s="35"/>
    </row>
    <row r="34" spans="5:22" ht="11.25" customHeight="1">
      <c r="E34" s="32"/>
      <c r="F34" s="34"/>
      <c r="L34" s="27" t="s">
        <v>27</v>
      </c>
      <c r="M34" s="27" t="s">
        <v>28</v>
      </c>
      <c r="N34" s="141">
        <v>4.7</v>
      </c>
      <c r="O34" s="20" t="s">
        <v>684</v>
      </c>
      <c r="P34" s="27">
        <f t="shared" si="5"/>
        <v>4</v>
      </c>
      <c r="Q34" s="27"/>
      <c r="R34" s="27"/>
      <c r="S34" s="27"/>
      <c r="T34" s="27"/>
      <c r="U34" s="27"/>
      <c r="V34" s="32"/>
    </row>
    <row r="35" spans="3:22" ht="11.25" customHeight="1">
      <c r="C35" s="37"/>
      <c r="E35" s="32"/>
      <c r="F35" s="34"/>
      <c r="L35" s="27" t="s">
        <v>29</v>
      </c>
      <c r="M35" s="27" t="s">
        <v>30</v>
      </c>
      <c r="N35" s="141">
        <v>4.4</v>
      </c>
      <c r="O35" s="20" t="s">
        <v>684</v>
      </c>
      <c r="P35" s="27">
        <f t="shared" si="5"/>
        <v>4</v>
      </c>
      <c r="Q35" s="27"/>
      <c r="R35" s="27"/>
      <c r="S35" s="27"/>
      <c r="T35" s="27"/>
      <c r="U35" s="27"/>
      <c r="V35" s="32"/>
    </row>
    <row r="36" spans="3:22" ht="11.25" customHeight="1">
      <c r="C36" s="38"/>
      <c r="D36" s="32"/>
      <c r="E36" s="32"/>
      <c r="L36" s="27" t="s">
        <v>31</v>
      </c>
      <c r="M36" s="27" t="s">
        <v>32</v>
      </c>
      <c r="N36" s="141">
        <v>5.5</v>
      </c>
      <c r="O36" s="20" t="s">
        <v>684</v>
      </c>
      <c r="P36" s="27">
        <f t="shared" si="5"/>
        <v>4</v>
      </c>
      <c r="Q36" s="27"/>
      <c r="R36" s="27"/>
      <c r="S36" s="27"/>
      <c r="T36" s="27"/>
      <c r="U36" s="27"/>
      <c r="V36" s="35"/>
    </row>
    <row r="37" spans="3:22" ht="11.25" customHeight="1">
      <c r="C37" s="32"/>
      <c r="D37" s="32"/>
      <c r="E37" s="32"/>
      <c r="L37" s="27" t="s">
        <v>33</v>
      </c>
      <c r="M37" s="27" t="s">
        <v>34</v>
      </c>
      <c r="N37" s="141">
        <v>5.9</v>
      </c>
      <c r="O37" s="20" t="s">
        <v>684</v>
      </c>
      <c r="P37" s="27">
        <f t="shared" si="5"/>
        <v>4</v>
      </c>
      <c r="Q37" s="27"/>
      <c r="R37" s="27"/>
      <c r="S37" s="27"/>
      <c r="T37" s="27"/>
      <c r="U37" s="27"/>
      <c r="V37" s="112"/>
    </row>
    <row r="38" spans="3:22" ht="11.25" customHeight="1">
      <c r="C38" s="32"/>
      <c r="D38" s="32"/>
      <c r="E38" s="32"/>
      <c r="L38" s="27" t="s">
        <v>35</v>
      </c>
      <c r="M38" s="27" t="s">
        <v>36</v>
      </c>
      <c r="N38" s="141">
        <v>6</v>
      </c>
      <c r="O38" s="20" t="s">
        <v>684</v>
      </c>
      <c r="P38" s="152">
        <v>5</v>
      </c>
      <c r="Q38" s="27"/>
      <c r="R38" s="27"/>
      <c r="S38" s="27"/>
      <c r="T38" s="27"/>
      <c r="U38" s="27"/>
      <c r="V38" s="138"/>
    </row>
    <row r="39" spans="4:22" ht="11.25" customHeight="1">
      <c r="D39" s="32"/>
      <c r="E39" s="32"/>
      <c r="L39" s="27" t="s">
        <v>37</v>
      </c>
      <c r="M39" s="27" t="s">
        <v>38</v>
      </c>
      <c r="N39" s="141">
        <v>5.1</v>
      </c>
      <c r="O39" s="20" t="s">
        <v>684</v>
      </c>
      <c r="P39" s="27">
        <f t="shared" si="5"/>
        <v>4</v>
      </c>
      <c r="Q39" s="27"/>
      <c r="R39" s="27"/>
      <c r="S39" s="27"/>
      <c r="T39" s="27"/>
      <c r="U39" s="27"/>
      <c r="V39" s="1"/>
    </row>
    <row r="40" spans="4:22" ht="11.25" customHeight="1">
      <c r="D40" s="39"/>
      <c r="E40" s="32"/>
      <c r="L40" s="27" t="s">
        <v>39</v>
      </c>
      <c r="M40" s="27" t="s">
        <v>40</v>
      </c>
      <c r="N40" s="141">
        <v>5.3</v>
      </c>
      <c r="O40" s="20" t="s">
        <v>684</v>
      </c>
      <c r="P40" s="27">
        <f t="shared" si="5"/>
        <v>4</v>
      </c>
      <c r="Q40" s="27"/>
      <c r="R40" s="27"/>
      <c r="S40" s="27"/>
      <c r="T40" s="27"/>
      <c r="U40" s="27"/>
      <c r="V40" s="138"/>
    </row>
    <row r="41" spans="4:22" ht="11.25" customHeight="1">
      <c r="D41" s="19"/>
      <c r="E41" s="32"/>
      <c r="L41" s="27" t="s">
        <v>41</v>
      </c>
      <c r="M41" s="27" t="s">
        <v>42</v>
      </c>
      <c r="N41" s="141">
        <v>5</v>
      </c>
      <c r="O41" s="20" t="s">
        <v>684</v>
      </c>
      <c r="P41" s="27">
        <f t="shared" si="5"/>
        <v>4</v>
      </c>
      <c r="Q41" s="27"/>
      <c r="R41" s="27"/>
      <c r="S41" s="27"/>
      <c r="T41" s="27"/>
      <c r="U41" s="27"/>
      <c r="V41" s="1"/>
    </row>
    <row r="42" spans="4:22" ht="11.25" customHeight="1">
      <c r="D42" s="39"/>
      <c r="E42" s="32"/>
      <c r="L42" s="27" t="s">
        <v>43</v>
      </c>
      <c r="M42" s="27" t="s">
        <v>44</v>
      </c>
      <c r="N42" s="141">
        <v>5.8</v>
      </c>
      <c r="O42" s="20" t="s">
        <v>684</v>
      </c>
      <c r="P42" s="27">
        <f t="shared" si="5"/>
        <v>4</v>
      </c>
      <c r="Q42" s="27"/>
      <c r="R42" s="27"/>
      <c r="S42" s="27"/>
      <c r="T42" s="27"/>
      <c r="U42" s="27"/>
      <c r="V42" s="138"/>
    </row>
    <row r="43" spans="3:22" ht="11.25" customHeight="1">
      <c r="C43" s="40"/>
      <c r="D43" s="19"/>
      <c r="E43" s="32"/>
      <c r="L43" s="27" t="s">
        <v>45</v>
      </c>
      <c r="M43" s="27" t="s">
        <v>46</v>
      </c>
      <c r="N43" s="141">
        <v>4.8</v>
      </c>
      <c r="O43" s="20" t="s">
        <v>684</v>
      </c>
      <c r="P43" s="27">
        <f t="shared" si="5"/>
        <v>4</v>
      </c>
      <c r="Q43" s="27"/>
      <c r="R43" s="27"/>
      <c r="S43" s="27"/>
      <c r="T43" s="27"/>
      <c r="U43" s="27"/>
      <c r="V43" s="32"/>
    </row>
    <row r="44" spans="3:22" ht="11.25" customHeight="1">
      <c r="C44" s="41"/>
      <c r="D44" s="39"/>
      <c r="E44" s="32"/>
      <c r="L44" s="27" t="s">
        <v>379</v>
      </c>
      <c r="M44" s="27" t="s">
        <v>381</v>
      </c>
      <c r="N44" s="141">
        <v>4.1</v>
      </c>
      <c r="O44" s="20" t="s">
        <v>684</v>
      </c>
      <c r="P44" s="27">
        <f t="shared" si="5"/>
        <v>4</v>
      </c>
      <c r="Q44" s="27"/>
      <c r="R44" s="27"/>
      <c r="S44" s="27"/>
      <c r="T44" s="27"/>
      <c r="U44" s="27"/>
      <c r="V44" s="138"/>
    </row>
    <row r="45" spans="3:22" ht="11.25" customHeight="1">
      <c r="C45" s="32"/>
      <c r="D45" s="32"/>
      <c r="E45" s="32"/>
      <c r="L45" s="27" t="s">
        <v>47</v>
      </c>
      <c r="M45" s="27" t="s">
        <v>48</v>
      </c>
      <c r="N45" s="141">
        <v>6</v>
      </c>
      <c r="O45" s="20" t="s">
        <v>684</v>
      </c>
      <c r="P45" s="152">
        <v>5</v>
      </c>
      <c r="Q45" s="27"/>
      <c r="R45" s="27"/>
      <c r="S45" s="27"/>
      <c r="T45" s="27"/>
      <c r="U45" s="27"/>
      <c r="V45" s="138"/>
    </row>
    <row r="46" spans="12:21" ht="11.25" customHeight="1">
      <c r="L46" s="27" t="s">
        <v>49</v>
      </c>
      <c r="M46" s="27" t="s">
        <v>50</v>
      </c>
      <c r="N46" s="141">
        <v>5.5</v>
      </c>
      <c r="O46" s="20" t="s">
        <v>684</v>
      </c>
      <c r="P46" s="27">
        <f t="shared" si="5"/>
        <v>4</v>
      </c>
      <c r="Q46" s="27"/>
      <c r="R46" s="27"/>
      <c r="S46" s="27"/>
      <c r="T46" s="27"/>
      <c r="U46" s="27"/>
    </row>
    <row r="47" spans="12:21" ht="11.25" customHeight="1">
      <c r="L47" s="27" t="s">
        <v>51</v>
      </c>
      <c r="M47" s="27" t="s">
        <v>52</v>
      </c>
      <c r="N47" s="141">
        <v>4.7</v>
      </c>
      <c r="O47" s="20" t="s">
        <v>684</v>
      </c>
      <c r="P47" s="27">
        <f t="shared" si="5"/>
        <v>4</v>
      </c>
      <c r="Q47" s="27"/>
      <c r="R47" s="27"/>
      <c r="S47" s="27"/>
      <c r="T47" s="27"/>
      <c r="U47" s="27"/>
    </row>
    <row r="48" spans="12:21" ht="11.25" customHeight="1">
      <c r="L48" s="27" t="s">
        <v>53</v>
      </c>
      <c r="M48" s="27" t="s">
        <v>54</v>
      </c>
      <c r="N48" s="141">
        <v>4.8</v>
      </c>
      <c r="O48" s="20" t="s">
        <v>684</v>
      </c>
      <c r="P48" s="27">
        <f t="shared" si="5"/>
        <v>4</v>
      </c>
      <c r="Q48" s="27"/>
      <c r="R48" s="27"/>
      <c r="S48" s="27"/>
      <c r="T48" s="27"/>
      <c r="U48" s="27"/>
    </row>
    <row r="49" spans="12:21" ht="11.25" customHeight="1">
      <c r="L49" s="27" t="s">
        <v>55</v>
      </c>
      <c r="M49" s="27" t="s">
        <v>56</v>
      </c>
      <c r="N49" s="141">
        <v>4.7</v>
      </c>
      <c r="O49" s="20" t="s">
        <v>684</v>
      </c>
      <c r="P49" s="27">
        <f t="shared" si="5"/>
        <v>4</v>
      </c>
      <c r="Q49" s="27"/>
      <c r="R49" s="27"/>
      <c r="S49" s="27"/>
      <c r="T49" s="27"/>
      <c r="U49" s="27"/>
    </row>
    <row r="50" spans="12:21" ht="11.25" customHeight="1">
      <c r="L50" s="27" t="s">
        <v>296</v>
      </c>
      <c r="M50" s="27" t="s">
        <v>297</v>
      </c>
      <c r="N50" s="141">
        <v>4</v>
      </c>
      <c r="O50" s="20" t="s">
        <v>684</v>
      </c>
      <c r="P50" s="27">
        <f t="shared" si="5"/>
        <v>4</v>
      </c>
      <c r="Q50" s="27"/>
      <c r="R50" s="27"/>
      <c r="S50" s="27"/>
      <c r="T50" s="27"/>
      <c r="U50" s="27"/>
    </row>
    <row r="51" spans="12:21" ht="11.25" customHeight="1">
      <c r="L51" s="27" t="s">
        <v>298</v>
      </c>
      <c r="M51" s="27" t="s">
        <v>299</v>
      </c>
      <c r="N51" s="141">
        <v>4.8</v>
      </c>
      <c r="O51" s="20" t="s">
        <v>684</v>
      </c>
      <c r="P51" s="27">
        <f t="shared" si="5"/>
        <v>4</v>
      </c>
      <c r="Q51" s="27"/>
      <c r="R51" s="27"/>
      <c r="S51" s="27"/>
      <c r="T51" s="27"/>
      <c r="U51" s="27"/>
    </row>
    <row r="52" spans="12:21" ht="11.25" customHeight="1">
      <c r="L52" s="27" t="s">
        <v>300</v>
      </c>
      <c r="M52" s="27" t="s">
        <v>301</v>
      </c>
      <c r="N52" s="141">
        <v>5.2</v>
      </c>
      <c r="O52" s="20" t="s">
        <v>684</v>
      </c>
      <c r="P52" s="27">
        <f t="shared" si="5"/>
        <v>4</v>
      </c>
      <c r="Q52" s="27"/>
      <c r="R52" s="27"/>
      <c r="S52" s="27"/>
      <c r="T52" s="27"/>
      <c r="U52" s="27"/>
    </row>
    <row r="53" spans="12:21" ht="11.25" customHeight="1">
      <c r="L53" s="27" t="s">
        <v>302</v>
      </c>
      <c r="M53" s="27" t="s">
        <v>303</v>
      </c>
      <c r="N53" s="141">
        <v>5.2</v>
      </c>
      <c r="O53" s="20" t="s">
        <v>684</v>
      </c>
      <c r="P53" s="27">
        <f t="shared" si="5"/>
        <v>4</v>
      </c>
      <c r="Q53" s="27"/>
      <c r="R53" s="27"/>
      <c r="S53" s="27"/>
      <c r="T53" s="27"/>
      <c r="U53" s="27"/>
    </row>
    <row r="54" spans="12:21" ht="11.25" customHeight="1">
      <c r="L54" s="27" t="s">
        <v>304</v>
      </c>
      <c r="M54" s="27" t="s">
        <v>305</v>
      </c>
      <c r="N54" s="141">
        <v>5.6</v>
      </c>
      <c r="O54" s="20" t="s">
        <v>684</v>
      </c>
      <c r="P54" s="27">
        <f t="shared" si="5"/>
        <v>4</v>
      </c>
      <c r="Q54" s="27"/>
      <c r="R54" s="27"/>
      <c r="S54" s="27"/>
      <c r="T54" s="27"/>
      <c r="U54" s="27"/>
    </row>
    <row r="55" spans="12:21" ht="11.25" customHeight="1">
      <c r="L55" s="27" t="s">
        <v>306</v>
      </c>
      <c r="M55" s="27" t="s">
        <v>307</v>
      </c>
      <c r="N55" s="141">
        <v>4.2</v>
      </c>
      <c r="O55" s="20" t="s">
        <v>684</v>
      </c>
      <c r="P55" s="27">
        <f t="shared" si="5"/>
        <v>4</v>
      </c>
      <c r="Q55" s="27"/>
      <c r="R55" s="27"/>
      <c r="S55" s="27"/>
      <c r="T55" s="27"/>
      <c r="U55" s="27"/>
    </row>
    <row r="56" spans="12:21" ht="11.25" customHeight="1">
      <c r="L56" s="27" t="s">
        <v>308</v>
      </c>
      <c r="M56" s="27" t="s">
        <v>309</v>
      </c>
      <c r="N56" s="141">
        <v>4.7</v>
      </c>
      <c r="O56" s="20" t="s">
        <v>684</v>
      </c>
      <c r="P56" s="27">
        <f t="shared" si="5"/>
        <v>4</v>
      </c>
      <c r="Q56" s="27"/>
      <c r="R56" s="27"/>
      <c r="S56" s="27"/>
      <c r="T56" s="27"/>
      <c r="U56" s="27"/>
    </row>
    <row r="57" spans="3:22" ht="11.25" customHeight="1">
      <c r="C57" s="32"/>
      <c r="D57" s="32"/>
      <c r="E57" s="32"/>
      <c r="L57" s="27" t="s">
        <v>310</v>
      </c>
      <c r="M57" s="27" t="s">
        <v>311</v>
      </c>
      <c r="N57" s="141">
        <v>4.1</v>
      </c>
      <c r="O57" s="20" t="s">
        <v>684</v>
      </c>
      <c r="P57" s="27">
        <f t="shared" si="5"/>
        <v>4</v>
      </c>
      <c r="Q57" s="27"/>
      <c r="R57" s="27"/>
      <c r="S57" s="27"/>
      <c r="T57" s="27"/>
      <c r="U57" s="27"/>
      <c r="V57" s="32"/>
    </row>
    <row r="58" spans="3:22" ht="11.25" customHeight="1">
      <c r="C58" s="32"/>
      <c r="D58" s="32"/>
      <c r="E58" s="32"/>
      <c r="L58" s="27" t="s">
        <v>312</v>
      </c>
      <c r="M58" s="27" t="s">
        <v>313</v>
      </c>
      <c r="N58" s="141">
        <v>4.2</v>
      </c>
      <c r="O58" s="20" t="s">
        <v>684</v>
      </c>
      <c r="P58" s="27">
        <f t="shared" si="5"/>
        <v>4</v>
      </c>
      <c r="Q58" s="27"/>
      <c r="R58" s="27"/>
      <c r="S58" s="27"/>
      <c r="T58" s="27"/>
      <c r="U58" s="27"/>
      <c r="V58" s="32"/>
    </row>
    <row r="59" spans="3:22" ht="11.25" customHeight="1">
      <c r="C59" s="32"/>
      <c r="D59" s="32"/>
      <c r="E59" s="32"/>
      <c r="L59" s="27" t="s">
        <v>314</v>
      </c>
      <c r="M59" s="27" t="s">
        <v>315</v>
      </c>
      <c r="N59" s="141">
        <v>3.8</v>
      </c>
      <c r="O59" s="20" t="s">
        <v>684</v>
      </c>
      <c r="P59" s="27">
        <f aca="true" t="shared" si="6" ref="P59:P69">IF(N59&lt;4,3)</f>
        <v>3</v>
      </c>
      <c r="Q59" s="27"/>
      <c r="R59" s="27"/>
      <c r="S59" s="27"/>
      <c r="T59" s="27"/>
      <c r="U59" s="27"/>
      <c r="V59" s="32"/>
    </row>
    <row r="60" spans="3:22" ht="11.25" customHeight="1">
      <c r="C60" s="32"/>
      <c r="D60" s="32"/>
      <c r="E60" s="32"/>
      <c r="L60" s="27" t="s">
        <v>316</v>
      </c>
      <c r="M60" s="27" t="s">
        <v>317</v>
      </c>
      <c r="N60" s="141">
        <v>5</v>
      </c>
      <c r="O60" s="20" t="s">
        <v>684</v>
      </c>
      <c r="P60" s="27">
        <f aca="true" t="shared" si="7" ref="P60:P68">IF(N60&lt;6,4)</f>
        <v>4</v>
      </c>
      <c r="Q60" s="27"/>
      <c r="R60" s="27"/>
      <c r="S60" s="27"/>
      <c r="T60" s="27"/>
      <c r="U60" s="27"/>
      <c r="V60" s="32"/>
    </row>
    <row r="61" spans="12:21" ht="11.25" customHeight="1">
      <c r="L61" s="27" t="s">
        <v>318</v>
      </c>
      <c r="M61" s="27" t="s">
        <v>319</v>
      </c>
      <c r="N61" s="141">
        <v>5.1</v>
      </c>
      <c r="O61" s="20" t="s">
        <v>684</v>
      </c>
      <c r="P61" s="27">
        <f t="shared" si="7"/>
        <v>4</v>
      </c>
      <c r="Q61" s="27"/>
      <c r="R61" s="27"/>
      <c r="S61" s="27"/>
      <c r="T61" s="27"/>
      <c r="U61" s="27"/>
    </row>
    <row r="62" spans="12:21" ht="11.25" customHeight="1">
      <c r="L62" s="27" t="s">
        <v>320</v>
      </c>
      <c r="M62" s="27" t="s">
        <v>321</v>
      </c>
      <c r="N62" s="141">
        <v>4.7</v>
      </c>
      <c r="O62" s="20" t="s">
        <v>684</v>
      </c>
      <c r="P62" s="27">
        <f t="shared" si="7"/>
        <v>4</v>
      </c>
      <c r="Q62" s="27"/>
      <c r="R62" s="27"/>
      <c r="S62" s="27"/>
      <c r="T62" s="27"/>
      <c r="U62" s="27"/>
    </row>
    <row r="63" spans="12:21" ht="11.25" customHeight="1">
      <c r="L63" s="27" t="s">
        <v>322</v>
      </c>
      <c r="M63" s="27" t="s">
        <v>323</v>
      </c>
      <c r="N63" s="141">
        <v>5.2</v>
      </c>
      <c r="O63" s="20" t="s">
        <v>684</v>
      </c>
      <c r="P63" s="27">
        <f t="shared" si="7"/>
        <v>4</v>
      </c>
      <c r="Q63" s="27"/>
      <c r="R63" s="27"/>
      <c r="S63" s="27"/>
      <c r="T63" s="27"/>
      <c r="U63" s="27"/>
    </row>
    <row r="64" spans="12:21" ht="11.25" customHeight="1">
      <c r="L64" s="27" t="s">
        <v>325</v>
      </c>
      <c r="M64" s="27" t="s">
        <v>326</v>
      </c>
      <c r="N64" s="141">
        <v>4.4</v>
      </c>
      <c r="O64" s="20" t="s">
        <v>684</v>
      </c>
      <c r="P64" s="27">
        <f t="shared" si="7"/>
        <v>4</v>
      </c>
      <c r="Q64" s="27"/>
      <c r="R64" s="27"/>
      <c r="S64" s="27"/>
      <c r="T64" s="27"/>
      <c r="U64" s="27"/>
    </row>
    <row r="65" spans="12:21" ht="11.25" customHeight="1">
      <c r="L65" s="27" t="s">
        <v>380</v>
      </c>
      <c r="M65" s="27" t="s">
        <v>324</v>
      </c>
      <c r="N65" s="141">
        <v>3.8</v>
      </c>
      <c r="O65" s="20" t="s">
        <v>684</v>
      </c>
      <c r="P65" s="27">
        <f t="shared" si="6"/>
        <v>3</v>
      </c>
      <c r="Q65" s="27"/>
      <c r="R65" s="27"/>
      <c r="S65" s="27"/>
      <c r="T65" s="27"/>
      <c r="U65" s="27"/>
    </row>
    <row r="66" spans="12:21" ht="11.25" customHeight="1">
      <c r="L66" s="47" t="s">
        <v>390</v>
      </c>
      <c r="M66" s="27" t="s">
        <v>327</v>
      </c>
      <c r="N66" s="141">
        <v>4.2</v>
      </c>
      <c r="O66" s="20" t="s">
        <v>684</v>
      </c>
      <c r="P66" s="27">
        <f t="shared" si="7"/>
        <v>4</v>
      </c>
      <c r="Q66" s="47"/>
      <c r="R66" s="47"/>
      <c r="S66" s="47"/>
      <c r="T66" s="47"/>
      <c r="U66" s="47"/>
    </row>
    <row r="67" spans="12:21" ht="11.25" customHeight="1">
      <c r="L67" s="27" t="s">
        <v>328</v>
      </c>
      <c r="M67" s="27" t="s">
        <v>329</v>
      </c>
      <c r="N67" s="141">
        <v>4.5</v>
      </c>
      <c r="O67" s="20" t="s">
        <v>684</v>
      </c>
      <c r="P67" s="27">
        <f t="shared" si="7"/>
        <v>4</v>
      </c>
      <c r="Q67" s="27"/>
      <c r="R67" s="27"/>
      <c r="S67" s="27"/>
      <c r="T67" s="27"/>
      <c r="U67" s="27"/>
    </row>
    <row r="68" spans="12:21" ht="11.25" customHeight="1">
      <c r="L68" s="27" t="s">
        <v>330</v>
      </c>
      <c r="M68" s="27" t="s">
        <v>331</v>
      </c>
      <c r="N68" s="141">
        <v>5.3</v>
      </c>
      <c r="O68" s="20" t="s">
        <v>684</v>
      </c>
      <c r="P68" s="27">
        <f t="shared" si="7"/>
        <v>4</v>
      </c>
      <c r="Q68" s="27"/>
      <c r="R68" s="27"/>
      <c r="S68" s="27"/>
      <c r="T68" s="27"/>
      <c r="U68" s="27"/>
    </row>
    <row r="69" spans="12:21" ht="11.25" customHeight="1">
      <c r="L69" s="27" t="s">
        <v>332</v>
      </c>
      <c r="M69" s="27" t="s">
        <v>333</v>
      </c>
      <c r="N69" s="141">
        <v>3.9</v>
      </c>
      <c r="O69" s="20" t="s">
        <v>684</v>
      </c>
      <c r="P69" s="27">
        <f t="shared" si="6"/>
        <v>3</v>
      </c>
      <c r="Q69" s="27"/>
      <c r="R69" s="27"/>
      <c r="S69" s="27"/>
      <c r="T69" s="27"/>
      <c r="U69" s="27"/>
    </row>
    <row r="70" spans="12:21" ht="11.25" customHeight="1">
      <c r="L70" s="27" t="s">
        <v>334</v>
      </c>
      <c r="M70" s="27" t="s">
        <v>335</v>
      </c>
      <c r="N70" s="141">
        <v>1.3</v>
      </c>
      <c r="O70" s="20" t="s">
        <v>684</v>
      </c>
      <c r="P70" s="27">
        <f t="shared" si="4"/>
        <v>2</v>
      </c>
      <c r="Q70" s="27"/>
      <c r="R70" s="27"/>
      <c r="S70" s="27"/>
      <c r="T70" s="27"/>
      <c r="U70" s="27"/>
    </row>
    <row r="71" spans="12:21" ht="11.25" customHeight="1">
      <c r="L71" s="27" t="s">
        <v>336</v>
      </c>
      <c r="M71" s="27" t="s">
        <v>337</v>
      </c>
      <c r="N71" s="141">
        <v>2.1</v>
      </c>
      <c r="O71" s="20" t="s">
        <v>684</v>
      </c>
      <c r="P71" s="27">
        <f>IF(N71&lt;4,3)</f>
        <v>3</v>
      </c>
      <c r="Q71" s="27"/>
      <c r="R71" s="27"/>
      <c r="S71" s="27"/>
      <c r="T71" s="27"/>
      <c r="U71" s="27"/>
    </row>
    <row r="72" spans="12:21" ht="11.25" customHeight="1">
      <c r="L72" s="27" t="s">
        <v>338</v>
      </c>
      <c r="M72" s="27" t="s">
        <v>339</v>
      </c>
      <c r="N72" s="141">
        <v>1.5</v>
      </c>
      <c r="O72" s="20" t="s">
        <v>684</v>
      </c>
      <c r="P72" s="27">
        <f t="shared" si="4"/>
        <v>2</v>
      </c>
      <c r="Q72" s="27"/>
      <c r="R72" s="27"/>
      <c r="S72" s="27"/>
      <c r="T72" s="27"/>
      <c r="U72" s="27"/>
    </row>
    <row r="73" spans="12:21" ht="11.25" customHeight="1">
      <c r="L73" s="42" t="s">
        <v>252</v>
      </c>
      <c r="M73" s="42" t="s">
        <v>340</v>
      </c>
      <c r="N73" s="141">
        <v>1.4</v>
      </c>
      <c r="O73" s="20" t="s">
        <v>685</v>
      </c>
      <c r="P73" s="27">
        <f t="shared" si="4"/>
        <v>2</v>
      </c>
      <c r="Q73" s="42">
        <v>2010</v>
      </c>
      <c r="R73" s="42"/>
      <c r="S73" s="42"/>
      <c r="T73" s="42"/>
      <c r="U73" s="42"/>
    </row>
    <row r="74" spans="12:21" ht="11.25" customHeight="1">
      <c r="L74" s="27" t="s">
        <v>253</v>
      </c>
      <c r="M74" s="27" t="s">
        <v>341</v>
      </c>
      <c r="N74" s="141">
        <v>1.7</v>
      </c>
      <c r="O74" s="20" t="s">
        <v>685</v>
      </c>
      <c r="P74" s="27">
        <f t="shared" si="4"/>
        <v>2</v>
      </c>
      <c r="Q74" s="27">
        <v>2010</v>
      </c>
      <c r="R74" s="27"/>
      <c r="S74" s="27"/>
      <c r="T74" s="27"/>
      <c r="U74" s="27"/>
    </row>
    <row r="75" spans="12:21" ht="11.25" customHeight="1">
      <c r="L75" s="27" t="s">
        <v>254</v>
      </c>
      <c r="M75" s="27" t="s">
        <v>342</v>
      </c>
      <c r="N75" s="141">
        <v>1</v>
      </c>
      <c r="O75" s="20" t="s">
        <v>685</v>
      </c>
      <c r="P75" s="27">
        <f t="shared" si="4"/>
        <v>2</v>
      </c>
      <c r="Q75" s="27">
        <v>2010</v>
      </c>
      <c r="R75" s="27"/>
      <c r="S75" s="27"/>
      <c r="T75" s="27"/>
      <c r="U75" s="27"/>
    </row>
    <row r="76" spans="12:21" ht="11.25" customHeight="1">
      <c r="L76" s="27" t="s">
        <v>222</v>
      </c>
      <c r="M76" s="27" t="s">
        <v>343</v>
      </c>
      <c r="N76" s="141">
        <v>0.9</v>
      </c>
      <c r="O76" s="20" t="s">
        <v>685</v>
      </c>
      <c r="P76" s="27">
        <f aca="true" t="shared" si="8" ref="P76:P120">IF(N76&lt;1,1)</f>
        <v>1</v>
      </c>
      <c r="Q76" s="27">
        <v>2010</v>
      </c>
      <c r="R76" s="27"/>
      <c r="S76" s="27"/>
      <c r="T76" s="27"/>
      <c r="U76" s="27"/>
    </row>
    <row r="77" spans="12:21" ht="11.25" customHeight="1">
      <c r="L77" s="27" t="s">
        <v>223</v>
      </c>
      <c r="M77" s="27" t="s">
        <v>344</v>
      </c>
      <c r="N77" s="141">
        <v>0.6</v>
      </c>
      <c r="O77" s="20" t="s">
        <v>685</v>
      </c>
      <c r="P77" s="27">
        <f t="shared" si="8"/>
        <v>1</v>
      </c>
      <c r="Q77" s="27">
        <v>2010</v>
      </c>
      <c r="R77" s="27"/>
      <c r="S77" s="27"/>
      <c r="T77" s="27"/>
      <c r="U77" s="27"/>
    </row>
    <row r="78" spans="12:21" ht="11.25" customHeight="1">
      <c r="L78" s="27" t="s">
        <v>224</v>
      </c>
      <c r="M78" s="27" t="s">
        <v>345</v>
      </c>
      <c r="N78" s="141">
        <v>1.4</v>
      </c>
      <c r="O78" s="20" t="s">
        <v>685</v>
      </c>
      <c r="P78" s="27">
        <f aca="true" t="shared" si="9" ref="P78:P84">IF(N78&lt;2,2)</f>
        <v>2</v>
      </c>
      <c r="Q78" s="27">
        <v>2010</v>
      </c>
      <c r="R78" s="27"/>
      <c r="S78" s="27"/>
      <c r="T78" s="27"/>
      <c r="U78" s="27"/>
    </row>
    <row r="79" spans="12:21" ht="11.25" customHeight="1">
      <c r="L79" s="27" t="s">
        <v>225</v>
      </c>
      <c r="M79" s="27" t="s">
        <v>346</v>
      </c>
      <c r="N79" s="141">
        <v>1.2</v>
      </c>
      <c r="O79" s="20" t="s">
        <v>685</v>
      </c>
      <c r="P79" s="27">
        <f t="shared" si="9"/>
        <v>2</v>
      </c>
      <c r="Q79" s="27">
        <v>2010</v>
      </c>
      <c r="R79" s="27"/>
      <c r="S79" s="27"/>
      <c r="T79" s="27"/>
      <c r="U79" s="27"/>
    </row>
    <row r="80" spans="12:21" ht="11.25" customHeight="1">
      <c r="L80" s="27" t="s">
        <v>226</v>
      </c>
      <c r="M80" s="27" t="s">
        <v>347</v>
      </c>
      <c r="N80" s="141">
        <v>1.6</v>
      </c>
      <c r="O80" s="20" t="s">
        <v>685</v>
      </c>
      <c r="P80" s="27">
        <f t="shared" si="9"/>
        <v>2</v>
      </c>
      <c r="Q80" s="27">
        <v>2010</v>
      </c>
      <c r="R80" s="27"/>
      <c r="S80" s="27"/>
      <c r="T80" s="27"/>
      <c r="U80" s="27"/>
    </row>
    <row r="81" spans="12:21" ht="11.25" customHeight="1">
      <c r="L81" s="27" t="s">
        <v>227</v>
      </c>
      <c r="M81" s="27" t="s">
        <v>348</v>
      </c>
      <c r="N81" s="141">
        <v>1.7</v>
      </c>
      <c r="O81" s="20" t="s">
        <v>685</v>
      </c>
      <c r="P81" s="27">
        <f t="shared" si="9"/>
        <v>2</v>
      </c>
      <c r="Q81" s="27">
        <v>2010</v>
      </c>
      <c r="R81" s="27"/>
      <c r="S81" s="27"/>
      <c r="T81" s="27"/>
      <c r="U81" s="27"/>
    </row>
    <row r="82" spans="12:21" ht="11.25" customHeight="1">
      <c r="L82" s="27" t="s">
        <v>228</v>
      </c>
      <c r="M82" s="27" t="s">
        <v>349</v>
      </c>
      <c r="N82" s="141">
        <v>2.2</v>
      </c>
      <c r="O82" s="20" t="s">
        <v>685</v>
      </c>
      <c r="P82" s="27">
        <f>IF(N82&lt;4,3)</f>
        <v>3</v>
      </c>
      <c r="Q82" s="27">
        <v>2010</v>
      </c>
      <c r="R82" s="27"/>
      <c r="S82" s="27"/>
      <c r="T82" s="27"/>
      <c r="U82" s="27"/>
    </row>
    <row r="83" spans="12:21" ht="11.25" customHeight="1">
      <c r="L83" s="27" t="s">
        <v>229</v>
      </c>
      <c r="M83" s="27" t="s">
        <v>350</v>
      </c>
      <c r="N83" s="141">
        <v>1.1</v>
      </c>
      <c r="O83" s="20" t="s">
        <v>685</v>
      </c>
      <c r="P83" s="27">
        <f t="shared" si="9"/>
        <v>2</v>
      </c>
      <c r="Q83" s="27">
        <v>2010</v>
      </c>
      <c r="R83" s="27"/>
      <c r="S83" s="27"/>
      <c r="T83" s="27"/>
      <c r="U83" s="27"/>
    </row>
    <row r="84" spans="12:21" ht="11.25" customHeight="1">
      <c r="L84" s="27" t="s">
        <v>230</v>
      </c>
      <c r="M84" s="27" t="s">
        <v>351</v>
      </c>
      <c r="N84" s="141">
        <v>1.8</v>
      </c>
      <c r="O84" s="20" t="s">
        <v>685</v>
      </c>
      <c r="P84" s="27">
        <f t="shared" si="9"/>
        <v>2</v>
      </c>
      <c r="Q84" s="27">
        <v>2010</v>
      </c>
      <c r="R84" s="27"/>
      <c r="S84" s="27"/>
      <c r="T84" s="27"/>
      <c r="U84" s="27"/>
    </row>
    <row r="85" spans="12:21" ht="11.25" customHeight="1">
      <c r="L85" s="27" t="s">
        <v>231</v>
      </c>
      <c r="M85" s="27" t="s">
        <v>352</v>
      </c>
      <c r="N85" s="141">
        <v>0.8</v>
      </c>
      <c r="O85" s="20" t="s">
        <v>685</v>
      </c>
      <c r="P85" s="27">
        <f t="shared" si="8"/>
        <v>1</v>
      </c>
      <c r="Q85" s="27">
        <v>2010</v>
      </c>
      <c r="R85" s="27"/>
      <c r="S85" s="27"/>
      <c r="T85" s="27"/>
      <c r="U85" s="27"/>
    </row>
    <row r="86" spans="12:21" ht="11.25" customHeight="1">
      <c r="L86" s="27" t="s">
        <v>353</v>
      </c>
      <c r="M86" s="27" t="s">
        <v>354</v>
      </c>
      <c r="N86" s="141">
        <v>1.9</v>
      </c>
      <c r="O86" s="20" t="s">
        <v>684</v>
      </c>
      <c r="P86" s="27">
        <f aca="true" t="shared" si="10" ref="P86:P88">IF(N86&lt;2,2)</f>
        <v>2</v>
      </c>
      <c r="Q86" s="27"/>
      <c r="R86" s="27"/>
      <c r="S86" s="27"/>
      <c r="T86" s="27"/>
      <c r="U86" s="27"/>
    </row>
    <row r="87" spans="12:21" ht="11.25" customHeight="1">
      <c r="L87" s="27" t="s">
        <v>355</v>
      </c>
      <c r="M87" s="27" t="s">
        <v>356</v>
      </c>
      <c r="N87" s="141">
        <v>2.6</v>
      </c>
      <c r="O87" s="20" t="s">
        <v>684</v>
      </c>
      <c r="P87" s="27">
        <f>IF(N87&lt;4,3)</f>
        <v>3</v>
      </c>
      <c r="Q87" s="27"/>
      <c r="R87" s="27"/>
      <c r="S87" s="27"/>
      <c r="T87" s="27"/>
      <c r="U87" s="27"/>
    </row>
    <row r="88" spans="12:21" ht="11.25" customHeight="1">
      <c r="L88" s="27" t="s">
        <v>357</v>
      </c>
      <c r="M88" s="27" t="s">
        <v>358</v>
      </c>
      <c r="N88" s="141">
        <v>1.9</v>
      </c>
      <c r="O88" s="20" t="s">
        <v>684</v>
      </c>
      <c r="P88" s="27">
        <f t="shared" si="10"/>
        <v>2</v>
      </c>
      <c r="Q88" s="27"/>
      <c r="R88" s="27"/>
      <c r="S88" s="27"/>
      <c r="T88" s="27"/>
      <c r="U88" s="27"/>
    </row>
    <row r="89" spans="12:21" ht="11.25" customHeight="1">
      <c r="L89" s="27" t="s">
        <v>359</v>
      </c>
      <c r="M89" s="27" t="s">
        <v>360</v>
      </c>
      <c r="N89" s="141">
        <v>2.8</v>
      </c>
      <c r="O89" s="20" t="s">
        <v>684</v>
      </c>
      <c r="P89" s="27">
        <v>3</v>
      </c>
      <c r="Q89" s="27"/>
      <c r="R89" s="27"/>
      <c r="S89" s="27"/>
      <c r="T89" s="27"/>
      <c r="U89" s="27"/>
    </row>
    <row r="90" spans="12:21" ht="11.25" customHeight="1">
      <c r="L90" s="27" t="s">
        <v>361</v>
      </c>
      <c r="M90" s="27" t="s">
        <v>362</v>
      </c>
      <c r="N90" s="141">
        <v>0.8</v>
      </c>
      <c r="O90" s="20" t="s">
        <v>684</v>
      </c>
      <c r="P90" s="27">
        <f t="shared" si="8"/>
        <v>1</v>
      </c>
      <c r="Q90" s="27"/>
      <c r="R90" s="27"/>
      <c r="S90" s="27"/>
      <c r="T90" s="27"/>
      <c r="U90" s="27"/>
    </row>
    <row r="91" spans="12:21" ht="11.25" customHeight="1">
      <c r="L91" s="27" t="s">
        <v>363</v>
      </c>
      <c r="M91" s="27" t="s">
        <v>364</v>
      </c>
      <c r="N91" s="141">
        <v>2.8</v>
      </c>
      <c r="O91" s="20" t="s">
        <v>684</v>
      </c>
      <c r="P91" s="152">
        <v>3</v>
      </c>
      <c r="Q91" s="27"/>
      <c r="R91" s="27"/>
      <c r="S91" s="27"/>
      <c r="T91" s="27"/>
      <c r="U91" s="27"/>
    </row>
    <row r="92" spans="12:21" ht="11.25" customHeight="1">
      <c r="L92" s="27" t="s">
        <v>365</v>
      </c>
      <c r="M92" s="27" t="s">
        <v>197</v>
      </c>
      <c r="N92" s="141">
        <v>2</v>
      </c>
      <c r="O92" s="20" t="s">
        <v>684</v>
      </c>
      <c r="P92" s="27">
        <f aca="true" t="shared" si="11" ref="P92:P94">IF(N92&lt;4,3)</f>
        <v>3</v>
      </c>
      <c r="Q92" s="27"/>
      <c r="R92" s="27"/>
      <c r="S92" s="27"/>
      <c r="T92" s="27"/>
      <c r="U92" s="27"/>
    </row>
    <row r="93" spans="12:21" ht="11.25" customHeight="1">
      <c r="L93" s="27" t="s">
        <v>198</v>
      </c>
      <c r="M93" s="27" t="s">
        <v>199</v>
      </c>
      <c r="N93" s="141">
        <v>2.8</v>
      </c>
      <c r="O93" s="20" t="s">
        <v>684</v>
      </c>
      <c r="P93" s="27">
        <f t="shared" si="11"/>
        <v>3</v>
      </c>
      <c r="Q93" s="27"/>
      <c r="R93" s="27"/>
      <c r="S93" s="27"/>
      <c r="T93" s="27"/>
      <c r="U93" s="27"/>
    </row>
    <row r="94" spans="12:21" ht="11.25" customHeight="1">
      <c r="L94" s="27" t="s">
        <v>200</v>
      </c>
      <c r="M94" s="27" t="s">
        <v>136</v>
      </c>
      <c r="N94" s="141">
        <v>2.5</v>
      </c>
      <c r="O94" s="20" t="s">
        <v>684</v>
      </c>
      <c r="P94" s="27">
        <f t="shared" si="11"/>
        <v>3</v>
      </c>
      <c r="Q94" s="27"/>
      <c r="R94" s="27"/>
      <c r="S94" s="27"/>
      <c r="T94" s="27"/>
      <c r="U94" s="27"/>
    </row>
    <row r="95" spans="12:21" ht="11.25" customHeight="1">
      <c r="L95" s="27" t="s">
        <v>137</v>
      </c>
      <c r="M95" s="27" t="s">
        <v>165</v>
      </c>
      <c r="N95" s="141">
        <v>1.8</v>
      </c>
      <c r="O95" s="20" t="s">
        <v>684</v>
      </c>
      <c r="P95" s="27">
        <f aca="true" t="shared" si="12" ref="P95:P98">IF(N95&lt;2,2)</f>
        <v>2</v>
      </c>
      <c r="Q95" s="27"/>
      <c r="R95" s="27"/>
      <c r="S95" s="27"/>
      <c r="T95" s="27"/>
      <c r="U95" s="27"/>
    </row>
    <row r="96" spans="12:21" ht="11.25" customHeight="1">
      <c r="L96" s="27" t="s">
        <v>138</v>
      </c>
      <c r="M96" s="27" t="s">
        <v>139</v>
      </c>
      <c r="N96" s="141">
        <v>1.7</v>
      </c>
      <c r="O96" s="20" t="s">
        <v>684</v>
      </c>
      <c r="P96" s="27">
        <f t="shared" si="12"/>
        <v>2</v>
      </c>
      <c r="Q96" s="27"/>
      <c r="R96" s="27"/>
      <c r="S96" s="27"/>
      <c r="T96" s="27"/>
      <c r="U96" s="27"/>
    </row>
    <row r="97" spans="12:21" ht="11.25" customHeight="1">
      <c r="L97" s="27" t="s">
        <v>140</v>
      </c>
      <c r="M97" s="27" t="s">
        <v>642</v>
      </c>
      <c r="N97" s="141">
        <v>4.2</v>
      </c>
      <c r="O97" s="20" t="s">
        <v>684</v>
      </c>
      <c r="P97" s="27">
        <f aca="true" t="shared" si="13" ref="P97">IF(N97&lt;6,4)</f>
        <v>4</v>
      </c>
      <c r="Q97" s="27"/>
      <c r="R97" s="27"/>
      <c r="S97" s="27"/>
      <c r="T97" s="27"/>
      <c r="U97" s="27"/>
    </row>
    <row r="98" spans="12:21" ht="11.25" customHeight="1">
      <c r="L98" s="27" t="s">
        <v>643</v>
      </c>
      <c r="M98" s="27" t="s">
        <v>644</v>
      </c>
      <c r="N98" s="141">
        <v>1.9</v>
      </c>
      <c r="O98" s="20" t="s">
        <v>684</v>
      </c>
      <c r="P98" s="27">
        <f t="shared" si="12"/>
        <v>2</v>
      </c>
      <c r="Q98" s="27"/>
      <c r="R98" s="27"/>
      <c r="S98" s="27"/>
      <c r="T98" s="27"/>
      <c r="U98" s="27"/>
    </row>
    <row r="99" spans="12:21" ht="11.25" customHeight="1">
      <c r="L99" s="27" t="s">
        <v>645</v>
      </c>
      <c r="M99" s="27" t="s">
        <v>646</v>
      </c>
      <c r="N99" s="141">
        <v>2.7</v>
      </c>
      <c r="O99" s="20" t="s">
        <v>684</v>
      </c>
      <c r="P99" s="27">
        <f aca="true" t="shared" si="14" ref="P99:P100">IF(N99&lt;4,3)</f>
        <v>3</v>
      </c>
      <c r="Q99" s="27"/>
      <c r="R99" s="27"/>
      <c r="S99" s="27"/>
      <c r="T99" s="27"/>
      <c r="U99" s="27"/>
    </row>
    <row r="100" spans="12:21" ht="11.25" customHeight="1">
      <c r="L100" s="27" t="s">
        <v>647</v>
      </c>
      <c r="M100" s="27" t="s">
        <v>648</v>
      </c>
      <c r="N100" s="141">
        <v>2.1</v>
      </c>
      <c r="O100" s="20" t="s">
        <v>684</v>
      </c>
      <c r="P100" s="27">
        <f t="shared" si="14"/>
        <v>3</v>
      </c>
      <c r="Q100" s="27"/>
      <c r="R100" s="27"/>
      <c r="S100" s="27"/>
      <c r="T100" s="27"/>
      <c r="U100" s="27"/>
    </row>
    <row r="101" spans="12:21" ht="11.25" customHeight="1">
      <c r="L101" s="27" t="s">
        <v>649</v>
      </c>
      <c r="M101" s="27" t="s">
        <v>650</v>
      </c>
      <c r="N101" s="141">
        <v>0.7</v>
      </c>
      <c r="O101" s="20" t="s">
        <v>684</v>
      </c>
      <c r="P101" s="27">
        <f t="shared" si="8"/>
        <v>1</v>
      </c>
      <c r="Q101" s="27"/>
      <c r="R101" s="27"/>
      <c r="S101" s="27"/>
      <c r="T101" s="27"/>
      <c r="U101" s="27"/>
    </row>
    <row r="102" spans="12:21" ht="11.25" customHeight="1">
      <c r="L102" s="27" t="s">
        <v>651</v>
      </c>
      <c r="M102" s="27" t="s">
        <v>166</v>
      </c>
      <c r="N102" s="141">
        <v>2.5</v>
      </c>
      <c r="O102" s="20" t="s">
        <v>684</v>
      </c>
      <c r="P102" s="27">
        <f aca="true" t="shared" si="15" ref="P102">IF(N102&lt;4,3)</f>
        <v>3</v>
      </c>
      <c r="Q102" s="27"/>
      <c r="R102" s="27"/>
      <c r="S102" s="27"/>
      <c r="T102" s="27"/>
      <c r="U102" s="27"/>
    </row>
    <row r="103" spans="12:21" ht="11.25" customHeight="1">
      <c r="L103" s="27" t="s">
        <v>652</v>
      </c>
      <c r="M103" s="27" t="s">
        <v>167</v>
      </c>
      <c r="N103" s="141">
        <v>7.5</v>
      </c>
      <c r="O103" s="20" t="s">
        <v>684</v>
      </c>
      <c r="P103" s="152">
        <v>5</v>
      </c>
      <c r="Q103" s="27"/>
      <c r="R103" s="27"/>
      <c r="S103" s="27"/>
      <c r="T103" s="27"/>
      <c r="U103" s="27"/>
    </row>
    <row r="104" spans="12:21" ht="11.25" customHeight="1">
      <c r="L104" s="27" t="s">
        <v>653</v>
      </c>
      <c r="M104" s="27" t="s">
        <v>168</v>
      </c>
      <c r="N104" s="141">
        <v>1.3</v>
      </c>
      <c r="O104" s="20" t="s">
        <v>684</v>
      </c>
      <c r="P104" s="27">
        <f aca="true" t="shared" si="16" ref="P104">IF(N104&lt;2,2)</f>
        <v>2</v>
      </c>
      <c r="Q104" s="27"/>
      <c r="R104" s="27"/>
      <c r="S104" s="27"/>
      <c r="T104" s="27"/>
      <c r="U104" s="27"/>
    </row>
    <row r="105" spans="12:21" ht="11.25" customHeight="1">
      <c r="L105" s="27" t="s">
        <v>654</v>
      </c>
      <c r="M105" s="27" t="s">
        <v>391</v>
      </c>
      <c r="N105" s="141">
        <v>2</v>
      </c>
      <c r="O105" s="20" t="s">
        <v>684</v>
      </c>
      <c r="P105" s="27">
        <f>IF(N105&lt;4,3)</f>
        <v>3</v>
      </c>
      <c r="Q105" s="27">
        <v>2011</v>
      </c>
      <c r="R105" s="27"/>
      <c r="S105" s="27"/>
      <c r="T105" s="27"/>
      <c r="U105" s="27"/>
    </row>
    <row r="106" spans="12:21" ht="11.25" customHeight="1">
      <c r="L106" s="27" t="s">
        <v>392</v>
      </c>
      <c r="M106" s="27" t="s">
        <v>393</v>
      </c>
      <c r="N106" s="141">
        <v>0.9</v>
      </c>
      <c r="O106" s="20" t="s">
        <v>684</v>
      </c>
      <c r="P106" s="27">
        <f t="shared" si="8"/>
        <v>1</v>
      </c>
      <c r="Q106" s="27">
        <v>2011</v>
      </c>
      <c r="R106" s="27"/>
      <c r="S106" s="27"/>
      <c r="T106" s="27"/>
      <c r="U106" s="27"/>
    </row>
    <row r="107" spans="12:21" ht="11.25" customHeight="1">
      <c r="L107" s="27" t="s">
        <v>394</v>
      </c>
      <c r="M107" s="27" t="s">
        <v>395</v>
      </c>
      <c r="N107" s="141">
        <v>0.9</v>
      </c>
      <c r="O107" s="20" t="s">
        <v>684</v>
      </c>
      <c r="P107" s="27">
        <f t="shared" si="8"/>
        <v>1</v>
      </c>
      <c r="Q107" s="27">
        <v>2011</v>
      </c>
      <c r="R107" s="27"/>
      <c r="S107" s="27"/>
      <c r="T107" s="27"/>
      <c r="U107" s="27"/>
    </row>
    <row r="108" spans="12:21" ht="11.25" customHeight="1">
      <c r="L108" s="27" t="s">
        <v>396</v>
      </c>
      <c r="M108" s="27" t="s">
        <v>397</v>
      </c>
      <c r="N108" s="141">
        <v>0.8</v>
      </c>
      <c r="O108" s="20" t="s">
        <v>684</v>
      </c>
      <c r="P108" s="27">
        <f t="shared" si="8"/>
        <v>1</v>
      </c>
      <c r="Q108" s="27">
        <v>2011</v>
      </c>
      <c r="R108" s="27"/>
      <c r="S108" s="27"/>
      <c r="T108" s="27"/>
      <c r="U108" s="27"/>
    </row>
    <row r="109" spans="12:21" ht="11.25" customHeight="1">
      <c r="L109" s="27" t="s">
        <v>398</v>
      </c>
      <c r="M109" s="27" t="s">
        <v>169</v>
      </c>
      <c r="N109" s="141">
        <v>1.2</v>
      </c>
      <c r="O109" s="20" t="s">
        <v>684</v>
      </c>
      <c r="P109" s="27">
        <f aca="true" t="shared" si="17" ref="P109:P110">IF(N109&lt;2,2)</f>
        <v>2</v>
      </c>
      <c r="Q109" s="27">
        <v>2011</v>
      </c>
      <c r="R109" s="27"/>
      <c r="S109" s="27"/>
      <c r="T109" s="27"/>
      <c r="U109" s="27"/>
    </row>
    <row r="110" spans="12:21" ht="11.25" customHeight="1">
      <c r="L110" s="27" t="s">
        <v>399</v>
      </c>
      <c r="M110" s="27" t="s">
        <v>400</v>
      </c>
      <c r="N110" s="141">
        <v>1</v>
      </c>
      <c r="O110" s="20" t="s">
        <v>684</v>
      </c>
      <c r="P110" s="27">
        <f t="shared" si="17"/>
        <v>2</v>
      </c>
      <c r="Q110" s="27">
        <v>2011</v>
      </c>
      <c r="R110" s="27"/>
      <c r="S110" s="27"/>
      <c r="T110" s="27"/>
      <c r="U110" s="27"/>
    </row>
    <row r="111" spans="12:21" ht="11.25" customHeight="1">
      <c r="L111" s="27" t="s">
        <v>401</v>
      </c>
      <c r="M111" s="27" t="s">
        <v>402</v>
      </c>
      <c r="N111" s="141">
        <v>0.8</v>
      </c>
      <c r="O111" s="20" t="s">
        <v>684</v>
      </c>
      <c r="P111" s="27">
        <f t="shared" si="8"/>
        <v>1</v>
      </c>
      <c r="Q111" s="27">
        <v>2011</v>
      </c>
      <c r="R111" s="27"/>
      <c r="S111" s="27"/>
      <c r="T111" s="27"/>
      <c r="U111" s="27"/>
    </row>
    <row r="112" spans="12:21" ht="11.25" customHeight="1">
      <c r="L112" s="27" t="s">
        <v>403</v>
      </c>
      <c r="M112" s="27" t="s">
        <v>404</v>
      </c>
      <c r="N112" s="141">
        <v>0.8</v>
      </c>
      <c r="O112" s="20" t="s">
        <v>684</v>
      </c>
      <c r="P112" s="27">
        <f t="shared" si="8"/>
        <v>1</v>
      </c>
      <c r="Q112" s="27">
        <v>2011</v>
      </c>
      <c r="R112" s="27"/>
      <c r="S112" s="27"/>
      <c r="T112" s="27"/>
      <c r="U112" s="27"/>
    </row>
    <row r="113" spans="12:21" ht="11.25" customHeight="1">
      <c r="L113" s="27" t="s">
        <v>405</v>
      </c>
      <c r="M113" s="27" t="s">
        <v>406</v>
      </c>
      <c r="N113" s="141">
        <v>0.9</v>
      </c>
      <c r="O113" s="20" t="s">
        <v>684</v>
      </c>
      <c r="P113" s="27">
        <f t="shared" si="8"/>
        <v>1</v>
      </c>
      <c r="Q113" s="27">
        <v>2011</v>
      </c>
      <c r="R113" s="27"/>
      <c r="S113" s="27"/>
      <c r="T113" s="27"/>
      <c r="U113" s="27"/>
    </row>
    <row r="114" spans="12:21" ht="11.25" customHeight="1">
      <c r="L114" s="27" t="s">
        <v>407</v>
      </c>
      <c r="M114" s="27" t="s">
        <v>408</v>
      </c>
      <c r="N114" s="141">
        <v>0.9</v>
      </c>
      <c r="O114" s="20" t="s">
        <v>684</v>
      </c>
      <c r="P114" s="27">
        <f t="shared" si="8"/>
        <v>1</v>
      </c>
      <c r="Q114" s="27">
        <v>2011</v>
      </c>
      <c r="R114" s="27"/>
      <c r="S114" s="27"/>
      <c r="T114" s="27"/>
      <c r="U114" s="27"/>
    </row>
    <row r="115" spans="12:21" ht="11.25" customHeight="1">
      <c r="L115" s="27" t="s">
        <v>409</v>
      </c>
      <c r="M115" s="27" t="s">
        <v>410</v>
      </c>
      <c r="N115" s="141">
        <v>0.9</v>
      </c>
      <c r="O115" s="20" t="s">
        <v>684</v>
      </c>
      <c r="P115" s="27">
        <f t="shared" si="8"/>
        <v>1</v>
      </c>
      <c r="Q115" s="27">
        <v>2011</v>
      </c>
      <c r="R115" s="27"/>
      <c r="S115" s="27"/>
      <c r="T115" s="27"/>
      <c r="U115" s="27"/>
    </row>
    <row r="116" spans="12:21" ht="11.25" customHeight="1">
      <c r="L116" s="27" t="s">
        <v>411</v>
      </c>
      <c r="M116" s="27" t="s">
        <v>412</v>
      </c>
      <c r="N116" s="141">
        <v>1</v>
      </c>
      <c r="O116" s="20" t="s">
        <v>684</v>
      </c>
      <c r="P116" s="27">
        <f aca="true" t="shared" si="18" ref="P116:P119">IF(N116&lt;2,2)</f>
        <v>2</v>
      </c>
      <c r="Q116" s="27">
        <v>2011</v>
      </c>
      <c r="R116" s="27"/>
      <c r="S116" s="27"/>
      <c r="T116" s="27"/>
      <c r="U116" s="27"/>
    </row>
    <row r="117" spans="12:21" ht="11.25" customHeight="1">
      <c r="L117" s="27" t="s">
        <v>413</v>
      </c>
      <c r="M117" s="27" t="s">
        <v>414</v>
      </c>
      <c r="N117" s="141">
        <v>1</v>
      </c>
      <c r="O117" s="20" t="s">
        <v>684</v>
      </c>
      <c r="P117" s="27">
        <f t="shared" si="18"/>
        <v>2</v>
      </c>
      <c r="Q117" s="27">
        <v>2011</v>
      </c>
      <c r="R117" s="27"/>
      <c r="S117" s="27"/>
      <c r="T117" s="27"/>
      <c r="U117" s="27"/>
    </row>
    <row r="118" spans="12:21" ht="11.25" customHeight="1">
      <c r="L118" s="27" t="s">
        <v>415</v>
      </c>
      <c r="M118" s="27" t="s">
        <v>416</v>
      </c>
      <c r="N118" s="141">
        <v>1.2</v>
      </c>
      <c r="O118" s="20" t="s">
        <v>684</v>
      </c>
      <c r="P118" s="27">
        <f t="shared" si="18"/>
        <v>2</v>
      </c>
      <c r="Q118" s="27">
        <v>2011</v>
      </c>
      <c r="R118" s="27"/>
      <c r="S118" s="27"/>
      <c r="T118" s="27"/>
      <c r="U118" s="27"/>
    </row>
    <row r="119" spans="12:21" ht="11.25" customHeight="1">
      <c r="L119" s="27" t="s">
        <v>417</v>
      </c>
      <c r="M119" s="27" t="s">
        <v>418</v>
      </c>
      <c r="N119" s="141">
        <v>1.3</v>
      </c>
      <c r="O119" s="20" t="s">
        <v>684</v>
      </c>
      <c r="P119" s="27">
        <f t="shared" si="18"/>
        <v>2</v>
      </c>
      <c r="Q119" s="27">
        <v>2011</v>
      </c>
      <c r="R119" s="27"/>
      <c r="S119" s="27"/>
      <c r="T119" s="27"/>
      <c r="U119" s="27"/>
    </row>
    <row r="120" spans="12:21" ht="11.25" customHeight="1">
      <c r="L120" s="27" t="s">
        <v>419</v>
      </c>
      <c r="M120" s="27" t="s">
        <v>420</v>
      </c>
      <c r="N120" s="141">
        <v>0.9</v>
      </c>
      <c r="O120" s="20" t="s">
        <v>684</v>
      </c>
      <c r="P120" s="27">
        <f t="shared" si="8"/>
        <v>1</v>
      </c>
      <c r="Q120" s="27">
        <v>2011</v>
      </c>
      <c r="R120" s="27"/>
      <c r="S120" s="27"/>
      <c r="T120" s="27"/>
      <c r="U120" s="27"/>
    </row>
    <row r="121" spans="12:21" ht="11.25" customHeight="1">
      <c r="L121" s="27" t="s">
        <v>421</v>
      </c>
      <c r="M121" s="27" t="s">
        <v>422</v>
      </c>
      <c r="N121" s="141">
        <v>1.3</v>
      </c>
      <c r="O121" s="20" t="s">
        <v>684</v>
      </c>
      <c r="P121" s="27">
        <f aca="true" t="shared" si="19" ref="P121:P164">IF(N121&lt;2,2)</f>
        <v>2</v>
      </c>
      <c r="Q121" s="27">
        <v>2011</v>
      </c>
      <c r="R121" s="27"/>
      <c r="S121" s="27"/>
      <c r="T121" s="27"/>
      <c r="U121" s="27"/>
    </row>
    <row r="122" spans="12:21" ht="11.25" customHeight="1">
      <c r="L122" s="27" t="s">
        <v>423</v>
      </c>
      <c r="M122" s="27" t="s">
        <v>424</v>
      </c>
      <c r="N122" s="141">
        <v>1.1</v>
      </c>
      <c r="O122" s="20" t="s">
        <v>684</v>
      </c>
      <c r="P122" s="27">
        <f t="shared" si="19"/>
        <v>2</v>
      </c>
      <c r="Q122" s="27">
        <v>2011</v>
      </c>
      <c r="R122" s="27"/>
      <c r="S122" s="27"/>
      <c r="T122" s="27"/>
      <c r="U122" s="27"/>
    </row>
    <row r="123" spans="12:21" ht="11.25" customHeight="1">
      <c r="L123" s="27" t="s">
        <v>425</v>
      </c>
      <c r="M123" s="27" t="s">
        <v>426</v>
      </c>
      <c r="N123" s="141">
        <v>1.2</v>
      </c>
      <c r="O123" s="20" t="s">
        <v>684</v>
      </c>
      <c r="P123" s="27">
        <f t="shared" si="19"/>
        <v>2</v>
      </c>
      <c r="Q123" s="27">
        <v>2011</v>
      </c>
      <c r="R123" s="27"/>
      <c r="S123" s="27"/>
      <c r="T123" s="27"/>
      <c r="U123" s="27"/>
    </row>
    <row r="124" spans="12:21" ht="11.25" customHeight="1">
      <c r="L124" s="27" t="s">
        <v>427</v>
      </c>
      <c r="M124" s="27" t="s">
        <v>428</v>
      </c>
      <c r="N124" s="141">
        <v>1.4</v>
      </c>
      <c r="O124" s="20" t="s">
        <v>684</v>
      </c>
      <c r="P124" s="27">
        <f t="shared" si="19"/>
        <v>2</v>
      </c>
      <c r="Q124" s="27">
        <v>2011</v>
      </c>
      <c r="R124" s="27"/>
      <c r="S124" s="27"/>
      <c r="T124" s="27"/>
      <c r="U124" s="27"/>
    </row>
    <row r="125" spans="12:21" ht="11.25" customHeight="1">
      <c r="L125" s="27" t="s">
        <v>429</v>
      </c>
      <c r="M125" s="27" t="s">
        <v>430</v>
      </c>
      <c r="N125" s="141">
        <v>2</v>
      </c>
      <c r="O125" s="20" t="s">
        <v>684</v>
      </c>
      <c r="P125" s="27">
        <f aca="true" t="shared" si="20" ref="P125:P126">IF(N125&lt;4,3)</f>
        <v>3</v>
      </c>
      <c r="Q125" s="27">
        <v>2011</v>
      </c>
      <c r="R125" s="27"/>
      <c r="S125" s="27"/>
      <c r="T125" s="27"/>
      <c r="U125" s="27"/>
    </row>
    <row r="126" spans="12:21" ht="11.25" customHeight="1">
      <c r="L126" s="27" t="s">
        <v>431</v>
      </c>
      <c r="M126" s="27" t="s">
        <v>432</v>
      </c>
      <c r="N126" s="141">
        <v>2.3</v>
      </c>
      <c r="O126" s="20" t="s">
        <v>684</v>
      </c>
      <c r="P126" s="27">
        <f t="shared" si="20"/>
        <v>3</v>
      </c>
      <c r="Q126" s="27">
        <v>2011</v>
      </c>
      <c r="R126" s="27"/>
      <c r="S126" s="27"/>
      <c r="T126" s="27"/>
      <c r="U126" s="27"/>
    </row>
    <row r="127" spans="12:21" ht="11.25" customHeight="1">
      <c r="L127" s="27" t="s">
        <v>433</v>
      </c>
      <c r="M127" s="27" t="s">
        <v>170</v>
      </c>
      <c r="N127" s="141">
        <v>1.5</v>
      </c>
      <c r="O127" s="20" t="s">
        <v>684</v>
      </c>
      <c r="P127" s="27">
        <f t="shared" si="19"/>
        <v>2</v>
      </c>
      <c r="Q127" s="27">
        <v>2010</v>
      </c>
      <c r="R127" s="27"/>
      <c r="S127" s="27"/>
      <c r="T127" s="27"/>
      <c r="U127" s="27"/>
    </row>
    <row r="128" spans="12:21" ht="11.25" customHeight="1">
      <c r="L128" s="27" t="s">
        <v>434</v>
      </c>
      <c r="M128" s="27" t="s">
        <v>171</v>
      </c>
      <c r="N128" s="141">
        <v>1.5</v>
      </c>
      <c r="O128" s="20" t="s">
        <v>684</v>
      </c>
      <c r="P128" s="27">
        <f t="shared" si="19"/>
        <v>2</v>
      </c>
      <c r="Q128" s="27">
        <v>2010</v>
      </c>
      <c r="R128" s="27"/>
      <c r="S128" s="27"/>
      <c r="T128" s="27"/>
      <c r="U128" s="27"/>
    </row>
    <row r="129" spans="12:21" ht="11.25" customHeight="1">
      <c r="L129" s="27" t="s">
        <v>435</v>
      </c>
      <c r="M129" s="27" t="s">
        <v>172</v>
      </c>
      <c r="N129" s="141">
        <v>2</v>
      </c>
      <c r="O129" s="20" t="s">
        <v>684</v>
      </c>
      <c r="P129" s="27">
        <f>IF(N129&lt;4,3)</f>
        <v>3</v>
      </c>
      <c r="Q129" s="27">
        <v>2010</v>
      </c>
      <c r="R129" s="27"/>
      <c r="S129" s="27"/>
      <c r="T129" s="27"/>
      <c r="U129" s="27"/>
    </row>
    <row r="130" spans="12:21" ht="11.25" customHeight="1">
      <c r="L130" s="27" t="s">
        <v>436</v>
      </c>
      <c r="M130" s="27" t="s">
        <v>173</v>
      </c>
      <c r="N130" s="141">
        <v>1.2</v>
      </c>
      <c r="O130" s="20" t="s">
        <v>684</v>
      </c>
      <c r="P130" s="27">
        <f t="shared" si="19"/>
        <v>2</v>
      </c>
      <c r="Q130" s="27">
        <v>2010</v>
      </c>
      <c r="R130" s="27"/>
      <c r="S130" s="27"/>
      <c r="T130" s="27"/>
      <c r="U130" s="27"/>
    </row>
    <row r="131" spans="12:21" ht="11.25" customHeight="1">
      <c r="L131" s="107" t="s">
        <v>109</v>
      </c>
      <c r="M131" s="107" t="s">
        <v>110</v>
      </c>
      <c r="N131" s="141">
        <v>4.2</v>
      </c>
      <c r="O131" s="20" t="s">
        <v>684</v>
      </c>
      <c r="P131" s="27">
        <f aca="true" t="shared" si="21" ref="P131">IF(N131&lt;6,4)</f>
        <v>4</v>
      </c>
      <c r="Q131" s="19"/>
      <c r="R131" s="19"/>
      <c r="S131" s="19"/>
      <c r="T131" s="19"/>
      <c r="U131" s="19"/>
    </row>
    <row r="132" spans="12:21" ht="11.25" customHeight="1">
      <c r="L132" s="107" t="s">
        <v>15</v>
      </c>
      <c r="M132" s="107" t="s">
        <v>16</v>
      </c>
      <c r="N132" s="141">
        <v>3.5</v>
      </c>
      <c r="O132" s="20" t="s">
        <v>684</v>
      </c>
      <c r="P132" s="27">
        <f aca="true" t="shared" si="22" ref="P132:P151">IF(N132&lt;4,3)</f>
        <v>3</v>
      </c>
      <c r="Q132" s="19"/>
      <c r="R132" s="19"/>
      <c r="S132" s="19"/>
      <c r="T132" s="19"/>
      <c r="U132" s="19"/>
    </row>
    <row r="133" spans="12:21" ht="11.25" customHeight="1">
      <c r="L133" s="27" t="s">
        <v>437</v>
      </c>
      <c r="M133" s="27" t="s">
        <v>438</v>
      </c>
      <c r="N133" s="141">
        <v>4</v>
      </c>
      <c r="O133" s="20" t="s">
        <v>684</v>
      </c>
      <c r="P133" s="27">
        <f aca="true" t="shared" si="23" ref="P133">IF(N133&lt;6,4)</f>
        <v>4</v>
      </c>
      <c r="Q133" s="27"/>
      <c r="R133" s="27"/>
      <c r="S133" s="27"/>
      <c r="T133" s="27"/>
      <c r="U133" s="27"/>
    </row>
    <row r="134" spans="12:21" ht="11.25" customHeight="1">
      <c r="L134" s="27" t="s">
        <v>439</v>
      </c>
      <c r="M134" s="27" t="s">
        <v>440</v>
      </c>
      <c r="N134" s="141">
        <v>3.2</v>
      </c>
      <c r="O134" s="20" t="s">
        <v>684</v>
      </c>
      <c r="P134" s="27">
        <f t="shared" si="22"/>
        <v>3</v>
      </c>
      <c r="Q134" s="27"/>
      <c r="R134" s="27"/>
      <c r="S134" s="27"/>
      <c r="T134" s="27"/>
      <c r="U134" s="27"/>
    </row>
    <row r="135" spans="12:21" ht="11.25" customHeight="1">
      <c r="L135" s="27" t="s">
        <v>441</v>
      </c>
      <c r="M135" s="27" t="s">
        <v>442</v>
      </c>
      <c r="N135" s="141">
        <v>7.2</v>
      </c>
      <c r="O135" s="20" t="s">
        <v>684</v>
      </c>
      <c r="P135" s="152">
        <v>5</v>
      </c>
      <c r="Q135" s="27"/>
      <c r="R135" s="27"/>
      <c r="S135" s="27"/>
      <c r="T135" s="27"/>
      <c r="U135" s="27"/>
    </row>
    <row r="136" spans="12:21" ht="11.25" customHeight="1">
      <c r="L136" s="27" t="s">
        <v>443</v>
      </c>
      <c r="M136" s="27" t="s">
        <v>444</v>
      </c>
      <c r="N136" s="141">
        <v>5</v>
      </c>
      <c r="O136" s="20" t="s">
        <v>684</v>
      </c>
      <c r="P136" s="27">
        <f aca="true" t="shared" si="24" ref="P136:P137">IF(N136&lt;6,4)</f>
        <v>4</v>
      </c>
      <c r="Q136" s="27"/>
      <c r="R136" s="27"/>
      <c r="S136" s="27"/>
      <c r="T136" s="27"/>
      <c r="U136" s="27"/>
    </row>
    <row r="137" spans="12:21" ht="11.25" customHeight="1">
      <c r="L137" s="27" t="s">
        <v>452</v>
      </c>
      <c r="M137" s="27" t="s">
        <v>453</v>
      </c>
      <c r="N137" s="141">
        <v>4.2</v>
      </c>
      <c r="O137" s="20" t="s">
        <v>684</v>
      </c>
      <c r="P137" s="27">
        <f t="shared" si="24"/>
        <v>4</v>
      </c>
      <c r="Q137" s="27"/>
      <c r="R137" s="27"/>
      <c r="S137" s="27"/>
      <c r="T137" s="27"/>
      <c r="U137" s="27"/>
    </row>
    <row r="138" spans="12:21" ht="11.25" customHeight="1">
      <c r="L138" s="27" t="s">
        <v>454</v>
      </c>
      <c r="M138" s="27" t="s">
        <v>455</v>
      </c>
      <c r="N138" s="141">
        <v>3</v>
      </c>
      <c r="O138" s="20" t="s">
        <v>684</v>
      </c>
      <c r="P138" s="27">
        <f t="shared" si="22"/>
        <v>3</v>
      </c>
      <c r="Q138" s="27"/>
      <c r="R138" s="27"/>
      <c r="S138" s="27"/>
      <c r="T138" s="27"/>
      <c r="U138" s="27"/>
    </row>
    <row r="139" spans="12:21" ht="11.25" customHeight="1">
      <c r="L139" s="27" t="s">
        <v>456</v>
      </c>
      <c r="M139" s="27" t="s">
        <v>457</v>
      </c>
      <c r="N139" s="141">
        <v>2.5</v>
      </c>
      <c r="O139" s="20" t="s">
        <v>684</v>
      </c>
      <c r="P139" s="27">
        <f t="shared" si="22"/>
        <v>3</v>
      </c>
      <c r="Q139" s="27"/>
      <c r="R139" s="27"/>
      <c r="S139" s="27"/>
      <c r="T139" s="27"/>
      <c r="U139" s="27"/>
    </row>
    <row r="140" spans="12:21" ht="11.25" customHeight="1">
      <c r="L140" s="27" t="s">
        <v>458</v>
      </c>
      <c r="M140" s="27" t="s">
        <v>459</v>
      </c>
      <c r="N140" s="141">
        <v>4.1</v>
      </c>
      <c r="O140" s="20" t="s">
        <v>684</v>
      </c>
      <c r="P140" s="27">
        <f aca="true" t="shared" si="25" ref="P140">IF(N140&lt;6,4)</f>
        <v>4</v>
      </c>
      <c r="Q140" s="27"/>
      <c r="R140" s="27"/>
      <c r="S140" s="27"/>
      <c r="T140" s="27"/>
      <c r="U140" s="27"/>
    </row>
    <row r="141" spans="12:21" ht="11.25" customHeight="1">
      <c r="L141" s="27" t="s">
        <v>460</v>
      </c>
      <c r="M141" s="27" t="s">
        <v>461</v>
      </c>
      <c r="N141" s="141">
        <v>2.8</v>
      </c>
      <c r="O141" s="20" t="s">
        <v>684</v>
      </c>
      <c r="P141" s="27">
        <f t="shared" si="22"/>
        <v>3</v>
      </c>
      <c r="Q141" s="27"/>
      <c r="R141" s="27"/>
      <c r="S141" s="27"/>
      <c r="T141" s="27"/>
      <c r="U141" s="27"/>
    </row>
    <row r="142" spans="12:21" ht="11.25" customHeight="1">
      <c r="L142" s="27" t="s">
        <v>462</v>
      </c>
      <c r="M142" s="27" t="s">
        <v>463</v>
      </c>
      <c r="N142" s="141">
        <v>2.3</v>
      </c>
      <c r="O142" s="20" t="s">
        <v>684</v>
      </c>
      <c r="P142" s="27">
        <f t="shared" si="22"/>
        <v>3</v>
      </c>
      <c r="Q142" s="27"/>
      <c r="R142" s="27"/>
      <c r="S142" s="27"/>
      <c r="T142" s="27"/>
      <c r="U142" s="27"/>
    </row>
    <row r="143" spans="12:21" ht="11.25" customHeight="1">
      <c r="L143" s="27" t="s">
        <v>464</v>
      </c>
      <c r="M143" s="27" t="s">
        <v>465</v>
      </c>
      <c r="N143" s="141">
        <v>3.5</v>
      </c>
      <c r="O143" s="20" t="s">
        <v>684</v>
      </c>
      <c r="P143" s="27">
        <f t="shared" si="22"/>
        <v>3</v>
      </c>
      <c r="Q143" s="27"/>
      <c r="R143" s="27"/>
      <c r="S143" s="27"/>
      <c r="T143" s="27"/>
      <c r="U143" s="27"/>
    </row>
    <row r="144" spans="12:21" ht="11.25" customHeight="1">
      <c r="L144" s="27" t="s">
        <v>466</v>
      </c>
      <c r="M144" s="27" t="s">
        <v>467</v>
      </c>
      <c r="N144" s="141">
        <v>3.2</v>
      </c>
      <c r="O144" s="20" t="s">
        <v>684</v>
      </c>
      <c r="P144" s="27">
        <f t="shared" si="22"/>
        <v>3</v>
      </c>
      <c r="Q144" s="27"/>
      <c r="R144" s="27"/>
      <c r="S144" s="27"/>
      <c r="T144" s="27"/>
      <c r="U144" s="27"/>
    </row>
    <row r="145" spans="12:21" ht="11.25" customHeight="1">
      <c r="L145" s="27" t="s">
        <v>232</v>
      </c>
      <c r="M145" s="27" t="s">
        <v>241</v>
      </c>
      <c r="N145" s="141">
        <v>4.5</v>
      </c>
      <c r="O145" s="20" t="s">
        <v>684</v>
      </c>
      <c r="P145" s="27">
        <f aca="true" t="shared" si="26" ref="P145">IF(N145&lt;6,4)</f>
        <v>4</v>
      </c>
      <c r="Q145" s="27"/>
      <c r="R145" s="27"/>
      <c r="S145" s="27"/>
      <c r="T145" s="27"/>
      <c r="U145" s="27"/>
    </row>
    <row r="146" spans="12:21" ht="11.25" customHeight="1">
      <c r="L146" s="27" t="s">
        <v>233</v>
      </c>
      <c r="M146" s="27" t="s">
        <v>242</v>
      </c>
      <c r="N146" s="141">
        <v>3.9</v>
      </c>
      <c r="O146" s="20" t="s">
        <v>684</v>
      </c>
      <c r="P146" s="27">
        <f t="shared" si="22"/>
        <v>3</v>
      </c>
      <c r="Q146" s="27"/>
      <c r="R146" s="27"/>
      <c r="S146" s="27"/>
      <c r="T146" s="27"/>
      <c r="U146" s="27"/>
    </row>
    <row r="147" spans="12:21" ht="11.25" customHeight="1">
      <c r="L147" s="27" t="s">
        <v>234</v>
      </c>
      <c r="M147" s="27" t="s">
        <v>445</v>
      </c>
      <c r="N147" s="141">
        <v>4</v>
      </c>
      <c r="O147" s="20" t="s">
        <v>684</v>
      </c>
      <c r="P147" s="27">
        <f aca="true" t="shared" si="27" ref="P147">IF(N147&lt;6,4)</f>
        <v>4</v>
      </c>
      <c r="Q147" s="27"/>
      <c r="R147" s="27"/>
      <c r="S147" s="27"/>
      <c r="T147" s="27"/>
      <c r="U147" s="27"/>
    </row>
    <row r="148" spans="12:21" ht="11.25" customHeight="1">
      <c r="L148" s="27" t="s">
        <v>235</v>
      </c>
      <c r="M148" s="27" t="s">
        <v>446</v>
      </c>
      <c r="N148" s="141">
        <v>3.8</v>
      </c>
      <c r="O148" s="20" t="s">
        <v>684</v>
      </c>
      <c r="P148" s="27">
        <f t="shared" si="22"/>
        <v>3</v>
      </c>
      <c r="Q148" s="27"/>
      <c r="R148" s="27"/>
      <c r="S148" s="27"/>
      <c r="T148" s="27"/>
      <c r="U148" s="27"/>
    </row>
    <row r="149" spans="12:21" ht="11.25" customHeight="1">
      <c r="L149" s="27" t="s">
        <v>236</v>
      </c>
      <c r="M149" s="27" t="s">
        <v>447</v>
      </c>
      <c r="N149" s="141">
        <v>5.7</v>
      </c>
      <c r="O149" s="20" t="s">
        <v>684</v>
      </c>
      <c r="P149" s="27">
        <f aca="true" t="shared" si="28" ref="P149">IF(N149&lt;6,4)</f>
        <v>4</v>
      </c>
      <c r="Q149" s="27"/>
      <c r="R149" s="27"/>
      <c r="S149" s="27"/>
      <c r="T149" s="27"/>
      <c r="U149" s="27"/>
    </row>
    <row r="150" spans="12:21" ht="11.25" customHeight="1">
      <c r="L150" s="27" t="s">
        <v>237</v>
      </c>
      <c r="M150" s="27" t="s">
        <v>448</v>
      </c>
      <c r="N150" s="141">
        <v>6.2</v>
      </c>
      <c r="O150" s="20" t="s">
        <v>684</v>
      </c>
      <c r="P150" s="152">
        <v>5</v>
      </c>
      <c r="Q150" s="27"/>
      <c r="R150" s="27"/>
      <c r="S150" s="27"/>
      <c r="T150" s="27"/>
      <c r="U150" s="27"/>
    </row>
    <row r="151" spans="12:21" ht="11.25" customHeight="1">
      <c r="L151" s="27" t="s">
        <v>238</v>
      </c>
      <c r="M151" s="27" t="s">
        <v>449</v>
      </c>
      <c r="N151" s="141">
        <v>3.9</v>
      </c>
      <c r="O151" s="20" t="s">
        <v>684</v>
      </c>
      <c r="P151" s="27">
        <f t="shared" si="22"/>
        <v>3</v>
      </c>
      <c r="Q151" s="27"/>
      <c r="R151" s="27"/>
      <c r="S151" s="27"/>
      <c r="T151" s="27"/>
      <c r="U151" s="27"/>
    </row>
    <row r="152" spans="12:21" ht="11.25" customHeight="1">
      <c r="L152" s="27" t="s">
        <v>239</v>
      </c>
      <c r="M152" s="27" t="s">
        <v>450</v>
      </c>
      <c r="N152" s="141">
        <v>5.2</v>
      </c>
      <c r="O152" s="20" t="s">
        <v>684</v>
      </c>
      <c r="P152" s="27">
        <f aca="true" t="shared" si="29" ref="P152">IF(N152&lt;6,4)</f>
        <v>4</v>
      </c>
      <c r="Q152" s="27"/>
      <c r="R152" s="27"/>
      <c r="S152" s="27"/>
      <c r="T152" s="27"/>
      <c r="U152" s="27"/>
    </row>
    <row r="153" spans="12:21" ht="11.25" customHeight="1">
      <c r="L153" s="27" t="s">
        <v>240</v>
      </c>
      <c r="M153" s="27" t="s">
        <v>451</v>
      </c>
      <c r="N153" s="141">
        <v>6</v>
      </c>
      <c r="O153" s="20" t="s">
        <v>684</v>
      </c>
      <c r="P153" s="152">
        <v>5</v>
      </c>
      <c r="Q153" s="27"/>
      <c r="R153" s="27"/>
      <c r="S153" s="27"/>
      <c r="T153" s="27"/>
      <c r="U153" s="27"/>
    </row>
    <row r="154" spans="12:21" ht="11.25" customHeight="1">
      <c r="L154" s="27" t="s">
        <v>468</v>
      </c>
      <c r="M154" s="27" t="s">
        <v>162</v>
      </c>
      <c r="N154" s="141">
        <v>1.6</v>
      </c>
      <c r="O154" s="20" t="s">
        <v>684</v>
      </c>
      <c r="P154" s="27">
        <f t="shared" si="19"/>
        <v>2</v>
      </c>
      <c r="Q154" s="27"/>
      <c r="R154" s="27"/>
      <c r="S154" s="27"/>
      <c r="T154" s="27"/>
      <c r="U154" s="27"/>
    </row>
    <row r="155" spans="12:21" ht="11.25" customHeight="1">
      <c r="L155" s="27" t="s">
        <v>469</v>
      </c>
      <c r="M155" s="27" t="s">
        <v>161</v>
      </c>
      <c r="N155" s="141">
        <v>2</v>
      </c>
      <c r="O155" s="20" t="s">
        <v>684</v>
      </c>
      <c r="P155" s="27">
        <f>IF(N155&lt;4,3)</f>
        <v>3</v>
      </c>
      <c r="Q155" s="27"/>
      <c r="R155" s="27"/>
      <c r="S155" s="27"/>
      <c r="T155" s="27"/>
      <c r="U155" s="27"/>
    </row>
    <row r="156" spans="12:21" ht="11.25" customHeight="1">
      <c r="L156" s="27" t="s">
        <v>470</v>
      </c>
      <c r="M156" s="27" t="s">
        <v>160</v>
      </c>
      <c r="N156" s="141">
        <v>1.3</v>
      </c>
      <c r="O156" s="20" t="s">
        <v>684</v>
      </c>
      <c r="P156" s="27">
        <f t="shared" si="19"/>
        <v>2</v>
      </c>
      <c r="Q156" s="27"/>
      <c r="R156" s="27"/>
      <c r="S156" s="27"/>
      <c r="T156" s="27"/>
      <c r="U156" s="27"/>
    </row>
    <row r="157" spans="12:21" ht="11.25" customHeight="1">
      <c r="L157" s="42" t="s">
        <v>471</v>
      </c>
      <c r="M157" s="27" t="s">
        <v>472</v>
      </c>
      <c r="N157" s="141">
        <v>2.6</v>
      </c>
      <c r="O157" s="20" t="s">
        <v>684</v>
      </c>
      <c r="P157" s="27">
        <f aca="true" t="shared" si="30" ref="P157:P160">IF(N157&lt;4,3)</f>
        <v>3</v>
      </c>
      <c r="Q157" s="42"/>
      <c r="R157" s="42"/>
      <c r="S157" s="42"/>
      <c r="T157" s="42"/>
      <c r="U157" s="42"/>
    </row>
    <row r="158" spans="12:21" ht="11.25" customHeight="1">
      <c r="L158" s="42" t="s">
        <v>473</v>
      </c>
      <c r="M158" s="42" t="s">
        <v>474</v>
      </c>
      <c r="N158" s="141">
        <v>2</v>
      </c>
      <c r="O158" s="20" t="s">
        <v>684</v>
      </c>
      <c r="P158" s="27">
        <f t="shared" si="30"/>
        <v>3</v>
      </c>
      <c r="Q158" s="42"/>
      <c r="R158" s="42"/>
      <c r="S158" s="42"/>
      <c r="T158" s="42"/>
      <c r="U158" s="42"/>
    </row>
    <row r="159" spans="12:21" ht="11.25" customHeight="1">
      <c r="L159" s="42" t="s">
        <v>475</v>
      </c>
      <c r="M159" s="42" t="s">
        <v>476</v>
      </c>
      <c r="N159" s="141">
        <v>2.1</v>
      </c>
      <c r="O159" s="20" t="s">
        <v>684</v>
      </c>
      <c r="P159" s="27">
        <f t="shared" si="30"/>
        <v>3</v>
      </c>
      <c r="Q159" s="42"/>
      <c r="R159" s="42"/>
      <c r="S159" s="42"/>
      <c r="T159" s="42"/>
      <c r="U159" s="42"/>
    </row>
    <row r="160" spans="12:21" ht="11.25" customHeight="1">
      <c r="L160" s="27" t="s">
        <v>477</v>
      </c>
      <c r="M160" s="27" t="s">
        <v>478</v>
      </c>
      <c r="N160" s="141">
        <v>2.5</v>
      </c>
      <c r="O160" s="20" t="s">
        <v>684</v>
      </c>
      <c r="P160" s="27">
        <f t="shared" si="30"/>
        <v>3</v>
      </c>
      <c r="Q160" s="27"/>
      <c r="R160" s="27"/>
      <c r="S160" s="27"/>
      <c r="T160" s="27"/>
      <c r="U160" s="27"/>
    </row>
    <row r="161" spans="12:21" ht="11.25" customHeight="1">
      <c r="L161" s="42" t="s">
        <v>479</v>
      </c>
      <c r="M161" s="42" t="s">
        <v>480</v>
      </c>
      <c r="N161" s="141">
        <v>1.7</v>
      </c>
      <c r="O161" s="20" t="s">
        <v>684</v>
      </c>
      <c r="P161" s="27">
        <f t="shared" si="19"/>
        <v>2</v>
      </c>
      <c r="Q161" s="42"/>
      <c r="R161" s="42"/>
      <c r="S161" s="42"/>
      <c r="T161" s="42"/>
      <c r="U161" s="42"/>
    </row>
    <row r="162" spans="12:21" ht="11.25" customHeight="1">
      <c r="L162" s="42" t="s">
        <v>481</v>
      </c>
      <c r="M162" s="42" t="s">
        <v>482</v>
      </c>
      <c r="N162" s="141">
        <v>1.4</v>
      </c>
      <c r="O162" s="20" t="s">
        <v>684</v>
      </c>
      <c r="P162" s="27">
        <f t="shared" si="19"/>
        <v>2</v>
      </c>
      <c r="Q162" s="42"/>
      <c r="R162" s="42"/>
      <c r="S162" s="42"/>
      <c r="T162" s="42"/>
      <c r="U162" s="42"/>
    </row>
    <row r="163" spans="12:21" ht="11.25" customHeight="1">
      <c r="L163" s="42" t="s">
        <v>483</v>
      </c>
      <c r="M163" s="42" t="s">
        <v>484</v>
      </c>
      <c r="N163" s="141">
        <v>1.9</v>
      </c>
      <c r="O163" s="20" t="s">
        <v>684</v>
      </c>
      <c r="P163" s="27">
        <f t="shared" si="19"/>
        <v>2</v>
      </c>
      <c r="Q163" s="42"/>
      <c r="R163" s="42"/>
      <c r="S163" s="42"/>
      <c r="T163" s="42"/>
      <c r="U163" s="42"/>
    </row>
    <row r="164" spans="12:21" ht="11.25" customHeight="1">
      <c r="L164" s="42" t="s">
        <v>485</v>
      </c>
      <c r="M164" s="42" t="s">
        <v>486</v>
      </c>
      <c r="N164" s="141">
        <v>1.9</v>
      </c>
      <c r="O164" s="20" t="s">
        <v>684</v>
      </c>
      <c r="P164" s="27">
        <f t="shared" si="19"/>
        <v>2</v>
      </c>
      <c r="Q164" s="42"/>
      <c r="R164" s="42"/>
      <c r="S164" s="42"/>
      <c r="T164" s="42"/>
      <c r="U164" s="42"/>
    </row>
    <row r="165" spans="12:21" ht="11.25" customHeight="1">
      <c r="L165" s="42" t="s">
        <v>487</v>
      </c>
      <c r="M165" s="42" t="s">
        <v>488</v>
      </c>
      <c r="N165" s="141">
        <v>3.8</v>
      </c>
      <c r="O165" s="20" t="s">
        <v>684</v>
      </c>
      <c r="P165" s="27">
        <f>IF(N165&lt;4,3)</f>
        <v>3</v>
      </c>
      <c r="Q165" s="42"/>
      <c r="R165" s="42"/>
      <c r="S165" s="42"/>
      <c r="T165" s="42"/>
      <c r="U165" s="42"/>
    </row>
    <row r="166" spans="12:21" ht="11.25" customHeight="1">
      <c r="L166" s="42" t="s">
        <v>489</v>
      </c>
      <c r="M166" s="42" t="s">
        <v>490</v>
      </c>
      <c r="N166" s="141">
        <v>0.6</v>
      </c>
      <c r="O166" s="20" t="s">
        <v>684</v>
      </c>
      <c r="P166" s="27">
        <f aca="true" t="shared" si="31" ref="P166:P194">IF(N166&lt;1,1)</f>
        <v>1</v>
      </c>
      <c r="Q166" s="42">
        <v>2008</v>
      </c>
      <c r="R166" s="42"/>
      <c r="S166" s="42"/>
      <c r="T166" s="42"/>
      <c r="U166" s="42"/>
    </row>
    <row r="167" spans="12:21" ht="11.25" customHeight="1">
      <c r="L167" s="42" t="s">
        <v>491</v>
      </c>
      <c r="M167" s="42" t="s">
        <v>492</v>
      </c>
      <c r="N167" s="141">
        <v>0.4</v>
      </c>
      <c r="O167" s="20" t="s">
        <v>684</v>
      </c>
      <c r="P167" s="27">
        <f t="shared" si="31"/>
        <v>1</v>
      </c>
      <c r="Q167" s="42">
        <v>2008</v>
      </c>
      <c r="R167" s="42"/>
      <c r="S167" s="42"/>
      <c r="T167" s="42"/>
      <c r="U167" s="42"/>
    </row>
    <row r="168" spans="12:21" ht="11.25" customHeight="1">
      <c r="L168" s="42" t="s">
        <v>493</v>
      </c>
      <c r="M168" s="42" t="s">
        <v>494</v>
      </c>
      <c r="N168" s="141">
        <v>0.7</v>
      </c>
      <c r="O168" s="20" t="s">
        <v>684</v>
      </c>
      <c r="P168" s="27">
        <f t="shared" si="31"/>
        <v>1</v>
      </c>
      <c r="Q168" s="42">
        <v>2008</v>
      </c>
      <c r="R168" s="42"/>
      <c r="S168" s="42"/>
      <c r="T168" s="42"/>
      <c r="U168" s="42"/>
    </row>
    <row r="169" spans="12:21" ht="11.25" customHeight="1">
      <c r="L169" s="27" t="s">
        <v>495</v>
      </c>
      <c r="M169" s="27" t="s">
        <v>496</v>
      </c>
      <c r="N169" s="141">
        <v>0.8</v>
      </c>
      <c r="O169" s="20" t="s">
        <v>684</v>
      </c>
      <c r="P169" s="27">
        <f t="shared" si="31"/>
        <v>1</v>
      </c>
      <c r="Q169" s="27">
        <v>2008</v>
      </c>
      <c r="R169" s="27"/>
      <c r="S169" s="27"/>
      <c r="T169" s="27"/>
      <c r="U169" s="27"/>
    </row>
    <row r="170" spans="12:21" ht="11.25" customHeight="1">
      <c r="L170" s="27" t="s">
        <v>497</v>
      </c>
      <c r="M170" s="27" t="s">
        <v>498</v>
      </c>
      <c r="N170" s="141">
        <v>0.6</v>
      </c>
      <c r="O170" s="20" t="s">
        <v>684</v>
      </c>
      <c r="P170" s="27">
        <f t="shared" si="31"/>
        <v>1</v>
      </c>
      <c r="Q170" s="27">
        <v>2008</v>
      </c>
      <c r="R170" s="27"/>
      <c r="S170" s="27"/>
      <c r="T170" s="27"/>
      <c r="U170" s="27"/>
    </row>
    <row r="171" spans="12:21" ht="11.25" customHeight="1">
      <c r="L171" s="27" t="s">
        <v>499</v>
      </c>
      <c r="M171" s="27" t="s">
        <v>500</v>
      </c>
      <c r="N171" s="141">
        <v>0.3</v>
      </c>
      <c r="O171" s="20" t="s">
        <v>684</v>
      </c>
      <c r="P171" s="27">
        <f t="shared" si="31"/>
        <v>1</v>
      </c>
      <c r="Q171" s="27">
        <v>2008</v>
      </c>
      <c r="R171" s="27"/>
      <c r="S171" s="27"/>
      <c r="T171" s="27"/>
      <c r="U171" s="27"/>
    </row>
    <row r="172" spans="12:21" ht="11.25" customHeight="1">
      <c r="L172" s="27" t="s">
        <v>501</v>
      </c>
      <c r="M172" s="27" t="s">
        <v>502</v>
      </c>
      <c r="N172" s="141">
        <v>0.6</v>
      </c>
      <c r="O172" s="20" t="s">
        <v>684</v>
      </c>
      <c r="P172" s="27">
        <f t="shared" si="31"/>
        <v>1</v>
      </c>
      <c r="Q172" s="27">
        <v>2008</v>
      </c>
      <c r="R172" s="27"/>
      <c r="S172" s="27"/>
      <c r="T172" s="27"/>
      <c r="U172" s="27"/>
    </row>
    <row r="173" spans="12:21" ht="11.25" customHeight="1">
      <c r="L173" s="27" t="s">
        <v>503</v>
      </c>
      <c r="M173" s="27" t="s">
        <v>504</v>
      </c>
      <c r="N173" s="141">
        <v>0.6</v>
      </c>
      <c r="O173" s="20" t="s">
        <v>684</v>
      </c>
      <c r="P173" s="27">
        <f t="shared" si="31"/>
        <v>1</v>
      </c>
      <c r="Q173" s="27">
        <v>2008</v>
      </c>
      <c r="R173" s="27"/>
      <c r="S173" s="27"/>
      <c r="T173" s="27"/>
      <c r="U173" s="27"/>
    </row>
    <row r="174" spans="12:21" ht="11.25" customHeight="1">
      <c r="L174" s="27" t="s">
        <v>505</v>
      </c>
      <c r="M174" s="27" t="s">
        <v>506</v>
      </c>
      <c r="N174" s="141">
        <v>0.4</v>
      </c>
      <c r="O174" s="20" t="s">
        <v>684</v>
      </c>
      <c r="P174" s="27">
        <f t="shared" si="31"/>
        <v>1</v>
      </c>
      <c r="Q174" s="27">
        <v>2008</v>
      </c>
      <c r="R174" s="27"/>
      <c r="S174" s="27"/>
      <c r="T174" s="27"/>
      <c r="U174" s="27"/>
    </row>
    <row r="175" spans="12:21" ht="11.25" customHeight="1">
      <c r="L175" s="27" t="s">
        <v>507</v>
      </c>
      <c r="M175" s="27" t="s">
        <v>508</v>
      </c>
      <c r="N175" s="141">
        <v>0.7</v>
      </c>
      <c r="O175" s="20" t="s">
        <v>684</v>
      </c>
      <c r="P175" s="27">
        <f t="shared" si="31"/>
        <v>1</v>
      </c>
      <c r="Q175" s="27">
        <v>2008</v>
      </c>
      <c r="R175" s="27"/>
      <c r="S175" s="27"/>
      <c r="T175" s="27"/>
      <c r="U175" s="27"/>
    </row>
    <row r="176" spans="12:21" ht="11.25" customHeight="1">
      <c r="L176" s="27" t="s">
        <v>509</v>
      </c>
      <c r="M176" s="27" t="s">
        <v>510</v>
      </c>
      <c r="N176" s="141">
        <v>0.6</v>
      </c>
      <c r="O176" s="20" t="s">
        <v>684</v>
      </c>
      <c r="P176" s="27">
        <f t="shared" si="31"/>
        <v>1</v>
      </c>
      <c r="Q176" s="27">
        <v>2008</v>
      </c>
      <c r="R176" s="27"/>
      <c r="S176" s="27"/>
      <c r="T176" s="27"/>
      <c r="U176" s="27"/>
    </row>
    <row r="177" spans="12:21" ht="11.25" customHeight="1">
      <c r="L177" s="27" t="s">
        <v>511</v>
      </c>
      <c r="M177" s="27" t="s">
        <v>512</v>
      </c>
      <c r="N177" s="141">
        <v>0.5</v>
      </c>
      <c r="O177" s="20" t="s">
        <v>684</v>
      </c>
      <c r="P177" s="27">
        <f t="shared" si="31"/>
        <v>1</v>
      </c>
      <c r="Q177" s="27">
        <v>2008</v>
      </c>
      <c r="R177" s="27"/>
      <c r="S177" s="27"/>
      <c r="T177" s="27"/>
      <c r="U177" s="27"/>
    </row>
    <row r="178" spans="12:21" ht="11.25" customHeight="1">
      <c r="L178" s="27" t="s">
        <v>513</v>
      </c>
      <c r="M178" s="27" t="s">
        <v>514</v>
      </c>
      <c r="N178" s="141">
        <v>4.2</v>
      </c>
      <c r="O178" s="20" t="s">
        <v>684</v>
      </c>
      <c r="P178" s="27">
        <f aca="true" t="shared" si="32" ref="P178:P180">IF(N178&lt;6,4)</f>
        <v>4</v>
      </c>
      <c r="Q178" s="27"/>
      <c r="R178" s="27"/>
      <c r="S178" s="27"/>
      <c r="T178" s="27"/>
      <c r="U178" s="27"/>
    </row>
    <row r="179" spans="12:21" ht="11.25" customHeight="1">
      <c r="L179" s="27" t="s">
        <v>515</v>
      </c>
      <c r="M179" s="27" t="s">
        <v>516</v>
      </c>
      <c r="N179" s="141">
        <v>6.1</v>
      </c>
      <c r="O179" s="20" t="s">
        <v>684</v>
      </c>
      <c r="P179" s="152">
        <v>5</v>
      </c>
      <c r="Q179" s="27"/>
      <c r="R179" s="27"/>
      <c r="S179" s="27"/>
      <c r="T179" s="27"/>
      <c r="U179" s="27"/>
    </row>
    <row r="180" spans="12:21" ht="11.25" customHeight="1">
      <c r="L180" s="27" t="s">
        <v>517</v>
      </c>
      <c r="M180" s="27" t="s">
        <v>518</v>
      </c>
      <c r="N180" s="141">
        <v>4.5</v>
      </c>
      <c r="O180" s="20" t="s">
        <v>684</v>
      </c>
      <c r="P180" s="27">
        <f t="shared" si="32"/>
        <v>4</v>
      </c>
      <c r="Q180" s="27"/>
      <c r="R180" s="27"/>
      <c r="S180" s="27"/>
      <c r="T180" s="27"/>
      <c r="U180" s="27"/>
    </row>
    <row r="181" spans="12:21" ht="11.25" customHeight="1">
      <c r="L181" s="27" t="s">
        <v>519</v>
      </c>
      <c r="M181" s="27" t="s">
        <v>520</v>
      </c>
      <c r="N181" s="141">
        <v>6.9</v>
      </c>
      <c r="O181" s="20" t="s">
        <v>684</v>
      </c>
      <c r="P181" s="152">
        <v>5</v>
      </c>
      <c r="Q181" s="27"/>
      <c r="R181" s="27"/>
      <c r="S181" s="27"/>
      <c r="T181" s="27"/>
      <c r="U181" s="27"/>
    </row>
    <row r="182" spans="12:21" ht="11.25" customHeight="1">
      <c r="L182" s="27" t="s">
        <v>521</v>
      </c>
      <c r="M182" s="27" t="s">
        <v>522</v>
      </c>
      <c r="N182" s="141">
        <v>6.4</v>
      </c>
      <c r="O182" s="20" t="s">
        <v>684</v>
      </c>
      <c r="P182" s="152">
        <v>5</v>
      </c>
      <c r="Q182" s="27"/>
      <c r="R182" s="27"/>
      <c r="S182" s="27"/>
      <c r="T182" s="27"/>
      <c r="U182" s="27"/>
    </row>
    <row r="183" spans="12:21" ht="11.25" customHeight="1">
      <c r="L183" s="27" t="s">
        <v>523</v>
      </c>
      <c r="M183" s="27" t="s">
        <v>524</v>
      </c>
      <c r="N183" s="141">
        <v>6.8</v>
      </c>
      <c r="O183" s="20" t="s">
        <v>684</v>
      </c>
      <c r="P183" s="152">
        <v>5</v>
      </c>
      <c r="Q183" s="27"/>
      <c r="R183" s="27"/>
      <c r="S183" s="27"/>
      <c r="T183" s="27"/>
      <c r="U183" s="27"/>
    </row>
    <row r="184" spans="12:21" ht="11.25" customHeight="1">
      <c r="L184" s="27" t="s">
        <v>525</v>
      </c>
      <c r="M184" s="27" t="s">
        <v>526</v>
      </c>
      <c r="N184" s="141">
        <v>7.3</v>
      </c>
      <c r="O184" s="20" t="s">
        <v>684</v>
      </c>
      <c r="P184" s="152">
        <v>5</v>
      </c>
      <c r="Q184" s="27"/>
      <c r="R184" s="27"/>
      <c r="S184" s="27"/>
      <c r="T184" s="27"/>
      <c r="U184" s="27"/>
    </row>
    <row r="185" spans="12:21" ht="11.25" customHeight="1">
      <c r="L185" s="27" t="s">
        <v>527</v>
      </c>
      <c r="M185" s="27" t="s">
        <v>528</v>
      </c>
      <c r="N185" s="141">
        <v>6.6</v>
      </c>
      <c r="O185" s="20" t="s">
        <v>684</v>
      </c>
      <c r="P185" s="152">
        <v>5</v>
      </c>
      <c r="Q185" s="27"/>
      <c r="R185" s="27"/>
      <c r="S185" s="27"/>
      <c r="T185" s="27"/>
      <c r="U185" s="27"/>
    </row>
    <row r="186" spans="12:21" ht="11.25" customHeight="1">
      <c r="L186" s="27" t="s">
        <v>529</v>
      </c>
      <c r="M186" s="27" t="s">
        <v>530</v>
      </c>
      <c r="N186" s="141">
        <v>6.8</v>
      </c>
      <c r="O186" s="20" t="s">
        <v>684</v>
      </c>
      <c r="P186" s="152">
        <v>5</v>
      </c>
      <c r="Q186" s="27"/>
      <c r="R186" s="27"/>
      <c r="S186" s="27"/>
      <c r="T186" s="27"/>
      <c r="U186" s="27"/>
    </row>
    <row r="187" spans="12:21" ht="11.25" customHeight="1">
      <c r="L187" s="27" t="s">
        <v>531</v>
      </c>
      <c r="M187" s="27" t="s">
        <v>382</v>
      </c>
      <c r="N187" s="141">
        <v>1.9</v>
      </c>
      <c r="O187" s="20" t="s">
        <v>684</v>
      </c>
      <c r="P187" s="27">
        <f aca="true" t="shared" si="33" ref="P187:P190">IF(N187&lt;2,2)</f>
        <v>2</v>
      </c>
      <c r="Q187" s="27"/>
      <c r="R187" s="27"/>
      <c r="S187" s="27"/>
      <c r="T187" s="27"/>
      <c r="U187" s="27"/>
    </row>
    <row r="188" spans="12:21" ht="11.25" customHeight="1">
      <c r="L188" s="27" t="s">
        <v>532</v>
      </c>
      <c r="M188" s="27" t="s">
        <v>533</v>
      </c>
      <c r="N188" s="141">
        <v>1</v>
      </c>
      <c r="O188" s="20" t="s">
        <v>684</v>
      </c>
      <c r="P188" s="27">
        <f t="shared" si="33"/>
        <v>2</v>
      </c>
      <c r="Q188" s="27"/>
      <c r="R188" s="27"/>
      <c r="S188" s="27"/>
      <c r="T188" s="27"/>
      <c r="U188" s="27"/>
    </row>
    <row r="189" spans="12:21" ht="11.25" customHeight="1">
      <c r="L189" s="27" t="s">
        <v>534</v>
      </c>
      <c r="M189" s="27" t="s">
        <v>383</v>
      </c>
      <c r="N189" s="141">
        <v>1.4</v>
      </c>
      <c r="O189" s="20" t="s">
        <v>684</v>
      </c>
      <c r="P189" s="27">
        <f t="shared" si="33"/>
        <v>2</v>
      </c>
      <c r="Q189" s="27"/>
      <c r="R189" s="27"/>
      <c r="S189" s="27"/>
      <c r="T189" s="27"/>
      <c r="U189" s="27"/>
    </row>
    <row r="190" spans="12:21" ht="11.25" customHeight="1">
      <c r="L190" s="42" t="s">
        <v>535</v>
      </c>
      <c r="M190" s="42" t="s">
        <v>384</v>
      </c>
      <c r="N190" s="141">
        <v>1.2</v>
      </c>
      <c r="O190" s="20" t="s">
        <v>684</v>
      </c>
      <c r="P190" s="27">
        <f t="shared" si="33"/>
        <v>2</v>
      </c>
      <c r="Q190" s="42"/>
      <c r="R190" s="42"/>
      <c r="S190" s="42"/>
      <c r="T190" s="42"/>
      <c r="U190" s="42"/>
    </row>
    <row r="191" spans="12:21" ht="11.25" customHeight="1">
      <c r="L191" s="42" t="s">
        <v>536</v>
      </c>
      <c r="M191" s="42" t="s">
        <v>537</v>
      </c>
      <c r="N191" s="141">
        <v>0.9</v>
      </c>
      <c r="O191" s="20" t="s">
        <v>684</v>
      </c>
      <c r="P191" s="27">
        <f t="shared" si="31"/>
        <v>1</v>
      </c>
      <c r="Q191" s="42"/>
      <c r="R191" s="42"/>
      <c r="S191" s="42"/>
      <c r="T191" s="42"/>
      <c r="U191" s="42"/>
    </row>
    <row r="192" spans="12:21" ht="11.25" customHeight="1">
      <c r="L192" s="42" t="s">
        <v>538</v>
      </c>
      <c r="M192" s="42" t="s">
        <v>539</v>
      </c>
      <c r="N192" s="141">
        <v>1.1</v>
      </c>
      <c r="O192" s="20" t="s">
        <v>684</v>
      </c>
      <c r="P192" s="27">
        <f aca="true" t="shared" si="34" ref="P192:P193">IF(N192&lt;2,2)</f>
        <v>2</v>
      </c>
      <c r="Q192" s="42"/>
      <c r="R192" s="42"/>
      <c r="S192" s="42"/>
      <c r="T192" s="42"/>
      <c r="U192" s="42"/>
    </row>
    <row r="193" spans="12:21" ht="11.25" customHeight="1">
      <c r="L193" s="42" t="s">
        <v>540</v>
      </c>
      <c r="M193" s="42" t="s">
        <v>385</v>
      </c>
      <c r="N193" s="141">
        <v>1.3</v>
      </c>
      <c r="O193" s="20" t="s">
        <v>684</v>
      </c>
      <c r="P193" s="27">
        <f t="shared" si="34"/>
        <v>2</v>
      </c>
      <c r="Q193" s="42"/>
      <c r="R193" s="42"/>
      <c r="S193" s="42"/>
      <c r="T193" s="42"/>
      <c r="U193" s="42"/>
    </row>
    <row r="194" spans="12:21" ht="11.25" customHeight="1">
      <c r="L194" s="42" t="s">
        <v>541</v>
      </c>
      <c r="M194" s="42" t="s">
        <v>542</v>
      </c>
      <c r="N194" s="141">
        <v>0.8</v>
      </c>
      <c r="O194" s="20" t="s">
        <v>684</v>
      </c>
      <c r="P194" s="27">
        <f t="shared" si="31"/>
        <v>1</v>
      </c>
      <c r="Q194" s="42"/>
      <c r="R194" s="42"/>
      <c r="S194" s="42"/>
      <c r="T194" s="42"/>
      <c r="U194" s="42"/>
    </row>
    <row r="195" spans="12:21" ht="11.25" customHeight="1">
      <c r="L195" s="42" t="s">
        <v>543</v>
      </c>
      <c r="M195" s="42" t="s">
        <v>544</v>
      </c>
      <c r="N195" s="141">
        <v>0.9</v>
      </c>
      <c r="O195" s="20" t="s">
        <v>684</v>
      </c>
      <c r="P195" s="27">
        <f aca="true" t="shared" si="35" ref="P195:P200">IF(N195&lt;1,1)</f>
        <v>1</v>
      </c>
      <c r="Q195" s="42"/>
      <c r="R195" s="42"/>
      <c r="S195" s="42"/>
      <c r="T195" s="42"/>
      <c r="U195" s="42"/>
    </row>
    <row r="196" spans="12:21" ht="11.25" customHeight="1">
      <c r="L196" s="42" t="s">
        <v>545</v>
      </c>
      <c r="M196" s="42" t="s">
        <v>546</v>
      </c>
      <c r="N196" s="141">
        <v>1</v>
      </c>
      <c r="O196" s="20" t="s">
        <v>684</v>
      </c>
      <c r="P196" s="27">
        <f aca="true" t="shared" si="36" ref="P196:P199">IF(N196&lt;2,2)</f>
        <v>2</v>
      </c>
      <c r="Q196" s="42"/>
      <c r="R196" s="42"/>
      <c r="S196" s="42"/>
      <c r="T196" s="42"/>
      <c r="U196" s="42"/>
    </row>
    <row r="197" spans="12:21" ht="11.25" customHeight="1">
      <c r="L197" s="42" t="s">
        <v>547</v>
      </c>
      <c r="M197" s="42" t="s">
        <v>548</v>
      </c>
      <c r="N197" s="141">
        <v>1.1</v>
      </c>
      <c r="O197" s="20" t="s">
        <v>684</v>
      </c>
      <c r="P197" s="27">
        <f t="shared" si="36"/>
        <v>2</v>
      </c>
      <c r="Q197" s="42"/>
      <c r="R197" s="42"/>
      <c r="S197" s="42"/>
      <c r="T197" s="42"/>
      <c r="U197" s="42"/>
    </row>
    <row r="198" spans="12:21" ht="11.25" customHeight="1">
      <c r="L198" s="42" t="s">
        <v>549</v>
      </c>
      <c r="M198" s="42" t="s">
        <v>386</v>
      </c>
      <c r="N198" s="141">
        <v>1.5</v>
      </c>
      <c r="O198" s="20" t="s">
        <v>684</v>
      </c>
      <c r="P198" s="27">
        <f t="shared" si="36"/>
        <v>2</v>
      </c>
      <c r="Q198" s="42"/>
      <c r="R198" s="42"/>
      <c r="S198" s="42"/>
      <c r="T198" s="42"/>
      <c r="U198" s="42"/>
    </row>
    <row r="199" spans="12:21" ht="11.25" customHeight="1">
      <c r="L199" s="42" t="s">
        <v>550</v>
      </c>
      <c r="M199" s="42" t="s">
        <v>551</v>
      </c>
      <c r="N199" s="141">
        <v>1</v>
      </c>
      <c r="O199" s="20" t="s">
        <v>684</v>
      </c>
      <c r="P199" s="27">
        <f t="shared" si="36"/>
        <v>2</v>
      </c>
      <c r="Q199" s="42"/>
      <c r="R199" s="42"/>
      <c r="S199" s="42"/>
      <c r="T199" s="42"/>
      <c r="U199" s="42"/>
    </row>
    <row r="200" spans="12:21" ht="11.25" customHeight="1">
      <c r="L200" s="42" t="s">
        <v>552</v>
      </c>
      <c r="M200" s="42" t="s">
        <v>553</v>
      </c>
      <c r="N200" s="141">
        <v>0.7</v>
      </c>
      <c r="O200" s="20" t="s">
        <v>684</v>
      </c>
      <c r="P200" s="27">
        <f t="shared" si="35"/>
        <v>1</v>
      </c>
      <c r="Q200" s="42"/>
      <c r="R200" s="42"/>
      <c r="S200" s="42"/>
      <c r="T200" s="42"/>
      <c r="U200" s="42"/>
    </row>
    <row r="201" spans="12:21" ht="11.25" customHeight="1">
      <c r="L201" s="42" t="s">
        <v>554</v>
      </c>
      <c r="M201" s="42" t="s">
        <v>387</v>
      </c>
      <c r="N201" s="141">
        <v>1.4</v>
      </c>
      <c r="O201" s="20" t="s">
        <v>684</v>
      </c>
      <c r="P201" s="27">
        <f aca="true" t="shared" si="37" ref="P201:P240">IF(N201&lt;2,2)</f>
        <v>2</v>
      </c>
      <c r="Q201" s="42"/>
      <c r="R201" s="42"/>
      <c r="S201" s="42"/>
      <c r="T201" s="42"/>
      <c r="U201" s="42"/>
    </row>
    <row r="202" spans="12:21" ht="11.25" customHeight="1">
      <c r="L202" s="42" t="s">
        <v>555</v>
      </c>
      <c r="M202" s="42" t="s">
        <v>556</v>
      </c>
      <c r="N202" s="141">
        <v>1.6</v>
      </c>
      <c r="O202" s="20" t="s">
        <v>684</v>
      </c>
      <c r="P202" s="27">
        <f t="shared" si="37"/>
        <v>2</v>
      </c>
      <c r="Q202" s="42"/>
      <c r="R202" s="42"/>
      <c r="S202" s="42"/>
      <c r="T202" s="42"/>
      <c r="U202" s="42"/>
    </row>
    <row r="203" spans="12:21" ht="11.25" customHeight="1">
      <c r="L203" s="42" t="s">
        <v>557</v>
      </c>
      <c r="M203" s="42" t="s">
        <v>558</v>
      </c>
      <c r="N203" s="141">
        <v>3.6</v>
      </c>
      <c r="O203" s="20" t="s">
        <v>684</v>
      </c>
      <c r="P203" s="27">
        <f aca="true" t="shared" si="38" ref="P203:P209">IF(N203&lt;4,3)</f>
        <v>3</v>
      </c>
      <c r="Q203" s="42"/>
      <c r="R203" s="42"/>
      <c r="S203" s="42"/>
      <c r="T203" s="42"/>
      <c r="U203" s="42"/>
    </row>
    <row r="204" spans="12:21" ht="11.25" customHeight="1">
      <c r="L204" s="42" t="s">
        <v>559</v>
      </c>
      <c r="M204" s="42" t="s">
        <v>560</v>
      </c>
      <c r="N204" s="141">
        <v>4.8</v>
      </c>
      <c r="O204" s="20" t="s">
        <v>684</v>
      </c>
      <c r="P204" s="27">
        <f aca="true" t="shared" si="39" ref="P204:P205">IF(N204&lt;6,4)</f>
        <v>4</v>
      </c>
      <c r="Q204" s="42"/>
      <c r="R204" s="42"/>
      <c r="S204" s="42"/>
      <c r="T204" s="42"/>
      <c r="U204" s="42"/>
    </row>
    <row r="205" spans="12:21" ht="11.25" customHeight="1">
      <c r="L205" s="42" t="s">
        <v>561</v>
      </c>
      <c r="M205" s="42" t="s">
        <v>562</v>
      </c>
      <c r="N205" s="141">
        <v>4.3</v>
      </c>
      <c r="O205" s="20" t="s">
        <v>684</v>
      </c>
      <c r="P205" s="27">
        <f t="shared" si="39"/>
        <v>4</v>
      </c>
      <c r="Q205" s="42"/>
      <c r="R205" s="42"/>
      <c r="S205" s="42"/>
      <c r="T205" s="42"/>
      <c r="U205" s="42"/>
    </row>
    <row r="206" spans="12:21" ht="11.25" customHeight="1">
      <c r="L206" s="27" t="s">
        <v>563</v>
      </c>
      <c r="M206" s="27" t="s">
        <v>564</v>
      </c>
      <c r="N206" s="141">
        <v>3.4</v>
      </c>
      <c r="O206" s="20" t="s">
        <v>684</v>
      </c>
      <c r="P206" s="27">
        <f t="shared" si="38"/>
        <v>3</v>
      </c>
      <c r="Q206" s="27"/>
      <c r="R206" s="27"/>
      <c r="S206" s="27"/>
      <c r="T206" s="27"/>
      <c r="U206" s="27"/>
    </row>
    <row r="207" spans="12:21" ht="11.25" customHeight="1">
      <c r="L207" s="27" t="s">
        <v>565</v>
      </c>
      <c r="M207" s="27" t="s">
        <v>566</v>
      </c>
      <c r="N207" s="141">
        <v>4</v>
      </c>
      <c r="O207" s="20" t="s">
        <v>684</v>
      </c>
      <c r="P207" s="27">
        <f aca="true" t="shared" si="40" ref="P207">IF(N207&lt;6,4)</f>
        <v>4</v>
      </c>
      <c r="Q207" s="27"/>
      <c r="R207" s="27"/>
      <c r="S207" s="27"/>
      <c r="T207" s="27"/>
      <c r="U207" s="27"/>
    </row>
    <row r="208" spans="12:21" ht="11.25" customHeight="1">
      <c r="L208" s="27" t="s">
        <v>567</v>
      </c>
      <c r="M208" s="27" t="s">
        <v>388</v>
      </c>
      <c r="N208" s="141">
        <v>2.8</v>
      </c>
      <c r="O208" s="20" t="s">
        <v>684</v>
      </c>
      <c r="P208" s="27">
        <f t="shared" si="38"/>
        <v>3</v>
      </c>
      <c r="Q208" s="27"/>
      <c r="R208" s="27"/>
      <c r="S208" s="27"/>
      <c r="T208" s="27"/>
      <c r="U208" s="27"/>
    </row>
    <row r="209" spans="12:21" ht="11.25" customHeight="1">
      <c r="L209" s="27" t="s">
        <v>568</v>
      </c>
      <c r="M209" s="27" t="s">
        <v>389</v>
      </c>
      <c r="N209" s="141">
        <v>3.5</v>
      </c>
      <c r="O209" s="20" t="s">
        <v>684</v>
      </c>
      <c r="P209" s="27">
        <f t="shared" si="38"/>
        <v>3</v>
      </c>
      <c r="Q209" s="27"/>
      <c r="R209" s="27"/>
      <c r="S209" s="27"/>
      <c r="T209" s="27"/>
      <c r="U209" s="27"/>
    </row>
    <row r="210" spans="12:21" ht="11.25" customHeight="1">
      <c r="L210" s="27" t="s">
        <v>569</v>
      </c>
      <c r="M210" s="27" t="s">
        <v>570</v>
      </c>
      <c r="N210" s="141">
        <v>1.6</v>
      </c>
      <c r="O210" s="20" t="s">
        <v>684</v>
      </c>
      <c r="P210" s="27">
        <f t="shared" si="37"/>
        <v>2</v>
      </c>
      <c r="Q210" s="27"/>
      <c r="R210" s="27"/>
      <c r="S210" s="27"/>
      <c r="T210" s="27"/>
      <c r="U210" s="27"/>
    </row>
    <row r="211" spans="12:21" ht="11.25" customHeight="1">
      <c r="L211" s="27" t="s">
        <v>571</v>
      </c>
      <c r="M211" s="27" t="s">
        <v>572</v>
      </c>
      <c r="N211" s="141">
        <v>1.5</v>
      </c>
      <c r="O211" s="20" t="s">
        <v>684</v>
      </c>
      <c r="P211" s="27">
        <f t="shared" si="37"/>
        <v>2</v>
      </c>
      <c r="Q211" s="27"/>
      <c r="R211" s="27"/>
      <c r="S211" s="27"/>
      <c r="T211" s="27"/>
      <c r="U211" s="27"/>
    </row>
    <row r="212" spans="12:21" ht="11.25" customHeight="1">
      <c r="L212" s="27" t="s">
        <v>573</v>
      </c>
      <c r="M212" s="27" t="s">
        <v>574</v>
      </c>
      <c r="N212" s="141">
        <v>1.5</v>
      </c>
      <c r="O212" s="20" t="s">
        <v>684</v>
      </c>
      <c r="P212" s="27">
        <f t="shared" si="37"/>
        <v>2</v>
      </c>
      <c r="Q212" s="27"/>
      <c r="R212" s="27"/>
      <c r="S212" s="27"/>
      <c r="T212" s="27"/>
      <c r="U212" s="27"/>
    </row>
    <row r="213" spans="12:21" ht="11.25" customHeight="1">
      <c r="L213" s="42" t="s">
        <v>575</v>
      </c>
      <c r="M213" s="42" t="s">
        <v>576</v>
      </c>
      <c r="N213" s="141">
        <v>1.8</v>
      </c>
      <c r="O213" s="20" t="s">
        <v>684</v>
      </c>
      <c r="P213" s="27">
        <f t="shared" si="37"/>
        <v>2</v>
      </c>
      <c r="Q213" s="42"/>
      <c r="R213" s="42"/>
      <c r="S213" s="42"/>
      <c r="T213" s="42"/>
      <c r="U213" s="42"/>
    </row>
    <row r="214" spans="12:21" ht="11.25" customHeight="1">
      <c r="L214" s="42" t="s">
        <v>577</v>
      </c>
      <c r="M214" s="42" t="s">
        <v>578</v>
      </c>
      <c r="N214" s="141">
        <v>1.6</v>
      </c>
      <c r="O214" s="20" t="s">
        <v>684</v>
      </c>
      <c r="P214" s="27">
        <f t="shared" si="37"/>
        <v>2</v>
      </c>
      <c r="Q214" s="42"/>
      <c r="R214" s="42"/>
      <c r="S214" s="42"/>
      <c r="T214" s="42"/>
      <c r="U214" s="42"/>
    </row>
    <row r="215" spans="12:21" ht="11.25" customHeight="1">
      <c r="L215" s="42" t="s">
        <v>579</v>
      </c>
      <c r="M215" s="42" t="s">
        <v>369</v>
      </c>
      <c r="N215" s="141">
        <v>2.4</v>
      </c>
      <c r="O215" s="20" t="s">
        <v>684</v>
      </c>
      <c r="P215" s="27">
        <f>IF(N215&lt;4,3)</f>
        <v>3</v>
      </c>
      <c r="Q215" s="42"/>
      <c r="R215" s="42"/>
      <c r="S215" s="42"/>
      <c r="T215" s="42"/>
      <c r="U215" s="42"/>
    </row>
    <row r="216" spans="12:21" ht="11.25" customHeight="1">
      <c r="L216" s="42" t="s">
        <v>580</v>
      </c>
      <c r="M216" s="42" t="s">
        <v>581</v>
      </c>
      <c r="N216" s="141">
        <v>1.8</v>
      </c>
      <c r="O216" s="20" t="s">
        <v>684</v>
      </c>
      <c r="P216" s="27">
        <f t="shared" si="37"/>
        <v>2</v>
      </c>
      <c r="Q216" s="42"/>
      <c r="R216" s="42"/>
      <c r="S216" s="42"/>
      <c r="T216" s="42"/>
      <c r="U216" s="42"/>
    </row>
    <row r="217" spans="12:21" ht="11.25" customHeight="1">
      <c r="L217" s="27" t="s">
        <v>582</v>
      </c>
      <c r="M217" s="42" t="s">
        <v>583</v>
      </c>
      <c r="N217" s="141">
        <v>1.8</v>
      </c>
      <c r="O217" s="20" t="s">
        <v>684</v>
      </c>
      <c r="P217" s="27">
        <f t="shared" si="37"/>
        <v>2</v>
      </c>
      <c r="Q217" s="27"/>
      <c r="R217" s="27"/>
      <c r="S217" s="27"/>
      <c r="T217" s="27"/>
      <c r="U217" s="27"/>
    </row>
    <row r="218" spans="12:21" ht="11.25" customHeight="1">
      <c r="L218" s="27" t="s">
        <v>584</v>
      </c>
      <c r="M218" s="42" t="s">
        <v>585</v>
      </c>
      <c r="N218" s="141">
        <v>5</v>
      </c>
      <c r="O218" s="20" t="s">
        <v>684</v>
      </c>
      <c r="P218" s="27">
        <f aca="true" t="shared" si="41" ref="P218">IF(N218&lt;6,4)</f>
        <v>4</v>
      </c>
      <c r="Q218" s="27"/>
      <c r="R218" s="27"/>
      <c r="S218" s="27"/>
      <c r="T218" s="27"/>
      <c r="U218" s="27"/>
    </row>
    <row r="219" spans="12:21" ht="11.25" customHeight="1">
      <c r="L219" s="42" t="s">
        <v>586</v>
      </c>
      <c r="M219" s="42" t="s">
        <v>587</v>
      </c>
      <c r="N219" s="141">
        <v>3.9</v>
      </c>
      <c r="O219" s="20" t="s">
        <v>684</v>
      </c>
      <c r="P219" s="27">
        <f aca="true" t="shared" si="42" ref="P219">IF(N219&lt;4,3)</f>
        <v>3</v>
      </c>
      <c r="Q219" s="42"/>
      <c r="R219" s="42"/>
      <c r="S219" s="42"/>
      <c r="T219" s="42"/>
      <c r="U219" s="42"/>
    </row>
    <row r="220" spans="12:21" ht="11.25" customHeight="1">
      <c r="L220" s="42" t="s">
        <v>588</v>
      </c>
      <c r="M220" s="42" t="s">
        <v>589</v>
      </c>
      <c r="N220" s="141">
        <v>1.2</v>
      </c>
      <c r="O220" s="20" t="s">
        <v>684</v>
      </c>
      <c r="P220" s="27">
        <f t="shared" si="37"/>
        <v>2</v>
      </c>
      <c r="Q220" s="42"/>
      <c r="R220" s="42"/>
      <c r="S220" s="42"/>
      <c r="T220" s="42"/>
      <c r="U220" s="42"/>
    </row>
    <row r="221" spans="12:21" ht="11.25" customHeight="1">
      <c r="L221" s="42" t="s">
        <v>590</v>
      </c>
      <c r="M221" s="42" t="s">
        <v>591</v>
      </c>
      <c r="N221" s="141">
        <v>1.2</v>
      </c>
      <c r="O221" s="20" t="s">
        <v>684</v>
      </c>
      <c r="P221" s="27">
        <f t="shared" si="37"/>
        <v>2</v>
      </c>
      <c r="Q221" s="42"/>
      <c r="R221" s="42"/>
      <c r="S221" s="42"/>
      <c r="T221" s="42"/>
      <c r="U221" s="42"/>
    </row>
    <row r="222" spans="12:21" ht="11.25" customHeight="1">
      <c r="L222" s="42" t="s">
        <v>592</v>
      </c>
      <c r="M222" s="27" t="s">
        <v>593</v>
      </c>
      <c r="N222" s="141">
        <v>1.1</v>
      </c>
      <c r="O222" s="20" t="s">
        <v>684</v>
      </c>
      <c r="P222" s="27">
        <f t="shared" si="37"/>
        <v>2</v>
      </c>
      <c r="Q222" s="42"/>
      <c r="R222" s="42"/>
      <c r="S222" s="42"/>
      <c r="T222" s="42"/>
      <c r="U222" s="42"/>
    </row>
    <row r="223" spans="12:21" ht="11.25" customHeight="1">
      <c r="L223" s="42" t="s">
        <v>594</v>
      </c>
      <c r="M223" s="42" t="s">
        <v>595</v>
      </c>
      <c r="N223" s="141">
        <v>1.2</v>
      </c>
      <c r="O223" s="20" t="s">
        <v>684</v>
      </c>
      <c r="P223" s="27">
        <f t="shared" si="37"/>
        <v>2</v>
      </c>
      <c r="Q223" s="42"/>
      <c r="R223" s="42"/>
      <c r="S223" s="42"/>
      <c r="T223" s="42"/>
      <c r="U223" s="42"/>
    </row>
    <row r="224" spans="12:21" ht="11.25" customHeight="1">
      <c r="L224" s="42" t="s">
        <v>597</v>
      </c>
      <c r="M224" s="42" t="s">
        <v>598</v>
      </c>
      <c r="N224" s="141">
        <v>1.3</v>
      </c>
      <c r="O224" s="20" t="s">
        <v>684</v>
      </c>
      <c r="P224" s="27">
        <f t="shared" si="37"/>
        <v>2</v>
      </c>
      <c r="Q224" s="42"/>
      <c r="R224" s="42"/>
      <c r="S224" s="42"/>
      <c r="T224" s="42"/>
      <c r="U224" s="42"/>
    </row>
    <row r="225" spans="12:21" ht="11.25" customHeight="1">
      <c r="L225" s="42" t="s">
        <v>243</v>
      </c>
      <c r="M225" s="42" t="s">
        <v>245</v>
      </c>
      <c r="N225" s="141">
        <v>1.1</v>
      </c>
      <c r="O225" s="20" t="s">
        <v>684</v>
      </c>
      <c r="P225" s="27">
        <f t="shared" si="37"/>
        <v>2</v>
      </c>
      <c r="Q225" s="42"/>
      <c r="R225" s="42"/>
      <c r="S225" s="42"/>
      <c r="T225" s="42"/>
      <c r="U225" s="42"/>
    </row>
    <row r="226" spans="12:21" ht="11.25" customHeight="1">
      <c r="L226" s="42" t="s">
        <v>244</v>
      </c>
      <c r="M226" s="42" t="s">
        <v>596</v>
      </c>
      <c r="N226" s="141">
        <v>1.5</v>
      </c>
      <c r="O226" s="20" t="s">
        <v>684</v>
      </c>
      <c r="P226" s="27">
        <f t="shared" si="37"/>
        <v>2</v>
      </c>
      <c r="Q226" s="42"/>
      <c r="R226" s="42"/>
      <c r="S226" s="42"/>
      <c r="T226" s="42"/>
      <c r="U226" s="42"/>
    </row>
    <row r="227" spans="12:21" ht="11.25" customHeight="1">
      <c r="L227" s="27" t="s">
        <v>246</v>
      </c>
      <c r="M227" s="27" t="s">
        <v>247</v>
      </c>
      <c r="N227" s="141">
        <v>1.4</v>
      </c>
      <c r="O227" s="20" t="s">
        <v>684</v>
      </c>
      <c r="P227" s="27">
        <f t="shared" si="37"/>
        <v>2</v>
      </c>
      <c r="Q227" s="27"/>
      <c r="R227" s="27"/>
      <c r="S227" s="27"/>
      <c r="T227" s="27"/>
      <c r="U227" s="27"/>
    </row>
    <row r="228" spans="12:21" ht="11.25" customHeight="1">
      <c r="L228" s="27" t="s">
        <v>599</v>
      </c>
      <c r="M228" s="27" t="s">
        <v>600</v>
      </c>
      <c r="N228" s="141">
        <v>1.3</v>
      </c>
      <c r="O228" s="20" t="s">
        <v>684</v>
      </c>
      <c r="P228" s="27">
        <f t="shared" si="37"/>
        <v>2</v>
      </c>
      <c r="Q228" s="27"/>
      <c r="R228" s="27"/>
      <c r="S228" s="27"/>
      <c r="T228" s="27"/>
      <c r="U228" s="27"/>
    </row>
    <row r="229" spans="12:21" ht="11.25" customHeight="1">
      <c r="L229" s="27" t="s">
        <v>601</v>
      </c>
      <c r="M229" s="27" t="s">
        <v>602</v>
      </c>
      <c r="N229" s="141">
        <v>2.1</v>
      </c>
      <c r="O229" s="20" t="s">
        <v>684</v>
      </c>
      <c r="P229" s="27">
        <f aca="true" t="shared" si="43" ref="P229:P239">IF(N229&lt;4,3)</f>
        <v>3</v>
      </c>
      <c r="Q229" s="27"/>
      <c r="R229" s="27"/>
      <c r="S229" s="27"/>
      <c r="T229" s="27"/>
      <c r="U229" s="27"/>
    </row>
    <row r="230" spans="12:21" ht="11.25" customHeight="1">
      <c r="L230" s="27" t="s">
        <v>603</v>
      </c>
      <c r="M230" s="27" t="s">
        <v>604</v>
      </c>
      <c r="N230" s="141">
        <v>2.5</v>
      </c>
      <c r="O230" s="20" t="s">
        <v>684</v>
      </c>
      <c r="P230" s="27">
        <f t="shared" si="43"/>
        <v>3</v>
      </c>
      <c r="Q230" s="27"/>
      <c r="R230" s="27"/>
      <c r="S230" s="27"/>
      <c r="T230" s="27"/>
      <c r="U230" s="27"/>
    </row>
    <row r="231" spans="12:21" ht="11.25" customHeight="1">
      <c r="L231" s="27" t="s">
        <v>605</v>
      </c>
      <c r="M231" s="27" t="s">
        <v>606</v>
      </c>
      <c r="N231" s="141">
        <v>2.2</v>
      </c>
      <c r="O231" s="20" t="s">
        <v>684</v>
      </c>
      <c r="P231" s="27">
        <f t="shared" si="43"/>
        <v>3</v>
      </c>
      <c r="Q231" s="27"/>
      <c r="R231" s="27"/>
      <c r="S231" s="27"/>
      <c r="T231" s="27"/>
      <c r="U231" s="27"/>
    </row>
    <row r="232" spans="12:21" ht="11.25" customHeight="1">
      <c r="L232" s="30" t="s">
        <v>607</v>
      </c>
      <c r="M232" s="30" t="s">
        <v>608</v>
      </c>
      <c r="N232" s="141">
        <v>2.8</v>
      </c>
      <c r="O232" s="20" t="s">
        <v>684</v>
      </c>
      <c r="P232" s="27">
        <f t="shared" si="43"/>
        <v>3</v>
      </c>
      <c r="Q232" s="30"/>
      <c r="R232" s="30"/>
      <c r="S232" s="30"/>
      <c r="T232" s="30"/>
      <c r="U232" s="30"/>
    </row>
    <row r="233" spans="12:21" ht="11.25" customHeight="1">
      <c r="L233" s="30" t="s">
        <v>609</v>
      </c>
      <c r="M233" s="30" t="s">
        <v>610</v>
      </c>
      <c r="N233" s="141">
        <v>2.4</v>
      </c>
      <c r="O233" s="20" t="s">
        <v>684</v>
      </c>
      <c r="P233" s="27">
        <f t="shared" si="43"/>
        <v>3</v>
      </c>
      <c r="Q233" s="30"/>
      <c r="R233" s="30"/>
      <c r="S233" s="30"/>
      <c r="T233" s="30"/>
      <c r="U233" s="30"/>
    </row>
    <row r="234" spans="12:21" ht="11.25" customHeight="1">
      <c r="L234" s="30" t="s">
        <v>611</v>
      </c>
      <c r="M234" s="30" t="s">
        <v>612</v>
      </c>
      <c r="N234" s="141">
        <v>2.4</v>
      </c>
      <c r="O234" s="20" t="s">
        <v>684</v>
      </c>
      <c r="P234" s="27">
        <f t="shared" si="43"/>
        <v>3</v>
      </c>
      <c r="Q234" s="30"/>
      <c r="R234" s="30"/>
      <c r="S234" s="30"/>
      <c r="T234" s="30"/>
      <c r="U234" s="30"/>
    </row>
    <row r="235" spans="12:21" ht="11.25" customHeight="1">
      <c r="L235" s="30" t="s">
        <v>613</v>
      </c>
      <c r="M235" s="30" t="s">
        <v>614</v>
      </c>
      <c r="N235" s="141">
        <v>2.7</v>
      </c>
      <c r="O235" s="20" t="s">
        <v>684</v>
      </c>
      <c r="P235" s="27">
        <f t="shared" si="43"/>
        <v>3</v>
      </c>
      <c r="Q235" s="30"/>
      <c r="R235" s="30"/>
      <c r="S235" s="30"/>
      <c r="T235" s="30"/>
      <c r="U235" s="30"/>
    </row>
    <row r="236" spans="12:21" ht="11.25" customHeight="1">
      <c r="L236" s="30" t="s">
        <v>615</v>
      </c>
      <c r="M236" s="30" t="s">
        <v>616</v>
      </c>
      <c r="N236" s="141">
        <v>2.5</v>
      </c>
      <c r="O236" s="20" t="s">
        <v>684</v>
      </c>
      <c r="P236" s="27">
        <f t="shared" si="43"/>
        <v>3</v>
      </c>
      <c r="Q236" s="30"/>
      <c r="R236" s="30"/>
      <c r="S236" s="30"/>
      <c r="T236" s="30"/>
      <c r="U236" s="30"/>
    </row>
    <row r="237" spans="12:21" ht="11.25" customHeight="1">
      <c r="L237" s="30" t="s">
        <v>617</v>
      </c>
      <c r="M237" s="30" t="s">
        <v>618</v>
      </c>
      <c r="N237" s="141">
        <v>2.8</v>
      </c>
      <c r="O237" s="20" t="s">
        <v>684</v>
      </c>
      <c r="P237" s="27">
        <f t="shared" si="43"/>
        <v>3</v>
      </c>
      <c r="Q237" s="30"/>
      <c r="R237" s="30"/>
      <c r="S237" s="30"/>
      <c r="T237" s="30"/>
      <c r="U237" s="30"/>
    </row>
    <row r="238" spans="12:21" ht="11.25" customHeight="1">
      <c r="L238" s="30" t="s">
        <v>619</v>
      </c>
      <c r="M238" s="30" t="s">
        <v>620</v>
      </c>
      <c r="N238" s="141">
        <v>3.1</v>
      </c>
      <c r="O238" s="20" t="s">
        <v>684</v>
      </c>
      <c r="P238" s="27">
        <f t="shared" si="43"/>
        <v>3</v>
      </c>
      <c r="Q238" s="30"/>
      <c r="R238" s="30"/>
      <c r="S238" s="30"/>
      <c r="T238" s="30"/>
      <c r="U238" s="30"/>
    </row>
    <row r="239" spans="12:21" ht="11.25" customHeight="1">
      <c r="L239" s="30" t="s">
        <v>621</v>
      </c>
      <c r="M239" s="30" t="s">
        <v>622</v>
      </c>
      <c r="N239" s="141">
        <v>3.4</v>
      </c>
      <c r="O239" s="20" t="s">
        <v>684</v>
      </c>
      <c r="P239" s="27">
        <f t="shared" si="43"/>
        <v>3</v>
      </c>
      <c r="Q239" s="30"/>
      <c r="R239" s="30"/>
      <c r="S239" s="30"/>
      <c r="T239" s="30"/>
      <c r="U239" s="30"/>
    </row>
    <row r="240" spans="12:21" ht="11.25" customHeight="1">
      <c r="L240" s="30" t="s">
        <v>624</v>
      </c>
      <c r="M240" s="30" t="s">
        <v>625</v>
      </c>
      <c r="N240" s="141">
        <v>1.5</v>
      </c>
      <c r="O240" s="20" t="s">
        <v>684</v>
      </c>
      <c r="P240" s="27">
        <f t="shared" si="37"/>
        <v>2</v>
      </c>
      <c r="Q240" s="30"/>
      <c r="R240" s="30"/>
      <c r="S240" s="30"/>
      <c r="T240" s="30"/>
      <c r="U240" s="30"/>
    </row>
    <row r="241" spans="12:21" ht="11.25" customHeight="1">
      <c r="L241" s="30" t="s">
        <v>626</v>
      </c>
      <c r="M241" s="30" t="s">
        <v>627</v>
      </c>
      <c r="N241" s="141">
        <v>4.1</v>
      </c>
      <c r="O241" s="20" t="s">
        <v>684</v>
      </c>
      <c r="P241" s="27">
        <f aca="true" t="shared" si="44" ref="P241">IF(N241&lt;6,4)</f>
        <v>4</v>
      </c>
      <c r="Q241" s="30"/>
      <c r="R241" s="30"/>
      <c r="S241" s="30"/>
      <c r="T241" s="30"/>
      <c r="U241" s="30"/>
    </row>
    <row r="242" spans="12:21" ht="11.25" customHeight="1">
      <c r="L242" s="30" t="s">
        <v>248</v>
      </c>
      <c r="M242" s="30" t="s">
        <v>623</v>
      </c>
      <c r="N242" s="141">
        <v>6.1</v>
      </c>
      <c r="O242" s="20" t="s">
        <v>684</v>
      </c>
      <c r="P242" s="152">
        <v>5</v>
      </c>
      <c r="Q242" s="30"/>
      <c r="R242" s="30"/>
      <c r="S242" s="30"/>
      <c r="T242" s="30"/>
      <c r="U242" s="30"/>
    </row>
    <row r="243" spans="12:21" ht="11.25" customHeight="1">
      <c r="L243" s="30" t="s">
        <v>249</v>
      </c>
      <c r="M243" s="30" t="s">
        <v>628</v>
      </c>
      <c r="N243" s="141">
        <v>3</v>
      </c>
      <c r="O243" s="20" t="s">
        <v>684</v>
      </c>
      <c r="P243" s="27">
        <f aca="true" t="shared" si="45" ref="P243:P272">IF(N243&lt;4,3)</f>
        <v>3</v>
      </c>
      <c r="Q243" s="30"/>
      <c r="R243" s="30"/>
      <c r="S243" s="30"/>
      <c r="T243" s="30"/>
      <c r="U243" s="30"/>
    </row>
    <row r="244" spans="3:22" ht="11.25" customHeight="1">
      <c r="C244" s="44"/>
      <c r="L244" s="30" t="s">
        <v>629</v>
      </c>
      <c r="M244" s="30" t="s">
        <v>630</v>
      </c>
      <c r="N244" s="141">
        <v>4</v>
      </c>
      <c r="O244" s="20" t="s">
        <v>684</v>
      </c>
      <c r="P244" s="27">
        <f aca="true" t="shared" si="46" ref="P244">IF(N244&lt;6,4)</f>
        <v>4</v>
      </c>
      <c r="Q244" s="30"/>
      <c r="R244" s="30"/>
      <c r="S244" s="30"/>
      <c r="T244" s="30"/>
      <c r="U244" s="30"/>
      <c r="V244" s="32"/>
    </row>
    <row r="245" spans="3:22" ht="11.25" customHeight="1">
      <c r="C245" s="44"/>
      <c r="L245" s="30" t="s">
        <v>631</v>
      </c>
      <c r="M245" s="30" t="s">
        <v>632</v>
      </c>
      <c r="N245" s="141">
        <v>3.5</v>
      </c>
      <c r="O245" s="20" t="s">
        <v>684</v>
      </c>
      <c r="P245" s="27">
        <f t="shared" si="45"/>
        <v>3</v>
      </c>
      <c r="Q245" s="30"/>
      <c r="R245" s="30"/>
      <c r="S245" s="30"/>
      <c r="T245" s="30"/>
      <c r="U245" s="30"/>
      <c r="V245" s="32"/>
    </row>
    <row r="246" spans="3:22" ht="11.25" customHeight="1">
      <c r="C246" s="32"/>
      <c r="L246" s="30" t="s">
        <v>633</v>
      </c>
      <c r="M246" s="30" t="s">
        <v>634</v>
      </c>
      <c r="N246" s="141">
        <v>3.3</v>
      </c>
      <c r="O246" s="20" t="s">
        <v>684</v>
      </c>
      <c r="P246" s="27">
        <f t="shared" si="45"/>
        <v>3</v>
      </c>
      <c r="Q246" s="30"/>
      <c r="R246" s="30"/>
      <c r="S246" s="30"/>
      <c r="T246" s="30"/>
      <c r="U246" s="30"/>
      <c r="V246" s="32"/>
    </row>
    <row r="247" spans="3:22" ht="11.25" customHeight="1">
      <c r="C247" s="32"/>
      <c r="L247" s="30" t="s">
        <v>635</v>
      </c>
      <c r="M247" s="30" t="s">
        <v>636</v>
      </c>
      <c r="N247" s="141">
        <v>3.4</v>
      </c>
      <c r="O247" s="20" t="s">
        <v>684</v>
      </c>
      <c r="P247" s="27">
        <f t="shared" si="45"/>
        <v>3</v>
      </c>
      <c r="Q247" s="30"/>
      <c r="R247" s="30"/>
      <c r="S247" s="30"/>
      <c r="T247" s="30"/>
      <c r="U247" s="30"/>
      <c r="V247" s="32"/>
    </row>
    <row r="248" spans="3:22" ht="11.25" customHeight="1">
      <c r="C248" s="32"/>
      <c r="L248" s="30" t="s">
        <v>637</v>
      </c>
      <c r="M248" s="30" t="s">
        <v>638</v>
      </c>
      <c r="N248" s="141">
        <v>3.4</v>
      </c>
      <c r="O248" s="20" t="s">
        <v>684</v>
      </c>
      <c r="P248" s="27">
        <f t="shared" si="45"/>
        <v>3</v>
      </c>
      <c r="Q248" s="30"/>
      <c r="R248" s="30"/>
      <c r="S248" s="30"/>
      <c r="T248" s="30"/>
      <c r="U248" s="30"/>
      <c r="V248" s="32"/>
    </row>
    <row r="249" spans="3:22" ht="11.25" customHeight="1">
      <c r="C249" s="32"/>
      <c r="L249" s="30" t="s">
        <v>639</v>
      </c>
      <c r="M249" s="30" t="s">
        <v>640</v>
      </c>
      <c r="N249" s="141">
        <v>2.8</v>
      </c>
      <c r="O249" s="20" t="s">
        <v>684</v>
      </c>
      <c r="P249" s="27">
        <f t="shared" si="45"/>
        <v>3</v>
      </c>
      <c r="Q249" s="30"/>
      <c r="R249" s="30"/>
      <c r="S249" s="30"/>
      <c r="T249" s="30"/>
      <c r="U249" s="30"/>
      <c r="V249" s="32"/>
    </row>
    <row r="250" spans="3:22" ht="11.25" customHeight="1">
      <c r="C250" s="32"/>
      <c r="L250" s="30" t="s">
        <v>641</v>
      </c>
      <c r="M250" s="30" t="s">
        <v>118</v>
      </c>
      <c r="N250" s="141">
        <v>4.5</v>
      </c>
      <c r="O250" s="20" t="s">
        <v>684</v>
      </c>
      <c r="P250" s="27">
        <f aca="true" t="shared" si="47" ref="P250">IF(N250&lt;6,4)</f>
        <v>4</v>
      </c>
      <c r="Q250" s="30"/>
      <c r="R250" s="30"/>
      <c r="S250" s="30"/>
      <c r="T250" s="30"/>
      <c r="U250" s="30"/>
      <c r="V250" s="32"/>
    </row>
    <row r="251" spans="3:22" ht="11.25" customHeight="1">
      <c r="C251" s="32"/>
      <c r="L251" s="30" t="s">
        <v>119</v>
      </c>
      <c r="M251" s="30" t="s">
        <v>120</v>
      </c>
      <c r="N251" s="141">
        <v>3.3</v>
      </c>
      <c r="O251" s="20" t="s">
        <v>684</v>
      </c>
      <c r="P251" s="27">
        <f t="shared" si="45"/>
        <v>3</v>
      </c>
      <c r="Q251" s="30"/>
      <c r="R251" s="30"/>
      <c r="S251" s="30"/>
      <c r="T251" s="30"/>
      <c r="U251" s="30"/>
      <c r="V251" s="32"/>
    </row>
    <row r="252" spans="3:22" ht="11.25" customHeight="1">
      <c r="C252" s="32"/>
      <c r="L252" s="30" t="s">
        <v>121</v>
      </c>
      <c r="M252" s="30" t="s">
        <v>122</v>
      </c>
      <c r="N252" s="141">
        <v>3.4</v>
      </c>
      <c r="O252" s="20" t="s">
        <v>684</v>
      </c>
      <c r="P252" s="27">
        <f t="shared" si="45"/>
        <v>3</v>
      </c>
      <c r="Q252" s="30"/>
      <c r="R252" s="30"/>
      <c r="S252" s="30"/>
      <c r="T252" s="30"/>
      <c r="U252" s="30"/>
      <c r="V252" s="32"/>
    </row>
    <row r="253" spans="3:22" ht="11.25" customHeight="1">
      <c r="C253" s="32"/>
      <c r="L253" s="30" t="s">
        <v>123</v>
      </c>
      <c r="M253" s="30" t="s">
        <v>124</v>
      </c>
      <c r="N253" s="141">
        <v>2.5</v>
      </c>
      <c r="O253" s="20" t="s">
        <v>684</v>
      </c>
      <c r="P253" s="27">
        <f t="shared" si="45"/>
        <v>3</v>
      </c>
      <c r="Q253" s="30"/>
      <c r="R253" s="30"/>
      <c r="S253" s="30"/>
      <c r="T253" s="30"/>
      <c r="U253" s="30"/>
      <c r="V253" s="32"/>
    </row>
    <row r="254" spans="3:22" ht="11.25" customHeight="1">
      <c r="C254" s="32"/>
      <c r="L254" s="30" t="s">
        <v>125</v>
      </c>
      <c r="M254" s="30" t="s">
        <v>126</v>
      </c>
      <c r="N254" s="141">
        <v>3.3</v>
      </c>
      <c r="O254" s="20" t="s">
        <v>684</v>
      </c>
      <c r="P254" s="27">
        <f t="shared" si="45"/>
        <v>3</v>
      </c>
      <c r="Q254" s="30"/>
      <c r="R254" s="30"/>
      <c r="S254" s="30"/>
      <c r="T254" s="30"/>
      <c r="U254" s="30"/>
      <c r="V254" s="32"/>
    </row>
    <row r="255" spans="3:22" ht="11.25" customHeight="1">
      <c r="C255" s="32"/>
      <c r="L255" s="30" t="s">
        <v>127</v>
      </c>
      <c r="M255" s="30" t="s">
        <v>128</v>
      </c>
      <c r="N255" s="141">
        <v>3.2</v>
      </c>
      <c r="O255" s="20" t="s">
        <v>684</v>
      </c>
      <c r="P255" s="27">
        <f t="shared" si="45"/>
        <v>3</v>
      </c>
      <c r="Q255" s="30"/>
      <c r="R255" s="30"/>
      <c r="S255" s="30"/>
      <c r="T255" s="30"/>
      <c r="U255" s="30"/>
      <c r="V255" s="32"/>
    </row>
    <row r="256" spans="3:22" ht="11.25" customHeight="1">
      <c r="C256" s="32"/>
      <c r="L256" s="30" t="s">
        <v>129</v>
      </c>
      <c r="M256" s="30" t="s">
        <v>130</v>
      </c>
      <c r="N256" s="141">
        <v>3</v>
      </c>
      <c r="O256" s="20" t="s">
        <v>684</v>
      </c>
      <c r="P256" s="27">
        <f t="shared" si="45"/>
        <v>3</v>
      </c>
      <c r="Q256" s="30"/>
      <c r="R256" s="30"/>
      <c r="S256" s="30"/>
      <c r="T256" s="30"/>
      <c r="U256" s="30"/>
      <c r="V256" s="32"/>
    </row>
    <row r="257" spans="3:22" ht="11.25" customHeight="1">
      <c r="C257" s="32"/>
      <c r="L257" s="30" t="s">
        <v>131</v>
      </c>
      <c r="M257" s="30" t="s">
        <v>132</v>
      </c>
      <c r="N257" s="141">
        <v>4.3</v>
      </c>
      <c r="O257" s="20" t="s">
        <v>684</v>
      </c>
      <c r="P257" s="27">
        <f aca="true" t="shared" si="48" ref="P257">IF(N257&lt;6,4)</f>
        <v>4</v>
      </c>
      <c r="Q257" s="30"/>
      <c r="R257" s="30"/>
      <c r="S257" s="30"/>
      <c r="T257" s="30"/>
      <c r="U257" s="30"/>
      <c r="V257" s="32"/>
    </row>
    <row r="258" spans="3:22" ht="11.25" customHeight="1">
      <c r="C258" s="32"/>
      <c r="L258" s="30" t="s">
        <v>133</v>
      </c>
      <c r="M258" s="30" t="s">
        <v>134</v>
      </c>
      <c r="N258" s="141">
        <v>3</v>
      </c>
      <c r="O258" s="20" t="s">
        <v>684</v>
      </c>
      <c r="P258" s="27">
        <f t="shared" si="45"/>
        <v>3</v>
      </c>
      <c r="Q258" s="30"/>
      <c r="R258" s="30"/>
      <c r="S258" s="30"/>
      <c r="T258" s="30"/>
      <c r="U258" s="30"/>
      <c r="V258" s="32"/>
    </row>
    <row r="259" spans="3:22" ht="11.25" customHeight="1">
      <c r="C259" s="32"/>
      <c r="L259" s="30" t="s">
        <v>135</v>
      </c>
      <c r="M259" s="30" t="s">
        <v>175</v>
      </c>
      <c r="N259" s="141">
        <v>3.3</v>
      </c>
      <c r="O259" s="20" t="s">
        <v>684</v>
      </c>
      <c r="P259" s="27">
        <f t="shared" si="45"/>
        <v>3</v>
      </c>
      <c r="Q259" s="30"/>
      <c r="R259" s="30"/>
      <c r="S259" s="30"/>
      <c r="T259" s="30"/>
      <c r="U259" s="30"/>
      <c r="V259" s="32"/>
    </row>
    <row r="260" spans="3:22" ht="11.25" customHeight="1">
      <c r="C260" s="32"/>
      <c r="L260" s="30" t="s">
        <v>176</v>
      </c>
      <c r="M260" s="30" t="s">
        <v>177</v>
      </c>
      <c r="N260" s="141">
        <v>3.9</v>
      </c>
      <c r="O260" s="20" t="s">
        <v>684</v>
      </c>
      <c r="P260" s="27">
        <f t="shared" si="45"/>
        <v>3</v>
      </c>
      <c r="Q260" s="30"/>
      <c r="R260" s="30"/>
      <c r="S260" s="30"/>
      <c r="T260" s="30"/>
      <c r="U260" s="30"/>
      <c r="V260" s="32"/>
    </row>
    <row r="261" spans="3:22" ht="11.25" customHeight="1">
      <c r="C261" s="32"/>
      <c r="L261" s="30" t="s">
        <v>178</v>
      </c>
      <c r="M261" s="30" t="s">
        <v>179</v>
      </c>
      <c r="N261" s="141">
        <v>3.1</v>
      </c>
      <c r="O261" s="20" t="s">
        <v>684</v>
      </c>
      <c r="P261" s="27">
        <f t="shared" si="45"/>
        <v>3</v>
      </c>
      <c r="Q261" s="30"/>
      <c r="R261" s="30"/>
      <c r="S261" s="30"/>
      <c r="T261" s="30"/>
      <c r="U261" s="30"/>
      <c r="V261" s="32"/>
    </row>
    <row r="262" spans="3:22" ht="11.25" customHeight="1">
      <c r="C262" s="32"/>
      <c r="L262" s="30" t="s">
        <v>180</v>
      </c>
      <c r="M262" s="30" t="s">
        <v>181</v>
      </c>
      <c r="N262" s="141">
        <v>3.8</v>
      </c>
      <c r="O262" s="20" t="s">
        <v>684</v>
      </c>
      <c r="P262" s="27">
        <f t="shared" si="45"/>
        <v>3</v>
      </c>
      <c r="Q262" s="30"/>
      <c r="R262" s="30"/>
      <c r="S262" s="30"/>
      <c r="T262" s="30"/>
      <c r="U262" s="30"/>
      <c r="V262" s="32"/>
    </row>
    <row r="263" spans="3:22" ht="11.25" customHeight="1">
      <c r="C263" s="32"/>
      <c r="L263" s="30" t="s">
        <v>182</v>
      </c>
      <c r="M263" s="30" t="s">
        <v>183</v>
      </c>
      <c r="N263" s="141">
        <v>2.7</v>
      </c>
      <c r="O263" s="20" t="s">
        <v>684</v>
      </c>
      <c r="P263" s="27">
        <f t="shared" si="45"/>
        <v>3</v>
      </c>
      <c r="Q263" s="30"/>
      <c r="R263" s="30"/>
      <c r="S263" s="30"/>
      <c r="T263" s="30"/>
      <c r="U263" s="30"/>
      <c r="V263" s="32"/>
    </row>
    <row r="264" spans="3:22" ht="11.25" customHeight="1">
      <c r="C264" s="32"/>
      <c r="L264" s="30" t="s">
        <v>184</v>
      </c>
      <c r="M264" s="30" t="s">
        <v>185</v>
      </c>
      <c r="N264" s="141">
        <v>3.1</v>
      </c>
      <c r="O264" s="20" t="s">
        <v>684</v>
      </c>
      <c r="P264" s="27">
        <f t="shared" si="45"/>
        <v>3</v>
      </c>
      <c r="Q264" s="30"/>
      <c r="R264" s="30"/>
      <c r="S264" s="30"/>
      <c r="T264" s="30"/>
      <c r="U264" s="30"/>
      <c r="V264" s="32"/>
    </row>
    <row r="265" spans="3:22" ht="11.25" customHeight="1">
      <c r="C265" s="32"/>
      <c r="L265" s="30" t="s">
        <v>186</v>
      </c>
      <c r="M265" s="30" t="s">
        <v>187</v>
      </c>
      <c r="N265" s="141">
        <v>3.3</v>
      </c>
      <c r="O265" s="20" t="s">
        <v>684</v>
      </c>
      <c r="P265" s="27">
        <f t="shared" si="45"/>
        <v>3</v>
      </c>
      <c r="Q265" s="30"/>
      <c r="R265" s="30"/>
      <c r="S265" s="30"/>
      <c r="T265" s="30"/>
      <c r="U265" s="30"/>
      <c r="V265" s="32"/>
    </row>
    <row r="266" spans="3:22" ht="11.25" customHeight="1">
      <c r="C266" s="32"/>
      <c r="L266" s="30" t="s">
        <v>188</v>
      </c>
      <c r="M266" s="30" t="s">
        <v>189</v>
      </c>
      <c r="N266" s="141">
        <v>3.2</v>
      </c>
      <c r="O266" s="20" t="s">
        <v>684</v>
      </c>
      <c r="P266" s="27">
        <f t="shared" si="45"/>
        <v>3</v>
      </c>
      <c r="Q266" s="30"/>
      <c r="R266" s="30"/>
      <c r="S266" s="30"/>
      <c r="T266" s="30"/>
      <c r="U266" s="30"/>
      <c r="V266" s="32"/>
    </row>
    <row r="267" spans="3:22" ht="11.25" customHeight="1">
      <c r="C267" s="32"/>
      <c r="L267" s="30" t="s">
        <v>190</v>
      </c>
      <c r="M267" s="30" t="s">
        <v>191</v>
      </c>
      <c r="N267" s="141">
        <v>2.8</v>
      </c>
      <c r="O267" s="20" t="s">
        <v>684</v>
      </c>
      <c r="P267" s="27">
        <f t="shared" si="45"/>
        <v>3</v>
      </c>
      <c r="Q267" s="30"/>
      <c r="R267" s="30"/>
      <c r="S267" s="30"/>
      <c r="T267" s="30"/>
      <c r="U267" s="30"/>
      <c r="V267" s="32"/>
    </row>
    <row r="268" spans="3:22" ht="11.25" customHeight="1">
      <c r="C268" s="32"/>
      <c r="L268" s="30" t="s">
        <v>192</v>
      </c>
      <c r="M268" s="30" t="s">
        <v>193</v>
      </c>
      <c r="N268" s="141">
        <v>2.7</v>
      </c>
      <c r="O268" s="20" t="s">
        <v>684</v>
      </c>
      <c r="P268" s="27">
        <f t="shared" si="45"/>
        <v>3</v>
      </c>
      <c r="Q268" s="30"/>
      <c r="R268" s="30"/>
      <c r="S268" s="30"/>
      <c r="T268" s="30"/>
      <c r="U268" s="30"/>
      <c r="V268" s="32"/>
    </row>
    <row r="269" spans="3:22" ht="11.25" customHeight="1">
      <c r="C269" s="32"/>
      <c r="L269" s="30" t="s">
        <v>194</v>
      </c>
      <c r="M269" s="30" t="s">
        <v>195</v>
      </c>
      <c r="N269" s="141">
        <v>2.4</v>
      </c>
      <c r="O269" s="20" t="s">
        <v>684</v>
      </c>
      <c r="P269" s="27">
        <f t="shared" si="45"/>
        <v>3</v>
      </c>
      <c r="Q269" s="30"/>
      <c r="R269" s="30"/>
      <c r="S269" s="30"/>
      <c r="T269" s="30"/>
      <c r="U269" s="30"/>
      <c r="V269" s="32"/>
    </row>
    <row r="270" spans="12:21" ht="11.25" customHeight="1">
      <c r="L270" s="30" t="s">
        <v>196</v>
      </c>
      <c r="M270" s="30" t="s">
        <v>4</v>
      </c>
      <c r="N270" s="141">
        <v>2.3</v>
      </c>
      <c r="O270" s="20" t="s">
        <v>684</v>
      </c>
      <c r="P270" s="27">
        <f t="shared" si="45"/>
        <v>3</v>
      </c>
      <c r="Q270" s="30"/>
      <c r="R270" s="30"/>
      <c r="S270" s="30"/>
      <c r="T270" s="30"/>
      <c r="U270" s="30"/>
    </row>
    <row r="271" spans="12:21" ht="11.25" customHeight="1">
      <c r="L271" s="30" t="s">
        <v>5</v>
      </c>
      <c r="M271" s="30" t="s">
        <v>6</v>
      </c>
      <c r="N271" s="141">
        <v>2.3</v>
      </c>
      <c r="O271" s="20" t="s">
        <v>684</v>
      </c>
      <c r="P271" s="27">
        <f t="shared" si="45"/>
        <v>3</v>
      </c>
      <c r="Q271" s="30"/>
      <c r="R271" s="30"/>
      <c r="S271" s="30"/>
      <c r="T271" s="30"/>
      <c r="U271" s="30"/>
    </row>
    <row r="272" spans="12:21" ht="11.25" customHeight="1">
      <c r="L272" s="30" t="s">
        <v>7</v>
      </c>
      <c r="M272" s="30" t="s">
        <v>76</v>
      </c>
      <c r="N272" s="141">
        <v>2.6</v>
      </c>
      <c r="O272" s="20" t="s">
        <v>684</v>
      </c>
      <c r="P272" s="27">
        <f t="shared" si="45"/>
        <v>3</v>
      </c>
      <c r="Q272" s="30"/>
      <c r="R272" s="30"/>
      <c r="S272" s="30"/>
      <c r="T272" s="30"/>
      <c r="U272" s="30"/>
    </row>
    <row r="273" spans="12:21" ht="11.25" customHeight="1">
      <c r="L273" s="30" t="s">
        <v>77</v>
      </c>
      <c r="M273" s="30" t="s">
        <v>174</v>
      </c>
      <c r="N273" s="141">
        <v>4.9</v>
      </c>
      <c r="O273" s="20" t="s">
        <v>684</v>
      </c>
      <c r="P273" s="27">
        <f aca="true" t="shared" si="49" ref="P273">IF(N273&lt;6,4)</f>
        <v>4</v>
      </c>
      <c r="Q273" s="30"/>
      <c r="R273" s="30"/>
      <c r="S273" s="30"/>
      <c r="T273" s="30"/>
      <c r="U273" s="30"/>
    </row>
    <row r="274" spans="12:21" ht="11.25" customHeight="1">
      <c r="L274" s="108" t="s">
        <v>8</v>
      </c>
      <c r="M274" s="108" t="s">
        <v>78</v>
      </c>
      <c r="N274" s="161" t="s">
        <v>368</v>
      </c>
      <c r="O274" s="20"/>
      <c r="P274" s="161" t="s">
        <v>368</v>
      </c>
      <c r="Q274" s="30"/>
      <c r="R274" s="30"/>
      <c r="S274" s="30"/>
      <c r="T274" s="30"/>
      <c r="U274" s="30"/>
    </row>
    <row r="275" spans="12:21" ht="11.25" customHeight="1">
      <c r="L275" s="108" t="s">
        <v>660</v>
      </c>
      <c r="M275" s="108" t="s">
        <v>79</v>
      </c>
      <c r="N275" s="141">
        <v>3</v>
      </c>
      <c r="O275" s="20" t="s">
        <v>684</v>
      </c>
      <c r="P275" s="27">
        <f>IF(N275&lt;4,3)</f>
        <v>3</v>
      </c>
      <c r="Q275" s="27"/>
      <c r="R275" s="27"/>
      <c r="S275" s="27"/>
      <c r="T275" s="27"/>
      <c r="U275" s="27"/>
    </row>
    <row r="276" spans="12:21" ht="11.25" customHeight="1">
      <c r="L276" s="108" t="s">
        <v>80</v>
      </c>
      <c r="M276" s="108" t="s">
        <v>81</v>
      </c>
      <c r="N276" s="141">
        <v>1.4</v>
      </c>
      <c r="O276" s="20" t="s">
        <v>684</v>
      </c>
      <c r="P276" s="27">
        <f aca="true" t="shared" si="50" ref="P276:P282">IF(N276&lt;2,2)</f>
        <v>2</v>
      </c>
      <c r="Q276" s="27"/>
      <c r="R276" s="27"/>
      <c r="S276" s="27"/>
      <c r="T276" s="27"/>
      <c r="U276" s="27"/>
    </row>
    <row r="277" spans="12:21" ht="11.25" customHeight="1">
      <c r="L277" s="108" t="s">
        <v>82</v>
      </c>
      <c r="M277" s="108" t="s">
        <v>83</v>
      </c>
      <c r="N277" s="141">
        <v>1.9</v>
      </c>
      <c r="O277" s="20" t="s">
        <v>684</v>
      </c>
      <c r="P277" s="27">
        <f t="shared" si="50"/>
        <v>2</v>
      </c>
      <c r="Q277" s="27"/>
      <c r="R277" s="27"/>
      <c r="S277" s="27"/>
      <c r="T277" s="27"/>
      <c r="U277" s="27"/>
    </row>
    <row r="278" spans="12:21" ht="11.25" customHeight="1">
      <c r="L278" s="108" t="s">
        <v>84</v>
      </c>
      <c r="M278" s="108" t="s">
        <v>85</v>
      </c>
      <c r="N278" s="141">
        <v>1.9</v>
      </c>
      <c r="O278" s="20" t="s">
        <v>684</v>
      </c>
      <c r="P278" s="27">
        <f t="shared" si="50"/>
        <v>2</v>
      </c>
      <c r="Q278" s="27"/>
      <c r="R278" s="27"/>
      <c r="S278" s="27"/>
      <c r="T278" s="27"/>
      <c r="U278" s="27"/>
    </row>
    <row r="279" spans="12:21" ht="11.25" customHeight="1">
      <c r="L279" s="108" t="s">
        <v>86</v>
      </c>
      <c r="M279" s="108" t="s">
        <v>87</v>
      </c>
      <c r="N279" s="141">
        <v>1.6</v>
      </c>
      <c r="O279" s="20" t="s">
        <v>684</v>
      </c>
      <c r="P279" s="27">
        <f t="shared" si="50"/>
        <v>2</v>
      </c>
      <c r="Q279" s="27"/>
      <c r="R279" s="27"/>
      <c r="S279" s="27"/>
      <c r="T279" s="27"/>
      <c r="U279" s="27"/>
    </row>
    <row r="280" spans="12:21" ht="11.25" customHeight="1">
      <c r="L280" s="108" t="s">
        <v>88</v>
      </c>
      <c r="M280" s="108" t="s">
        <v>89</v>
      </c>
      <c r="N280" s="141">
        <v>1.6</v>
      </c>
      <c r="O280" s="20" t="s">
        <v>684</v>
      </c>
      <c r="P280" s="27">
        <f t="shared" si="50"/>
        <v>2</v>
      </c>
      <c r="Q280" s="27"/>
      <c r="R280" s="27"/>
      <c r="S280" s="27"/>
      <c r="T280" s="27"/>
      <c r="U280" s="27"/>
    </row>
    <row r="281" spans="12:21" ht="11.25" customHeight="1">
      <c r="L281" s="108" t="s">
        <v>90</v>
      </c>
      <c r="M281" s="108" t="s">
        <v>91</v>
      </c>
      <c r="N281" s="141">
        <v>1.8</v>
      </c>
      <c r="O281" s="20" t="s">
        <v>684</v>
      </c>
      <c r="P281" s="27">
        <f t="shared" si="50"/>
        <v>2</v>
      </c>
      <c r="Q281" s="27"/>
      <c r="R281" s="27"/>
      <c r="S281" s="27"/>
      <c r="T281" s="27"/>
      <c r="U281" s="27"/>
    </row>
    <row r="282" spans="12:21" ht="11.25" customHeight="1">
      <c r="L282" s="108" t="s">
        <v>92</v>
      </c>
      <c r="M282" s="108" t="s">
        <v>93</v>
      </c>
      <c r="N282" s="141">
        <v>1.5</v>
      </c>
      <c r="O282" s="20" t="s">
        <v>684</v>
      </c>
      <c r="P282" s="27">
        <f t="shared" si="50"/>
        <v>2</v>
      </c>
      <c r="Q282" s="27"/>
      <c r="R282" s="27"/>
      <c r="S282" s="27"/>
      <c r="T282" s="27"/>
      <c r="U282" s="27"/>
    </row>
    <row r="283" spans="12:21" ht="11.25" customHeight="1">
      <c r="L283" s="108" t="s">
        <v>94</v>
      </c>
      <c r="M283" s="108" t="s">
        <v>95</v>
      </c>
      <c r="N283" s="141">
        <v>2.8</v>
      </c>
      <c r="O283" s="20" t="s">
        <v>684</v>
      </c>
      <c r="P283" s="27">
        <f aca="true" t="shared" si="51" ref="P283:P289">IF(N283&lt;4,3)</f>
        <v>3</v>
      </c>
      <c r="Q283" s="27"/>
      <c r="R283" s="27"/>
      <c r="S283" s="27"/>
      <c r="T283" s="27"/>
      <c r="U283" s="27"/>
    </row>
    <row r="284" spans="12:21" ht="11.25" customHeight="1">
      <c r="L284" s="108" t="s">
        <v>96</v>
      </c>
      <c r="M284" s="108" t="s">
        <v>97</v>
      </c>
      <c r="N284" s="141">
        <v>3</v>
      </c>
      <c r="O284" s="20" t="s">
        <v>684</v>
      </c>
      <c r="P284" s="27">
        <f t="shared" si="51"/>
        <v>3</v>
      </c>
      <c r="Q284" s="27"/>
      <c r="R284" s="27"/>
      <c r="S284" s="27"/>
      <c r="T284" s="27"/>
      <c r="U284" s="27"/>
    </row>
    <row r="285" spans="12:21" ht="11.25" customHeight="1">
      <c r="L285" s="108" t="s">
        <v>98</v>
      </c>
      <c r="M285" s="108" t="s">
        <v>99</v>
      </c>
      <c r="N285" s="141">
        <v>2.2</v>
      </c>
      <c r="O285" s="20" t="s">
        <v>684</v>
      </c>
      <c r="P285" s="27">
        <f t="shared" si="51"/>
        <v>3</v>
      </c>
      <c r="Q285" s="27"/>
      <c r="R285" s="27"/>
      <c r="S285" s="27"/>
      <c r="T285" s="27"/>
      <c r="U285" s="27"/>
    </row>
    <row r="286" spans="12:21" ht="11.25" customHeight="1">
      <c r="L286" s="108" t="s">
        <v>100</v>
      </c>
      <c r="M286" s="109" t="s">
        <v>101</v>
      </c>
      <c r="N286" s="141">
        <v>2.4</v>
      </c>
      <c r="O286" s="20" t="s">
        <v>684</v>
      </c>
      <c r="P286" s="27">
        <f t="shared" si="51"/>
        <v>3</v>
      </c>
      <c r="Q286" s="27"/>
      <c r="R286" s="27"/>
      <c r="S286" s="27"/>
      <c r="T286" s="27"/>
      <c r="U286" s="27"/>
    </row>
    <row r="287" spans="12:21" ht="11.25" customHeight="1">
      <c r="L287" s="108" t="s">
        <v>102</v>
      </c>
      <c r="M287" s="108" t="s">
        <v>103</v>
      </c>
      <c r="N287" s="141">
        <v>3</v>
      </c>
      <c r="O287" s="20" t="s">
        <v>684</v>
      </c>
      <c r="P287" s="27">
        <f t="shared" si="51"/>
        <v>3</v>
      </c>
      <c r="Q287" s="27"/>
      <c r="R287" s="27"/>
      <c r="S287" s="27"/>
      <c r="T287" s="27"/>
      <c r="U287" s="27"/>
    </row>
    <row r="288" spans="12:21" ht="11.25" customHeight="1">
      <c r="L288" s="108" t="s">
        <v>104</v>
      </c>
      <c r="M288" s="108" t="s">
        <v>105</v>
      </c>
      <c r="N288" s="141">
        <v>3.1</v>
      </c>
      <c r="O288" s="20" t="s">
        <v>684</v>
      </c>
      <c r="P288" s="27">
        <f t="shared" si="51"/>
        <v>3</v>
      </c>
      <c r="Q288" s="27"/>
      <c r="R288" s="27"/>
      <c r="S288" s="27"/>
      <c r="T288" s="27"/>
      <c r="U288" s="27"/>
    </row>
    <row r="289" spans="12:21" ht="11.25" customHeight="1">
      <c r="L289" s="108" t="s">
        <v>106</v>
      </c>
      <c r="M289" s="108" t="s">
        <v>107</v>
      </c>
      <c r="N289" s="141">
        <v>3.8</v>
      </c>
      <c r="O289" s="20" t="s">
        <v>684</v>
      </c>
      <c r="P289" s="27">
        <f t="shared" si="51"/>
        <v>3</v>
      </c>
      <c r="Q289" s="48"/>
      <c r="R289" s="48"/>
      <c r="S289" s="48"/>
      <c r="T289" s="48"/>
      <c r="U289" s="48"/>
    </row>
    <row r="290" spans="12:21" ht="11.25" customHeight="1">
      <c r="L290" s="108" t="s">
        <v>9</v>
      </c>
      <c r="M290" s="108" t="s">
        <v>108</v>
      </c>
      <c r="N290" s="161" t="s">
        <v>368</v>
      </c>
      <c r="O290" s="20"/>
      <c r="P290" s="161" t="s">
        <v>368</v>
      </c>
      <c r="Q290" s="49"/>
      <c r="R290" s="49"/>
      <c r="S290" s="49"/>
      <c r="T290" s="49"/>
      <c r="U290" s="49"/>
    </row>
    <row r="291" spans="12:21" ht="11.25" customHeight="1">
      <c r="L291" s="108" t="s">
        <v>10</v>
      </c>
      <c r="M291" s="108" t="s">
        <v>661</v>
      </c>
      <c r="N291" s="161" t="s">
        <v>368</v>
      </c>
      <c r="O291" s="20"/>
      <c r="P291" s="161" t="s">
        <v>368</v>
      </c>
      <c r="Q291" s="30"/>
      <c r="R291" s="30"/>
      <c r="S291" s="30"/>
      <c r="T291" s="30"/>
      <c r="U291" s="30"/>
    </row>
    <row r="292" spans="12:21" ht="11.25" customHeight="1">
      <c r="L292" s="108" t="s">
        <v>73</v>
      </c>
      <c r="M292" s="108" t="s">
        <v>74</v>
      </c>
      <c r="N292" s="161" t="s">
        <v>368</v>
      </c>
      <c r="O292" s="20"/>
      <c r="P292" s="161" t="s">
        <v>368</v>
      </c>
      <c r="Q292" s="30"/>
      <c r="R292" s="30"/>
      <c r="S292" s="30"/>
      <c r="T292" s="30"/>
      <c r="U292" s="30"/>
    </row>
    <row r="293" spans="12:21" ht="11.25" customHeight="1">
      <c r="L293" s="1" t="s">
        <v>111</v>
      </c>
      <c r="M293" s="1" t="s">
        <v>142</v>
      </c>
      <c r="N293" s="142">
        <v>1.7</v>
      </c>
      <c r="O293" s="20" t="s">
        <v>684</v>
      </c>
      <c r="P293" s="27">
        <f aca="true" t="shared" si="52" ref="P293">IF(N293&lt;2,2)</f>
        <v>2</v>
      </c>
      <c r="Q293" s="27"/>
      <c r="R293" s="27"/>
      <c r="S293" s="27"/>
      <c r="T293" s="27"/>
      <c r="U293" s="27"/>
    </row>
    <row r="294" spans="12:21" ht="11.25" customHeight="1">
      <c r="L294" s="108" t="s">
        <v>112</v>
      </c>
      <c r="M294" s="108" t="s">
        <v>143</v>
      </c>
      <c r="N294" s="142">
        <v>3.8</v>
      </c>
      <c r="O294" s="20" t="s">
        <v>684</v>
      </c>
      <c r="P294" s="27">
        <f aca="true" t="shared" si="53" ref="P294:P318">IF(N294&lt;4,3)</f>
        <v>3</v>
      </c>
      <c r="Q294" s="27"/>
      <c r="R294" s="27"/>
      <c r="S294" s="27"/>
      <c r="T294" s="27"/>
      <c r="U294" s="27"/>
    </row>
    <row r="295" spans="12:21" ht="11.25" customHeight="1">
      <c r="L295" s="108" t="s">
        <v>113</v>
      </c>
      <c r="M295" s="108" t="s">
        <v>144</v>
      </c>
      <c r="N295" s="142">
        <v>4.6</v>
      </c>
      <c r="O295" s="20" t="s">
        <v>684</v>
      </c>
      <c r="P295" s="27">
        <f aca="true" t="shared" si="54" ref="P295">IF(N295&lt;6,4)</f>
        <v>4</v>
      </c>
      <c r="Q295" s="27"/>
      <c r="R295" s="27"/>
      <c r="S295" s="27"/>
      <c r="T295" s="27"/>
      <c r="U295" s="27"/>
    </row>
    <row r="296" spans="12:21" ht="11.25" customHeight="1">
      <c r="L296" s="108" t="s">
        <v>114</v>
      </c>
      <c r="M296" s="108" t="s">
        <v>145</v>
      </c>
      <c r="N296" s="142">
        <v>3.5</v>
      </c>
      <c r="O296" s="20" t="s">
        <v>684</v>
      </c>
      <c r="P296" s="27">
        <f t="shared" si="53"/>
        <v>3</v>
      </c>
      <c r="Q296" s="27"/>
      <c r="R296" s="27"/>
      <c r="S296" s="27"/>
      <c r="T296" s="27"/>
      <c r="U296" s="27"/>
    </row>
    <row r="297" spans="12:21" ht="11.25" customHeight="1">
      <c r="L297" s="108" t="s">
        <v>115</v>
      </c>
      <c r="M297" s="108" t="s">
        <v>146</v>
      </c>
      <c r="N297" s="142">
        <v>5.4</v>
      </c>
      <c r="O297" s="20" t="s">
        <v>684</v>
      </c>
      <c r="P297" s="27">
        <f aca="true" t="shared" si="55" ref="P297:P298">IF(N297&lt;6,4)</f>
        <v>4</v>
      </c>
      <c r="Q297" s="27"/>
      <c r="R297" s="27"/>
      <c r="S297" s="27"/>
      <c r="T297" s="27"/>
      <c r="U297" s="27"/>
    </row>
    <row r="298" spans="12:21" ht="11.25" customHeight="1">
      <c r="L298" s="108" t="s">
        <v>116</v>
      </c>
      <c r="M298" s="108" t="s">
        <v>147</v>
      </c>
      <c r="N298" s="142">
        <v>4.8</v>
      </c>
      <c r="O298" s="20" t="s">
        <v>684</v>
      </c>
      <c r="P298" s="27">
        <f t="shared" si="55"/>
        <v>4</v>
      </c>
      <c r="Q298" s="27"/>
      <c r="R298" s="27"/>
      <c r="S298" s="27"/>
      <c r="T298" s="27"/>
      <c r="U298" s="27"/>
    </row>
    <row r="299" spans="12:21" ht="11.25" customHeight="1">
      <c r="L299" s="108" t="s">
        <v>117</v>
      </c>
      <c r="M299" s="108" t="s">
        <v>148</v>
      </c>
      <c r="N299" s="142">
        <v>3.5</v>
      </c>
      <c r="O299" s="20" t="s">
        <v>684</v>
      </c>
      <c r="P299" s="27">
        <f t="shared" si="53"/>
        <v>3</v>
      </c>
      <c r="Q299" s="27"/>
      <c r="R299" s="27"/>
      <c r="S299" s="27"/>
      <c r="T299" s="27"/>
      <c r="U299" s="27"/>
    </row>
    <row r="300" spans="12:21" ht="11.25" customHeight="1">
      <c r="L300" s="108" t="s">
        <v>201</v>
      </c>
      <c r="M300" s="108" t="s">
        <v>11</v>
      </c>
      <c r="N300" s="142">
        <v>4.3</v>
      </c>
      <c r="O300" s="20" t="s">
        <v>684</v>
      </c>
      <c r="P300" s="27">
        <f aca="true" t="shared" si="56" ref="P300:P304">IF(N300&lt;6,4)</f>
        <v>4</v>
      </c>
      <c r="Q300" s="27"/>
      <c r="R300" s="27"/>
      <c r="S300" s="27"/>
      <c r="T300" s="27"/>
      <c r="U300" s="27"/>
    </row>
    <row r="301" spans="12:21" ht="11.25" customHeight="1">
      <c r="L301" s="108" t="s">
        <v>202</v>
      </c>
      <c r="M301" s="108" t="s">
        <v>203</v>
      </c>
      <c r="N301" s="142">
        <v>4</v>
      </c>
      <c r="O301" s="20" t="s">
        <v>684</v>
      </c>
      <c r="P301" s="27">
        <f t="shared" si="56"/>
        <v>4</v>
      </c>
      <c r="Q301" s="27"/>
      <c r="R301" s="27"/>
      <c r="S301" s="27"/>
      <c r="T301" s="27"/>
      <c r="U301" s="27"/>
    </row>
    <row r="302" spans="12:21" ht="11.25" customHeight="1">
      <c r="L302" s="108" t="s">
        <v>204</v>
      </c>
      <c r="M302" s="108" t="s">
        <v>205</v>
      </c>
      <c r="N302" s="142">
        <v>5.3</v>
      </c>
      <c r="O302" s="20" t="s">
        <v>684</v>
      </c>
      <c r="P302" s="27">
        <f t="shared" si="56"/>
        <v>4</v>
      </c>
      <c r="Q302" s="27"/>
      <c r="R302" s="27"/>
      <c r="S302" s="27"/>
      <c r="T302" s="27"/>
      <c r="U302" s="27"/>
    </row>
    <row r="303" spans="12:21" ht="11.25" customHeight="1">
      <c r="L303" s="108" t="s">
        <v>206</v>
      </c>
      <c r="M303" s="108" t="s">
        <v>12</v>
      </c>
      <c r="N303" s="142">
        <v>5.5</v>
      </c>
      <c r="O303" s="20" t="s">
        <v>684</v>
      </c>
      <c r="P303" s="27">
        <f t="shared" si="56"/>
        <v>4</v>
      </c>
      <c r="Q303" s="27"/>
      <c r="R303" s="27"/>
      <c r="S303" s="27"/>
      <c r="T303" s="27"/>
      <c r="U303" s="27"/>
    </row>
    <row r="304" spans="12:21" ht="11.25" customHeight="1">
      <c r="L304" s="108" t="s">
        <v>207</v>
      </c>
      <c r="M304" s="108" t="s">
        <v>13</v>
      </c>
      <c r="N304" s="142">
        <v>4</v>
      </c>
      <c r="O304" s="20" t="s">
        <v>684</v>
      </c>
      <c r="P304" s="27">
        <f t="shared" si="56"/>
        <v>4</v>
      </c>
      <c r="Q304" s="27"/>
      <c r="R304" s="27"/>
      <c r="S304" s="27"/>
      <c r="T304" s="27"/>
      <c r="U304" s="27"/>
    </row>
    <row r="305" spans="12:21" ht="11.25" customHeight="1">
      <c r="L305" s="108" t="s">
        <v>208</v>
      </c>
      <c r="M305" s="108" t="s">
        <v>149</v>
      </c>
      <c r="N305" s="142">
        <v>3.7</v>
      </c>
      <c r="O305" s="20" t="s">
        <v>684</v>
      </c>
      <c r="P305" s="27">
        <f t="shared" si="53"/>
        <v>3</v>
      </c>
      <c r="Q305" s="27"/>
      <c r="R305" s="27"/>
      <c r="S305" s="27"/>
      <c r="T305" s="27"/>
      <c r="U305" s="27"/>
    </row>
    <row r="306" spans="12:21" ht="11.25" customHeight="1">
      <c r="L306" s="108" t="s">
        <v>209</v>
      </c>
      <c r="M306" s="108" t="s">
        <v>150</v>
      </c>
      <c r="N306" s="142">
        <v>5.6</v>
      </c>
      <c r="O306" s="20" t="s">
        <v>684</v>
      </c>
      <c r="P306" s="27">
        <f aca="true" t="shared" si="57" ref="P306:P307">IF(N306&lt;6,4)</f>
        <v>4</v>
      </c>
      <c r="Q306" s="27"/>
      <c r="R306" s="27"/>
      <c r="S306" s="27"/>
      <c r="T306" s="27"/>
      <c r="U306" s="27"/>
    </row>
    <row r="307" spans="12:21" ht="11.25" customHeight="1">
      <c r="L307" s="108" t="s">
        <v>210</v>
      </c>
      <c r="M307" s="108" t="s">
        <v>14</v>
      </c>
      <c r="N307" s="142">
        <v>5.2</v>
      </c>
      <c r="O307" s="20" t="s">
        <v>684</v>
      </c>
      <c r="P307" s="27">
        <f t="shared" si="57"/>
        <v>4</v>
      </c>
      <c r="Q307" s="27"/>
      <c r="R307" s="27"/>
      <c r="S307" s="27"/>
      <c r="T307" s="27"/>
      <c r="U307" s="27"/>
    </row>
    <row r="308" spans="12:21" ht="11.25" customHeight="1">
      <c r="L308" s="108" t="s">
        <v>211</v>
      </c>
      <c r="M308" s="108" t="s">
        <v>151</v>
      </c>
      <c r="N308" s="142">
        <v>3.6</v>
      </c>
      <c r="O308" s="20" t="s">
        <v>684</v>
      </c>
      <c r="P308" s="27">
        <f t="shared" si="53"/>
        <v>3</v>
      </c>
      <c r="Q308" s="27"/>
      <c r="R308" s="27"/>
      <c r="S308" s="27"/>
      <c r="T308" s="27"/>
      <c r="U308" s="27"/>
    </row>
    <row r="309" spans="12:21" ht="11.25" customHeight="1">
      <c r="L309" s="108" t="s">
        <v>212</v>
      </c>
      <c r="M309" s="108" t="s">
        <v>152</v>
      </c>
      <c r="N309" s="142">
        <v>5.5</v>
      </c>
      <c r="O309" s="20" t="s">
        <v>684</v>
      </c>
      <c r="P309" s="27">
        <f aca="true" t="shared" si="58" ref="P309:P310">IF(N309&lt;6,4)</f>
        <v>4</v>
      </c>
      <c r="Q309" s="27"/>
      <c r="R309" s="27"/>
      <c r="S309" s="27"/>
      <c r="T309" s="27"/>
      <c r="U309" s="27"/>
    </row>
    <row r="310" spans="12:21" ht="11.25" customHeight="1">
      <c r="L310" s="108" t="s">
        <v>213</v>
      </c>
      <c r="M310" s="108" t="s">
        <v>250</v>
      </c>
      <c r="N310" s="142">
        <v>4.6</v>
      </c>
      <c r="O310" s="20" t="s">
        <v>684</v>
      </c>
      <c r="P310" s="27">
        <f t="shared" si="58"/>
        <v>4</v>
      </c>
      <c r="Q310" s="27"/>
      <c r="R310" s="27"/>
      <c r="S310" s="27"/>
      <c r="T310" s="27"/>
      <c r="U310" s="27"/>
    </row>
    <row r="311" spans="12:21" ht="11.25" customHeight="1">
      <c r="L311" s="108" t="s">
        <v>214</v>
      </c>
      <c r="M311" s="108" t="s">
        <v>153</v>
      </c>
      <c r="N311" s="142">
        <v>3.8</v>
      </c>
      <c r="O311" s="20" t="s">
        <v>684</v>
      </c>
      <c r="P311" s="27">
        <f t="shared" si="53"/>
        <v>3</v>
      </c>
      <c r="Q311" s="27"/>
      <c r="R311" s="27"/>
      <c r="S311" s="27"/>
      <c r="T311" s="27"/>
      <c r="U311" s="27"/>
    </row>
    <row r="312" spans="12:21" ht="11.25" customHeight="1">
      <c r="L312" s="108" t="s">
        <v>215</v>
      </c>
      <c r="M312" s="108" t="s">
        <v>251</v>
      </c>
      <c r="N312" s="142">
        <v>4.4</v>
      </c>
      <c r="O312" s="20" t="s">
        <v>684</v>
      </c>
      <c r="P312" s="27">
        <f aca="true" t="shared" si="59" ref="P312">IF(N312&lt;6,4)</f>
        <v>4</v>
      </c>
      <c r="Q312" s="27"/>
      <c r="R312" s="27"/>
      <c r="S312" s="27"/>
      <c r="T312" s="27"/>
      <c r="U312" s="27"/>
    </row>
    <row r="313" spans="12:21" ht="11.25" customHeight="1">
      <c r="L313" s="108" t="s">
        <v>216</v>
      </c>
      <c r="M313" s="108" t="s">
        <v>154</v>
      </c>
      <c r="N313" s="142">
        <v>2.6</v>
      </c>
      <c r="O313" s="20" t="s">
        <v>684</v>
      </c>
      <c r="P313" s="27">
        <f t="shared" si="53"/>
        <v>3</v>
      </c>
      <c r="Q313" s="27"/>
      <c r="R313" s="27"/>
      <c r="S313" s="27"/>
      <c r="T313" s="27"/>
      <c r="U313" s="27"/>
    </row>
    <row r="314" spans="12:21" ht="11.25" customHeight="1">
      <c r="L314" s="108" t="s">
        <v>217</v>
      </c>
      <c r="M314" s="108" t="s">
        <v>155</v>
      </c>
      <c r="N314" s="142">
        <v>3.4</v>
      </c>
      <c r="O314" s="20" t="s">
        <v>684</v>
      </c>
      <c r="P314" s="27">
        <f t="shared" si="53"/>
        <v>3</v>
      </c>
      <c r="Q314" s="27"/>
      <c r="R314" s="27"/>
      <c r="S314" s="27"/>
      <c r="T314" s="27"/>
      <c r="U314" s="27"/>
    </row>
    <row r="315" spans="12:21" ht="11.25" customHeight="1">
      <c r="L315" s="108" t="s">
        <v>218</v>
      </c>
      <c r="M315" s="108" t="s">
        <v>156</v>
      </c>
      <c r="N315" s="142">
        <v>2.1</v>
      </c>
      <c r="O315" s="20" t="s">
        <v>684</v>
      </c>
      <c r="P315" s="27">
        <f t="shared" si="53"/>
        <v>3</v>
      </c>
      <c r="Q315" s="27"/>
      <c r="R315" s="27"/>
      <c r="S315" s="27"/>
      <c r="T315" s="27"/>
      <c r="U315" s="27"/>
    </row>
    <row r="316" spans="12:21" ht="11.25" customHeight="1">
      <c r="L316" s="108" t="s">
        <v>219</v>
      </c>
      <c r="M316" s="108" t="s">
        <v>157</v>
      </c>
      <c r="N316" s="142">
        <v>3.3</v>
      </c>
      <c r="O316" s="20" t="s">
        <v>684</v>
      </c>
      <c r="P316" s="27">
        <f t="shared" si="53"/>
        <v>3</v>
      </c>
      <c r="Q316" s="27"/>
      <c r="R316" s="27"/>
      <c r="S316" s="27"/>
      <c r="T316" s="27"/>
      <c r="U316" s="27"/>
    </row>
    <row r="317" spans="12:21" ht="11.25" customHeight="1">
      <c r="L317" s="108" t="s">
        <v>220</v>
      </c>
      <c r="M317" s="108" t="s">
        <v>158</v>
      </c>
      <c r="N317" s="142">
        <v>2.5</v>
      </c>
      <c r="O317" s="20" t="s">
        <v>684</v>
      </c>
      <c r="P317" s="27">
        <f t="shared" si="53"/>
        <v>3</v>
      </c>
      <c r="Q317" s="27"/>
      <c r="R317" s="27"/>
      <c r="S317" s="27"/>
      <c r="T317" s="27"/>
      <c r="U317" s="27"/>
    </row>
    <row r="318" spans="12:21" ht="11.25" customHeight="1">
      <c r="L318" s="108" t="s">
        <v>221</v>
      </c>
      <c r="M318" s="108" t="s">
        <v>159</v>
      </c>
      <c r="N318" s="162">
        <v>2.1</v>
      </c>
      <c r="O318" s="20" t="s">
        <v>684</v>
      </c>
      <c r="P318" s="27">
        <f t="shared" si="53"/>
        <v>3</v>
      </c>
      <c r="Q318" s="18"/>
      <c r="R318" s="18"/>
      <c r="S318" s="18"/>
      <c r="T318" s="18"/>
      <c r="U318" s="18"/>
    </row>
    <row r="319" ht="11.25" customHeight="1">
      <c r="O319" s="84"/>
    </row>
    <row r="320" ht="11.25" customHeight="1">
      <c r="O320" s="84"/>
    </row>
    <row r="321" ht="11.25" customHeight="1">
      <c r="O321" s="84"/>
    </row>
    <row r="322" ht="11.25" customHeight="1">
      <c r="O322" s="84"/>
    </row>
    <row r="323" ht="11.25" customHeight="1">
      <c r="O323" s="84"/>
    </row>
    <row r="324" ht="11.25" customHeight="1">
      <c r="O324" s="84"/>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E67"/>
  <sheetViews>
    <sheetView showGridLines="0" workbookViewId="0" topLeftCell="A1"/>
  </sheetViews>
  <sheetFormatPr defaultColWidth="10.57421875" defaultRowHeight="12"/>
  <cols>
    <col min="1" max="2" width="10.57421875" style="85" customWidth="1"/>
    <col min="3" max="3" width="33.7109375" style="85" customWidth="1"/>
    <col min="4" max="7" width="27.28125" style="85" customWidth="1"/>
    <col min="8" max="9" width="12.421875" style="85" customWidth="1"/>
    <col min="10" max="10" width="12.7109375" style="85" customWidth="1"/>
    <col min="11" max="16384" width="10.57421875" style="85" customWidth="1"/>
  </cols>
  <sheetData>
    <row r="1" spans="2:15" ht="11.25" customHeight="1">
      <c r="B1" s="86"/>
      <c r="C1" s="135"/>
      <c r="D1" s="87"/>
      <c r="E1" s="87"/>
      <c r="F1" s="87"/>
      <c r="G1" s="87"/>
      <c r="H1" s="87"/>
      <c r="I1" s="87"/>
      <c r="J1" s="87"/>
      <c r="K1" s="87"/>
      <c r="L1" s="87"/>
      <c r="M1" s="87"/>
      <c r="N1" s="87"/>
      <c r="O1" s="87"/>
    </row>
    <row r="2" spans="3:15" ht="11.25" customHeight="1">
      <c r="C2" s="87"/>
      <c r="D2" s="87"/>
      <c r="E2" s="87"/>
      <c r="F2" s="87"/>
      <c r="G2" s="87"/>
      <c r="H2" s="87"/>
      <c r="I2" s="87"/>
      <c r="J2" s="87"/>
      <c r="K2" s="87"/>
      <c r="L2" s="87"/>
      <c r="M2" s="87"/>
      <c r="N2" s="87"/>
      <c r="O2" s="87"/>
    </row>
    <row r="3" ht="11.25" customHeight="1">
      <c r="C3" s="118" t="s">
        <v>664</v>
      </c>
    </row>
    <row r="4" ht="11.25" customHeight="1">
      <c r="C4" s="118" t="s">
        <v>665</v>
      </c>
    </row>
    <row r="5" ht="11.25" customHeight="1"/>
    <row r="6" spans="3:31" ht="17.25">
      <c r="C6" s="123" t="s">
        <v>853</v>
      </c>
      <c r="O6" s="87"/>
      <c r="P6" s="87"/>
      <c r="Q6" s="87"/>
      <c r="R6" s="88"/>
      <c r="S6" s="88"/>
      <c r="T6" s="87"/>
      <c r="U6" s="88"/>
      <c r="V6" s="88"/>
      <c r="W6" s="87"/>
      <c r="X6" s="87"/>
      <c r="Y6" s="87"/>
      <c r="Z6" s="87"/>
      <c r="AA6" s="87"/>
      <c r="AB6" s="88"/>
      <c r="AC6" s="88"/>
      <c r="AD6" s="87"/>
      <c r="AE6" s="87"/>
    </row>
    <row r="7" spans="3:31" ht="11.25" customHeight="1">
      <c r="C7" s="18"/>
      <c r="O7" s="87"/>
      <c r="P7" s="87"/>
      <c r="Q7" s="87"/>
      <c r="R7" s="89"/>
      <c r="S7" s="89"/>
      <c r="T7" s="87"/>
      <c r="U7" s="89"/>
      <c r="V7" s="89"/>
      <c r="W7" s="87"/>
      <c r="X7" s="87"/>
      <c r="Y7" s="87"/>
      <c r="Z7" s="87"/>
      <c r="AA7" s="87"/>
      <c r="AB7" s="87"/>
      <c r="AC7" s="87"/>
      <c r="AD7" s="87"/>
      <c r="AE7" s="87"/>
    </row>
    <row r="8" spans="3:31" ht="11.25" customHeight="1">
      <c r="C8" s="18"/>
      <c r="O8" s="87"/>
      <c r="P8" s="87"/>
      <c r="Q8" s="87"/>
      <c r="R8" s="89"/>
      <c r="S8" s="89"/>
      <c r="T8" s="87"/>
      <c r="U8" s="89"/>
      <c r="V8" s="89"/>
      <c r="W8" s="87"/>
      <c r="X8" s="87"/>
      <c r="Y8" s="87"/>
      <c r="Z8" s="87"/>
      <c r="AA8" s="87"/>
      <c r="AB8" s="87"/>
      <c r="AC8" s="87"/>
      <c r="AD8" s="87"/>
      <c r="AE8" s="87"/>
    </row>
    <row r="9" spans="15:31" ht="11.25" customHeight="1">
      <c r="O9" s="87"/>
      <c r="P9" s="87"/>
      <c r="Q9" s="87"/>
      <c r="R9" s="89"/>
      <c r="S9" s="89"/>
      <c r="T9" s="87"/>
      <c r="U9" s="89"/>
      <c r="V9" s="89"/>
      <c r="W9" s="87"/>
      <c r="X9" s="87"/>
      <c r="Y9" s="87"/>
      <c r="Z9" s="87"/>
      <c r="AA9" s="87"/>
      <c r="AB9" s="88"/>
      <c r="AC9" s="88"/>
      <c r="AD9" s="87"/>
      <c r="AE9" s="87"/>
    </row>
    <row r="10" spans="3:31" ht="12" customHeight="1">
      <c r="C10" s="128" t="s">
        <v>669</v>
      </c>
      <c r="D10" s="126" t="s">
        <v>667</v>
      </c>
      <c r="E10" s="127" t="s">
        <v>671</v>
      </c>
      <c r="F10" s="127" t="s">
        <v>668</v>
      </c>
      <c r="G10" s="127" t="s">
        <v>887</v>
      </c>
      <c r="O10" s="87"/>
      <c r="P10" s="87"/>
      <c r="Q10" s="87"/>
      <c r="R10" s="89"/>
      <c r="S10" s="89"/>
      <c r="T10" s="87"/>
      <c r="U10" s="89"/>
      <c r="V10" s="89"/>
      <c r="W10" s="87"/>
      <c r="X10" s="87"/>
      <c r="Y10" s="87"/>
      <c r="Z10" s="87"/>
      <c r="AA10" s="87"/>
      <c r="AB10" s="88"/>
      <c r="AC10" s="88"/>
      <c r="AD10" s="87"/>
      <c r="AE10" s="87"/>
    </row>
    <row r="11" spans="1:31" ht="12" customHeight="1">
      <c r="A11" s="90"/>
      <c r="B11" s="96"/>
      <c r="C11" s="125" t="s">
        <v>666</v>
      </c>
      <c r="D11" s="129">
        <v>29199</v>
      </c>
      <c r="E11" s="169">
        <v>57.748</v>
      </c>
      <c r="F11" s="169">
        <v>119.6</v>
      </c>
      <c r="G11" s="169">
        <v>6.4974</v>
      </c>
      <c r="J11" s="91"/>
      <c r="K11" s="93"/>
      <c r="O11" s="87"/>
      <c r="P11" s="87"/>
      <c r="Q11" s="87"/>
      <c r="R11" s="89"/>
      <c r="S11" s="89"/>
      <c r="T11" s="87"/>
      <c r="U11" s="88"/>
      <c r="V11" s="88"/>
      <c r="W11" s="87"/>
      <c r="X11" s="87"/>
      <c r="Y11" s="87"/>
      <c r="Z11" s="87"/>
      <c r="AA11" s="87"/>
      <c r="AB11" s="87"/>
      <c r="AC11" s="87"/>
      <c r="AD11" s="87"/>
      <c r="AE11" s="87"/>
    </row>
    <row r="12" spans="1:31" ht="12" customHeight="1">
      <c r="A12" s="90"/>
      <c r="B12" s="96"/>
      <c r="C12" s="97" t="s">
        <v>64</v>
      </c>
      <c r="D12" s="130">
        <v>587</v>
      </c>
      <c r="E12" s="166">
        <v>111.06</v>
      </c>
      <c r="F12" s="166">
        <v>206.76294469883763</v>
      </c>
      <c r="G12" s="166">
        <v>16.50824005849598</v>
      </c>
      <c r="J12" s="91"/>
      <c r="K12" s="93"/>
      <c r="O12" s="87"/>
      <c r="P12" s="87"/>
      <c r="Q12" s="87"/>
      <c r="R12" s="89"/>
      <c r="S12" s="89"/>
      <c r="T12" s="87"/>
      <c r="U12" s="88"/>
      <c r="V12" s="88"/>
      <c r="W12" s="87"/>
      <c r="X12" s="87"/>
      <c r="Y12" s="87"/>
      <c r="Z12" s="87"/>
      <c r="AA12" s="87"/>
      <c r="AB12" s="87"/>
      <c r="AC12" s="87"/>
      <c r="AD12" s="87"/>
      <c r="AE12" s="87"/>
    </row>
    <row r="13" spans="1:31" ht="12" customHeight="1">
      <c r="A13" s="90"/>
      <c r="B13" s="96"/>
      <c r="C13" s="98" t="s">
        <v>60</v>
      </c>
      <c r="D13" s="131">
        <v>540</v>
      </c>
      <c r="E13" s="167">
        <v>55.67</v>
      </c>
      <c r="F13" s="167">
        <v>91.91489361702128</v>
      </c>
      <c r="G13" s="167">
        <v>22.629364533918906</v>
      </c>
      <c r="J13" s="91"/>
      <c r="K13" s="99"/>
      <c r="L13" s="100"/>
      <c r="O13" s="87"/>
      <c r="P13" s="87"/>
      <c r="Q13" s="87"/>
      <c r="R13" s="89"/>
      <c r="S13" s="89"/>
      <c r="T13" s="87"/>
      <c r="U13" s="88"/>
      <c r="V13" s="88"/>
      <c r="W13" s="87"/>
      <c r="X13" s="87"/>
      <c r="Y13" s="87"/>
      <c r="Z13" s="87"/>
      <c r="AA13" s="87"/>
      <c r="AB13" s="87"/>
      <c r="AC13" s="87"/>
      <c r="AD13" s="87"/>
      <c r="AE13" s="87"/>
    </row>
    <row r="14" spans="1:31" ht="12" customHeight="1">
      <c r="A14" s="90"/>
      <c r="B14" s="96"/>
      <c r="C14" s="98" t="s">
        <v>745</v>
      </c>
      <c r="D14" s="131">
        <v>376</v>
      </c>
      <c r="E14" s="167">
        <v>86.61</v>
      </c>
      <c r="F14" s="167" t="s">
        <v>368</v>
      </c>
      <c r="G14" s="167">
        <v>16.75168742064111</v>
      </c>
      <c r="J14" s="92"/>
      <c r="K14" s="99"/>
      <c r="O14" s="87"/>
      <c r="P14" s="87"/>
      <c r="Q14" s="87"/>
      <c r="R14" s="89"/>
      <c r="S14" s="89"/>
      <c r="T14" s="87"/>
      <c r="U14" s="88"/>
      <c r="V14" s="88"/>
      <c r="W14" s="87"/>
      <c r="X14" s="87"/>
      <c r="Y14" s="87"/>
      <c r="Z14" s="87"/>
      <c r="AA14" s="87"/>
      <c r="AB14" s="87"/>
      <c r="AC14" s="87"/>
      <c r="AD14" s="87"/>
      <c r="AE14" s="87"/>
    </row>
    <row r="15" spans="1:31" ht="12" customHeight="1">
      <c r="A15" s="90"/>
      <c r="B15" s="96"/>
      <c r="C15" s="98" t="s">
        <v>58</v>
      </c>
      <c r="D15" s="131">
        <v>376</v>
      </c>
      <c r="E15" s="167">
        <v>68.36</v>
      </c>
      <c r="F15" s="167">
        <v>96.80741503604531</v>
      </c>
      <c r="G15" s="167">
        <v>21.814806219540497</v>
      </c>
      <c r="J15" s="91"/>
      <c r="K15" s="93"/>
      <c r="L15" s="94"/>
      <c r="O15" s="87"/>
      <c r="P15" s="87"/>
      <c r="Q15" s="87"/>
      <c r="R15" s="89"/>
      <c r="S15" s="89"/>
      <c r="T15" s="87"/>
      <c r="U15" s="88"/>
      <c r="V15" s="88"/>
      <c r="W15" s="87"/>
      <c r="X15" s="87"/>
      <c r="Y15" s="87"/>
      <c r="Z15" s="87"/>
      <c r="AA15" s="87"/>
      <c r="AB15" s="87"/>
      <c r="AC15" s="87"/>
      <c r="AD15" s="87"/>
      <c r="AE15" s="87"/>
    </row>
    <row r="16" spans="1:31" ht="12" customHeight="1">
      <c r="A16" s="90"/>
      <c r="B16" s="96"/>
      <c r="C16" s="98" t="s">
        <v>72</v>
      </c>
      <c r="D16" s="132">
        <v>367</v>
      </c>
      <c r="E16" s="167">
        <v>75.61</v>
      </c>
      <c r="F16" s="167">
        <v>123.56902356902357</v>
      </c>
      <c r="G16" s="167">
        <v>19.946844648321367</v>
      </c>
      <c r="J16" s="91"/>
      <c r="K16" s="99"/>
      <c r="O16" s="87"/>
      <c r="P16" s="87"/>
      <c r="Q16" s="87"/>
      <c r="R16" s="89"/>
      <c r="S16" s="89"/>
      <c r="T16" s="87"/>
      <c r="U16" s="89"/>
      <c r="V16" s="89"/>
      <c r="W16" s="87"/>
      <c r="X16" s="87"/>
      <c r="Y16" s="87"/>
      <c r="Z16" s="87"/>
      <c r="AA16" s="87"/>
      <c r="AB16" s="87"/>
      <c r="AC16" s="87"/>
      <c r="AD16" s="87"/>
      <c r="AE16" s="87"/>
    </row>
    <row r="17" spans="1:31" ht="12" customHeight="1">
      <c r="A17" s="90"/>
      <c r="B17" s="90"/>
      <c r="C17" s="98" t="s">
        <v>57</v>
      </c>
      <c r="D17" s="131">
        <v>366</v>
      </c>
      <c r="E17" s="167">
        <v>30.88</v>
      </c>
      <c r="F17" s="167">
        <v>75.07692307692308</v>
      </c>
      <c r="G17" s="167">
        <v>30.46876951125097</v>
      </c>
      <c r="J17" s="92"/>
      <c r="K17" s="99"/>
      <c r="O17" s="87"/>
      <c r="P17" s="87"/>
      <c r="Q17" s="87"/>
      <c r="R17" s="88"/>
      <c r="S17" s="88"/>
      <c r="T17" s="87"/>
      <c r="U17" s="89"/>
      <c r="V17" s="89"/>
      <c r="W17" s="87"/>
      <c r="X17" s="87"/>
      <c r="Y17" s="87"/>
      <c r="Z17" s="87"/>
      <c r="AA17" s="87"/>
      <c r="AB17" s="87"/>
      <c r="AC17" s="87"/>
      <c r="AD17" s="87"/>
      <c r="AE17" s="87"/>
    </row>
    <row r="18" spans="2:31" ht="12" customHeight="1">
      <c r="B18" s="90"/>
      <c r="C18" s="98" t="s">
        <v>67</v>
      </c>
      <c r="D18" s="131">
        <v>366</v>
      </c>
      <c r="E18" s="167">
        <v>58.25</v>
      </c>
      <c r="F18" s="167">
        <v>112.65004616805172</v>
      </c>
      <c r="G18" s="167">
        <v>8.37563103285719</v>
      </c>
      <c r="J18" s="91"/>
      <c r="K18" s="93"/>
      <c r="O18" s="87"/>
      <c r="P18" s="87"/>
      <c r="Q18" s="87"/>
      <c r="R18" s="88"/>
      <c r="S18" s="88"/>
      <c r="T18" s="87"/>
      <c r="U18" s="89"/>
      <c r="V18" s="89"/>
      <c r="W18" s="87"/>
      <c r="X18" s="87"/>
      <c r="Y18" s="87"/>
      <c r="Z18" s="87"/>
      <c r="AA18" s="87"/>
      <c r="AB18" s="87"/>
      <c r="AC18" s="87"/>
      <c r="AD18" s="87"/>
      <c r="AE18" s="87"/>
    </row>
    <row r="19" spans="1:31" ht="12" customHeight="1">
      <c r="A19" s="90"/>
      <c r="B19" s="90"/>
      <c r="C19" s="98" t="s">
        <v>68</v>
      </c>
      <c r="D19" s="131">
        <v>363</v>
      </c>
      <c r="E19" s="167">
        <v>73.84</v>
      </c>
      <c r="F19" s="167">
        <v>136.41488162344984</v>
      </c>
      <c r="G19" s="167">
        <v>11.560656823653806</v>
      </c>
      <c r="J19" s="67"/>
      <c r="K19" s="99"/>
      <c r="O19" s="87"/>
      <c r="P19" s="87"/>
      <c r="Q19" s="87"/>
      <c r="R19" s="88"/>
      <c r="S19" s="88"/>
      <c r="T19" s="87"/>
      <c r="U19" s="87"/>
      <c r="V19" s="87"/>
      <c r="W19" s="87"/>
      <c r="X19" s="87"/>
      <c r="Y19" s="87"/>
      <c r="Z19" s="87"/>
      <c r="AA19" s="87"/>
      <c r="AB19" s="87"/>
      <c r="AC19" s="87"/>
      <c r="AD19" s="87"/>
      <c r="AE19" s="87"/>
    </row>
    <row r="20" spans="1:31" ht="12" customHeight="1">
      <c r="A20" s="90"/>
      <c r="B20" s="90"/>
      <c r="C20" s="98" t="s">
        <v>59</v>
      </c>
      <c r="D20" s="131">
        <v>336</v>
      </c>
      <c r="E20" s="167">
        <v>44.71</v>
      </c>
      <c r="F20" s="167">
        <v>100</v>
      </c>
      <c r="G20" s="167">
        <v>10.462922020091302</v>
      </c>
      <c r="J20" s="67"/>
      <c r="K20" s="99"/>
      <c r="O20" s="87"/>
      <c r="P20" s="87"/>
      <c r="Q20" s="87"/>
      <c r="R20" s="88"/>
      <c r="S20" s="88"/>
      <c r="T20" s="87"/>
      <c r="U20" s="87"/>
      <c r="V20" s="87"/>
      <c r="W20" s="87"/>
      <c r="X20" s="87"/>
      <c r="Y20" s="87"/>
      <c r="Z20" s="87"/>
      <c r="AA20" s="87"/>
      <c r="AB20" s="87"/>
      <c r="AC20" s="87"/>
      <c r="AD20" s="87"/>
      <c r="AE20" s="87"/>
    </row>
    <row r="21" spans="1:31" ht="12" customHeight="1">
      <c r="A21" s="90"/>
      <c r="B21" s="90"/>
      <c r="C21" s="98" t="s">
        <v>756</v>
      </c>
      <c r="D21" s="131">
        <v>336</v>
      </c>
      <c r="E21" s="167">
        <v>72.63</v>
      </c>
      <c r="F21" s="167">
        <v>152.242863615768</v>
      </c>
      <c r="G21" s="167">
        <v>27.243979567015327</v>
      </c>
      <c r="J21" s="67"/>
      <c r="K21" s="99"/>
      <c r="O21" s="87"/>
      <c r="P21" s="87"/>
      <c r="Q21" s="87"/>
      <c r="R21" s="88"/>
      <c r="S21" s="88"/>
      <c r="T21" s="87"/>
      <c r="U21" s="87"/>
      <c r="V21" s="87"/>
      <c r="W21" s="87"/>
      <c r="X21" s="87"/>
      <c r="Y21" s="87"/>
      <c r="Z21" s="87"/>
      <c r="AA21" s="87"/>
      <c r="AB21" s="87"/>
      <c r="AC21" s="87"/>
      <c r="AD21" s="87"/>
      <c r="AE21" s="87"/>
    </row>
    <row r="22" spans="1:31" ht="12" customHeight="1">
      <c r="A22" s="90"/>
      <c r="B22" s="90"/>
      <c r="C22" s="98" t="s">
        <v>70</v>
      </c>
      <c r="D22" s="131">
        <v>332</v>
      </c>
      <c r="E22" s="167">
        <v>100.78</v>
      </c>
      <c r="F22" s="167">
        <v>645.9143968871596</v>
      </c>
      <c r="G22" s="167">
        <v>9.009546863212282</v>
      </c>
      <c r="J22" s="67"/>
      <c r="K22" s="99"/>
      <c r="O22" s="87"/>
      <c r="P22" s="87"/>
      <c r="Q22" s="87"/>
      <c r="R22" s="88"/>
      <c r="S22" s="88"/>
      <c r="T22" s="87"/>
      <c r="U22" s="87"/>
      <c r="V22" s="87"/>
      <c r="W22" s="87"/>
      <c r="X22" s="87"/>
      <c r="Y22" s="87"/>
      <c r="Z22" s="87"/>
      <c r="AA22" s="87"/>
      <c r="AB22" s="87"/>
      <c r="AC22" s="87"/>
      <c r="AD22" s="87"/>
      <c r="AE22" s="87"/>
    </row>
    <row r="23" spans="1:31" ht="12" customHeight="1">
      <c r="A23" s="90"/>
      <c r="B23" s="90"/>
      <c r="C23" s="98" t="s">
        <v>71</v>
      </c>
      <c r="D23" s="131">
        <v>325</v>
      </c>
      <c r="E23" s="167">
        <v>103.87</v>
      </c>
      <c r="F23" s="167">
        <v>576.2411347517731</v>
      </c>
      <c r="G23" s="167">
        <v>9.433140800510841</v>
      </c>
      <c r="J23" s="67"/>
      <c r="K23" s="99"/>
      <c r="O23" s="87"/>
      <c r="P23" s="87"/>
      <c r="Q23" s="87"/>
      <c r="R23" s="88"/>
      <c r="S23" s="88"/>
      <c r="T23" s="87"/>
      <c r="U23" s="87"/>
      <c r="V23" s="87"/>
      <c r="W23" s="87"/>
      <c r="X23" s="87"/>
      <c r="Y23" s="87"/>
      <c r="Z23" s="87"/>
      <c r="AA23" s="87"/>
      <c r="AB23" s="87"/>
      <c r="AC23" s="87"/>
      <c r="AD23" s="87"/>
      <c r="AE23" s="87"/>
    </row>
    <row r="24" spans="1:31" ht="12" customHeight="1">
      <c r="A24" s="90"/>
      <c r="B24" s="90"/>
      <c r="C24" s="98" t="s">
        <v>65</v>
      </c>
      <c r="D24" s="131">
        <v>315</v>
      </c>
      <c r="E24" s="167">
        <v>91.16</v>
      </c>
      <c r="F24" s="167">
        <v>166.57852987837123</v>
      </c>
      <c r="G24" s="167">
        <v>10.56125528062764</v>
      </c>
      <c r="J24" s="67"/>
      <c r="K24" s="99"/>
      <c r="O24" s="87"/>
      <c r="P24" s="87"/>
      <c r="Q24" s="87"/>
      <c r="R24" s="88"/>
      <c r="S24" s="88"/>
      <c r="T24" s="87"/>
      <c r="U24" s="87"/>
      <c r="V24" s="87"/>
      <c r="W24" s="87"/>
      <c r="X24" s="87"/>
      <c r="Y24" s="87"/>
      <c r="Z24" s="87"/>
      <c r="AA24" s="87"/>
      <c r="AB24" s="87"/>
      <c r="AC24" s="87"/>
      <c r="AD24" s="87"/>
      <c r="AE24" s="87"/>
    </row>
    <row r="25" spans="1:31" ht="12" customHeight="1">
      <c r="A25" s="90"/>
      <c r="B25" s="90"/>
      <c r="C25" s="98" t="s">
        <v>757</v>
      </c>
      <c r="D25" s="131">
        <v>314</v>
      </c>
      <c r="E25" s="167">
        <v>123.67</v>
      </c>
      <c r="F25" s="167">
        <v>629.2585170340681</v>
      </c>
      <c r="G25" s="167">
        <v>8.780343216345981</v>
      </c>
      <c r="J25" s="67"/>
      <c r="O25" s="87"/>
      <c r="P25" s="87"/>
      <c r="Q25" s="87"/>
      <c r="R25" s="88"/>
      <c r="S25" s="88"/>
      <c r="T25" s="87"/>
      <c r="U25" s="87"/>
      <c r="V25" s="87"/>
      <c r="W25" s="87"/>
      <c r="X25" s="87"/>
      <c r="Y25" s="87"/>
      <c r="Z25" s="87"/>
      <c r="AA25" s="87"/>
      <c r="AB25" s="87"/>
      <c r="AC25" s="87"/>
      <c r="AD25" s="87"/>
      <c r="AE25" s="87"/>
    </row>
    <row r="26" spans="1:20" ht="12" customHeight="1">
      <c r="A26" s="90"/>
      <c r="B26" s="164"/>
      <c r="C26" s="98" t="s">
        <v>62</v>
      </c>
      <c r="D26" s="131">
        <v>313</v>
      </c>
      <c r="E26" s="167">
        <v>76.16</v>
      </c>
      <c r="F26" s="167">
        <v>113.57039187227866</v>
      </c>
      <c r="G26" s="167">
        <v>82.1953781512605</v>
      </c>
      <c r="J26" s="67"/>
      <c r="O26" s="87"/>
      <c r="P26" s="87"/>
      <c r="Q26" s="87"/>
      <c r="R26" s="89"/>
      <c r="S26" s="89"/>
      <c r="T26" s="87"/>
    </row>
    <row r="27" spans="1:20" ht="12" customHeight="1">
      <c r="A27" s="90"/>
      <c r="B27" s="90"/>
      <c r="C27" s="98" t="s">
        <v>63</v>
      </c>
      <c r="D27" s="131">
        <v>302</v>
      </c>
      <c r="E27" s="167">
        <v>100.54</v>
      </c>
      <c r="F27" s="167">
        <v>172.27609811751282</v>
      </c>
      <c r="G27" s="167">
        <v>4.624808575803982</v>
      </c>
      <c r="J27" s="33"/>
      <c r="O27" s="87"/>
      <c r="P27" s="87"/>
      <c r="Q27" s="87"/>
      <c r="R27" s="89"/>
      <c r="S27" s="89"/>
      <c r="T27" s="87"/>
    </row>
    <row r="28" spans="1:20" ht="12" customHeight="1">
      <c r="A28" s="90"/>
      <c r="B28" s="96"/>
      <c r="C28" s="98" t="s">
        <v>758</v>
      </c>
      <c r="D28" s="131">
        <v>296</v>
      </c>
      <c r="E28" s="167">
        <v>116.83</v>
      </c>
      <c r="F28" s="167">
        <v>239.4822006472492</v>
      </c>
      <c r="G28" s="167">
        <v>16.24677534442066</v>
      </c>
      <c r="J28" s="32"/>
      <c r="K28" s="34"/>
      <c r="L28" s="94"/>
      <c r="O28" s="87"/>
      <c r="P28" s="87"/>
      <c r="Q28" s="87"/>
      <c r="R28" s="89"/>
      <c r="S28" s="89"/>
      <c r="T28" s="87"/>
    </row>
    <row r="29" spans="1:20" ht="12" customHeight="1">
      <c r="A29" s="90"/>
      <c r="B29" s="96"/>
      <c r="C29" s="98" t="s">
        <v>66</v>
      </c>
      <c r="D29" s="131">
        <v>295</v>
      </c>
      <c r="E29" s="167">
        <v>35.21</v>
      </c>
      <c r="F29" s="167">
        <v>78.31165383594373</v>
      </c>
      <c r="G29" s="167">
        <v>3.3676683291912917</v>
      </c>
      <c r="J29" s="32"/>
      <c r="K29" s="34"/>
      <c r="L29" s="94"/>
      <c r="O29" s="87"/>
      <c r="P29" s="87"/>
      <c r="Q29" s="87"/>
      <c r="R29" s="89"/>
      <c r="S29" s="89"/>
      <c r="T29" s="87"/>
    </row>
    <row r="30" spans="1:20" ht="12" customHeight="1">
      <c r="A30" s="90"/>
      <c r="B30" s="96"/>
      <c r="C30" s="98" t="s">
        <v>69</v>
      </c>
      <c r="D30" s="131">
        <v>284</v>
      </c>
      <c r="E30" s="167">
        <v>65.17</v>
      </c>
      <c r="F30" s="167">
        <v>101.21168923734854</v>
      </c>
      <c r="G30" s="167">
        <v>11.180001968310206</v>
      </c>
      <c r="L30" s="94"/>
      <c r="O30" s="87"/>
      <c r="P30" s="87"/>
      <c r="Q30" s="87"/>
      <c r="R30" s="89"/>
      <c r="S30" s="89"/>
      <c r="T30" s="87"/>
    </row>
    <row r="31" spans="1:20" ht="12" customHeight="1">
      <c r="A31" s="90"/>
      <c r="B31" s="96"/>
      <c r="C31" s="102" t="s">
        <v>752</v>
      </c>
      <c r="D31" s="133">
        <v>264</v>
      </c>
      <c r="E31" s="168">
        <v>65.18</v>
      </c>
      <c r="F31" s="168">
        <v>115.43506777437692</v>
      </c>
      <c r="G31" s="168">
        <v>13.637842947840417</v>
      </c>
      <c r="O31" s="87"/>
      <c r="P31" s="87"/>
      <c r="Q31" s="87"/>
      <c r="R31" s="88"/>
      <c r="S31" s="88"/>
      <c r="T31" s="87"/>
    </row>
    <row r="32" spans="1:31" ht="12" customHeight="1">
      <c r="A32" s="90"/>
      <c r="C32" s="128" t="s">
        <v>670</v>
      </c>
      <c r="D32" s="126" t="s">
        <v>667</v>
      </c>
      <c r="E32" s="127" t="s">
        <v>886</v>
      </c>
      <c r="F32" s="127" t="s">
        <v>888</v>
      </c>
      <c r="G32" s="170" t="s">
        <v>759</v>
      </c>
      <c r="O32" s="87"/>
      <c r="P32" s="87"/>
      <c r="Q32" s="87"/>
      <c r="R32" s="89"/>
      <c r="S32" s="89"/>
      <c r="T32" s="87"/>
      <c r="U32" s="89"/>
      <c r="V32" s="89"/>
      <c r="W32" s="87"/>
      <c r="X32" s="87"/>
      <c r="Y32" s="87"/>
      <c r="Z32" s="87"/>
      <c r="AA32" s="87"/>
      <c r="AB32" s="88"/>
      <c r="AC32" s="88"/>
      <c r="AD32" s="87"/>
      <c r="AE32" s="87"/>
    </row>
    <row r="33" spans="1:9" ht="12" customHeight="1">
      <c r="A33" s="90"/>
      <c r="C33" s="124" t="s">
        <v>666</v>
      </c>
      <c r="D33" s="134">
        <v>1447590</v>
      </c>
      <c r="E33" s="165">
        <v>2.86</v>
      </c>
      <c r="F33" s="165">
        <v>5.9467</v>
      </c>
      <c r="G33" s="165">
        <v>0.323</v>
      </c>
      <c r="H33" s="95" t="s">
        <v>655</v>
      </c>
      <c r="I33" s="103"/>
    </row>
    <row r="34" spans="1:9" ht="12" customHeight="1">
      <c r="A34" s="90"/>
      <c r="C34" s="97" t="s">
        <v>60</v>
      </c>
      <c r="D34" s="130">
        <v>48759</v>
      </c>
      <c r="E34" s="166">
        <v>5.026</v>
      </c>
      <c r="F34" s="166">
        <v>8.299404255319148</v>
      </c>
      <c r="G34" s="166">
        <v>2.0433058987210218</v>
      </c>
      <c r="I34" s="103"/>
    </row>
    <row r="35" spans="1:9" ht="12" customHeight="1">
      <c r="A35" s="90"/>
      <c r="C35" s="98" t="s">
        <v>58</v>
      </c>
      <c r="D35" s="131">
        <v>32903</v>
      </c>
      <c r="E35" s="167">
        <v>5.982</v>
      </c>
      <c r="F35" s="167">
        <v>8.47142121524202</v>
      </c>
      <c r="G35" s="167">
        <v>1.9089695985147366</v>
      </c>
      <c r="I35" s="103"/>
    </row>
    <row r="36" spans="1:9" ht="12" customHeight="1">
      <c r="A36" s="90"/>
      <c r="C36" s="98" t="s">
        <v>59</v>
      </c>
      <c r="D36" s="131">
        <v>31568</v>
      </c>
      <c r="E36" s="167">
        <v>4.201</v>
      </c>
      <c r="F36" s="167">
        <v>9.395238095238096</v>
      </c>
      <c r="G36" s="167">
        <v>0.9830164355066732</v>
      </c>
      <c r="I36" s="103"/>
    </row>
    <row r="37" spans="1:9" ht="12" customHeight="1">
      <c r="A37" s="90"/>
      <c r="C37" s="98" t="s">
        <v>745</v>
      </c>
      <c r="D37" s="131">
        <v>24823</v>
      </c>
      <c r="E37" s="167">
        <v>5.718</v>
      </c>
      <c r="F37" s="167" t="s">
        <v>368</v>
      </c>
      <c r="G37" s="167">
        <v>1.1059232362834421</v>
      </c>
      <c r="I37" s="103"/>
    </row>
    <row r="38" spans="1:9" ht="12" customHeight="1">
      <c r="A38" s="90"/>
      <c r="C38" s="98" t="s">
        <v>746</v>
      </c>
      <c r="D38" s="132">
        <v>24525</v>
      </c>
      <c r="E38" s="167">
        <v>5.535</v>
      </c>
      <c r="F38" s="167">
        <v>10.018382352941176</v>
      </c>
      <c r="G38" s="167">
        <v>1.3990461956211708</v>
      </c>
      <c r="I38" s="103"/>
    </row>
    <row r="39" spans="1:9" ht="12" customHeight="1">
      <c r="A39" s="90"/>
      <c r="C39" s="98" t="s">
        <v>57</v>
      </c>
      <c r="D39" s="131">
        <v>23525</v>
      </c>
      <c r="E39" s="167">
        <v>1.985</v>
      </c>
      <c r="F39" s="167">
        <v>4.825641025641025</v>
      </c>
      <c r="G39" s="167">
        <v>1.9584092971371012</v>
      </c>
      <c r="I39" s="103"/>
    </row>
    <row r="40" spans="1:31" ht="12" customHeight="1">
      <c r="A40" s="90"/>
      <c r="B40" s="96"/>
      <c r="C40" s="98" t="s">
        <v>714</v>
      </c>
      <c r="D40" s="131">
        <v>22780</v>
      </c>
      <c r="E40" s="167">
        <v>6.211</v>
      </c>
      <c r="F40" s="167">
        <v>9.440530460008288</v>
      </c>
      <c r="G40" s="167">
        <v>0.9907147672168221</v>
      </c>
      <c r="J40" s="67"/>
      <c r="K40" s="99"/>
      <c r="O40" s="87"/>
      <c r="P40" s="87"/>
      <c r="Q40" s="87"/>
      <c r="R40" s="88"/>
      <c r="S40" s="88"/>
      <c r="T40" s="87"/>
      <c r="U40" s="87"/>
      <c r="V40" s="87"/>
      <c r="W40" s="87"/>
      <c r="X40" s="87"/>
      <c r="Y40" s="87"/>
      <c r="Z40" s="87"/>
      <c r="AA40" s="87"/>
      <c r="AB40" s="87"/>
      <c r="AC40" s="87"/>
      <c r="AD40" s="87"/>
      <c r="AE40" s="87"/>
    </row>
    <row r="41" spans="1:31" ht="12" customHeight="1">
      <c r="A41" s="90"/>
      <c r="B41" s="96"/>
      <c r="C41" s="98" t="s">
        <v>747</v>
      </c>
      <c r="D41" s="131">
        <v>21658</v>
      </c>
      <c r="E41" s="167">
        <v>4.199</v>
      </c>
      <c r="F41" s="167">
        <v>8.358934774218449</v>
      </c>
      <c r="G41" s="167">
        <v>4.0932887301317304</v>
      </c>
      <c r="J41" s="67"/>
      <c r="K41" s="99"/>
      <c r="O41" s="87"/>
      <c r="P41" s="87"/>
      <c r="Q41" s="87"/>
      <c r="R41" s="88"/>
      <c r="S41" s="88"/>
      <c r="T41" s="87"/>
      <c r="U41" s="87"/>
      <c r="V41" s="87"/>
      <c r="W41" s="87"/>
      <c r="X41" s="87"/>
      <c r="Y41" s="87"/>
      <c r="Z41" s="87"/>
      <c r="AA41" s="87"/>
      <c r="AB41" s="87"/>
      <c r="AC41" s="87"/>
      <c r="AD41" s="87"/>
      <c r="AE41" s="87"/>
    </row>
    <row r="42" spans="1:31" ht="12" customHeight="1">
      <c r="A42" s="90"/>
      <c r="B42" s="96"/>
      <c r="C42" s="98" t="s">
        <v>748</v>
      </c>
      <c r="D42" s="131">
        <v>20585</v>
      </c>
      <c r="E42" s="167">
        <v>4.671</v>
      </c>
      <c r="F42" s="167">
        <v>9.181534344335414</v>
      </c>
      <c r="G42" s="167">
        <v>2.795165999049494</v>
      </c>
      <c r="J42" s="67"/>
      <c r="K42" s="99"/>
      <c r="O42" s="87"/>
      <c r="P42" s="87"/>
      <c r="Q42" s="87"/>
      <c r="R42" s="88"/>
      <c r="S42" s="88"/>
      <c r="T42" s="87"/>
      <c r="U42" s="87"/>
      <c r="V42" s="87"/>
      <c r="W42" s="87"/>
      <c r="X42" s="87"/>
      <c r="Y42" s="87"/>
      <c r="Z42" s="87"/>
      <c r="AA42" s="87"/>
      <c r="AB42" s="87"/>
      <c r="AC42" s="87"/>
      <c r="AD42" s="87"/>
      <c r="AE42" s="87"/>
    </row>
    <row r="43" spans="2:31" ht="12" customHeight="1">
      <c r="B43" s="96"/>
      <c r="C43" s="98" t="s">
        <v>72</v>
      </c>
      <c r="D43" s="131">
        <v>19524</v>
      </c>
      <c r="E43" s="167">
        <v>4.023</v>
      </c>
      <c r="F43" s="167">
        <v>6.573737373737374</v>
      </c>
      <c r="G43" s="167">
        <v>1.0611503948605623</v>
      </c>
      <c r="J43" s="67"/>
      <c r="K43" s="99"/>
      <c r="O43" s="87"/>
      <c r="P43" s="87"/>
      <c r="Q43" s="87"/>
      <c r="R43" s="88"/>
      <c r="S43" s="88"/>
      <c r="T43" s="87"/>
      <c r="U43" s="87"/>
      <c r="V43" s="87"/>
      <c r="W43" s="87"/>
      <c r="X43" s="87"/>
      <c r="Y43" s="87"/>
      <c r="Z43" s="87"/>
      <c r="AA43" s="87"/>
      <c r="AB43" s="87"/>
      <c r="AC43" s="87"/>
      <c r="AD43" s="87"/>
      <c r="AE43" s="87"/>
    </row>
    <row r="44" spans="2:31" ht="12" customHeight="1">
      <c r="B44" s="96"/>
      <c r="C44" s="98" t="s">
        <v>749</v>
      </c>
      <c r="D44" s="131">
        <v>18010</v>
      </c>
      <c r="E44" s="167">
        <v>4.695</v>
      </c>
      <c r="F44" s="167">
        <v>8.515366430260046</v>
      </c>
      <c r="G44" s="167">
        <v>2.4191056965170787</v>
      </c>
      <c r="J44" s="67"/>
      <c r="K44" s="99"/>
      <c r="O44" s="87"/>
      <c r="P44" s="87"/>
      <c r="Q44" s="87"/>
      <c r="R44" s="88"/>
      <c r="S44" s="88"/>
      <c r="T44" s="87"/>
      <c r="U44" s="87"/>
      <c r="V44" s="87"/>
      <c r="W44" s="87"/>
      <c r="X44" s="87"/>
      <c r="Y44" s="87"/>
      <c r="Z44" s="87"/>
      <c r="AA44" s="87"/>
      <c r="AB44" s="87"/>
      <c r="AC44" s="87"/>
      <c r="AD44" s="87"/>
      <c r="AE44" s="87"/>
    </row>
    <row r="45" spans="3:9" ht="12" customHeight="1">
      <c r="C45" s="98" t="s">
        <v>750</v>
      </c>
      <c r="D45" s="131">
        <v>17955</v>
      </c>
      <c r="E45" s="167">
        <v>2.794</v>
      </c>
      <c r="F45" s="167">
        <v>5.455788514129444</v>
      </c>
      <c r="G45" s="167">
        <v>2.2366306663178745</v>
      </c>
      <c r="I45" s="103"/>
    </row>
    <row r="46" spans="3:9" ht="12" customHeight="1">
      <c r="C46" s="98" t="s">
        <v>718</v>
      </c>
      <c r="D46" s="131">
        <v>17633</v>
      </c>
      <c r="E46" s="167">
        <v>3.526</v>
      </c>
      <c r="F46" s="167">
        <v>5.604895104895105</v>
      </c>
      <c r="G46" s="167">
        <v>0.6858047403097458</v>
      </c>
      <c r="I46" s="103"/>
    </row>
    <row r="47" spans="3:9" ht="12" customHeight="1">
      <c r="C47" s="98" t="s">
        <v>69</v>
      </c>
      <c r="D47" s="131">
        <v>17560</v>
      </c>
      <c r="E47" s="167">
        <v>4.03</v>
      </c>
      <c r="F47" s="167">
        <v>6.258018531717748</v>
      </c>
      <c r="G47" s="167">
        <v>0.6912705442377719</v>
      </c>
      <c r="I47" s="103"/>
    </row>
    <row r="48" spans="3:9" ht="12" customHeight="1">
      <c r="C48" s="98" t="s">
        <v>66</v>
      </c>
      <c r="D48" s="131">
        <v>17495</v>
      </c>
      <c r="E48" s="167">
        <v>2.088</v>
      </c>
      <c r="F48" s="167">
        <v>4.644279267321476</v>
      </c>
      <c r="G48" s="167">
        <v>0.19971985565831066</v>
      </c>
      <c r="I48" s="103"/>
    </row>
    <row r="49" spans="3:9" ht="12" customHeight="1">
      <c r="C49" s="98" t="s">
        <v>751</v>
      </c>
      <c r="D49" s="131">
        <v>16853</v>
      </c>
      <c r="E49" s="167">
        <v>4.813</v>
      </c>
      <c r="F49" s="167">
        <v>14.835387323943662</v>
      </c>
      <c r="G49" s="167">
        <v>18.897734918143083</v>
      </c>
      <c r="I49" s="103"/>
    </row>
    <row r="50" spans="3:9" ht="12" customHeight="1">
      <c r="C50" s="98" t="s">
        <v>752</v>
      </c>
      <c r="D50" s="131">
        <v>16453</v>
      </c>
      <c r="E50" s="167">
        <v>4.062</v>
      </c>
      <c r="F50" s="167">
        <v>7.194140795802361</v>
      </c>
      <c r="G50" s="167">
        <v>0.8499372349273423</v>
      </c>
      <c r="I50" s="103"/>
    </row>
    <row r="51" spans="3:7" ht="12" customHeight="1">
      <c r="C51" s="98" t="s">
        <v>753</v>
      </c>
      <c r="D51" s="131">
        <v>16335</v>
      </c>
      <c r="E51" s="167">
        <v>4.067</v>
      </c>
      <c r="F51" s="167">
        <v>7.279411764705882</v>
      </c>
      <c r="G51" s="167">
        <v>1.5472119874593897</v>
      </c>
    </row>
    <row r="52" spans="3:7" ht="12" customHeight="1">
      <c r="C52" s="98" t="s">
        <v>754</v>
      </c>
      <c r="D52" s="131">
        <v>14944</v>
      </c>
      <c r="E52" s="167">
        <v>4.268</v>
      </c>
      <c r="F52" s="167">
        <v>8.11732753938077</v>
      </c>
      <c r="G52" s="167">
        <v>11.796652983896433</v>
      </c>
    </row>
    <row r="53" spans="3:7" ht="12" customHeight="1">
      <c r="C53" s="102" t="s">
        <v>755</v>
      </c>
      <c r="D53" s="133">
        <v>14931</v>
      </c>
      <c r="E53" s="168">
        <v>5.262</v>
      </c>
      <c r="F53" s="168">
        <v>9.9606404269513</v>
      </c>
      <c r="G53" s="168">
        <v>0.9450239246563203</v>
      </c>
    </row>
    <row r="54" ht="12" customHeight="1"/>
    <row r="55" spans="3:7" ht="24" customHeight="1">
      <c r="C55" s="250" t="s">
        <v>815</v>
      </c>
      <c r="D55" s="250"/>
      <c r="E55" s="250"/>
      <c r="F55" s="250"/>
      <c r="G55" s="250"/>
    </row>
    <row r="56" ht="12">
      <c r="C56" s="41" t="s">
        <v>680</v>
      </c>
    </row>
    <row r="57" ht="12">
      <c r="C57" s="171"/>
    </row>
    <row r="60" ht="12">
      <c r="A60" s="35"/>
    </row>
    <row r="61" ht="12">
      <c r="A61" s="138"/>
    </row>
    <row r="62" ht="12">
      <c r="A62" s="140"/>
    </row>
    <row r="63" ht="12">
      <c r="A63" s="138"/>
    </row>
    <row r="64" ht="12">
      <c r="A64" s="140"/>
    </row>
    <row r="65" ht="12">
      <c r="A65" s="138"/>
    </row>
    <row r="66" ht="12">
      <c r="A66" s="140"/>
    </row>
    <row r="67" ht="12">
      <c r="A67" s="138"/>
    </row>
  </sheetData>
  <mergeCells count="1">
    <mergeCell ref="C55:G5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00102615356"/>
  </sheetPr>
  <dimension ref="C1:AB292"/>
  <sheetViews>
    <sheetView showGridLines="0" workbookViewId="0" topLeftCell="A1"/>
  </sheetViews>
  <sheetFormatPr defaultColWidth="9.140625" defaultRowHeight="11.25" customHeight="1"/>
  <cols>
    <col min="1" max="2" width="2.7109375" style="18" customWidth="1"/>
    <col min="3" max="3" width="20.7109375" style="18" customWidth="1"/>
    <col min="4" max="4" width="15.7109375" style="18" customWidth="1"/>
    <col min="5" max="5" width="20.7109375" style="18" customWidth="1"/>
    <col min="6" max="11" width="15.7109375" style="18" customWidth="1"/>
    <col min="12" max="12" width="8.7109375" style="18" customWidth="1"/>
    <col min="13" max="13" width="52.00390625" style="18" bestFit="1" customWidth="1"/>
    <col min="14" max="14" width="11.8515625" style="43" customWidth="1"/>
    <col min="15" max="16" width="8.00390625" style="45" customWidth="1"/>
    <col min="17" max="17" width="12.00390625" style="45" customWidth="1"/>
    <col min="18" max="19" width="8.00390625" style="45" customWidth="1"/>
    <col min="20" max="21" width="14.28125" style="46" customWidth="1"/>
    <col min="22" max="22" width="10.00390625" style="18" customWidth="1"/>
    <col min="23" max="16384" width="9.140625" style="18" customWidth="1"/>
  </cols>
  <sheetData>
    <row r="1" spans="3:22" ht="36" customHeight="1">
      <c r="C1" s="185"/>
      <c r="L1" s="14" t="s">
        <v>370</v>
      </c>
      <c r="M1" s="14" t="s">
        <v>371</v>
      </c>
      <c r="N1" s="114" t="s">
        <v>677</v>
      </c>
      <c r="O1" s="15" t="s">
        <v>141</v>
      </c>
      <c r="P1" s="15" t="s">
        <v>686</v>
      </c>
      <c r="Q1" s="114" t="s">
        <v>889</v>
      </c>
      <c r="R1" s="15" t="s">
        <v>141</v>
      </c>
      <c r="S1" s="15" t="s">
        <v>686</v>
      </c>
      <c r="T1" s="15" t="s">
        <v>770</v>
      </c>
      <c r="U1" s="15" t="s">
        <v>771</v>
      </c>
      <c r="V1" s="17"/>
    </row>
    <row r="2" spans="12:21" ht="11.25" customHeight="1">
      <c r="L2" s="27" t="s">
        <v>373</v>
      </c>
      <c r="M2" s="27" t="s">
        <v>374</v>
      </c>
      <c r="N2" s="80" t="s">
        <v>368</v>
      </c>
      <c r="O2" s="20"/>
      <c r="P2" s="20"/>
      <c r="Q2" s="159" t="s">
        <v>368</v>
      </c>
      <c r="R2" s="20"/>
      <c r="S2" s="20"/>
      <c r="T2" s="80" t="s">
        <v>368</v>
      </c>
      <c r="U2" s="80" t="s">
        <v>368</v>
      </c>
    </row>
    <row r="3" spans="3:22" ht="11.25" customHeight="1">
      <c r="C3" s="118" t="s">
        <v>664</v>
      </c>
      <c r="L3" s="27" t="s">
        <v>375</v>
      </c>
      <c r="M3" s="27" t="s">
        <v>376</v>
      </c>
      <c r="N3" s="80">
        <v>0.06141737910826432</v>
      </c>
      <c r="O3" s="20"/>
      <c r="P3" s="20" t="s">
        <v>684</v>
      </c>
      <c r="Q3" s="159">
        <v>110</v>
      </c>
      <c r="R3" s="20"/>
      <c r="S3" s="20"/>
      <c r="T3" s="27">
        <f aca="true" t="shared" si="0" ref="T3:T63">IF(N3&lt;1,1)</f>
        <v>1</v>
      </c>
      <c r="U3" s="27">
        <f>IF(Q3&lt;250,1)</f>
        <v>1</v>
      </c>
      <c r="V3" s="21"/>
    </row>
    <row r="4" spans="3:21" ht="11.25" customHeight="1">
      <c r="C4" s="118" t="s">
        <v>672</v>
      </c>
      <c r="L4" s="27" t="s">
        <v>377</v>
      </c>
      <c r="M4" s="27" t="s">
        <v>378</v>
      </c>
      <c r="N4" s="80" t="s">
        <v>368</v>
      </c>
      <c r="O4" s="20"/>
      <c r="P4" s="20"/>
      <c r="Q4" s="159" t="s">
        <v>368</v>
      </c>
      <c r="R4" s="20"/>
      <c r="S4" s="20"/>
      <c r="T4" s="80" t="s">
        <v>368</v>
      </c>
      <c r="U4" s="80" t="s">
        <v>368</v>
      </c>
    </row>
    <row r="5" spans="3:21" s="22" customFormat="1" ht="11.25" customHeight="1">
      <c r="C5" s="18"/>
      <c r="D5" s="18"/>
      <c r="E5" s="18"/>
      <c r="F5" s="18"/>
      <c r="L5" s="27" t="s">
        <v>1</v>
      </c>
      <c r="M5" s="27" t="s">
        <v>2</v>
      </c>
      <c r="N5" s="80" t="s">
        <v>368</v>
      </c>
      <c r="O5" s="20"/>
      <c r="P5" s="20"/>
      <c r="Q5" s="159" t="s">
        <v>368</v>
      </c>
      <c r="R5" s="20"/>
      <c r="S5" s="20"/>
      <c r="T5" s="80" t="s">
        <v>368</v>
      </c>
      <c r="U5" s="80" t="s">
        <v>368</v>
      </c>
    </row>
    <row r="6" spans="3:21" ht="17.25">
      <c r="C6" s="117" t="s">
        <v>895</v>
      </c>
      <c r="L6" s="27" t="s">
        <v>3</v>
      </c>
      <c r="M6" s="27" t="s">
        <v>255</v>
      </c>
      <c r="N6" s="80">
        <v>17.148039117397765</v>
      </c>
      <c r="O6" s="20"/>
      <c r="P6" s="20" t="s">
        <v>684</v>
      </c>
      <c r="Q6" s="159">
        <v>18815</v>
      </c>
      <c r="R6" s="20"/>
      <c r="S6" s="20"/>
      <c r="T6" s="27">
        <v>5</v>
      </c>
      <c r="U6" s="27">
        <v>5</v>
      </c>
    </row>
    <row r="7" spans="3:21" ht="11.25" customHeight="1">
      <c r="C7" s="25" t="s">
        <v>760</v>
      </c>
      <c r="L7" s="27" t="s">
        <v>256</v>
      </c>
      <c r="M7" s="27" t="s">
        <v>257</v>
      </c>
      <c r="N7" s="80">
        <v>0.1737918484807696</v>
      </c>
      <c r="O7" s="20"/>
      <c r="P7" s="20" t="s">
        <v>684</v>
      </c>
      <c r="Q7" s="159">
        <v>204</v>
      </c>
      <c r="R7" s="20"/>
      <c r="S7" s="20"/>
      <c r="T7" s="27">
        <f t="shared" si="0"/>
        <v>1</v>
      </c>
      <c r="U7" s="27">
        <f aca="true" t="shared" si="1" ref="U7">IF(Q7&lt;250,1)</f>
        <v>1</v>
      </c>
    </row>
    <row r="8" spans="3:21" ht="11.25" customHeight="1">
      <c r="C8" s="25"/>
      <c r="L8" s="27" t="s">
        <v>258</v>
      </c>
      <c r="M8" s="27" t="s">
        <v>259</v>
      </c>
      <c r="N8" s="80" t="s">
        <v>368</v>
      </c>
      <c r="O8" s="20"/>
      <c r="P8" s="20"/>
      <c r="Q8" s="159" t="s">
        <v>368</v>
      </c>
      <c r="R8" s="20"/>
      <c r="S8" s="20"/>
      <c r="T8" s="80" t="s">
        <v>368</v>
      </c>
      <c r="U8" s="80" t="s">
        <v>368</v>
      </c>
    </row>
    <row r="9" spans="3:21" ht="11.25" customHeight="1">
      <c r="C9" s="24"/>
      <c r="L9" s="27" t="s">
        <v>260</v>
      </c>
      <c r="M9" s="27" t="s">
        <v>261</v>
      </c>
      <c r="N9" s="80">
        <v>4.905057803686106</v>
      </c>
      <c r="O9" s="20"/>
      <c r="P9" s="20" t="s">
        <v>684</v>
      </c>
      <c r="Q9" s="159">
        <v>6506</v>
      </c>
      <c r="R9" s="20"/>
      <c r="S9" s="20"/>
      <c r="T9" s="27">
        <f>IF(N9&lt;8,4)</f>
        <v>4</v>
      </c>
      <c r="U9" s="27">
        <f>IF(Q9&lt;15000,4)</f>
        <v>4</v>
      </c>
    </row>
    <row r="10" spans="3:22" ht="11.25" customHeight="1">
      <c r="C10" s="25"/>
      <c r="L10" s="27" t="s">
        <v>262</v>
      </c>
      <c r="M10" s="27" t="s">
        <v>263</v>
      </c>
      <c r="N10" s="80">
        <v>0.27154892054717106</v>
      </c>
      <c r="O10" s="20"/>
      <c r="P10" s="20" t="s">
        <v>684</v>
      </c>
      <c r="Q10" s="159">
        <v>296</v>
      </c>
      <c r="R10" s="20"/>
      <c r="S10" s="20"/>
      <c r="T10" s="27">
        <f t="shared" si="0"/>
        <v>1</v>
      </c>
      <c r="U10" s="27">
        <f>IF(Q10&lt;1000,2)</f>
        <v>2</v>
      </c>
      <c r="V10" s="26"/>
    </row>
    <row r="11" spans="12:22" ht="12">
      <c r="L11" s="42" t="s">
        <v>264</v>
      </c>
      <c r="M11" s="42" t="s">
        <v>265</v>
      </c>
      <c r="N11" s="80" t="s">
        <v>368</v>
      </c>
      <c r="O11" s="20"/>
      <c r="P11" s="20"/>
      <c r="Q11" s="159" t="s">
        <v>368</v>
      </c>
      <c r="R11" s="20"/>
      <c r="S11" s="20"/>
      <c r="T11" s="80" t="s">
        <v>368</v>
      </c>
      <c r="U11" s="80" t="s">
        <v>368</v>
      </c>
      <c r="V11" s="23"/>
    </row>
    <row r="12" spans="12:22" ht="11.25" customHeight="1">
      <c r="L12" s="42" t="s">
        <v>266</v>
      </c>
      <c r="M12" s="42" t="s">
        <v>267</v>
      </c>
      <c r="N12" s="80" t="s">
        <v>368</v>
      </c>
      <c r="O12" s="20"/>
      <c r="P12" s="20"/>
      <c r="Q12" s="159" t="s">
        <v>368</v>
      </c>
      <c r="R12" s="20"/>
      <c r="S12" s="20"/>
      <c r="T12" s="80" t="s">
        <v>368</v>
      </c>
      <c r="U12" s="80" t="s">
        <v>368</v>
      </c>
      <c r="V12" s="23"/>
    </row>
    <row r="13" spans="12:22" ht="11.25" customHeight="1">
      <c r="L13" s="42" t="s">
        <v>268</v>
      </c>
      <c r="M13" s="42" t="s">
        <v>269</v>
      </c>
      <c r="N13" s="80" t="s">
        <v>368</v>
      </c>
      <c r="O13" s="20"/>
      <c r="P13" s="20"/>
      <c r="Q13" s="159" t="s">
        <v>368</v>
      </c>
      <c r="R13" s="20"/>
      <c r="S13" s="20"/>
      <c r="T13" s="80" t="s">
        <v>368</v>
      </c>
      <c r="U13" s="80" t="s">
        <v>368</v>
      </c>
      <c r="V13" s="26"/>
    </row>
    <row r="14" spans="12:22" ht="11.25" customHeight="1">
      <c r="L14" s="42" t="s">
        <v>270</v>
      </c>
      <c r="M14" s="42" t="s">
        <v>271</v>
      </c>
      <c r="N14" s="80" t="s">
        <v>368</v>
      </c>
      <c r="O14" s="20"/>
      <c r="P14" s="20"/>
      <c r="Q14" s="159" t="s">
        <v>368</v>
      </c>
      <c r="R14" s="20"/>
      <c r="S14" s="20"/>
      <c r="T14" s="80" t="s">
        <v>368</v>
      </c>
      <c r="U14" s="80" t="s">
        <v>368</v>
      </c>
      <c r="V14" s="23"/>
    </row>
    <row r="15" spans="12:21" ht="11.25" customHeight="1">
      <c r="L15" s="42" t="s">
        <v>272</v>
      </c>
      <c r="M15" s="42" t="s">
        <v>273</v>
      </c>
      <c r="N15" s="80">
        <v>1.2578420212793604</v>
      </c>
      <c r="O15" s="20"/>
      <c r="P15" s="20" t="s">
        <v>684</v>
      </c>
      <c r="Q15" s="159">
        <v>1210</v>
      </c>
      <c r="R15" s="20"/>
      <c r="S15" s="20"/>
      <c r="T15" s="27">
        <f aca="true" t="shared" si="2" ref="T15:T17">IF(N15&lt;2,2)</f>
        <v>2</v>
      </c>
      <c r="U15" s="27">
        <f aca="true" t="shared" si="3" ref="U15:U17">IF(Q15&lt;5000,3)</f>
        <v>3</v>
      </c>
    </row>
    <row r="16" spans="3:21" ht="11.25" customHeight="1">
      <c r="C16" s="35" t="s">
        <v>773</v>
      </c>
      <c r="D16" s="27"/>
      <c r="E16" s="35" t="s">
        <v>878</v>
      </c>
      <c r="F16" s="27"/>
      <c r="L16" s="42" t="s">
        <v>274</v>
      </c>
      <c r="M16" s="42" t="s">
        <v>275</v>
      </c>
      <c r="N16" s="80">
        <v>2.196952043622128</v>
      </c>
      <c r="O16" s="20"/>
      <c r="P16" s="20" t="s">
        <v>684</v>
      </c>
      <c r="Q16" s="159">
        <v>2357</v>
      </c>
      <c r="R16" s="20"/>
      <c r="S16" s="20"/>
      <c r="T16" s="27">
        <f>IF(N16&lt;4,3)</f>
        <v>3</v>
      </c>
      <c r="U16" s="27">
        <f t="shared" si="3"/>
        <v>3</v>
      </c>
    </row>
    <row r="17" spans="3:21" ht="24">
      <c r="C17" s="174" t="s">
        <v>677</v>
      </c>
      <c r="D17" s="175" t="s">
        <v>678</v>
      </c>
      <c r="E17" s="174" t="s">
        <v>889</v>
      </c>
      <c r="F17" s="176" t="s">
        <v>679</v>
      </c>
      <c r="L17" s="42" t="s">
        <v>276</v>
      </c>
      <c r="M17" s="42" t="s">
        <v>277</v>
      </c>
      <c r="N17" s="80">
        <v>1.6215965124413896</v>
      </c>
      <c r="O17" s="20"/>
      <c r="P17" s="20" t="s">
        <v>684</v>
      </c>
      <c r="Q17" s="159">
        <v>3456</v>
      </c>
      <c r="R17" s="20"/>
      <c r="S17" s="20"/>
      <c r="T17" s="27">
        <f t="shared" si="2"/>
        <v>2</v>
      </c>
      <c r="U17" s="27">
        <f t="shared" si="3"/>
        <v>3</v>
      </c>
    </row>
    <row r="18" spans="3:21" ht="11.25" customHeight="1">
      <c r="C18" s="147" t="s">
        <v>663</v>
      </c>
      <c r="D18" s="137">
        <v>1</v>
      </c>
      <c r="E18" s="147" t="s">
        <v>765</v>
      </c>
      <c r="F18" s="137">
        <v>1</v>
      </c>
      <c r="L18" s="42" t="s">
        <v>278</v>
      </c>
      <c r="M18" s="42" t="s">
        <v>279</v>
      </c>
      <c r="N18" s="80" t="s">
        <v>368</v>
      </c>
      <c r="O18" s="20"/>
      <c r="P18" s="20"/>
      <c r="Q18" s="159" t="s">
        <v>368</v>
      </c>
      <c r="R18" s="20"/>
      <c r="S18" s="20"/>
      <c r="T18" s="80" t="s">
        <v>368</v>
      </c>
      <c r="U18" s="80" t="s">
        <v>368</v>
      </c>
    </row>
    <row r="19" spans="3:21" ht="11.25" customHeight="1">
      <c r="C19" s="148" t="s">
        <v>706</v>
      </c>
      <c r="D19" s="137">
        <v>2</v>
      </c>
      <c r="E19" s="148" t="s">
        <v>766</v>
      </c>
      <c r="F19" s="137">
        <v>2</v>
      </c>
      <c r="L19" s="42" t="s">
        <v>280</v>
      </c>
      <c r="M19" s="42" t="s">
        <v>281</v>
      </c>
      <c r="N19" s="80">
        <v>8.677065615174476</v>
      </c>
      <c r="O19" s="20"/>
      <c r="P19" s="20" t="s">
        <v>684</v>
      </c>
      <c r="Q19" s="159">
        <v>10774</v>
      </c>
      <c r="R19" s="20"/>
      <c r="S19" s="20"/>
      <c r="T19" s="27">
        <v>5</v>
      </c>
      <c r="U19" s="27">
        <f>IF(Q19&lt;15000,4)</f>
        <v>4</v>
      </c>
    </row>
    <row r="20" spans="3:21" ht="11.25" customHeight="1">
      <c r="C20" s="148" t="s">
        <v>707</v>
      </c>
      <c r="D20" s="137">
        <v>3</v>
      </c>
      <c r="E20" s="148" t="s">
        <v>767</v>
      </c>
      <c r="F20" s="137">
        <v>3</v>
      </c>
      <c r="L20" s="42" t="s">
        <v>282</v>
      </c>
      <c r="M20" s="42" t="s">
        <v>163</v>
      </c>
      <c r="N20" s="80" t="s">
        <v>368</v>
      </c>
      <c r="O20" s="20"/>
      <c r="P20" s="20"/>
      <c r="Q20" s="159" t="s">
        <v>368</v>
      </c>
      <c r="R20" s="20"/>
      <c r="S20" s="20"/>
      <c r="T20" s="80" t="s">
        <v>368</v>
      </c>
      <c r="U20" s="80" t="s">
        <v>368</v>
      </c>
    </row>
    <row r="21" spans="3:21" ht="11.25" customHeight="1">
      <c r="C21" s="148" t="s">
        <v>708</v>
      </c>
      <c r="D21" s="137">
        <v>4</v>
      </c>
      <c r="E21" s="148" t="s">
        <v>768</v>
      </c>
      <c r="F21" s="137">
        <v>4</v>
      </c>
      <c r="G21" s="27"/>
      <c r="L21" s="42" t="s">
        <v>283</v>
      </c>
      <c r="M21" s="42" t="s">
        <v>284</v>
      </c>
      <c r="N21" s="80" t="s">
        <v>368</v>
      </c>
      <c r="O21" s="20"/>
      <c r="P21" s="20"/>
      <c r="Q21" s="159" t="s">
        <v>368</v>
      </c>
      <c r="R21" s="20"/>
      <c r="S21" s="20"/>
      <c r="T21" s="80" t="s">
        <v>368</v>
      </c>
      <c r="U21" s="80" t="s">
        <v>368</v>
      </c>
    </row>
    <row r="22" spans="3:28" ht="12">
      <c r="C22" s="147" t="s">
        <v>709</v>
      </c>
      <c r="D22" s="137">
        <v>5</v>
      </c>
      <c r="E22" s="147" t="s">
        <v>769</v>
      </c>
      <c r="F22" s="137">
        <v>5</v>
      </c>
      <c r="G22" s="27"/>
      <c r="H22" s="211"/>
      <c r="I22" s="210"/>
      <c r="J22" s="212"/>
      <c r="K22" s="212"/>
      <c r="L22" s="42" t="s">
        <v>285</v>
      </c>
      <c r="M22" s="42" t="s">
        <v>286</v>
      </c>
      <c r="N22" s="80">
        <v>0.08928642466214813</v>
      </c>
      <c r="O22" s="20"/>
      <c r="P22" s="20" t="s">
        <v>684</v>
      </c>
      <c r="Q22" s="159">
        <v>101</v>
      </c>
      <c r="R22" s="20"/>
      <c r="S22" s="20"/>
      <c r="T22" s="27">
        <f t="shared" si="0"/>
        <v>1</v>
      </c>
      <c r="U22" s="27">
        <f aca="true" t="shared" si="4" ref="U22:U23">IF(Q22&lt;250,1)</f>
        <v>1</v>
      </c>
      <c r="W22" s="210"/>
      <c r="X22" s="210"/>
      <c r="Y22" s="210"/>
      <c r="Z22" s="210"/>
      <c r="AA22" s="210"/>
      <c r="AB22" s="210"/>
    </row>
    <row r="23" spans="3:28" ht="11.25" customHeight="1">
      <c r="C23" s="1" t="s">
        <v>0</v>
      </c>
      <c r="D23" s="31" t="s">
        <v>368</v>
      </c>
      <c r="E23" s="1" t="s">
        <v>0</v>
      </c>
      <c r="F23" s="31" t="s">
        <v>368</v>
      </c>
      <c r="H23" s="232"/>
      <c r="I23" s="210"/>
      <c r="J23" s="233"/>
      <c r="K23" s="210"/>
      <c r="L23" s="42" t="s">
        <v>287</v>
      </c>
      <c r="M23" s="42" t="s">
        <v>288</v>
      </c>
      <c r="N23" s="80">
        <v>0.08218086816134225</v>
      </c>
      <c r="O23" s="20"/>
      <c r="P23" s="20" t="s">
        <v>684</v>
      </c>
      <c r="Q23" s="159">
        <v>124</v>
      </c>
      <c r="R23" s="20"/>
      <c r="S23" s="20"/>
      <c r="T23" s="27">
        <f t="shared" si="0"/>
        <v>1</v>
      </c>
      <c r="U23" s="27">
        <f t="shared" si="4"/>
        <v>1</v>
      </c>
      <c r="V23" s="22"/>
      <c r="W23" s="214"/>
      <c r="X23" s="210"/>
      <c r="Y23" s="210"/>
      <c r="Z23" s="210"/>
      <c r="AA23" s="210"/>
      <c r="AB23" s="210"/>
    </row>
    <row r="24" spans="3:28" ht="11.25" customHeight="1">
      <c r="C24" s="32"/>
      <c r="H24" s="232"/>
      <c r="I24" s="210"/>
      <c r="J24" s="233"/>
      <c r="K24" s="210"/>
      <c r="L24" s="42" t="s">
        <v>289</v>
      </c>
      <c r="M24" s="42" t="s">
        <v>290</v>
      </c>
      <c r="N24" s="80">
        <v>0.2967376731714584</v>
      </c>
      <c r="O24" s="20"/>
      <c r="P24" s="20" t="s">
        <v>684</v>
      </c>
      <c r="Q24" s="159">
        <v>498</v>
      </c>
      <c r="R24" s="20"/>
      <c r="S24" s="20"/>
      <c r="T24" s="27">
        <f t="shared" si="0"/>
        <v>1</v>
      </c>
      <c r="U24" s="27">
        <f>IF(Q24&lt;1000,2)</f>
        <v>2</v>
      </c>
      <c r="W24" s="214"/>
      <c r="X24" s="215"/>
      <c r="Y24" s="210"/>
      <c r="Z24" s="210"/>
      <c r="AA24" s="210"/>
      <c r="AB24" s="210"/>
    </row>
    <row r="25" spans="3:28" ht="11.25" customHeight="1">
      <c r="C25" s="152" t="s">
        <v>772</v>
      </c>
      <c r="D25" s="27"/>
      <c r="E25" s="27"/>
      <c r="F25" s="27"/>
      <c r="G25" s="111"/>
      <c r="H25" s="232"/>
      <c r="I25" s="210"/>
      <c r="J25" s="233"/>
      <c r="K25" s="210"/>
      <c r="L25" s="27" t="s">
        <v>291</v>
      </c>
      <c r="M25" s="27" t="s">
        <v>164</v>
      </c>
      <c r="N25" s="80" t="s">
        <v>368</v>
      </c>
      <c r="O25" s="20"/>
      <c r="P25" s="20"/>
      <c r="Q25" s="159" t="s">
        <v>368</v>
      </c>
      <c r="R25" s="20"/>
      <c r="S25" s="20"/>
      <c r="T25" s="80" t="s">
        <v>368</v>
      </c>
      <c r="U25" s="80" t="s">
        <v>368</v>
      </c>
      <c r="W25" s="210"/>
      <c r="X25" s="210"/>
      <c r="Y25" s="210"/>
      <c r="Z25" s="210"/>
      <c r="AA25" s="210"/>
      <c r="AB25" s="210"/>
    </row>
    <row r="26" spans="3:28" ht="11.25" customHeight="1">
      <c r="C26" s="36" t="s">
        <v>675</v>
      </c>
      <c r="G26" s="119"/>
      <c r="H26" s="232"/>
      <c r="I26" s="210"/>
      <c r="J26" s="233"/>
      <c r="K26" s="210"/>
      <c r="L26" s="27" t="s">
        <v>292</v>
      </c>
      <c r="M26" s="27" t="s">
        <v>293</v>
      </c>
      <c r="N26" s="80">
        <v>0.199900374853833</v>
      </c>
      <c r="O26" s="20"/>
      <c r="P26" s="20" t="s">
        <v>684</v>
      </c>
      <c r="Q26" s="159">
        <v>246</v>
      </c>
      <c r="R26" s="20"/>
      <c r="S26" s="20"/>
      <c r="T26" s="27">
        <f t="shared" si="0"/>
        <v>1</v>
      </c>
      <c r="U26" s="27">
        <f aca="true" t="shared" si="5" ref="U26:U37">IF(Q26&lt;250,1)</f>
        <v>1</v>
      </c>
      <c r="W26" s="210"/>
      <c r="X26" s="210"/>
      <c r="Y26" s="210"/>
      <c r="Z26" s="210"/>
      <c r="AA26" s="210"/>
      <c r="AB26" s="210"/>
    </row>
    <row r="27" spans="7:28" ht="11.25" customHeight="1">
      <c r="G27" s="111"/>
      <c r="H27" s="232"/>
      <c r="I27" s="210"/>
      <c r="J27" s="233"/>
      <c r="K27" s="210"/>
      <c r="L27" s="27" t="s">
        <v>294</v>
      </c>
      <c r="M27" s="27" t="s">
        <v>295</v>
      </c>
      <c r="N27" s="80">
        <v>13.561267452433206</v>
      </c>
      <c r="O27" s="20"/>
      <c r="P27" s="20" t="s">
        <v>684</v>
      </c>
      <c r="Q27" s="159">
        <v>23252</v>
      </c>
      <c r="R27" s="20"/>
      <c r="S27" s="20"/>
      <c r="T27" s="27">
        <v>5</v>
      </c>
      <c r="U27" s="27">
        <v>5</v>
      </c>
      <c r="W27" s="210"/>
      <c r="X27" s="210"/>
      <c r="Y27" s="210"/>
      <c r="Z27" s="210"/>
      <c r="AA27" s="210"/>
      <c r="AB27" s="210"/>
    </row>
    <row r="28" spans="8:28" ht="11.25" customHeight="1">
      <c r="H28" s="232"/>
      <c r="I28" s="210"/>
      <c r="J28" s="233"/>
      <c r="K28" s="210"/>
      <c r="L28" s="27" t="s">
        <v>366</v>
      </c>
      <c r="M28" s="27" t="s">
        <v>367</v>
      </c>
      <c r="N28" s="80">
        <v>0.012226328910255078</v>
      </c>
      <c r="O28" s="20"/>
      <c r="P28" s="20" t="s">
        <v>684</v>
      </c>
      <c r="Q28" s="159">
        <v>10</v>
      </c>
      <c r="R28" s="20"/>
      <c r="S28" s="20"/>
      <c r="T28" s="27">
        <f t="shared" si="0"/>
        <v>1</v>
      </c>
      <c r="U28" s="27">
        <f t="shared" si="5"/>
        <v>1</v>
      </c>
      <c r="W28" s="210"/>
      <c r="X28" s="210"/>
      <c r="Y28" s="210"/>
      <c r="Z28" s="210"/>
      <c r="AA28" s="210"/>
      <c r="AB28" s="210"/>
    </row>
    <row r="29" spans="8:28" ht="11.25" customHeight="1">
      <c r="H29" s="218"/>
      <c r="I29" s="191"/>
      <c r="J29" s="210"/>
      <c r="K29" s="210"/>
      <c r="L29" s="27" t="s">
        <v>17</v>
      </c>
      <c r="M29" s="27" t="s">
        <v>18</v>
      </c>
      <c r="N29" s="80">
        <v>2.3224027795581943</v>
      </c>
      <c r="O29" s="20"/>
      <c r="P29" s="20" t="s">
        <v>684</v>
      </c>
      <c r="Q29" s="159">
        <v>2790</v>
      </c>
      <c r="R29" s="20"/>
      <c r="S29" s="20"/>
      <c r="T29" s="27">
        <f>IF(N29&lt;4,3)</f>
        <v>3</v>
      </c>
      <c r="U29" s="27">
        <f>IF(Q29&lt;5000,3)</f>
        <v>3</v>
      </c>
      <c r="V29" s="32"/>
      <c r="W29" s="210"/>
      <c r="X29" s="210"/>
      <c r="Y29" s="210"/>
      <c r="Z29" s="210"/>
      <c r="AA29" s="210"/>
      <c r="AB29" s="210"/>
    </row>
    <row r="30" spans="7:28" ht="11.25" customHeight="1">
      <c r="G30" s="27"/>
      <c r="H30" s="210"/>
      <c r="I30" s="210"/>
      <c r="J30" s="210"/>
      <c r="K30" s="210"/>
      <c r="L30" s="27" t="s">
        <v>19</v>
      </c>
      <c r="M30" s="27" t="s">
        <v>20</v>
      </c>
      <c r="N30" s="80">
        <v>0.5036781133702066</v>
      </c>
      <c r="O30" s="20"/>
      <c r="P30" s="20" t="s">
        <v>684</v>
      </c>
      <c r="Q30" s="159">
        <v>638</v>
      </c>
      <c r="R30" s="20"/>
      <c r="S30" s="20"/>
      <c r="T30" s="27">
        <f t="shared" si="0"/>
        <v>1</v>
      </c>
      <c r="U30" s="27">
        <f aca="true" t="shared" si="6" ref="U30">IF(Q30&lt;1000,2)</f>
        <v>2</v>
      </c>
      <c r="V30" s="33"/>
      <c r="W30" s="210"/>
      <c r="X30" s="210"/>
      <c r="Y30" s="210"/>
      <c r="Z30" s="210"/>
      <c r="AA30" s="210"/>
      <c r="AB30" s="210"/>
    </row>
    <row r="31" spans="7:28" ht="11.25" customHeight="1">
      <c r="G31" s="32"/>
      <c r="H31" s="210"/>
      <c r="I31" s="210"/>
      <c r="J31" s="210"/>
      <c r="K31" s="210"/>
      <c r="L31" s="27" t="s">
        <v>21</v>
      </c>
      <c r="M31" s="27" t="s">
        <v>22</v>
      </c>
      <c r="N31" s="80">
        <v>2.2431189180615037</v>
      </c>
      <c r="O31" s="20"/>
      <c r="P31" s="20" t="s">
        <v>684</v>
      </c>
      <c r="Q31" s="159">
        <v>1301</v>
      </c>
      <c r="R31" s="20"/>
      <c r="S31" s="20"/>
      <c r="T31" s="27">
        <f aca="true" t="shared" si="7" ref="T31:T32">IF(N31&lt;4,3)</f>
        <v>3</v>
      </c>
      <c r="U31" s="27">
        <f aca="true" t="shared" si="8" ref="U31:U33">IF(Q31&lt;5000,3)</f>
        <v>3</v>
      </c>
      <c r="V31" s="32"/>
      <c r="W31" s="210"/>
      <c r="X31" s="210"/>
      <c r="Y31" s="210"/>
      <c r="Z31" s="210"/>
      <c r="AA31" s="210"/>
      <c r="AB31" s="210"/>
    </row>
    <row r="32" spans="4:28" ht="11.25" customHeight="1">
      <c r="D32" s="32"/>
      <c r="E32" s="32"/>
      <c r="F32" s="32"/>
      <c r="G32" s="32"/>
      <c r="H32" s="210"/>
      <c r="I32" s="210"/>
      <c r="J32" s="210"/>
      <c r="K32" s="210"/>
      <c r="L32" s="27" t="s">
        <v>23</v>
      </c>
      <c r="M32" s="27" t="s">
        <v>24</v>
      </c>
      <c r="N32" s="80">
        <v>2.4096043537718512</v>
      </c>
      <c r="O32" s="20"/>
      <c r="P32" s="20" t="s">
        <v>684</v>
      </c>
      <c r="Q32" s="159">
        <v>9677</v>
      </c>
      <c r="R32" s="20"/>
      <c r="S32" s="20"/>
      <c r="T32" s="27">
        <f t="shared" si="7"/>
        <v>3</v>
      </c>
      <c r="U32" s="27">
        <f>IF(Q32&lt;15000,4)</f>
        <v>4</v>
      </c>
      <c r="V32" s="32"/>
      <c r="W32" s="210"/>
      <c r="X32" s="210"/>
      <c r="Y32" s="210"/>
      <c r="Z32" s="210"/>
      <c r="AA32" s="210"/>
      <c r="AB32" s="210"/>
    </row>
    <row r="33" spans="3:28" ht="11.25" customHeight="1">
      <c r="C33" s="32"/>
      <c r="D33" s="32"/>
      <c r="E33" s="32"/>
      <c r="F33" s="32"/>
      <c r="G33" s="32"/>
      <c r="H33" s="210"/>
      <c r="I33" s="210"/>
      <c r="J33" s="210"/>
      <c r="K33" s="210"/>
      <c r="L33" s="27" t="s">
        <v>25</v>
      </c>
      <c r="M33" s="27" t="s">
        <v>26</v>
      </c>
      <c r="N33" s="80">
        <v>0.4644052288104213</v>
      </c>
      <c r="O33" s="20"/>
      <c r="P33" s="20" t="s">
        <v>684</v>
      </c>
      <c r="Q33" s="159">
        <v>1278</v>
      </c>
      <c r="R33" s="20"/>
      <c r="S33" s="20"/>
      <c r="T33" s="27">
        <f t="shared" si="0"/>
        <v>1</v>
      </c>
      <c r="U33" s="27">
        <f t="shared" si="8"/>
        <v>3</v>
      </c>
      <c r="V33" s="35"/>
      <c r="W33" s="210"/>
      <c r="X33" s="210"/>
      <c r="Y33" s="210"/>
      <c r="Z33" s="210"/>
      <c r="AA33" s="210"/>
      <c r="AB33" s="210"/>
    </row>
    <row r="34" spans="4:28" ht="11.25" customHeight="1">
      <c r="D34" s="32"/>
      <c r="E34" s="32"/>
      <c r="F34" s="32"/>
      <c r="G34" s="32"/>
      <c r="H34" s="210"/>
      <c r="I34" s="210"/>
      <c r="J34" s="210"/>
      <c r="K34" s="210"/>
      <c r="L34" s="27" t="s">
        <v>27</v>
      </c>
      <c r="M34" s="152" t="s">
        <v>28</v>
      </c>
      <c r="N34" s="80">
        <v>0</v>
      </c>
      <c r="O34" s="20"/>
      <c r="P34" s="20">
        <v>2010</v>
      </c>
      <c r="Q34" s="159">
        <v>0</v>
      </c>
      <c r="R34" s="20"/>
      <c r="S34" s="20">
        <v>2010</v>
      </c>
      <c r="T34" s="27">
        <f t="shared" si="0"/>
        <v>1</v>
      </c>
      <c r="U34" s="27">
        <f t="shared" si="5"/>
        <v>1</v>
      </c>
      <c r="V34" s="32"/>
      <c r="W34" s="210"/>
      <c r="X34" s="210"/>
      <c r="Y34" s="210"/>
      <c r="Z34" s="210"/>
      <c r="AA34" s="210"/>
      <c r="AB34" s="210"/>
    </row>
    <row r="35" spans="3:28" ht="11.25" customHeight="1">
      <c r="C35" s="37"/>
      <c r="D35" s="32"/>
      <c r="E35" s="32"/>
      <c r="F35" s="32"/>
      <c r="G35" s="32"/>
      <c r="H35" s="210"/>
      <c r="I35" s="210"/>
      <c r="J35" s="210"/>
      <c r="K35" s="210"/>
      <c r="L35" s="27" t="s">
        <v>29</v>
      </c>
      <c r="M35" s="27" t="s">
        <v>30</v>
      </c>
      <c r="N35" s="80">
        <v>0.2799246025567551</v>
      </c>
      <c r="O35" s="20"/>
      <c r="P35" s="20" t="s">
        <v>684</v>
      </c>
      <c r="Q35" s="159">
        <v>507</v>
      </c>
      <c r="R35" s="20"/>
      <c r="S35" s="20" t="s">
        <v>684</v>
      </c>
      <c r="T35" s="27">
        <f t="shared" si="0"/>
        <v>1</v>
      </c>
      <c r="U35" s="27">
        <f aca="true" t="shared" si="9" ref="U35">IF(Q35&lt;1000,2)</f>
        <v>2</v>
      </c>
      <c r="V35" s="32"/>
      <c r="W35" s="210"/>
      <c r="X35" s="210"/>
      <c r="Y35" s="210"/>
      <c r="Z35" s="210"/>
      <c r="AA35" s="210"/>
      <c r="AB35" s="210"/>
    </row>
    <row r="36" spans="4:28" ht="11.25" customHeight="1">
      <c r="D36" s="32"/>
      <c r="E36" s="32"/>
      <c r="F36" s="32"/>
      <c r="G36" s="32"/>
      <c r="H36" s="210"/>
      <c r="I36" s="210"/>
      <c r="J36" s="210"/>
      <c r="K36" s="210"/>
      <c r="L36" s="27" t="s">
        <v>31</v>
      </c>
      <c r="M36" s="27" t="s">
        <v>32</v>
      </c>
      <c r="N36" s="80">
        <v>8.618491048604895</v>
      </c>
      <c r="O36" s="20"/>
      <c r="P36" s="20" t="s">
        <v>684</v>
      </c>
      <c r="Q36" s="159">
        <v>38186</v>
      </c>
      <c r="R36" s="20"/>
      <c r="S36" s="20" t="s">
        <v>684</v>
      </c>
      <c r="T36" s="27">
        <v>5</v>
      </c>
      <c r="U36" s="27">
        <v>5</v>
      </c>
      <c r="V36" s="35"/>
      <c r="W36" s="210"/>
      <c r="X36" s="210"/>
      <c r="Y36" s="210"/>
      <c r="Z36" s="210"/>
      <c r="AA36" s="210"/>
      <c r="AB36" s="210"/>
    </row>
    <row r="37" spans="3:28" ht="11.25" customHeight="1">
      <c r="C37" s="40"/>
      <c r="D37" s="32"/>
      <c r="E37" s="32"/>
      <c r="F37" s="32"/>
      <c r="G37" s="32"/>
      <c r="H37" s="210"/>
      <c r="I37" s="210"/>
      <c r="J37" s="210"/>
      <c r="K37" s="210"/>
      <c r="L37" s="27" t="s">
        <v>33</v>
      </c>
      <c r="M37" s="152" t="s">
        <v>34</v>
      </c>
      <c r="N37" s="80">
        <v>0</v>
      </c>
      <c r="O37" s="20"/>
      <c r="P37" s="20">
        <v>2010</v>
      </c>
      <c r="Q37" s="159">
        <v>0</v>
      </c>
      <c r="R37" s="20"/>
      <c r="S37" s="20">
        <v>2010</v>
      </c>
      <c r="T37" s="27">
        <f t="shared" si="0"/>
        <v>1</v>
      </c>
      <c r="U37" s="27">
        <f t="shared" si="5"/>
        <v>1</v>
      </c>
      <c r="V37" s="112"/>
      <c r="W37" s="210"/>
      <c r="X37" s="210"/>
      <c r="Y37" s="210"/>
      <c r="Z37" s="210"/>
      <c r="AA37" s="210"/>
      <c r="AB37" s="210"/>
    </row>
    <row r="38" spans="3:22" ht="11.25" customHeight="1">
      <c r="C38" s="32"/>
      <c r="D38" s="32"/>
      <c r="E38" s="32"/>
      <c r="F38" s="32"/>
      <c r="G38" s="32"/>
      <c r="L38" s="27" t="s">
        <v>35</v>
      </c>
      <c r="M38" s="27" t="s">
        <v>36</v>
      </c>
      <c r="N38" s="80" t="s">
        <v>368</v>
      </c>
      <c r="O38" s="20"/>
      <c r="P38" s="20"/>
      <c r="Q38" s="159" t="s">
        <v>368</v>
      </c>
      <c r="R38" s="20"/>
      <c r="S38" s="20"/>
      <c r="T38" s="80" t="s">
        <v>368</v>
      </c>
      <c r="U38" s="80" t="s">
        <v>368</v>
      </c>
      <c r="V38" s="138"/>
    </row>
    <row r="39" spans="4:22" ht="11.25" customHeight="1">
      <c r="D39" s="32"/>
      <c r="E39" s="32"/>
      <c r="F39" s="32"/>
      <c r="G39" s="32"/>
      <c r="L39" s="27" t="s">
        <v>37</v>
      </c>
      <c r="M39" s="152" t="s">
        <v>38</v>
      </c>
      <c r="N39" s="80">
        <v>0.013006317354143442</v>
      </c>
      <c r="O39" s="20"/>
      <c r="P39" s="20">
        <v>2010</v>
      </c>
      <c r="Q39" s="159">
        <v>14</v>
      </c>
      <c r="R39" s="20"/>
      <c r="S39" s="20">
        <v>2010</v>
      </c>
      <c r="T39" s="27">
        <f t="shared" si="0"/>
        <v>1</v>
      </c>
      <c r="U39" s="27">
        <f aca="true" t="shared" si="10" ref="U39">IF(Q39&lt;250,1)</f>
        <v>1</v>
      </c>
      <c r="V39" s="1"/>
    </row>
    <row r="40" spans="4:22" ht="11.25" customHeight="1">
      <c r="D40" s="32"/>
      <c r="E40" s="32"/>
      <c r="F40" s="32"/>
      <c r="G40" s="32"/>
      <c r="L40" s="27" t="s">
        <v>39</v>
      </c>
      <c r="M40" s="27" t="s">
        <v>40</v>
      </c>
      <c r="N40" s="80">
        <v>2.075610615681125</v>
      </c>
      <c r="O40" s="20"/>
      <c r="P40" s="20" t="s">
        <v>684</v>
      </c>
      <c r="Q40" s="159">
        <v>3569</v>
      </c>
      <c r="R40" s="20"/>
      <c r="S40" s="20" t="s">
        <v>684</v>
      </c>
      <c r="T40" s="27">
        <f>IF(N40&lt;4,3)</f>
        <v>3</v>
      </c>
      <c r="U40" s="27">
        <f>IF(Q40&lt;5000,3)</f>
        <v>3</v>
      </c>
      <c r="V40" s="138"/>
    </row>
    <row r="41" spans="4:22" ht="11.25" customHeight="1">
      <c r="D41" s="32"/>
      <c r="E41" s="32"/>
      <c r="F41" s="32"/>
      <c r="G41" s="32"/>
      <c r="L41" s="27" t="s">
        <v>41</v>
      </c>
      <c r="M41" s="27" t="s">
        <v>42</v>
      </c>
      <c r="N41" s="80" t="s">
        <v>368</v>
      </c>
      <c r="O41" s="20"/>
      <c r="P41" s="20"/>
      <c r="Q41" s="159" t="s">
        <v>368</v>
      </c>
      <c r="R41" s="20"/>
      <c r="S41" s="20"/>
      <c r="T41" s="80" t="s">
        <v>368</v>
      </c>
      <c r="U41" s="80" t="s">
        <v>368</v>
      </c>
      <c r="V41" s="1"/>
    </row>
    <row r="42" spans="4:22" ht="11.25" customHeight="1">
      <c r="D42" s="32"/>
      <c r="E42" s="32"/>
      <c r="F42" s="32"/>
      <c r="G42" s="32"/>
      <c r="L42" s="27" t="s">
        <v>43</v>
      </c>
      <c r="M42" s="27" t="s">
        <v>44</v>
      </c>
      <c r="N42" s="80">
        <v>0.48454865438547273</v>
      </c>
      <c r="O42" s="20"/>
      <c r="P42" s="20" t="s">
        <v>684</v>
      </c>
      <c r="Q42" s="159">
        <v>867</v>
      </c>
      <c r="R42" s="20"/>
      <c r="S42" s="20" t="s">
        <v>684</v>
      </c>
      <c r="T42" s="27">
        <f t="shared" si="0"/>
        <v>1</v>
      </c>
      <c r="U42" s="27">
        <f aca="true" t="shared" si="11" ref="U42">IF(Q42&lt;1000,2)</f>
        <v>2</v>
      </c>
      <c r="V42" s="138"/>
    </row>
    <row r="43" spans="4:21" ht="11.25" customHeight="1">
      <c r="D43" s="32"/>
      <c r="E43" s="32"/>
      <c r="F43" s="32"/>
      <c r="G43" s="32"/>
      <c r="L43" s="27" t="s">
        <v>45</v>
      </c>
      <c r="M43" s="27" t="s">
        <v>46</v>
      </c>
      <c r="N43" s="80">
        <v>5.182371028981071</v>
      </c>
      <c r="O43" s="20"/>
      <c r="P43" s="20" t="s">
        <v>684</v>
      </c>
      <c r="Q43" s="159">
        <v>18148</v>
      </c>
      <c r="R43" s="20"/>
      <c r="S43" s="20" t="s">
        <v>684</v>
      </c>
      <c r="T43" s="27">
        <f>IF(N43&lt;8,4)</f>
        <v>4</v>
      </c>
      <c r="U43" s="27">
        <v>5</v>
      </c>
    </row>
    <row r="44" spans="3:22" ht="11.25" customHeight="1">
      <c r="C44" s="41"/>
      <c r="D44" s="32"/>
      <c r="E44" s="32"/>
      <c r="F44" s="32"/>
      <c r="G44" s="32"/>
      <c r="L44" s="27" t="s">
        <v>379</v>
      </c>
      <c r="M44" s="27" t="s">
        <v>381</v>
      </c>
      <c r="N44" s="80">
        <v>2.837354020119128</v>
      </c>
      <c r="O44" s="20"/>
      <c r="P44" s="20" t="s">
        <v>684</v>
      </c>
      <c r="Q44" s="159">
        <v>7081</v>
      </c>
      <c r="R44" s="20"/>
      <c r="S44" s="20" t="s">
        <v>684</v>
      </c>
      <c r="T44" s="27">
        <f aca="true" t="shared" si="12" ref="T44:T45">IF(N44&lt;4,3)</f>
        <v>3</v>
      </c>
      <c r="U44" s="27">
        <f>IF(Q44&lt;15000,4)</f>
        <v>4</v>
      </c>
      <c r="V44" s="112"/>
    </row>
    <row r="45" spans="3:22" ht="11.25" customHeight="1">
      <c r="C45" s="32"/>
      <c r="D45" s="32"/>
      <c r="E45" s="32"/>
      <c r="F45" s="32"/>
      <c r="G45" s="32"/>
      <c r="L45" s="27" t="s">
        <v>47</v>
      </c>
      <c r="M45" s="27" t="s">
        <v>48</v>
      </c>
      <c r="N45" s="80">
        <v>3.692720863872881</v>
      </c>
      <c r="O45" s="20"/>
      <c r="P45" s="20" t="s">
        <v>684</v>
      </c>
      <c r="Q45" s="159">
        <v>2442</v>
      </c>
      <c r="R45" s="20"/>
      <c r="S45" s="20" t="s">
        <v>684</v>
      </c>
      <c r="T45" s="27">
        <f t="shared" si="12"/>
        <v>3</v>
      </c>
      <c r="U45" s="27">
        <f aca="true" t="shared" si="13" ref="U45">IF(Q45&lt;5000,3)</f>
        <v>3</v>
      </c>
      <c r="V45" s="138"/>
    </row>
    <row r="46" spans="12:22" ht="11.25" customHeight="1">
      <c r="L46" s="27" t="s">
        <v>49</v>
      </c>
      <c r="M46" s="27" t="s">
        <v>50</v>
      </c>
      <c r="N46" s="80">
        <v>7.602138271637881</v>
      </c>
      <c r="O46" s="20"/>
      <c r="P46" s="20" t="s">
        <v>684</v>
      </c>
      <c r="Q46" s="159">
        <v>13675</v>
      </c>
      <c r="R46" s="20"/>
      <c r="S46" s="20" t="s">
        <v>684</v>
      </c>
      <c r="T46" s="27">
        <f aca="true" t="shared" si="14" ref="T46">IF(N46&lt;8,4)</f>
        <v>4</v>
      </c>
      <c r="U46" s="27">
        <f aca="true" t="shared" si="15" ref="U46">IF(Q46&lt;15000,4)</f>
        <v>4</v>
      </c>
      <c r="V46" s="1"/>
    </row>
    <row r="47" spans="12:22" ht="11.25" customHeight="1">
      <c r="L47" s="27" t="s">
        <v>51</v>
      </c>
      <c r="M47" s="27" t="s">
        <v>52</v>
      </c>
      <c r="N47" s="80">
        <v>14.928855832424304</v>
      </c>
      <c r="O47" s="20"/>
      <c r="P47" s="20" t="s">
        <v>684</v>
      </c>
      <c r="Q47" s="159">
        <v>57261</v>
      </c>
      <c r="R47" s="20"/>
      <c r="S47" s="20" t="s">
        <v>684</v>
      </c>
      <c r="T47" s="27">
        <v>5</v>
      </c>
      <c r="U47" s="27">
        <v>5</v>
      </c>
      <c r="V47" s="138"/>
    </row>
    <row r="48" spans="12:22" ht="11.25" customHeight="1">
      <c r="L48" s="27" t="s">
        <v>53</v>
      </c>
      <c r="M48" s="27" t="s">
        <v>54</v>
      </c>
      <c r="N48" s="80" t="s">
        <v>368</v>
      </c>
      <c r="O48" s="20"/>
      <c r="P48" s="20"/>
      <c r="Q48" s="159" t="s">
        <v>368</v>
      </c>
      <c r="R48" s="20"/>
      <c r="S48" s="20"/>
      <c r="T48" s="80" t="s">
        <v>368</v>
      </c>
      <c r="U48" s="80" t="s">
        <v>368</v>
      </c>
      <c r="V48" s="1"/>
    </row>
    <row r="49" spans="12:22" ht="11.25" customHeight="1">
      <c r="L49" s="27" t="s">
        <v>55</v>
      </c>
      <c r="M49" s="152" t="s">
        <v>56</v>
      </c>
      <c r="N49" s="80">
        <v>0</v>
      </c>
      <c r="O49" s="20"/>
      <c r="P49" s="20">
        <v>2010</v>
      </c>
      <c r="Q49" s="159">
        <v>0</v>
      </c>
      <c r="R49" s="20"/>
      <c r="S49" s="20">
        <v>2010</v>
      </c>
      <c r="T49" s="27">
        <f t="shared" si="0"/>
        <v>1</v>
      </c>
      <c r="U49" s="27">
        <f aca="true" t="shared" si="16" ref="U49:U51">IF(Q49&lt;250,1)</f>
        <v>1</v>
      </c>
      <c r="V49" s="138"/>
    </row>
    <row r="50" spans="12:21" ht="11.25" customHeight="1">
      <c r="L50" s="27" t="s">
        <v>296</v>
      </c>
      <c r="M50" s="27" t="s">
        <v>297</v>
      </c>
      <c r="N50" s="80">
        <v>0.08931116622031474</v>
      </c>
      <c r="O50" s="20"/>
      <c r="P50" s="20" t="s">
        <v>684</v>
      </c>
      <c r="Q50" s="159">
        <v>146</v>
      </c>
      <c r="R50" s="20"/>
      <c r="S50" s="20" t="s">
        <v>684</v>
      </c>
      <c r="T50" s="27">
        <f t="shared" si="0"/>
        <v>1</v>
      </c>
      <c r="U50" s="27">
        <f t="shared" si="16"/>
        <v>1</v>
      </c>
    </row>
    <row r="51" spans="3:21" ht="11.25" customHeight="1">
      <c r="C51" s="34"/>
      <c r="L51" s="27" t="s">
        <v>298</v>
      </c>
      <c r="M51" s="152" t="s">
        <v>299</v>
      </c>
      <c r="N51" s="80">
        <v>0.0012370725914196644</v>
      </c>
      <c r="O51" s="20"/>
      <c r="P51" s="20">
        <v>2010</v>
      </c>
      <c r="Q51" s="159">
        <v>2</v>
      </c>
      <c r="R51" s="20"/>
      <c r="S51" s="20">
        <v>2010</v>
      </c>
      <c r="T51" s="27">
        <f t="shared" si="0"/>
        <v>1</v>
      </c>
      <c r="U51" s="27">
        <f t="shared" si="16"/>
        <v>1</v>
      </c>
    </row>
    <row r="52" spans="3:21" ht="11.25" customHeight="1">
      <c r="C52" s="34"/>
      <c r="L52" s="27" t="s">
        <v>300</v>
      </c>
      <c r="M52" s="27" t="s">
        <v>301</v>
      </c>
      <c r="N52" s="80">
        <v>2.4612992160427494</v>
      </c>
      <c r="O52" s="20"/>
      <c r="P52" s="20" t="s">
        <v>684</v>
      </c>
      <c r="Q52" s="159">
        <v>5261</v>
      </c>
      <c r="R52" s="20"/>
      <c r="S52" s="20" t="s">
        <v>684</v>
      </c>
      <c r="T52" s="27">
        <f>IF(N52&lt;4,3)</f>
        <v>3</v>
      </c>
      <c r="U52" s="27">
        <f>IF(Q52&lt;15000,4)</f>
        <v>4</v>
      </c>
    </row>
    <row r="53" spans="3:21" ht="11.25" customHeight="1">
      <c r="C53" s="34"/>
      <c r="L53" s="27" t="s">
        <v>302</v>
      </c>
      <c r="M53" s="27" t="s">
        <v>303</v>
      </c>
      <c r="N53" s="80" t="s">
        <v>368</v>
      </c>
      <c r="O53" s="20"/>
      <c r="P53" s="20"/>
      <c r="Q53" s="159" t="s">
        <v>368</v>
      </c>
      <c r="R53" s="20"/>
      <c r="S53" s="20"/>
      <c r="T53" s="80" t="s">
        <v>368</v>
      </c>
      <c r="U53" s="80" t="s">
        <v>368</v>
      </c>
    </row>
    <row r="54" spans="3:21" ht="11.25" customHeight="1">
      <c r="C54" s="34"/>
      <c r="L54" s="27" t="s">
        <v>304</v>
      </c>
      <c r="M54" s="152" t="s">
        <v>305</v>
      </c>
      <c r="N54" s="80">
        <v>0</v>
      </c>
      <c r="O54" s="20"/>
      <c r="P54" s="20">
        <v>2010</v>
      </c>
      <c r="Q54" s="159">
        <v>0</v>
      </c>
      <c r="R54" s="20"/>
      <c r="S54" s="20">
        <v>2010</v>
      </c>
      <c r="T54" s="27">
        <f t="shared" si="0"/>
        <v>1</v>
      </c>
      <c r="U54" s="27">
        <f aca="true" t="shared" si="17" ref="U54:U62">IF(Q54&lt;250,1)</f>
        <v>1</v>
      </c>
    </row>
    <row r="55" spans="3:21" ht="11.25" customHeight="1">
      <c r="C55" s="34"/>
      <c r="L55" s="27" t="s">
        <v>306</v>
      </c>
      <c r="M55" s="27" t="s">
        <v>307</v>
      </c>
      <c r="N55" s="80">
        <v>4.460522966021887</v>
      </c>
      <c r="O55" s="20"/>
      <c r="P55" s="20" t="s">
        <v>684</v>
      </c>
      <c r="Q55" s="159">
        <v>23005</v>
      </c>
      <c r="R55" s="20"/>
      <c r="S55" s="20" t="s">
        <v>684</v>
      </c>
      <c r="T55" s="27">
        <f>IF(N55&lt;8,4)</f>
        <v>4</v>
      </c>
      <c r="U55" s="27">
        <v>5</v>
      </c>
    </row>
    <row r="56" spans="3:21" ht="11.25" customHeight="1">
      <c r="C56" s="34"/>
      <c r="L56" s="27" t="s">
        <v>308</v>
      </c>
      <c r="M56" s="27" t="s">
        <v>309</v>
      </c>
      <c r="N56" s="80">
        <v>2.1001639334963214</v>
      </c>
      <c r="O56" s="20"/>
      <c r="P56" s="20" t="s">
        <v>684</v>
      </c>
      <c r="Q56" s="159">
        <v>9256</v>
      </c>
      <c r="R56" s="20"/>
      <c r="S56" s="20" t="s">
        <v>684</v>
      </c>
      <c r="T56" s="27">
        <f aca="true" t="shared" si="18" ref="T56">IF(N56&lt;4,3)</f>
        <v>3</v>
      </c>
      <c r="U56" s="27">
        <f aca="true" t="shared" si="19" ref="U56">IF(Q56&lt;15000,4)</f>
        <v>4</v>
      </c>
    </row>
    <row r="57" spans="4:22" ht="11.25" customHeight="1">
      <c r="D57" s="32"/>
      <c r="E57" s="32"/>
      <c r="F57" s="32"/>
      <c r="G57" s="32"/>
      <c r="L57" s="27" t="s">
        <v>310</v>
      </c>
      <c r="M57" s="27" t="s">
        <v>311</v>
      </c>
      <c r="N57" s="80">
        <v>0.38573860473496063</v>
      </c>
      <c r="O57" s="20"/>
      <c r="P57" s="20" t="s">
        <v>684</v>
      </c>
      <c r="Q57" s="159">
        <v>1002</v>
      </c>
      <c r="R57" s="20"/>
      <c r="S57" s="20" t="s">
        <v>684</v>
      </c>
      <c r="T57" s="27">
        <f t="shared" si="0"/>
        <v>1</v>
      </c>
      <c r="U57" s="27">
        <f aca="true" t="shared" si="20" ref="U57">IF(Q57&lt;5000,3)</f>
        <v>3</v>
      </c>
      <c r="V57" s="32"/>
    </row>
    <row r="58" spans="4:22" ht="11.25" customHeight="1">
      <c r="D58" s="32"/>
      <c r="E58" s="32"/>
      <c r="F58" s="32"/>
      <c r="G58" s="32"/>
      <c r="L58" s="27" t="s">
        <v>312</v>
      </c>
      <c r="M58" s="27" t="s">
        <v>313</v>
      </c>
      <c r="N58" s="80">
        <v>0.42326991494781885</v>
      </c>
      <c r="O58" s="20"/>
      <c r="P58" s="20" t="s">
        <v>684</v>
      </c>
      <c r="Q58" s="159">
        <v>861</v>
      </c>
      <c r="R58" s="20"/>
      <c r="S58" s="20" t="s">
        <v>684</v>
      </c>
      <c r="T58" s="27">
        <f t="shared" si="0"/>
        <v>1</v>
      </c>
      <c r="U58" s="27">
        <f aca="true" t="shared" si="21" ref="U58">IF(Q58&lt;1000,2)</f>
        <v>2</v>
      </c>
      <c r="V58" s="32"/>
    </row>
    <row r="59" spans="3:22" ht="11.25" customHeight="1">
      <c r="C59" s="34"/>
      <c r="D59" s="32"/>
      <c r="E59" s="32"/>
      <c r="F59" s="32"/>
      <c r="G59" s="32"/>
      <c r="L59" s="27" t="s">
        <v>314</v>
      </c>
      <c r="M59" s="27" t="s">
        <v>315</v>
      </c>
      <c r="N59" s="80">
        <v>0.5190049917197855</v>
      </c>
      <c r="O59" s="20"/>
      <c r="P59" s="20" t="s">
        <v>684</v>
      </c>
      <c r="Q59" s="159">
        <v>1892</v>
      </c>
      <c r="R59" s="20"/>
      <c r="S59" s="20" t="s">
        <v>684</v>
      </c>
      <c r="T59" s="27">
        <f t="shared" si="0"/>
        <v>1</v>
      </c>
      <c r="U59" s="27">
        <f aca="true" t="shared" si="22" ref="U59:U60">IF(Q59&lt;5000,3)</f>
        <v>3</v>
      </c>
      <c r="V59" s="32"/>
    </row>
    <row r="60" spans="3:22" ht="11.25" customHeight="1">
      <c r="C60" s="34"/>
      <c r="D60" s="32"/>
      <c r="E60" s="32"/>
      <c r="F60" s="32"/>
      <c r="G60" s="32"/>
      <c r="L60" s="27" t="s">
        <v>316</v>
      </c>
      <c r="M60" s="27" t="s">
        <v>317</v>
      </c>
      <c r="N60" s="80">
        <v>1.794503309778926</v>
      </c>
      <c r="O60" s="20"/>
      <c r="P60" s="20" t="s">
        <v>684</v>
      </c>
      <c r="Q60" s="159">
        <v>2651</v>
      </c>
      <c r="R60" s="20"/>
      <c r="S60" s="20" t="s">
        <v>684</v>
      </c>
      <c r="T60" s="27">
        <f>IF(N60&lt;2,2)</f>
        <v>2</v>
      </c>
      <c r="U60" s="27">
        <f t="shared" si="22"/>
        <v>3</v>
      </c>
      <c r="V60" s="32"/>
    </row>
    <row r="61" spans="12:21" ht="11.25" customHeight="1">
      <c r="L61" s="27" t="s">
        <v>318</v>
      </c>
      <c r="M61" s="152" t="s">
        <v>319</v>
      </c>
      <c r="N61" s="80">
        <v>0</v>
      </c>
      <c r="O61" s="20"/>
      <c r="P61" s="20">
        <v>2010</v>
      </c>
      <c r="Q61" s="159">
        <v>0</v>
      </c>
      <c r="R61" s="20"/>
      <c r="S61" s="20">
        <v>2010</v>
      </c>
      <c r="T61" s="27">
        <f t="shared" si="0"/>
        <v>1</v>
      </c>
      <c r="U61" s="27">
        <f t="shared" si="17"/>
        <v>1</v>
      </c>
    </row>
    <row r="62" spans="12:21" ht="11.25" customHeight="1">
      <c r="L62" s="27" t="s">
        <v>320</v>
      </c>
      <c r="M62" s="27" t="s">
        <v>321</v>
      </c>
      <c r="N62" s="80">
        <v>0.11200493817327413</v>
      </c>
      <c r="O62" s="20"/>
      <c r="P62" s="20" t="s">
        <v>684</v>
      </c>
      <c r="Q62" s="159">
        <v>225</v>
      </c>
      <c r="R62" s="20"/>
      <c r="S62" s="20" t="s">
        <v>684</v>
      </c>
      <c r="T62" s="27">
        <f t="shared" si="0"/>
        <v>1</v>
      </c>
      <c r="U62" s="27">
        <f t="shared" si="17"/>
        <v>1</v>
      </c>
    </row>
    <row r="63" spans="12:21" ht="11.25" customHeight="1">
      <c r="L63" s="27" t="s">
        <v>322</v>
      </c>
      <c r="M63" s="27" t="s">
        <v>323</v>
      </c>
      <c r="N63" s="80">
        <v>0.38091403579407745</v>
      </c>
      <c r="O63" s="20"/>
      <c r="P63" s="20" t="s">
        <v>684</v>
      </c>
      <c r="Q63" s="159">
        <v>386</v>
      </c>
      <c r="R63" s="20"/>
      <c r="S63" s="20" t="s">
        <v>684</v>
      </c>
      <c r="T63" s="27">
        <f t="shared" si="0"/>
        <v>1</v>
      </c>
      <c r="U63" s="27">
        <f aca="true" t="shared" si="23" ref="U63">IF(Q63&lt;1000,2)</f>
        <v>2</v>
      </c>
    </row>
    <row r="64" spans="12:21" ht="11.25" customHeight="1">
      <c r="L64" s="27" t="s">
        <v>325</v>
      </c>
      <c r="M64" s="27" t="s">
        <v>326</v>
      </c>
      <c r="N64" s="80">
        <v>1.1507926245829994</v>
      </c>
      <c r="O64" s="20"/>
      <c r="P64" s="20" t="s">
        <v>684</v>
      </c>
      <c r="Q64" s="159">
        <v>1869</v>
      </c>
      <c r="R64" s="20"/>
      <c r="S64" s="20" t="s">
        <v>684</v>
      </c>
      <c r="T64" s="27">
        <f>IF(N64&lt;2,2)</f>
        <v>2</v>
      </c>
      <c r="U64" s="27">
        <f>IF(Q64&lt;5000,3)</f>
        <v>3</v>
      </c>
    </row>
    <row r="65" spans="12:21" ht="11.25" customHeight="1">
      <c r="L65" s="27" t="s">
        <v>380</v>
      </c>
      <c r="M65" s="27" t="s">
        <v>324</v>
      </c>
      <c r="N65" s="80" t="s">
        <v>368</v>
      </c>
      <c r="O65" s="20"/>
      <c r="P65" s="20"/>
      <c r="Q65" s="159" t="s">
        <v>368</v>
      </c>
      <c r="R65" s="20"/>
      <c r="S65" s="20"/>
      <c r="T65" s="80" t="s">
        <v>368</v>
      </c>
      <c r="U65" s="80" t="s">
        <v>368</v>
      </c>
    </row>
    <row r="66" spans="12:21" ht="11.25" customHeight="1">
      <c r="L66" s="47" t="s">
        <v>390</v>
      </c>
      <c r="M66" s="27" t="s">
        <v>327</v>
      </c>
      <c r="N66" s="80">
        <v>2.0854557439923296</v>
      </c>
      <c r="O66" s="20"/>
      <c r="P66" s="20" t="s">
        <v>684</v>
      </c>
      <c r="Q66" s="159">
        <v>2088</v>
      </c>
      <c r="R66" s="20"/>
      <c r="S66" s="20" t="s">
        <v>684</v>
      </c>
      <c r="T66" s="27">
        <f>IF(N66&lt;4,3)</f>
        <v>3</v>
      </c>
      <c r="U66" s="27">
        <f>IF(Q66&lt;5000,3)</f>
        <v>3</v>
      </c>
    </row>
    <row r="67" spans="12:21" ht="11.25" customHeight="1">
      <c r="L67" s="27" t="s">
        <v>328</v>
      </c>
      <c r="M67" s="152" t="s">
        <v>329</v>
      </c>
      <c r="N67" s="80">
        <v>0</v>
      </c>
      <c r="O67" s="20"/>
      <c r="P67" s="20">
        <v>2010</v>
      </c>
      <c r="Q67" s="159">
        <v>0</v>
      </c>
      <c r="R67" s="20"/>
      <c r="S67" s="20">
        <v>2010</v>
      </c>
      <c r="T67" s="27">
        <f aca="true" t="shared" si="24" ref="T67:T124">IF(N67&lt;1,1)</f>
        <v>1</v>
      </c>
      <c r="U67" s="27">
        <f aca="true" t="shared" si="25" ref="U67:U90">IF(Q67&lt;250,1)</f>
        <v>1</v>
      </c>
    </row>
    <row r="68" spans="12:21" ht="11.25" customHeight="1">
      <c r="L68" s="27" t="s">
        <v>330</v>
      </c>
      <c r="M68" s="27" t="s">
        <v>331</v>
      </c>
      <c r="N68" s="80">
        <v>0.1758502925493394</v>
      </c>
      <c r="O68" s="20"/>
      <c r="P68" s="20" t="s">
        <v>684</v>
      </c>
      <c r="Q68" s="159">
        <v>499</v>
      </c>
      <c r="R68" s="20"/>
      <c r="S68" s="20" t="s">
        <v>684</v>
      </c>
      <c r="T68" s="27">
        <f t="shared" si="24"/>
        <v>1</v>
      </c>
      <c r="U68" s="27">
        <f>IF(Q68&lt;1000,2)</f>
        <v>2</v>
      </c>
    </row>
    <row r="69" spans="12:21" ht="11.25" customHeight="1">
      <c r="L69" s="27" t="s">
        <v>332</v>
      </c>
      <c r="M69" s="27" t="s">
        <v>333</v>
      </c>
      <c r="N69" s="80">
        <v>0.07698465079132118</v>
      </c>
      <c r="O69" s="20"/>
      <c r="P69" s="20" t="s">
        <v>684</v>
      </c>
      <c r="Q69" s="159">
        <v>171</v>
      </c>
      <c r="R69" s="20"/>
      <c r="S69" s="20" t="s">
        <v>684</v>
      </c>
      <c r="T69" s="27">
        <f t="shared" si="24"/>
        <v>1</v>
      </c>
      <c r="U69" s="27">
        <f t="shared" si="25"/>
        <v>1</v>
      </c>
    </row>
    <row r="70" spans="12:21" ht="11.25" customHeight="1">
      <c r="L70" s="27" t="s">
        <v>334</v>
      </c>
      <c r="M70" s="27" t="s">
        <v>335</v>
      </c>
      <c r="N70" s="80">
        <v>1.6616146638625977</v>
      </c>
      <c r="O70" s="20"/>
      <c r="P70" s="20" t="s">
        <v>684</v>
      </c>
      <c r="Q70" s="159">
        <v>2202</v>
      </c>
      <c r="R70" s="20"/>
      <c r="S70" s="20" t="s">
        <v>684</v>
      </c>
      <c r="T70" s="27">
        <f>IF(N70&lt;2,2)</f>
        <v>2</v>
      </c>
      <c r="U70" s="27">
        <f>IF(Q70&lt;5000,3)</f>
        <v>3</v>
      </c>
    </row>
    <row r="71" spans="12:21" ht="11.25" customHeight="1">
      <c r="L71" s="27" t="s">
        <v>336</v>
      </c>
      <c r="M71" s="27" t="s">
        <v>337</v>
      </c>
      <c r="N71" s="80">
        <v>0.547500301246473</v>
      </c>
      <c r="O71" s="20"/>
      <c r="P71" s="20" t="s">
        <v>684</v>
      </c>
      <c r="Q71" s="159">
        <v>677</v>
      </c>
      <c r="R71" s="20"/>
      <c r="S71" s="20" t="s">
        <v>684</v>
      </c>
      <c r="T71" s="27">
        <f t="shared" si="24"/>
        <v>1</v>
      </c>
      <c r="U71" s="27">
        <f aca="true" t="shared" si="26" ref="U71:U73">IF(Q71&lt;1000,2)</f>
        <v>2</v>
      </c>
    </row>
    <row r="72" spans="12:21" ht="11.25" customHeight="1">
      <c r="L72" s="27" t="s">
        <v>338</v>
      </c>
      <c r="M72" s="27" t="s">
        <v>339</v>
      </c>
      <c r="N72" s="80">
        <v>6.8484103356127495</v>
      </c>
      <c r="O72" s="20"/>
      <c r="P72" s="20" t="s">
        <v>684</v>
      </c>
      <c r="Q72" s="159">
        <v>22916</v>
      </c>
      <c r="R72" s="20"/>
      <c r="S72" s="20" t="s">
        <v>684</v>
      </c>
      <c r="T72" s="27">
        <f>IF(N72&lt;8,4)</f>
        <v>4</v>
      </c>
      <c r="U72" s="27">
        <v>5</v>
      </c>
    </row>
    <row r="73" spans="12:21" ht="11.25" customHeight="1">
      <c r="L73" s="42" t="s">
        <v>252</v>
      </c>
      <c r="M73" s="42" t="s">
        <v>340</v>
      </c>
      <c r="N73" s="80">
        <v>0.6686393671071221</v>
      </c>
      <c r="O73" s="20"/>
      <c r="P73" s="20" t="s">
        <v>684</v>
      </c>
      <c r="Q73" s="159">
        <v>416</v>
      </c>
      <c r="R73" s="20"/>
      <c r="S73" s="20" t="s">
        <v>684</v>
      </c>
      <c r="T73" s="27">
        <f t="shared" si="24"/>
        <v>1</v>
      </c>
      <c r="U73" s="27">
        <f t="shared" si="26"/>
        <v>2</v>
      </c>
    </row>
    <row r="74" spans="12:21" ht="11.25" customHeight="1">
      <c r="L74" s="27" t="s">
        <v>253</v>
      </c>
      <c r="M74" s="27" t="s">
        <v>341</v>
      </c>
      <c r="N74" s="80">
        <v>2.086193212945855</v>
      </c>
      <c r="O74" s="20"/>
      <c r="P74" s="20" t="s">
        <v>684</v>
      </c>
      <c r="Q74" s="159">
        <v>4006</v>
      </c>
      <c r="R74" s="20"/>
      <c r="S74" s="20" t="s">
        <v>684</v>
      </c>
      <c r="T74" s="27">
        <f>IF(N74&lt;4,3)</f>
        <v>3</v>
      </c>
      <c r="U74" s="27">
        <f>IF(Q74&lt;5000,3)</f>
        <v>3</v>
      </c>
    </row>
    <row r="75" spans="12:21" ht="11.25" customHeight="1">
      <c r="L75" s="27" t="s">
        <v>254</v>
      </c>
      <c r="M75" s="27" t="s">
        <v>342</v>
      </c>
      <c r="N75" s="80">
        <v>0.027900617998688673</v>
      </c>
      <c r="O75" s="20"/>
      <c r="P75" s="20" t="s">
        <v>684</v>
      </c>
      <c r="Q75" s="159">
        <v>8</v>
      </c>
      <c r="R75" s="20"/>
      <c r="S75" s="20" t="s">
        <v>684</v>
      </c>
      <c r="T75" s="27">
        <f t="shared" si="24"/>
        <v>1</v>
      </c>
      <c r="U75" s="27">
        <f t="shared" si="25"/>
        <v>1</v>
      </c>
    </row>
    <row r="76" spans="12:21" ht="11.25" customHeight="1">
      <c r="L76" s="27" t="s">
        <v>222</v>
      </c>
      <c r="M76" s="27" t="s">
        <v>343</v>
      </c>
      <c r="N76" s="80">
        <v>0.44555349652454895</v>
      </c>
      <c r="O76" s="20"/>
      <c r="P76" s="20" t="s">
        <v>684</v>
      </c>
      <c r="Q76" s="159">
        <v>333</v>
      </c>
      <c r="R76" s="20"/>
      <c r="S76" s="20" t="s">
        <v>684</v>
      </c>
      <c r="T76" s="27">
        <f t="shared" si="24"/>
        <v>1</v>
      </c>
      <c r="U76" s="27">
        <f>IF(Q76&lt;1000,2)</f>
        <v>2</v>
      </c>
    </row>
    <row r="77" spans="12:21" ht="11.25" customHeight="1">
      <c r="L77" s="27" t="s">
        <v>223</v>
      </c>
      <c r="M77" s="27" t="s">
        <v>344</v>
      </c>
      <c r="N77" s="80">
        <v>0.20401595347286874</v>
      </c>
      <c r="O77" s="20"/>
      <c r="P77" s="20" t="s">
        <v>684</v>
      </c>
      <c r="Q77" s="159">
        <v>71</v>
      </c>
      <c r="R77" s="20"/>
      <c r="S77" s="20" t="s">
        <v>684</v>
      </c>
      <c r="T77" s="27">
        <f t="shared" si="24"/>
        <v>1</v>
      </c>
      <c r="U77" s="27">
        <f t="shared" si="25"/>
        <v>1</v>
      </c>
    </row>
    <row r="78" spans="12:21" ht="11.25" customHeight="1">
      <c r="L78" s="27" t="s">
        <v>224</v>
      </c>
      <c r="M78" s="27" t="s">
        <v>345</v>
      </c>
      <c r="N78" s="80">
        <v>14.959560441640678</v>
      </c>
      <c r="O78" s="20"/>
      <c r="P78" s="20" t="s">
        <v>684</v>
      </c>
      <c r="Q78" s="159">
        <v>3161</v>
      </c>
      <c r="R78" s="20"/>
      <c r="S78" s="20" t="s">
        <v>684</v>
      </c>
      <c r="T78" s="27">
        <v>5</v>
      </c>
      <c r="U78" s="27">
        <f>IF(Q78&lt;5000,3)</f>
        <v>3</v>
      </c>
    </row>
    <row r="79" spans="12:21" ht="11.25" customHeight="1">
      <c r="L79" s="27" t="s">
        <v>225</v>
      </c>
      <c r="M79" s="27" t="s">
        <v>346</v>
      </c>
      <c r="N79" s="80">
        <v>0.6144801293765288</v>
      </c>
      <c r="O79" s="20"/>
      <c r="P79" s="20" t="s">
        <v>684</v>
      </c>
      <c r="Q79" s="159">
        <v>421</v>
      </c>
      <c r="R79" s="20"/>
      <c r="S79" s="20" t="s">
        <v>684</v>
      </c>
      <c r="T79" s="27">
        <f t="shared" si="24"/>
        <v>1</v>
      </c>
      <c r="U79" s="27">
        <f aca="true" t="shared" si="27" ref="U79">IF(Q79&lt;1000,2)</f>
        <v>2</v>
      </c>
    </row>
    <row r="80" spans="12:21" ht="11.25" customHeight="1">
      <c r="L80" s="27" t="s">
        <v>226</v>
      </c>
      <c r="M80" s="27" t="s">
        <v>347</v>
      </c>
      <c r="N80" s="80">
        <v>0.02647047923920313</v>
      </c>
      <c r="O80" s="20"/>
      <c r="P80" s="20" t="s">
        <v>684</v>
      </c>
      <c r="Q80" s="159">
        <v>15</v>
      </c>
      <c r="R80" s="20"/>
      <c r="S80" s="20" t="s">
        <v>684</v>
      </c>
      <c r="T80" s="27">
        <f t="shared" si="24"/>
        <v>1</v>
      </c>
      <c r="U80" s="27">
        <f t="shared" si="25"/>
        <v>1</v>
      </c>
    </row>
    <row r="81" spans="12:21" ht="11.25" customHeight="1">
      <c r="L81" s="27" t="s">
        <v>227</v>
      </c>
      <c r="M81" s="27" t="s">
        <v>348</v>
      </c>
      <c r="N81" s="80">
        <v>0.16991753111509642</v>
      </c>
      <c r="O81" s="20"/>
      <c r="P81" s="20" t="s">
        <v>684</v>
      </c>
      <c r="Q81" s="159">
        <v>101</v>
      </c>
      <c r="R81" s="20"/>
      <c r="S81" s="20" t="s">
        <v>684</v>
      </c>
      <c r="T81" s="27">
        <f t="shared" si="24"/>
        <v>1</v>
      </c>
      <c r="U81" s="27">
        <f t="shared" si="25"/>
        <v>1</v>
      </c>
    </row>
    <row r="82" spans="12:21" ht="11.25" customHeight="1">
      <c r="L82" s="27" t="s">
        <v>228</v>
      </c>
      <c r="M82" s="27" t="s">
        <v>349</v>
      </c>
      <c r="N82" s="80">
        <v>3.249584334943483</v>
      </c>
      <c r="O82" s="20"/>
      <c r="P82" s="20" t="s">
        <v>684</v>
      </c>
      <c r="Q82" s="159">
        <v>12872</v>
      </c>
      <c r="R82" s="20"/>
      <c r="S82" s="20" t="s">
        <v>684</v>
      </c>
      <c r="T82" s="27">
        <f aca="true" t="shared" si="28" ref="T82">IF(N82&lt;4,3)</f>
        <v>3</v>
      </c>
      <c r="U82" s="27">
        <f>IF(Q82&lt;15000,4)</f>
        <v>4</v>
      </c>
    </row>
    <row r="83" spans="12:21" ht="11.25" customHeight="1">
      <c r="L83" s="27" t="s">
        <v>229</v>
      </c>
      <c r="M83" s="27" t="s">
        <v>350</v>
      </c>
      <c r="N83" s="80">
        <v>5.2376530671464225</v>
      </c>
      <c r="O83" s="20"/>
      <c r="P83" s="20" t="s">
        <v>684</v>
      </c>
      <c r="Q83" s="159">
        <v>1083</v>
      </c>
      <c r="R83" s="20"/>
      <c r="S83" s="20" t="s">
        <v>684</v>
      </c>
      <c r="T83" s="27">
        <f aca="true" t="shared" si="29" ref="T83">IF(N83&lt;8,4)</f>
        <v>4</v>
      </c>
      <c r="U83" s="27">
        <f aca="true" t="shared" si="30" ref="U83:U89">IF(Q83&lt;5000,3)</f>
        <v>3</v>
      </c>
    </row>
    <row r="84" spans="12:21" ht="11.25" customHeight="1">
      <c r="L84" s="27" t="s">
        <v>230</v>
      </c>
      <c r="M84" s="27" t="s">
        <v>351</v>
      </c>
      <c r="N84" s="80">
        <v>20.92733983331537</v>
      </c>
      <c r="O84" s="20"/>
      <c r="P84" s="20" t="s">
        <v>684</v>
      </c>
      <c r="Q84" s="159">
        <v>7184</v>
      </c>
      <c r="R84" s="20"/>
      <c r="S84" s="20" t="s">
        <v>684</v>
      </c>
      <c r="T84" s="27">
        <v>5</v>
      </c>
      <c r="U84" s="27">
        <f>IF(Q84&lt;15000,4)</f>
        <v>4</v>
      </c>
    </row>
    <row r="85" spans="12:21" ht="11.25" customHeight="1">
      <c r="L85" s="27" t="s">
        <v>231</v>
      </c>
      <c r="M85" s="27" t="s">
        <v>352</v>
      </c>
      <c r="N85" s="80">
        <v>10.988941197018171</v>
      </c>
      <c r="O85" s="20"/>
      <c r="P85" s="20" t="s">
        <v>684</v>
      </c>
      <c r="Q85" s="159">
        <v>6921</v>
      </c>
      <c r="R85" s="20"/>
      <c r="S85" s="20" t="s">
        <v>684</v>
      </c>
      <c r="T85" s="27">
        <v>5</v>
      </c>
      <c r="U85" s="27">
        <f>IF(Q85&lt;15000,4)</f>
        <v>4</v>
      </c>
    </row>
    <row r="86" spans="12:21" ht="11.25" customHeight="1">
      <c r="L86" s="27" t="s">
        <v>353</v>
      </c>
      <c r="M86" s="27" t="s">
        <v>354</v>
      </c>
      <c r="N86" s="80">
        <v>1.3910955454638596</v>
      </c>
      <c r="O86" s="20"/>
      <c r="P86" s="20" t="s">
        <v>684</v>
      </c>
      <c r="Q86" s="159">
        <v>3856</v>
      </c>
      <c r="R86" s="20"/>
      <c r="S86" s="20" t="s">
        <v>684</v>
      </c>
      <c r="T86" s="27">
        <f>IF(N86&lt;2,2)</f>
        <v>2</v>
      </c>
      <c r="U86" s="27">
        <f t="shared" si="30"/>
        <v>3</v>
      </c>
    </row>
    <row r="87" spans="12:21" ht="11.25" customHeight="1">
      <c r="L87" s="27" t="s">
        <v>355</v>
      </c>
      <c r="M87" s="27" t="s">
        <v>356</v>
      </c>
      <c r="N87" s="80">
        <v>1.215666270752894</v>
      </c>
      <c r="O87" s="20"/>
      <c r="P87" s="20" t="s">
        <v>684</v>
      </c>
      <c r="Q87" s="159">
        <v>1306</v>
      </c>
      <c r="R87" s="20"/>
      <c r="S87" s="20" t="s">
        <v>684</v>
      </c>
      <c r="T87" s="27">
        <f>IF(N87&lt;2,2)</f>
        <v>2</v>
      </c>
      <c r="U87" s="27">
        <f t="shared" si="30"/>
        <v>3</v>
      </c>
    </row>
    <row r="88" spans="12:21" ht="11.25" customHeight="1">
      <c r="L88" s="27" t="s">
        <v>357</v>
      </c>
      <c r="M88" s="27" t="s">
        <v>358</v>
      </c>
      <c r="N88" s="80">
        <v>1.8822282205937713</v>
      </c>
      <c r="O88" s="20"/>
      <c r="P88" s="20" t="s">
        <v>684</v>
      </c>
      <c r="Q88" s="159">
        <v>1115</v>
      </c>
      <c r="R88" s="20"/>
      <c r="S88" s="20" t="s">
        <v>684</v>
      </c>
      <c r="T88" s="27">
        <f>IF(N88&lt;2,2)</f>
        <v>2</v>
      </c>
      <c r="U88" s="27">
        <f t="shared" si="30"/>
        <v>3</v>
      </c>
    </row>
    <row r="89" spans="12:21" ht="11.25" customHeight="1">
      <c r="L89" s="27" t="s">
        <v>359</v>
      </c>
      <c r="M89" s="27" t="s">
        <v>360</v>
      </c>
      <c r="N89" s="80">
        <v>2.0309461819859607</v>
      </c>
      <c r="O89" s="20"/>
      <c r="P89" s="20" t="s">
        <v>684</v>
      </c>
      <c r="Q89" s="159">
        <v>4437</v>
      </c>
      <c r="R89" s="20"/>
      <c r="S89" s="20" t="s">
        <v>684</v>
      </c>
      <c r="T89" s="27">
        <f>IF(N89&lt;4,3)</f>
        <v>3</v>
      </c>
      <c r="U89" s="27">
        <f t="shared" si="30"/>
        <v>3</v>
      </c>
    </row>
    <row r="90" spans="12:21" ht="11.25" customHeight="1">
      <c r="L90" s="27" t="s">
        <v>361</v>
      </c>
      <c r="M90" s="27" t="s">
        <v>362</v>
      </c>
      <c r="N90" s="80">
        <v>0.28280631361188974</v>
      </c>
      <c r="O90" s="20"/>
      <c r="P90" s="20" t="s">
        <v>684</v>
      </c>
      <c r="Q90" s="159">
        <v>181</v>
      </c>
      <c r="R90" s="20"/>
      <c r="S90" s="20" t="s">
        <v>684</v>
      </c>
      <c r="T90" s="27">
        <f t="shared" si="24"/>
        <v>1</v>
      </c>
      <c r="U90" s="27">
        <f t="shared" si="25"/>
        <v>1</v>
      </c>
    </row>
    <row r="91" spans="12:21" ht="11.25" customHeight="1">
      <c r="L91" s="27" t="s">
        <v>363</v>
      </c>
      <c r="M91" s="27" t="s">
        <v>364</v>
      </c>
      <c r="N91" s="80" t="s">
        <v>368</v>
      </c>
      <c r="O91" s="20"/>
      <c r="P91" s="20" t="s">
        <v>684</v>
      </c>
      <c r="Q91" s="159" t="s">
        <v>368</v>
      </c>
      <c r="R91" s="20"/>
      <c r="S91" s="20" t="s">
        <v>684</v>
      </c>
      <c r="T91" s="80" t="s">
        <v>368</v>
      </c>
      <c r="U91" s="80" t="s">
        <v>368</v>
      </c>
    </row>
    <row r="92" spans="12:21" ht="11.25" customHeight="1">
      <c r="L92" s="27" t="s">
        <v>365</v>
      </c>
      <c r="M92" s="27" t="s">
        <v>197</v>
      </c>
      <c r="N92" s="80">
        <v>0.4092849642843057</v>
      </c>
      <c r="O92" s="20"/>
      <c r="P92" s="20" t="s">
        <v>684</v>
      </c>
      <c r="Q92" s="159">
        <v>550</v>
      </c>
      <c r="R92" s="20"/>
      <c r="S92" s="20" t="s">
        <v>684</v>
      </c>
      <c r="T92" s="27">
        <f t="shared" si="24"/>
        <v>1</v>
      </c>
      <c r="U92" s="27">
        <f aca="true" t="shared" si="31" ref="U92:U94">IF(Q92&lt;1000,2)</f>
        <v>2</v>
      </c>
    </row>
    <row r="93" spans="12:21" ht="11.25" customHeight="1">
      <c r="L93" s="27" t="s">
        <v>198</v>
      </c>
      <c r="M93" s="27" t="s">
        <v>199</v>
      </c>
      <c r="N93" s="80">
        <v>7.022620107751557</v>
      </c>
      <c r="O93" s="20"/>
      <c r="P93" s="20" t="s">
        <v>684</v>
      </c>
      <c r="Q93" s="159">
        <v>45124</v>
      </c>
      <c r="R93" s="20"/>
      <c r="S93" s="20" t="s">
        <v>684</v>
      </c>
      <c r="T93" s="27">
        <f>IF(N93&lt;8,4)</f>
        <v>4</v>
      </c>
      <c r="U93" s="27">
        <v>5</v>
      </c>
    </row>
    <row r="94" spans="12:21" ht="11.25" customHeight="1">
      <c r="L94" s="27" t="s">
        <v>200</v>
      </c>
      <c r="M94" s="27" t="s">
        <v>136</v>
      </c>
      <c r="N94" s="80">
        <v>0.146590297850206</v>
      </c>
      <c r="O94" s="20"/>
      <c r="P94" s="20" t="s">
        <v>684</v>
      </c>
      <c r="Q94" s="159">
        <v>372</v>
      </c>
      <c r="R94" s="20"/>
      <c r="S94" s="20" t="s">
        <v>684</v>
      </c>
      <c r="T94" s="27">
        <f t="shared" si="24"/>
        <v>1</v>
      </c>
      <c r="U94" s="27">
        <f t="shared" si="31"/>
        <v>2</v>
      </c>
    </row>
    <row r="95" spans="12:21" ht="11.25" customHeight="1">
      <c r="L95" s="27" t="s">
        <v>137</v>
      </c>
      <c r="M95" s="27" t="s">
        <v>165</v>
      </c>
      <c r="N95" s="80" t="s">
        <v>368</v>
      </c>
      <c r="O95" s="20"/>
      <c r="P95" s="20" t="s">
        <v>684</v>
      </c>
      <c r="Q95" s="159" t="s">
        <v>368</v>
      </c>
      <c r="R95" s="20"/>
      <c r="S95" s="20" t="s">
        <v>684</v>
      </c>
      <c r="T95" s="80" t="s">
        <v>368</v>
      </c>
      <c r="U95" s="80" t="s">
        <v>368</v>
      </c>
    </row>
    <row r="96" spans="12:21" ht="11.25" customHeight="1">
      <c r="L96" s="27" t="s">
        <v>138</v>
      </c>
      <c r="M96" s="27" t="s">
        <v>139</v>
      </c>
      <c r="N96" s="80" t="s">
        <v>368</v>
      </c>
      <c r="O96" s="20"/>
      <c r="P96" s="20" t="s">
        <v>684</v>
      </c>
      <c r="Q96" s="159" t="s">
        <v>368</v>
      </c>
      <c r="R96" s="20"/>
      <c r="S96" s="20" t="s">
        <v>684</v>
      </c>
      <c r="T96" s="80" t="s">
        <v>368</v>
      </c>
      <c r="U96" s="80" t="s">
        <v>368</v>
      </c>
    </row>
    <row r="97" spans="12:21" ht="11.25" customHeight="1">
      <c r="L97" s="27" t="s">
        <v>140</v>
      </c>
      <c r="M97" s="27" t="s">
        <v>642</v>
      </c>
      <c r="N97" s="80">
        <v>5.16434417552862</v>
      </c>
      <c r="O97" s="20"/>
      <c r="P97" s="20" t="s">
        <v>684</v>
      </c>
      <c r="Q97" s="159">
        <v>38810</v>
      </c>
      <c r="R97" s="20"/>
      <c r="S97" s="20" t="s">
        <v>684</v>
      </c>
      <c r="T97" s="27">
        <f>IF(N97&lt;8,4)</f>
        <v>4</v>
      </c>
      <c r="U97" s="27">
        <v>5</v>
      </c>
    </row>
    <row r="98" spans="12:21" ht="11.25" customHeight="1">
      <c r="L98" s="27" t="s">
        <v>643</v>
      </c>
      <c r="M98" s="27" t="s">
        <v>644</v>
      </c>
      <c r="N98" s="80">
        <v>2.709370914135718</v>
      </c>
      <c r="O98" s="20"/>
      <c r="P98" s="20" t="s">
        <v>684</v>
      </c>
      <c r="Q98" s="159">
        <v>13573</v>
      </c>
      <c r="R98" s="20"/>
      <c r="S98" s="20" t="s">
        <v>684</v>
      </c>
      <c r="T98" s="27">
        <f aca="true" t="shared" si="32" ref="T98:T100">IF(N98&lt;4,3)</f>
        <v>3</v>
      </c>
      <c r="U98" s="27">
        <f aca="true" t="shared" si="33" ref="U98">IF(Q98&lt;15000,4)</f>
        <v>4</v>
      </c>
    </row>
    <row r="99" spans="12:21" ht="11.25" customHeight="1">
      <c r="L99" s="27" t="s">
        <v>645</v>
      </c>
      <c r="M99" s="27" t="s">
        <v>646</v>
      </c>
      <c r="N99" s="80">
        <v>27.31588104095974</v>
      </c>
      <c r="O99" s="20"/>
      <c r="P99" s="20" t="s">
        <v>684</v>
      </c>
      <c r="Q99" s="159">
        <v>30067</v>
      </c>
      <c r="R99" s="20"/>
      <c r="S99" s="20" t="s">
        <v>684</v>
      </c>
      <c r="T99" s="27">
        <v>5</v>
      </c>
      <c r="U99" s="27">
        <v>5</v>
      </c>
    </row>
    <row r="100" spans="12:21" ht="11.25" customHeight="1">
      <c r="L100" s="27" t="s">
        <v>647</v>
      </c>
      <c r="M100" s="27" t="s">
        <v>648</v>
      </c>
      <c r="N100" s="80">
        <v>2.272073489372521</v>
      </c>
      <c r="O100" s="20"/>
      <c r="P100" s="20" t="s">
        <v>684</v>
      </c>
      <c r="Q100" s="159">
        <v>19035</v>
      </c>
      <c r="R100" s="20"/>
      <c r="S100" s="20" t="s">
        <v>684</v>
      </c>
      <c r="T100" s="27">
        <f t="shared" si="32"/>
        <v>3</v>
      </c>
      <c r="U100" s="27">
        <v>5</v>
      </c>
    </row>
    <row r="101" spans="12:21" ht="11.25" customHeight="1">
      <c r="L101" s="27" t="s">
        <v>649</v>
      </c>
      <c r="M101" s="27" t="s">
        <v>650</v>
      </c>
      <c r="N101" s="80">
        <v>0.8078389794278092</v>
      </c>
      <c r="O101" s="20"/>
      <c r="P101" s="20" t="s">
        <v>684</v>
      </c>
      <c r="Q101" s="159">
        <v>1181</v>
      </c>
      <c r="R101" s="20"/>
      <c r="S101" s="20" t="s">
        <v>684</v>
      </c>
      <c r="T101" s="27">
        <f t="shared" si="24"/>
        <v>1</v>
      </c>
      <c r="U101" s="27">
        <f aca="true" t="shared" si="34" ref="U101">IF(Q101&lt;5000,3)</f>
        <v>3</v>
      </c>
    </row>
    <row r="102" spans="12:21" ht="11.25" customHeight="1">
      <c r="L102" s="27" t="s">
        <v>651</v>
      </c>
      <c r="M102" s="27" t="s">
        <v>166</v>
      </c>
      <c r="N102" s="80" t="s">
        <v>368</v>
      </c>
      <c r="O102" s="20"/>
      <c r="P102" s="20" t="s">
        <v>684</v>
      </c>
      <c r="Q102" s="159" t="s">
        <v>368</v>
      </c>
      <c r="R102" s="20"/>
      <c r="S102" s="20" t="s">
        <v>684</v>
      </c>
      <c r="T102" s="80" t="s">
        <v>368</v>
      </c>
      <c r="U102" s="80" t="s">
        <v>368</v>
      </c>
    </row>
    <row r="103" spans="12:21" ht="11.25" customHeight="1">
      <c r="L103" s="27" t="s">
        <v>652</v>
      </c>
      <c r="M103" s="27" t="s">
        <v>167</v>
      </c>
      <c r="N103" s="80">
        <v>3.7411971830985915</v>
      </c>
      <c r="O103" s="20"/>
      <c r="P103" s="20" t="s">
        <v>684</v>
      </c>
      <c r="Q103" s="159">
        <v>306</v>
      </c>
      <c r="R103" s="20"/>
      <c r="S103" s="20" t="s">
        <v>684</v>
      </c>
      <c r="T103" s="27">
        <f aca="true" t="shared" si="35" ref="T103">IF(N103&lt;4,3)</f>
        <v>3</v>
      </c>
      <c r="U103" s="27">
        <f aca="true" t="shared" si="36" ref="U103">IF(Q103&lt;1000,2)</f>
        <v>2</v>
      </c>
    </row>
    <row r="104" spans="12:21" ht="11.25" customHeight="1">
      <c r="L104" s="27" t="s">
        <v>653</v>
      </c>
      <c r="M104" s="27" t="s">
        <v>168</v>
      </c>
      <c r="N104" s="80">
        <v>14.108281262434454</v>
      </c>
      <c r="O104" s="20"/>
      <c r="P104" s="20" t="s">
        <v>684</v>
      </c>
      <c r="Q104" s="159">
        <v>29429</v>
      </c>
      <c r="R104" s="20"/>
      <c r="S104" s="20" t="s">
        <v>684</v>
      </c>
      <c r="T104" s="27">
        <v>5</v>
      </c>
      <c r="U104" s="27">
        <v>5</v>
      </c>
    </row>
    <row r="105" spans="12:21" ht="11.25" customHeight="1">
      <c r="L105" s="27" t="s">
        <v>654</v>
      </c>
      <c r="M105" s="27" t="s">
        <v>391</v>
      </c>
      <c r="N105" s="80">
        <v>7.4322533783313185</v>
      </c>
      <c r="O105" s="20"/>
      <c r="P105" s="20" t="s">
        <v>684</v>
      </c>
      <c r="Q105" s="159">
        <v>88570</v>
      </c>
      <c r="R105" s="20"/>
      <c r="S105" s="20" t="s">
        <v>684</v>
      </c>
      <c r="T105" s="27">
        <f aca="true" t="shared" si="37" ref="T105">IF(N105&lt;8,4)</f>
        <v>4</v>
      </c>
      <c r="U105" s="27">
        <v>5</v>
      </c>
    </row>
    <row r="106" spans="12:21" ht="11.25" customHeight="1">
      <c r="L106" s="27" t="s">
        <v>392</v>
      </c>
      <c r="M106" s="27" t="s">
        <v>393</v>
      </c>
      <c r="N106" s="80">
        <v>0.06515780171057953</v>
      </c>
      <c r="O106" s="20"/>
      <c r="P106" s="20" t="s">
        <v>684</v>
      </c>
      <c r="Q106" s="159">
        <v>87</v>
      </c>
      <c r="R106" s="20"/>
      <c r="S106" s="20" t="s">
        <v>684</v>
      </c>
      <c r="T106" s="27">
        <f t="shared" si="24"/>
        <v>1</v>
      </c>
      <c r="U106" s="27">
        <f aca="true" t="shared" si="38" ref="U106:U118">IF(Q106&lt;250,1)</f>
        <v>1</v>
      </c>
    </row>
    <row r="107" spans="12:21" ht="11.25" customHeight="1">
      <c r="L107" s="27" t="s">
        <v>394</v>
      </c>
      <c r="M107" s="27" t="s">
        <v>395</v>
      </c>
      <c r="N107" s="80">
        <v>2.0099420066952973</v>
      </c>
      <c r="O107" s="20"/>
      <c r="P107" s="20" t="s">
        <v>684</v>
      </c>
      <c r="Q107" s="159">
        <v>3863</v>
      </c>
      <c r="R107" s="20"/>
      <c r="S107" s="20" t="s">
        <v>684</v>
      </c>
      <c r="T107" s="27">
        <f>IF(N107&lt;4,3)</f>
        <v>3</v>
      </c>
      <c r="U107" s="27">
        <f>IF(Q107&lt;5000,3)</f>
        <v>3</v>
      </c>
    </row>
    <row r="108" spans="12:21" ht="11.25" customHeight="1">
      <c r="L108" s="27" t="s">
        <v>396</v>
      </c>
      <c r="M108" s="152" t="s">
        <v>397</v>
      </c>
      <c r="N108" s="80">
        <v>0.0163097282636174</v>
      </c>
      <c r="O108" s="20"/>
      <c r="P108" s="20">
        <v>2011</v>
      </c>
      <c r="Q108" s="159">
        <v>30</v>
      </c>
      <c r="R108" s="20"/>
      <c r="S108" s="20">
        <v>2011</v>
      </c>
      <c r="T108" s="27">
        <f t="shared" si="24"/>
        <v>1</v>
      </c>
      <c r="U108" s="27">
        <f t="shared" si="38"/>
        <v>1</v>
      </c>
    </row>
    <row r="109" spans="12:21" ht="11.25" customHeight="1">
      <c r="L109" s="27" t="s">
        <v>398</v>
      </c>
      <c r="M109" s="27" t="s">
        <v>169</v>
      </c>
      <c r="N109" s="80">
        <v>0.06509723851277367</v>
      </c>
      <c r="O109" s="20"/>
      <c r="P109" s="20" t="s">
        <v>684</v>
      </c>
      <c r="Q109" s="159">
        <v>167</v>
      </c>
      <c r="R109" s="20"/>
      <c r="S109" s="20" t="s">
        <v>684</v>
      </c>
      <c r="T109" s="27">
        <f t="shared" si="24"/>
        <v>1</v>
      </c>
      <c r="U109" s="27">
        <f t="shared" si="38"/>
        <v>1</v>
      </c>
    </row>
    <row r="110" spans="12:21" ht="11.25" customHeight="1">
      <c r="L110" s="27" t="s">
        <v>399</v>
      </c>
      <c r="M110" s="152" t="s">
        <v>400</v>
      </c>
      <c r="N110" s="80">
        <v>0.14840575624591715</v>
      </c>
      <c r="O110" s="20"/>
      <c r="P110" s="20">
        <v>2011</v>
      </c>
      <c r="Q110" s="159">
        <v>219</v>
      </c>
      <c r="R110" s="20"/>
      <c r="S110" s="20">
        <v>2011</v>
      </c>
      <c r="T110" s="27">
        <f t="shared" si="24"/>
        <v>1</v>
      </c>
      <c r="U110" s="27">
        <f t="shared" si="38"/>
        <v>1</v>
      </c>
    </row>
    <row r="111" spans="12:21" ht="11.25" customHeight="1">
      <c r="L111" s="27" t="s">
        <v>401</v>
      </c>
      <c r="M111" s="152" t="s">
        <v>402</v>
      </c>
      <c r="N111" s="80">
        <v>0.027393357658634935</v>
      </c>
      <c r="O111" s="20"/>
      <c r="P111" s="20">
        <v>2011</v>
      </c>
      <c r="Q111" s="159">
        <v>45</v>
      </c>
      <c r="R111" s="20"/>
      <c r="S111" s="20">
        <v>2011</v>
      </c>
      <c r="T111" s="27">
        <f t="shared" si="24"/>
        <v>1</v>
      </c>
      <c r="U111" s="27">
        <f t="shared" si="38"/>
        <v>1</v>
      </c>
    </row>
    <row r="112" spans="12:21" ht="11.25" customHeight="1">
      <c r="L112" s="27" t="s">
        <v>403</v>
      </c>
      <c r="M112" s="27" t="s">
        <v>404</v>
      </c>
      <c r="N112" s="80">
        <v>0.33767844218337395</v>
      </c>
      <c r="O112" s="20"/>
      <c r="P112" s="20" t="s">
        <v>684</v>
      </c>
      <c r="Q112" s="159">
        <v>1367</v>
      </c>
      <c r="R112" s="20"/>
      <c r="S112" s="20" t="s">
        <v>684</v>
      </c>
      <c r="T112" s="27">
        <f t="shared" si="24"/>
        <v>1</v>
      </c>
      <c r="U112" s="27">
        <f>IF(Q112&lt;5000,3)</f>
        <v>3</v>
      </c>
    </row>
    <row r="113" spans="12:21" ht="11.25" customHeight="1">
      <c r="L113" s="27" t="s">
        <v>405</v>
      </c>
      <c r="M113" s="27" t="s">
        <v>406</v>
      </c>
      <c r="N113" s="80">
        <v>0.10888256292540226</v>
      </c>
      <c r="O113" s="20"/>
      <c r="P113" s="20" t="s">
        <v>684</v>
      </c>
      <c r="Q113" s="159">
        <v>256</v>
      </c>
      <c r="R113" s="20"/>
      <c r="S113" s="20" t="s">
        <v>684</v>
      </c>
      <c r="T113" s="27">
        <f t="shared" si="24"/>
        <v>1</v>
      </c>
      <c r="U113" s="27">
        <f aca="true" t="shared" si="39" ref="U113">IF(Q113&lt;1000,2)</f>
        <v>2</v>
      </c>
    </row>
    <row r="114" spans="12:21" ht="11.25" customHeight="1">
      <c r="L114" s="27" t="s">
        <v>407</v>
      </c>
      <c r="M114" s="27" t="s">
        <v>408</v>
      </c>
      <c r="N114" s="80">
        <v>6.037859798666211</v>
      </c>
      <c r="O114" s="20"/>
      <c r="P114" s="20" t="s">
        <v>684</v>
      </c>
      <c r="Q114" s="159">
        <v>11213</v>
      </c>
      <c r="R114" s="20"/>
      <c r="S114" s="20" t="s">
        <v>684</v>
      </c>
      <c r="T114" s="27">
        <f>IF(N114&lt;8,4)</f>
        <v>4</v>
      </c>
      <c r="U114" s="27">
        <f>IF(Q114&lt;15000,4)</f>
        <v>4</v>
      </c>
    </row>
    <row r="115" spans="12:21" ht="11.25" customHeight="1">
      <c r="L115" s="27" t="s">
        <v>409</v>
      </c>
      <c r="M115" s="152" t="s">
        <v>410</v>
      </c>
      <c r="N115" s="80">
        <v>0.005120489382238558</v>
      </c>
      <c r="O115" s="20"/>
      <c r="P115" s="20">
        <v>2010</v>
      </c>
      <c r="Q115" s="159">
        <v>6</v>
      </c>
      <c r="R115" s="20"/>
      <c r="S115" s="20">
        <v>2010</v>
      </c>
      <c r="T115" s="27">
        <f t="shared" si="24"/>
        <v>1</v>
      </c>
      <c r="U115" s="27">
        <f t="shared" si="38"/>
        <v>1</v>
      </c>
    </row>
    <row r="116" spans="12:21" ht="11.25" customHeight="1">
      <c r="L116" s="27" t="s">
        <v>411</v>
      </c>
      <c r="M116" s="27" t="s">
        <v>412</v>
      </c>
      <c r="N116" s="80">
        <v>0.9810564121208115</v>
      </c>
      <c r="O116" s="20"/>
      <c r="P116" s="20" t="s">
        <v>684</v>
      </c>
      <c r="Q116" s="159">
        <v>3562</v>
      </c>
      <c r="R116" s="20"/>
      <c r="S116" s="20" t="s">
        <v>684</v>
      </c>
      <c r="T116" s="27">
        <f t="shared" si="24"/>
        <v>1</v>
      </c>
      <c r="U116" s="27">
        <f aca="true" t="shared" si="40" ref="U116:U117">IF(Q116&lt;5000,3)</f>
        <v>3</v>
      </c>
    </row>
    <row r="117" spans="12:21" ht="11.25" customHeight="1">
      <c r="L117" s="27" t="s">
        <v>413</v>
      </c>
      <c r="M117" s="27" t="s">
        <v>414</v>
      </c>
      <c r="N117" s="80">
        <v>0.5164123755000141</v>
      </c>
      <c r="O117" s="20"/>
      <c r="P117" s="20" t="s">
        <v>684</v>
      </c>
      <c r="Q117" s="159">
        <v>1673</v>
      </c>
      <c r="R117" s="20"/>
      <c r="S117" s="20" t="s">
        <v>684</v>
      </c>
      <c r="T117" s="27">
        <f t="shared" si="24"/>
        <v>1</v>
      </c>
      <c r="U117" s="27">
        <f t="shared" si="40"/>
        <v>3</v>
      </c>
    </row>
    <row r="118" spans="12:21" ht="11.25" customHeight="1">
      <c r="L118" s="27" t="s">
        <v>415</v>
      </c>
      <c r="M118" s="27" t="s">
        <v>416</v>
      </c>
      <c r="N118" s="80">
        <v>0.13162088033645658</v>
      </c>
      <c r="O118" s="20"/>
      <c r="P118" s="20" t="s">
        <v>684</v>
      </c>
      <c r="Q118" s="159">
        <v>235</v>
      </c>
      <c r="R118" s="20"/>
      <c r="S118" s="20" t="s">
        <v>684</v>
      </c>
      <c r="T118" s="27">
        <f t="shared" si="24"/>
        <v>1</v>
      </c>
      <c r="U118" s="27">
        <f t="shared" si="38"/>
        <v>1</v>
      </c>
    </row>
    <row r="119" spans="12:21" ht="11.25" customHeight="1">
      <c r="L119" s="27" t="s">
        <v>417</v>
      </c>
      <c r="M119" s="27" t="s">
        <v>418</v>
      </c>
      <c r="N119" s="80">
        <v>1.9228705435866917</v>
      </c>
      <c r="O119" s="20"/>
      <c r="P119" s="20" t="s">
        <v>684</v>
      </c>
      <c r="Q119" s="159">
        <v>6307</v>
      </c>
      <c r="R119" s="20"/>
      <c r="S119" s="20" t="s">
        <v>684</v>
      </c>
      <c r="T119" s="27">
        <f aca="true" t="shared" si="41" ref="T119">IF(N119&lt;2,2)</f>
        <v>2</v>
      </c>
      <c r="U119" s="27">
        <f aca="true" t="shared" si="42" ref="U119:U120">IF(Q119&lt;15000,4)</f>
        <v>4</v>
      </c>
    </row>
    <row r="120" spans="12:21" ht="11.25" customHeight="1">
      <c r="L120" s="27" t="s">
        <v>419</v>
      </c>
      <c r="M120" s="27" t="s">
        <v>420</v>
      </c>
      <c r="N120" s="80">
        <v>2.761548066625808</v>
      </c>
      <c r="O120" s="20"/>
      <c r="P120" s="20" t="s">
        <v>684</v>
      </c>
      <c r="Q120" s="159">
        <v>8079</v>
      </c>
      <c r="R120" s="20"/>
      <c r="S120" s="20" t="s">
        <v>684</v>
      </c>
      <c r="T120" s="27">
        <f>IF(N120&lt;4,3)</f>
        <v>3</v>
      </c>
      <c r="U120" s="27">
        <f t="shared" si="42"/>
        <v>4</v>
      </c>
    </row>
    <row r="121" spans="12:21" ht="11.25" customHeight="1">
      <c r="L121" s="27" t="s">
        <v>421</v>
      </c>
      <c r="M121" s="27" t="s">
        <v>422</v>
      </c>
      <c r="N121" s="80">
        <v>0.4115409577705005</v>
      </c>
      <c r="O121" s="20"/>
      <c r="P121" s="20" t="s">
        <v>684</v>
      </c>
      <c r="Q121" s="159">
        <v>305</v>
      </c>
      <c r="R121" s="20"/>
      <c r="S121" s="20" t="s">
        <v>684</v>
      </c>
      <c r="T121" s="27">
        <f t="shared" si="24"/>
        <v>1</v>
      </c>
      <c r="U121" s="27">
        <f aca="true" t="shared" si="43" ref="U121:U129">IF(Q121&lt;1000,2)</f>
        <v>2</v>
      </c>
    </row>
    <row r="122" spans="12:21" ht="11.25" customHeight="1">
      <c r="L122" s="27" t="s">
        <v>423</v>
      </c>
      <c r="M122" s="27" t="s">
        <v>424</v>
      </c>
      <c r="N122" s="80">
        <v>1.4048379995901898</v>
      </c>
      <c r="O122" s="20"/>
      <c r="P122" s="20" t="s">
        <v>684</v>
      </c>
      <c r="Q122" s="159">
        <v>8906</v>
      </c>
      <c r="R122" s="20"/>
      <c r="S122" s="20" t="s">
        <v>684</v>
      </c>
      <c r="T122" s="27">
        <f>IF(N122&lt;2,2)</f>
        <v>2</v>
      </c>
      <c r="U122" s="27">
        <f>IF(Q122&lt;15000,4)</f>
        <v>4</v>
      </c>
    </row>
    <row r="123" spans="12:21" ht="11.25" customHeight="1">
      <c r="L123" s="27" t="s">
        <v>425</v>
      </c>
      <c r="M123" s="27" t="s">
        <v>426</v>
      </c>
      <c r="N123" s="80">
        <v>0.277054972139352</v>
      </c>
      <c r="O123" s="20"/>
      <c r="P123" s="20" t="s">
        <v>684</v>
      </c>
      <c r="Q123" s="159">
        <v>375</v>
      </c>
      <c r="R123" s="20"/>
      <c r="S123" s="20" t="s">
        <v>684</v>
      </c>
      <c r="T123" s="27">
        <f t="shared" si="24"/>
        <v>1</v>
      </c>
      <c r="U123" s="27">
        <f t="shared" si="43"/>
        <v>2</v>
      </c>
    </row>
    <row r="124" spans="12:21" ht="11.25" customHeight="1">
      <c r="L124" s="27" t="s">
        <v>427</v>
      </c>
      <c r="M124" s="27" t="s">
        <v>428</v>
      </c>
      <c r="N124" s="80">
        <v>0.9016491214292435</v>
      </c>
      <c r="O124" s="20"/>
      <c r="P124" s="20" t="s">
        <v>684</v>
      </c>
      <c r="Q124" s="159">
        <v>2434</v>
      </c>
      <c r="R124" s="20"/>
      <c r="S124" s="20" t="s">
        <v>684</v>
      </c>
      <c r="T124" s="27">
        <f t="shared" si="24"/>
        <v>1</v>
      </c>
      <c r="U124" s="27">
        <f aca="true" t="shared" si="44" ref="U124:U128">IF(Q124&lt;5000,3)</f>
        <v>3</v>
      </c>
    </row>
    <row r="125" spans="12:21" ht="11.25" customHeight="1">
      <c r="L125" s="27" t="s">
        <v>429</v>
      </c>
      <c r="M125" s="27" t="s">
        <v>430</v>
      </c>
      <c r="N125" s="80">
        <v>4.043568665985602</v>
      </c>
      <c r="O125" s="20"/>
      <c r="P125" s="20" t="s">
        <v>684</v>
      </c>
      <c r="Q125" s="159">
        <v>19925</v>
      </c>
      <c r="R125" s="20"/>
      <c r="S125" s="20" t="s">
        <v>684</v>
      </c>
      <c r="T125" s="27">
        <f aca="true" t="shared" si="45" ref="T125:T128">IF(N125&lt;8,4)</f>
        <v>4</v>
      </c>
      <c r="U125" s="27">
        <v>5</v>
      </c>
    </row>
    <row r="126" spans="12:21" ht="11.25" customHeight="1">
      <c r="L126" s="27" t="s">
        <v>431</v>
      </c>
      <c r="M126" s="27" t="s">
        <v>432</v>
      </c>
      <c r="N126" s="80">
        <v>9.386898553638522</v>
      </c>
      <c r="O126" s="20"/>
      <c r="P126" s="20" t="s">
        <v>684</v>
      </c>
      <c r="Q126" s="159">
        <v>2988</v>
      </c>
      <c r="R126" s="20"/>
      <c r="S126" s="20" t="s">
        <v>684</v>
      </c>
      <c r="T126" s="27">
        <v>5</v>
      </c>
      <c r="U126" s="27">
        <f t="shared" si="44"/>
        <v>3</v>
      </c>
    </row>
    <row r="127" spans="12:21" ht="11.25" customHeight="1">
      <c r="L127" s="27" t="s">
        <v>433</v>
      </c>
      <c r="M127" s="27" t="s">
        <v>170</v>
      </c>
      <c r="N127" s="80">
        <v>4.623043307462342</v>
      </c>
      <c r="O127" s="20"/>
      <c r="P127" s="20" t="s">
        <v>684</v>
      </c>
      <c r="Q127" s="159">
        <v>2083</v>
      </c>
      <c r="R127" s="20"/>
      <c r="S127" s="20" t="s">
        <v>684</v>
      </c>
      <c r="T127" s="27">
        <f t="shared" si="45"/>
        <v>4</v>
      </c>
      <c r="U127" s="27">
        <f t="shared" si="44"/>
        <v>3</v>
      </c>
    </row>
    <row r="128" spans="12:21" ht="11.25" customHeight="1">
      <c r="L128" s="27" t="s">
        <v>434</v>
      </c>
      <c r="M128" s="27" t="s">
        <v>171</v>
      </c>
      <c r="N128" s="80">
        <v>4.021189563395363</v>
      </c>
      <c r="O128" s="20"/>
      <c r="P128" s="20" t="s">
        <v>684</v>
      </c>
      <c r="Q128" s="159">
        <v>1566</v>
      </c>
      <c r="R128" s="20"/>
      <c r="S128" s="20" t="s">
        <v>684</v>
      </c>
      <c r="T128" s="27">
        <f t="shared" si="45"/>
        <v>4</v>
      </c>
      <c r="U128" s="27">
        <f t="shared" si="44"/>
        <v>3</v>
      </c>
    </row>
    <row r="129" spans="12:21" ht="11.25" customHeight="1">
      <c r="L129" s="27" t="s">
        <v>435</v>
      </c>
      <c r="M129" s="27" t="s">
        <v>172</v>
      </c>
      <c r="N129" s="80">
        <v>1.7070728624657354</v>
      </c>
      <c r="O129" s="20"/>
      <c r="P129" s="20" t="s">
        <v>684</v>
      </c>
      <c r="Q129" s="159">
        <v>416</v>
      </c>
      <c r="R129" s="20"/>
      <c r="S129" s="20" t="s">
        <v>684</v>
      </c>
      <c r="T129" s="27">
        <f aca="true" t="shared" si="46" ref="T129:T131">IF(N129&lt;2,2)</f>
        <v>2</v>
      </c>
      <c r="U129" s="27">
        <f t="shared" si="43"/>
        <v>2</v>
      </c>
    </row>
    <row r="130" spans="12:21" ht="11.25" customHeight="1">
      <c r="L130" s="27" t="s">
        <v>436</v>
      </c>
      <c r="M130" s="27" t="s">
        <v>173</v>
      </c>
      <c r="N130" s="80">
        <v>2.393444979515561</v>
      </c>
      <c r="O130" s="20"/>
      <c r="P130" s="20" t="s">
        <v>684</v>
      </c>
      <c r="Q130" s="159">
        <v>1998</v>
      </c>
      <c r="R130" s="20"/>
      <c r="S130" s="20" t="s">
        <v>684</v>
      </c>
      <c r="T130" s="27">
        <f>IF(N130&lt;4,3)</f>
        <v>3</v>
      </c>
      <c r="U130" s="27">
        <f aca="true" t="shared" si="47" ref="U130:U132">IF(Q130&lt;5000,3)</f>
        <v>3</v>
      </c>
    </row>
    <row r="131" spans="12:21" ht="11.25" customHeight="1">
      <c r="L131" s="107" t="s">
        <v>761</v>
      </c>
      <c r="M131" s="107" t="s">
        <v>762</v>
      </c>
      <c r="N131" s="80">
        <v>1.2677783639976201</v>
      </c>
      <c r="O131" s="173"/>
      <c r="P131" s="20" t="s">
        <v>684</v>
      </c>
      <c r="Q131" s="159">
        <v>5421</v>
      </c>
      <c r="R131" s="20"/>
      <c r="S131" s="20" t="s">
        <v>684</v>
      </c>
      <c r="T131" s="27">
        <f t="shared" si="46"/>
        <v>2</v>
      </c>
      <c r="U131" s="27">
        <f>IF(Q131&lt;15000,4)</f>
        <v>4</v>
      </c>
    </row>
    <row r="132" spans="12:21" ht="11.25" customHeight="1">
      <c r="L132" s="27" t="s">
        <v>437</v>
      </c>
      <c r="M132" s="27" t="s">
        <v>438</v>
      </c>
      <c r="N132" s="80">
        <v>0.858258199406425</v>
      </c>
      <c r="O132" s="20"/>
      <c r="P132" s="20" t="s">
        <v>684</v>
      </c>
      <c r="Q132" s="159">
        <v>3740</v>
      </c>
      <c r="R132" s="20"/>
      <c r="S132" s="20" t="s">
        <v>684</v>
      </c>
      <c r="T132" s="27">
        <f aca="true" t="shared" si="48" ref="T132:T194">IF(N132&lt;1,1)</f>
        <v>1</v>
      </c>
      <c r="U132" s="27">
        <f t="shared" si="47"/>
        <v>3</v>
      </c>
    </row>
    <row r="133" spans="12:21" ht="11.25" customHeight="1">
      <c r="L133" s="27" t="s">
        <v>439</v>
      </c>
      <c r="M133" s="27" t="s">
        <v>440</v>
      </c>
      <c r="N133" s="80" t="s">
        <v>368</v>
      </c>
      <c r="O133" s="20"/>
      <c r="P133" s="20" t="s">
        <v>684</v>
      </c>
      <c r="Q133" s="159" t="s">
        <v>368</v>
      </c>
      <c r="R133" s="20"/>
      <c r="S133" s="20" t="s">
        <v>684</v>
      </c>
      <c r="T133" s="80" t="s">
        <v>368</v>
      </c>
      <c r="U133" s="80" t="s">
        <v>368</v>
      </c>
    </row>
    <row r="134" spans="12:21" ht="11.25" customHeight="1">
      <c r="L134" s="27" t="s">
        <v>441</v>
      </c>
      <c r="M134" s="27" t="s">
        <v>442</v>
      </c>
      <c r="N134" s="80">
        <v>0.8734549449736145</v>
      </c>
      <c r="O134" s="20"/>
      <c r="P134" s="20" t="s">
        <v>684</v>
      </c>
      <c r="Q134" s="159">
        <v>1369</v>
      </c>
      <c r="R134" s="20"/>
      <c r="S134" s="20" t="s">
        <v>684</v>
      </c>
      <c r="T134" s="27">
        <f t="shared" si="48"/>
        <v>1</v>
      </c>
      <c r="U134" s="27">
        <f aca="true" t="shared" si="49" ref="U134">IF(Q134&lt;5000,3)</f>
        <v>3</v>
      </c>
    </row>
    <row r="135" spans="12:21" ht="11.25" customHeight="1">
      <c r="L135" s="27" t="s">
        <v>443</v>
      </c>
      <c r="M135" s="27" t="s">
        <v>444</v>
      </c>
      <c r="N135" s="80">
        <v>3.7522365236724378</v>
      </c>
      <c r="O135" s="20"/>
      <c r="P135" s="20" t="s">
        <v>684</v>
      </c>
      <c r="Q135" s="159">
        <v>36400</v>
      </c>
      <c r="R135" s="20"/>
      <c r="S135" s="20" t="s">
        <v>684</v>
      </c>
      <c r="T135" s="27">
        <f>IF(N135&lt;4,3)</f>
        <v>3</v>
      </c>
      <c r="U135" s="27">
        <v>5</v>
      </c>
    </row>
    <row r="136" spans="12:21" ht="11.25" customHeight="1">
      <c r="L136" s="27" t="s">
        <v>452</v>
      </c>
      <c r="M136" s="27" t="s">
        <v>453</v>
      </c>
      <c r="N136" s="80">
        <v>0.42788820712544856</v>
      </c>
      <c r="O136" s="20"/>
      <c r="P136" s="20" t="s">
        <v>684</v>
      </c>
      <c r="Q136" s="159">
        <v>559</v>
      </c>
      <c r="R136" s="20"/>
      <c r="S136" s="20" t="s">
        <v>684</v>
      </c>
      <c r="T136" s="27">
        <f t="shared" si="48"/>
        <v>1</v>
      </c>
      <c r="U136" s="27">
        <f aca="true" t="shared" si="50" ref="U136">IF(Q136&lt;1000,2)</f>
        <v>2</v>
      </c>
    </row>
    <row r="137" spans="12:21" ht="11.25" customHeight="1">
      <c r="L137" s="27" t="s">
        <v>454</v>
      </c>
      <c r="M137" s="27" t="s">
        <v>455</v>
      </c>
      <c r="N137" s="80" t="s">
        <v>368</v>
      </c>
      <c r="O137" s="20"/>
      <c r="P137" s="20"/>
      <c r="Q137" s="159" t="s">
        <v>368</v>
      </c>
      <c r="R137" s="20"/>
      <c r="S137" s="20"/>
      <c r="T137" s="80" t="s">
        <v>368</v>
      </c>
      <c r="U137" s="80" t="s">
        <v>368</v>
      </c>
    </row>
    <row r="138" spans="12:21" ht="11.25" customHeight="1">
      <c r="L138" s="27" t="s">
        <v>456</v>
      </c>
      <c r="M138" s="27" t="s">
        <v>457</v>
      </c>
      <c r="N138" s="80">
        <v>0.9988855781601076</v>
      </c>
      <c r="O138" s="20"/>
      <c r="P138" s="20" t="s">
        <v>684</v>
      </c>
      <c r="Q138" s="159">
        <v>5758</v>
      </c>
      <c r="R138" s="20"/>
      <c r="S138" s="20" t="s">
        <v>684</v>
      </c>
      <c r="T138" s="27">
        <f t="shared" si="48"/>
        <v>1</v>
      </c>
      <c r="U138" s="27">
        <f aca="true" t="shared" si="51" ref="U138:U139">IF(Q138&lt;15000,4)</f>
        <v>4</v>
      </c>
    </row>
    <row r="139" spans="12:21" ht="11.25" customHeight="1">
      <c r="L139" s="27" t="s">
        <v>458</v>
      </c>
      <c r="M139" s="27" t="s">
        <v>459</v>
      </c>
      <c r="N139" s="80">
        <v>1.4468878577961084</v>
      </c>
      <c r="O139" s="20"/>
      <c r="P139" s="20" t="s">
        <v>684</v>
      </c>
      <c r="Q139" s="159">
        <v>5860</v>
      </c>
      <c r="R139" s="20"/>
      <c r="S139" s="20" t="s">
        <v>684</v>
      </c>
      <c r="T139" s="27">
        <f>IF(N139&lt;2,2)</f>
        <v>2</v>
      </c>
      <c r="U139" s="27">
        <f t="shared" si="51"/>
        <v>4</v>
      </c>
    </row>
    <row r="140" spans="12:21" ht="11.25" customHeight="1">
      <c r="L140" s="27" t="s">
        <v>460</v>
      </c>
      <c r="M140" s="27" t="s">
        <v>461</v>
      </c>
      <c r="N140" s="80" t="s">
        <v>368</v>
      </c>
      <c r="O140" s="20"/>
      <c r="P140" s="20"/>
      <c r="Q140" s="159" t="s">
        <v>368</v>
      </c>
      <c r="R140" s="20"/>
      <c r="S140" s="20"/>
      <c r="T140" s="80" t="s">
        <v>368</v>
      </c>
      <c r="U140" s="80" t="s">
        <v>368</v>
      </c>
    </row>
    <row r="141" spans="12:21" ht="11.25" customHeight="1">
      <c r="L141" s="27" t="s">
        <v>462</v>
      </c>
      <c r="M141" s="27" t="s">
        <v>463</v>
      </c>
      <c r="N141" s="80">
        <v>1.4138963183549171</v>
      </c>
      <c r="O141" s="20"/>
      <c r="P141" s="20" t="s">
        <v>684</v>
      </c>
      <c r="Q141" s="159">
        <v>2769</v>
      </c>
      <c r="R141" s="20"/>
      <c r="S141" s="20" t="s">
        <v>684</v>
      </c>
      <c r="T141" s="27">
        <f aca="true" t="shared" si="52" ref="T141">IF(N141&lt;2,2)</f>
        <v>2</v>
      </c>
      <c r="U141" s="27">
        <f aca="true" t="shared" si="53" ref="U141">IF(Q141&lt;5000,3)</f>
        <v>3</v>
      </c>
    </row>
    <row r="142" spans="12:21" ht="11.25" customHeight="1">
      <c r="L142" s="27" t="s">
        <v>464</v>
      </c>
      <c r="M142" s="27" t="s">
        <v>465</v>
      </c>
      <c r="N142" s="80">
        <v>2.4854725757992133</v>
      </c>
      <c r="O142" s="20"/>
      <c r="P142" s="20" t="s">
        <v>684</v>
      </c>
      <c r="Q142" s="159">
        <v>12427</v>
      </c>
      <c r="R142" s="20"/>
      <c r="S142" s="20" t="s">
        <v>684</v>
      </c>
      <c r="T142" s="27">
        <f aca="true" t="shared" si="54" ref="T142">IF(N142&lt;4,3)</f>
        <v>3</v>
      </c>
      <c r="U142" s="27">
        <f aca="true" t="shared" si="55" ref="U142:U143">IF(Q142&lt;15000,4)</f>
        <v>4</v>
      </c>
    </row>
    <row r="143" spans="12:21" ht="11.25" customHeight="1">
      <c r="L143" s="27" t="s">
        <v>466</v>
      </c>
      <c r="M143" s="27" t="s">
        <v>467</v>
      </c>
      <c r="N143" s="80">
        <v>4.234219822864909</v>
      </c>
      <c r="O143" s="20"/>
      <c r="P143" s="20" t="s">
        <v>684</v>
      </c>
      <c r="Q143" s="159">
        <v>6935</v>
      </c>
      <c r="R143" s="20"/>
      <c r="S143" s="20" t="s">
        <v>684</v>
      </c>
      <c r="T143" s="27">
        <f>IF(N143&lt;8,4)</f>
        <v>4</v>
      </c>
      <c r="U143" s="27">
        <f t="shared" si="55"/>
        <v>4</v>
      </c>
    </row>
    <row r="144" spans="12:21" ht="11.25" customHeight="1">
      <c r="L144" s="27" t="s">
        <v>232</v>
      </c>
      <c r="M144" s="27" t="s">
        <v>241</v>
      </c>
      <c r="N144" s="80">
        <v>0.07330971571681051</v>
      </c>
      <c r="O144" s="20"/>
      <c r="P144" s="20" t="s">
        <v>684</v>
      </c>
      <c r="Q144" s="159">
        <v>37</v>
      </c>
      <c r="R144" s="20"/>
      <c r="S144" s="20" t="s">
        <v>684</v>
      </c>
      <c r="T144" s="27">
        <f t="shared" si="48"/>
        <v>1</v>
      </c>
      <c r="U144" s="27">
        <f aca="true" t="shared" si="56" ref="U144">IF(Q144&lt;250,1)</f>
        <v>1</v>
      </c>
    </row>
    <row r="145" spans="12:21" ht="11.25" customHeight="1">
      <c r="L145" s="27" t="s">
        <v>233</v>
      </c>
      <c r="M145" s="27" t="s">
        <v>242</v>
      </c>
      <c r="N145" s="80" t="s">
        <v>368</v>
      </c>
      <c r="O145" s="20"/>
      <c r="P145" s="20"/>
      <c r="Q145" s="159" t="s">
        <v>368</v>
      </c>
      <c r="R145" s="20"/>
      <c r="S145" s="20"/>
      <c r="T145" s="80" t="s">
        <v>368</v>
      </c>
      <c r="U145" s="80" t="s">
        <v>368</v>
      </c>
    </row>
    <row r="146" spans="12:21" ht="11.25" customHeight="1">
      <c r="L146" s="27" t="s">
        <v>234</v>
      </c>
      <c r="M146" s="27" t="s">
        <v>445</v>
      </c>
      <c r="N146" s="80">
        <v>2.809221994879325</v>
      </c>
      <c r="O146" s="20"/>
      <c r="P146" s="20" t="s">
        <v>684</v>
      </c>
      <c r="Q146" s="159">
        <v>13635</v>
      </c>
      <c r="R146" s="20"/>
      <c r="S146" s="20" t="s">
        <v>684</v>
      </c>
      <c r="T146" s="27">
        <f>IF(N146&lt;4,3)</f>
        <v>3</v>
      </c>
      <c r="U146" s="27">
        <f>IF(Q146&lt;15000,4)</f>
        <v>4</v>
      </c>
    </row>
    <row r="147" spans="12:21" ht="11.25" customHeight="1">
      <c r="L147" s="27" t="s">
        <v>235</v>
      </c>
      <c r="M147" s="27" t="s">
        <v>446</v>
      </c>
      <c r="N147" s="80">
        <v>0.720162919410731</v>
      </c>
      <c r="O147" s="20"/>
      <c r="P147" s="20" t="s">
        <v>684</v>
      </c>
      <c r="Q147" s="159">
        <v>877</v>
      </c>
      <c r="R147" s="20"/>
      <c r="S147" s="20" t="s">
        <v>684</v>
      </c>
      <c r="T147" s="27">
        <f t="shared" si="48"/>
        <v>1</v>
      </c>
      <c r="U147" s="27">
        <f aca="true" t="shared" si="57" ref="U147">IF(Q147&lt;1000,2)</f>
        <v>2</v>
      </c>
    </row>
    <row r="148" spans="12:21" ht="11.25" customHeight="1">
      <c r="L148" s="27" t="s">
        <v>236</v>
      </c>
      <c r="M148" s="27" t="s">
        <v>447</v>
      </c>
      <c r="N148" s="80">
        <v>1.6354774211976302</v>
      </c>
      <c r="O148" s="20"/>
      <c r="P148" s="20" t="s">
        <v>684</v>
      </c>
      <c r="Q148" s="159">
        <v>7100</v>
      </c>
      <c r="R148" s="20"/>
      <c r="S148" s="20" t="s">
        <v>684</v>
      </c>
      <c r="T148" s="27">
        <f aca="true" t="shared" si="58" ref="T148:T149">IF(N148&lt;2,2)</f>
        <v>2</v>
      </c>
      <c r="U148" s="27">
        <f aca="true" t="shared" si="59" ref="U148:U149">IF(Q148&lt;15000,4)</f>
        <v>4</v>
      </c>
    </row>
    <row r="149" spans="12:21" ht="11.25" customHeight="1">
      <c r="L149" s="27" t="s">
        <v>237</v>
      </c>
      <c r="M149" s="27" t="s">
        <v>448</v>
      </c>
      <c r="N149" s="80">
        <v>1.7236584527970598</v>
      </c>
      <c r="O149" s="20"/>
      <c r="P149" s="20" t="s">
        <v>684</v>
      </c>
      <c r="Q149" s="159">
        <v>6322</v>
      </c>
      <c r="R149" s="20"/>
      <c r="S149" s="20" t="s">
        <v>684</v>
      </c>
      <c r="T149" s="27">
        <f t="shared" si="58"/>
        <v>2</v>
      </c>
      <c r="U149" s="27">
        <f t="shared" si="59"/>
        <v>4</v>
      </c>
    </row>
    <row r="150" spans="12:21" ht="11.25" customHeight="1">
      <c r="L150" s="27" t="s">
        <v>238</v>
      </c>
      <c r="M150" s="27" t="s">
        <v>449</v>
      </c>
      <c r="N150" s="80">
        <v>0.22191652089242145</v>
      </c>
      <c r="O150" s="20"/>
      <c r="P150" s="20" t="s">
        <v>684</v>
      </c>
      <c r="Q150" s="159">
        <v>196</v>
      </c>
      <c r="R150" s="20"/>
      <c r="S150" s="20" t="s">
        <v>684</v>
      </c>
      <c r="T150" s="27">
        <f t="shared" si="48"/>
        <v>1</v>
      </c>
      <c r="U150" s="27">
        <f aca="true" t="shared" si="60" ref="U150:U163">IF(Q150&lt;250,1)</f>
        <v>1</v>
      </c>
    </row>
    <row r="151" spans="12:21" ht="11.25" customHeight="1">
      <c r="L151" s="27" t="s">
        <v>239</v>
      </c>
      <c r="M151" s="27" t="s">
        <v>450</v>
      </c>
      <c r="N151" s="80">
        <v>0.35893055569979126</v>
      </c>
      <c r="O151" s="20"/>
      <c r="P151" s="20" t="s">
        <v>684</v>
      </c>
      <c r="Q151" s="159">
        <v>553</v>
      </c>
      <c r="R151" s="20"/>
      <c r="S151" s="20" t="s">
        <v>684</v>
      </c>
      <c r="T151" s="27">
        <f t="shared" si="48"/>
        <v>1</v>
      </c>
      <c r="U151" s="27">
        <f aca="true" t="shared" si="61" ref="U151">IF(Q151&lt;1000,2)</f>
        <v>2</v>
      </c>
    </row>
    <row r="152" spans="12:21" ht="11.25" customHeight="1">
      <c r="L152" s="27" t="s">
        <v>240</v>
      </c>
      <c r="M152" s="27" t="s">
        <v>451</v>
      </c>
      <c r="N152" s="80">
        <v>7.4910609448471295</v>
      </c>
      <c r="O152" s="20"/>
      <c r="P152" s="20" t="s">
        <v>684</v>
      </c>
      <c r="Q152" s="159">
        <v>41201</v>
      </c>
      <c r="R152" s="20"/>
      <c r="S152" s="20" t="s">
        <v>684</v>
      </c>
      <c r="T152" s="27">
        <f aca="true" t="shared" si="62" ref="T152">IF(N152&lt;8,4)</f>
        <v>4</v>
      </c>
      <c r="U152" s="27">
        <v>5</v>
      </c>
    </row>
    <row r="153" spans="12:21" ht="11.25" customHeight="1">
      <c r="L153" s="27" t="s">
        <v>468</v>
      </c>
      <c r="M153" s="27" t="s">
        <v>162</v>
      </c>
      <c r="N153" s="80">
        <v>8.501051610710304</v>
      </c>
      <c r="O153" s="20"/>
      <c r="P153" s="20" t="s">
        <v>684</v>
      </c>
      <c r="Q153" s="159">
        <v>7328</v>
      </c>
      <c r="R153" s="20"/>
      <c r="S153" s="20" t="s">
        <v>684</v>
      </c>
      <c r="T153" s="27">
        <v>5</v>
      </c>
      <c r="U153" s="27">
        <f aca="true" t="shared" si="63" ref="U153">IF(Q153&lt;15000,4)</f>
        <v>4</v>
      </c>
    </row>
    <row r="154" spans="12:21" ht="11.25" customHeight="1">
      <c r="L154" s="27" t="s">
        <v>469</v>
      </c>
      <c r="M154" s="27" t="s">
        <v>161</v>
      </c>
      <c r="N154" s="80">
        <v>2.325396014207656</v>
      </c>
      <c r="O154" s="20"/>
      <c r="P154" s="20" t="s">
        <v>684</v>
      </c>
      <c r="Q154" s="159">
        <v>4755</v>
      </c>
      <c r="R154" s="20"/>
      <c r="S154" s="20" t="s">
        <v>684</v>
      </c>
      <c r="T154" s="27">
        <f aca="true" t="shared" si="64" ref="T154">IF(N154&lt;4,3)</f>
        <v>3</v>
      </c>
      <c r="U154" s="27">
        <f aca="true" t="shared" si="65" ref="U154:U156">IF(Q154&lt;5000,3)</f>
        <v>3</v>
      </c>
    </row>
    <row r="155" spans="12:21" ht="11.25" customHeight="1">
      <c r="L155" s="27" t="s">
        <v>470</v>
      </c>
      <c r="M155" s="27" t="s">
        <v>160</v>
      </c>
      <c r="N155" s="80">
        <v>1.0543869923203206</v>
      </c>
      <c r="O155" s="20"/>
      <c r="P155" s="20" t="s">
        <v>684</v>
      </c>
      <c r="Q155" s="159">
        <v>3167</v>
      </c>
      <c r="R155" s="20"/>
      <c r="S155" s="20" t="s">
        <v>684</v>
      </c>
      <c r="T155" s="27">
        <f aca="true" t="shared" si="66" ref="T155">IF(N155&lt;2,2)</f>
        <v>2</v>
      </c>
      <c r="U155" s="27">
        <f t="shared" si="65"/>
        <v>3</v>
      </c>
    </row>
    <row r="156" spans="12:21" ht="11.25" customHeight="1">
      <c r="L156" s="42" t="s">
        <v>471</v>
      </c>
      <c r="M156" s="27" t="s">
        <v>472</v>
      </c>
      <c r="N156" s="80">
        <v>3.6067241684814606</v>
      </c>
      <c r="O156" s="20"/>
      <c r="P156" s="20" t="s">
        <v>684</v>
      </c>
      <c r="Q156" s="159">
        <v>1893</v>
      </c>
      <c r="R156" s="20"/>
      <c r="S156" s="20" t="s">
        <v>684</v>
      </c>
      <c r="T156" s="27">
        <f aca="true" t="shared" si="67" ref="T156:T157">IF(N156&lt;4,3)</f>
        <v>3</v>
      </c>
      <c r="U156" s="27">
        <f t="shared" si="65"/>
        <v>3</v>
      </c>
    </row>
    <row r="157" spans="12:21" ht="11.25" customHeight="1">
      <c r="L157" s="42" t="s">
        <v>473</v>
      </c>
      <c r="M157" s="42" t="s">
        <v>474</v>
      </c>
      <c r="N157" s="80">
        <v>2.8665493750378297</v>
      </c>
      <c r="O157" s="20"/>
      <c r="P157" s="20" t="s">
        <v>684</v>
      </c>
      <c r="Q157" s="159">
        <v>8430</v>
      </c>
      <c r="R157" s="20"/>
      <c r="S157" s="20" t="s">
        <v>684</v>
      </c>
      <c r="T157" s="27">
        <f t="shared" si="67"/>
        <v>3</v>
      </c>
      <c r="U157" s="27">
        <f>IF(Q157&lt;15000,4)</f>
        <v>4</v>
      </c>
    </row>
    <row r="158" spans="12:21" ht="11.25" customHeight="1">
      <c r="L158" s="42" t="s">
        <v>475</v>
      </c>
      <c r="M158" s="42" t="s">
        <v>476</v>
      </c>
      <c r="N158" s="80">
        <v>0</v>
      </c>
      <c r="O158" s="20"/>
      <c r="P158" s="20"/>
      <c r="Q158" s="159">
        <v>0</v>
      </c>
      <c r="R158" s="20"/>
      <c r="S158" s="20"/>
      <c r="T158" s="27">
        <f t="shared" si="48"/>
        <v>1</v>
      </c>
      <c r="U158" s="27">
        <f t="shared" si="60"/>
        <v>1</v>
      </c>
    </row>
    <row r="159" spans="12:21" ht="11.25" customHeight="1">
      <c r="L159" s="27" t="s">
        <v>477</v>
      </c>
      <c r="M159" s="27" t="s">
        <v>478</v>
      </c>
      <c r="N159" s="80">
        <v>0</v>
      </c>
      <c r="O159" s="20"/>
      <c r="P159" s="20"/>
      <c r="Q159" s="159">
        <v>0</v>
      </c>
      <c r="R159" s="20"/>
      <c r="S159" s="20"/>
      <c r="T159" s="27">
        <f t="shared" si="48"/>
        <v>1</v>
      </c>
      <c r="U159" s="27">
        <f t="shared" si="60"/>
        <v>1</v>
      </c>
    </row>
    <row r="160" spans="12:21" ht="11.25" customHeight="1">
      <c r="L160" s="42" t="s">
        <v>479</v>
      </c>
      <c r="M160" s="42" t="s">
        <v>480</v>
      </c>
      <c r="N160" s="80">
        <v>0</v>
      </c>
      <c r="O160" s="20"/>
      <c r="P160" s="20"/>
      <c r="Q160" s="159">
        <v>0</v>
      </c>
      <c r="R160" s="20"/>
      <c r="S160" s="20"/>
      <c r="T160" s="27">
        <f t="shared" si="48"/>
        <v>1</v>
      </c>
      <c r="U160" s="27">
        <f t="shared" si="60"/>
        <v>1</v>
      </c>
    </row>
    <row r="161" spans="12:21" ht="11.25" customHeight="1">
      <c r="L161" s="42" t="s">
        <v>481</v>
      </c>
      <c r="M161" s="42" t="s">
        <v>482</v>
      </c>
      <c r="N161" s="80">
        <v>0</v>
      </c>
      <c r="O161" s="20"/>
      <c r="P161" s="20"/>
      <c r="Q161" s="159">
        <v>0</v>
      </c>
      <c r="R161" s="20"/>
      <c r="S161" s="20"/>
      <c r="T161" s="27">
        <f t="shared" si="48"/>
        <v>1</v>
      </c>
      <c r="U161" s="27">
        <f t="shared" si="60"/>
        <v>1</v>
      </c>
    </row>
    <row r="162" spans="12:21" ht="11.25" customHeight="1">
      <c r="L162" s="42" t="s">
        <v>483</v>
      </c>
      <c r="M162" s="42" t="s">
        <v>484</v>
      </c>
      <c r="N162" s="80">
        <v>0</v>
      </c>
      <c r="O162" s="20"/>
      <c r="P162" s="20"/>
      <c r="Q162" s="159">
        <v>0</v>
      </c>
      <c r="R162" s="20"/>
      <c r="S162" s="20"/>
      <c r="T162" s="27">
        <f t="shared" si="48"/>
        <v>1</v>
      </c>
      <c r="U162" s="27">
        <f t="shared" si="60"/>
        <v>1</v>
      </c>
    </row>
    <row r="163" spans="12:21" ht="11.25" customHeight="1">
      <c r="L163" s="42" t="s">
        <v>485</v>
      </c>
      <c r="M163" s="42" t="s">
        <v>486</v>
      </c>
      <c r="N163" s="80">
        <v>0</v>
      </c>
      <c r="O163" s="20"/>
      <c r="P163" s="20"/>
      <c r="Q163" s="159">
        <v>0</v>
      </c>
      <c r="R163" s="20"/>
      <c r="S163" s="20"/>
      <c r="T163" s="27">
        <f t="shared" si="48"/>
        <v>1</v>
      </c>
      <c r="U163" s="27">
        <f t="shared" si="60"/>
        <v>1</v>
      </c>
    </row>
    <row r="164" spans="12:21" ht="11.25" customHeight="1">
      <c r="L164" s="42" t="s">
        <v>487</v>
      </c>
      <c r="M164" s="42" t="s">
        <v>488</v>
      </c>
      <c r="N164" s="80">
        <v>8.741551829020036</v>
      </c>
      <c r="O164" s="20"/>
      <c r="P164" s="20" t="s">
        <v>684</v>
      </c>
      <c r="Q164" s="159">
        <v>3650</v>
      </c>
      <c r="R164" s="20"/>
      <c r="S164" s="20" t="s">
        <v>684</v>
      </c>
      <c r="T164" s="27">
        <v>5</v>
      </c>
      <c r="U164" s="27">
        <f>IF(Q164&lt;5000,3)</f>
        <v>3</v>
      </c>
    </row>
    <row r="165" spans="12:21" ht="11.25" customHeight="1">
      <c r="L165" s="42" t="s">
        <v>489</v>
      </c>
      <c r="M165" s="42" t="s">
        <v>490</v>
      </c>
      <c r="N165" s="80" t="s">
        <v>368</v>
      </c>
      <c r="O165" s="20"/>
      <c r="P165" s="20"/>
      <c r="Q165" s="159" t="s">
        <v>368</v>
      </c>
      <c r="R165" s="20"/>
      <c r="S165" s="20"/>
      <c r="T165" s="80" t="s">
        <v>368</v>
      </c>
      <c r="U165" s="80" t="s">
        <v>368</v>
      </c>
    </row>
    <row r="166" spans="12:21" ht="11.25" customHeight="1">
      <c r="L166" s="42" t="s">
        <v>491</v>
      </c>
      <c r="M166" s="42" t="s">
        <v>492</v>
      </c>
      <c r="N166" s="80" t="s">
        <v>368</v>
      </c>
      <c r="O166" s="20"/>
      <c r="P166" s="20"/>
      <c r="Q166" s="159" t="s">
        <v>368</v>
      </c>
      <c r="R166" s="20"/>
      <c r="S166" s="20"/>
      <c r="T166" s="80" t="s">
        <v>368</v>
      </c>
      <c r="U166" s="80" t="s">
        <v>368</v>
      </c>
    </row>
    <row r="167" spans="12:21" ht="11.25" customHeight="1">
      <c r="L167" s="42" t="s">
        <v>493</v>
      </c>
      <c r="M167" s="42" t="s">
        <v>494</v>
      </c>
      <c r="N167" s="80">
        <v>0.3708178571210272</v>
      </c>
      <c r="O167" s="20"/>
      <c r="P167" s="20" t="s">
        <v>684</v>
      </c>
      <c r="Q167" s="159">
        <v>182</v>
      </c>
      <c r="R167" s="20"/>
      <c r="S167" s="20" t="s">
        <v>684</v>
      </c>
      <c r="T167" s="27">
        <f t="shared" si="48"/>
        <v>1</v>
      </c>
      <c r="U167" s="27">
        <f aca="true" t="shared" si="68" ref="U167">IF(Q167&lt;250,1)</f>
        <v>1</v>
      </c>
    </row>
    <row r="168" spans="12:21" ht="11.25" customHeight="1">
      <c r="L168" s="27" t="s">
        <v>495</v>
      </c>
      <c r="M168" s="27" t="s">
        <v>496</v>
      </c>
      <c r="N168" s="80" t="s">
        <v>368</v>
      </c>
      <c r="O168" s="20"/>
      <c r="P168" s="20"/>
      <c r="Q168" s="159" t="s">
        <v>368</v>
      </c>
      <c r="R168" s="20"/>
      <c r="S168" s="20"/>
      <c r="T168" s="80" t="s">
        <v>368</v>
      </c>
      <c r="U168" s="80" t="s">
        <v>368</v>
      </c>
    </row>
    <row r="169" spans="12:21" ht="11.25" customHeight="1">
      <c r="L169" s="27" t="s">
        <v>497</v>
      </c>
      <c r="M169" s="27" t="s">
        <v>498</v>
      </c>
      <c r="N169" s="80" t="s">
        <v>368</v>
      </c>
      <c r="O169" s="20"/>
      <c r="P169" s="20"/>
      <c r="Q169" s="159" t="s">
        <v>368</v>
      </c>
      <c r="R169" s="20"/>
      <c r="S169" s="20"/>
      <c r="T169" s="80" t="s">
        <v>368</v>
      </c>
      <c r="U169" s="80" t="s">
        <v>368</v>
      </c>
    </row>
    <row r="170" spans="12:21" ht="11.25" customHeight="1">
      <c r="L170" s="27" t="s">
        <v>499</v>
      </c>
      <c r="M170" s="27" t="s">
        <v>500</v>
      </c>
      <c r="N170" s="80" t="s">
        <v>368</v>
      </c>
      <c r="O170" s="20"/>
      <c r="P170" s="20"/>
      <c r="Q170" s="159" t="s">
        <v>368</v>
      </c>
      <c r="R170" s="20"/>
      <c r="S170" s="20"/>
      <c r="T170" s="80" t="s">
        <v>368</v>
      </c>
      <c r="U170" s="80" t="s">
        <v>368</v>
      </c>
    </row>
    <row r="171" spans="12:21" ht="11.25" customHeight="1">
      <c r="L171" s="27" t="s">
        <v>501</v>
      </c>
      <c r="M171" s="27" t="s">
        <v>502</v>
      </c>
      <c r="N171" s="80" t="s">
        <v>368</v>
      </c>
      <c r="O171" s="20"/>
      <c r="P171" s="20"/>
      <c r="Q171" s="159" t="s">
        <v>368</v>
      </c>
      <c r="R171" s="20"/>
      <c r="S171" s="20"/>
      <c r="T171" s="80" t="s">
        <v>368</v>
      </c>
      <c r="U171" s="80" t="s">
        <v>368</v>
      </c>
    </row>
    <row r="172" spans="12:21" ht="11.25" customHeight="1">
      <c r="L172" s="27" t="s">
        <v>503</v>
      </c>
      <c r="M172" s="27" t="s">
        <v>504</v>
      </c>
      <c r="N172" s="80">
        <v>18.81599603221171</v>
      </c>
      <c r="O172" s="20"/>
      <c r="P172" s="20" t="s">
        <v>684</v>
      </c>
      <c r="Q172" s="159">
        <v>50988</v>
      </c>
      <c r="R172" s="20"/>
      <c r="S172" s="20" t="s">
        <v>684</v>
      </c>
      <c r="T172" s="27">
        <v>5</v>
      </c>
      <c r="U172" s="27">
        <v>5</v>
      </c>
    </row>
    <row r="173" spans="12:21" ht="11.25" customHeight="1">
      <c r="L173" s="27" t="s">
        <v>505</v>
      </c>
      <c r="M173" s="27" t="s">
        <v>506</v>
      </c>
      <c r="N173" s="80">
        <v>0.33582863675248925</v>
      </c>
      <c r="O173" s="20"/>
      <c r="P173" s="20" t="s">
        <v>684</v>
      </c>
      <c r="Q173" s="159">
        <v>1193</v>
      </c>
      <c r="R173" s="20"/>
      <c r="S173" s="20" t="s">
        <v>684</v>
      </c>
      <c r="T173" s="27">
        <f t="shared" si="48"/>
        <v>1</v>
      </c>
      <c r="U173" s="27">
        <f aca="true" t="shared" si="69" ref="U173">IF(Q173&lt;5000,3)</f>
        <v>3</v>
      </c>
    </row>
    <row r="174" spans="12:21" ht="11.25" customHeight="1">
      <c r="L174" s="27" t="s">
        <v>507</v>
      </c>
      <c r="M174" s="27" t="s">
        <v>508</v>
      </c>
      <c r="N174" s="80" t="s">
        <v>368</v>
      </c>
      <c r="O174" s="20"/>
      <c r="P174" s="20"/>
      <c r="Q174" s="159" t="s">
        <v>368</v>
      </c>
      <c r="R174" s="20"/>
      <c r="S174" s="20"/>
      <c r="T174" s="80" t="s">
        <v>368</v>
      </c>
      <c r="U174" s="80" t="s">
        <v>368</v>
      </c>
    </row>
    <row r="175" spans="12:21" ht="11.25" customHeight="1">
      <c r="L175" s="27" t="s">
        <v>509</v>
      </c>
      <c r="M175" s="27" t="s">
        <v>510</v>
      </c>
      <c r="N175" s="80">
        <v>1.221340706567314</v>
      </c>
      <c r="O175" s="20"/>
      <c r="P175" s="20" t="s">
        <v>684</v>
      </c>
      <c r="Q175" s="159">
        <v>3009</v>
      </c>
      <c r="R175" s="20"/>
      <c r="S175" s="20" t="s">
        <v>684</v>
      </c>
      <c r="T175" s="27">
        <f>IF(N175&lt;2,2)</f>
        <v>2</v>
      </c>
      <c r="U175" s="27">
        <f>IF(Q175&lt;5000,3)</f>
        <v>3</v>
      </c>
    </row>
    <row r="176" spans="12:21" ht="11.25" customHeight="1">
      <c r="L176" s="27" t="s">
        <v>511</v>
      </c>
      <c r="M176" s="27" t="s">
        <v>512</v>
      </c>
      <c r="N176" s="80">
        <v>0.2751374574271531</v>
      </c>
      <c r="O176" s="20"/>
      <c r="P176" s="20" t="s">
        <v>684</v>
      </c>
      <c r="Q176" s="159">
        <v>309</v>
      </c>
      <c r="R176" s="20"/>
      <c r="S176" s="20" t="s">
        <v>684</v>
      </c>
      <c r="T176" s="27">
        <f t="shared" si="48"/>
        <v>1</v>
      </c>
      <c r="U176" s="27">
        <f aca="true" t="shared" si="70" ref="U176">IF(Q176&lt;1000,2)</f>
        <v>2</v>
      </c>
    </row>
    <row r="177" spans="12:21" ht="11.25" customHeight="1">
      <c r="L177" s="27" t="s">
        <v>513</v>
      </c>
      <c r="M177" s="27" t="s">
        <v>514</v>
      </c>
      <c r="N177" s="80" t="s">
        <v>368</v>
      </c>
      <c r="O177" s="20"/>
      <c r="P177" s="20"/>
      <c r="Q177" s="159" t="s">
        <v>368</v>
      </c>
      <c r="R177" s="20"/>
      <c r="S177" s="20"/>
      <c r="T177" s="80" t="s">
        <v>368</v>
      </c>
      <c r="U177" s="80" t="s">
        <v>368</v>
      </c>
    </row>
    <row r="178" spans="12:21" ht="11.25" customHeight="1">
      <c r="L178" s="27" t="s">
        <v>515</v>
      </c>
      <c r="M178" s="27" t="s">
        <v>516</v>
      </c>
      <c r="N178" s="80">
        <v>13.74829276752836</v>
      </c>
      <c r="O178" s="20"/>
      <c r="P178" s="20" t="s">
        <v>684</v>
      </c>
      <c r="Q178" s="159">
        <v>22196</v>
      </c>
      <c r="R178" s="20"/>
      <c r="S178" s="20" t="s">
        <v>684</v>
      </c>
      <c r="T178" s="27">
        <v>5</v>
      </c>
      <c r="U178" s="27">
        <v>5</v>
      </c>
    </row>
    <row r="179" spans="12:21" ht="11.25" customHeight="1">
      <c r="L179" s="27" t="s">
        <v>517</v>
      </c>
      <c r="M179" s="27" t="s">
        <v>518</v>
      </c>
      <c r="N179" s="80" t="s">
        <v>368</v>
      </c>
      <c r="O179" s="20"/>
      <c r="P179" s="20"/>
      <c r="Q179" s="159" t="s">
        <v>368</v>
      </c>
      <c r="R179" s="20"/>
      <c r="S179" s="20"/>
      <c r="T179" s="80" t="s">
        <v>368</v>
      </c>
      <c r="U179" s="80" t="s">
        <v>368</v>
      </c>
    </row>
    <row r="180" spans="3:22" ht="11.25" customHeight="1">
      <c r="C180" s="20"/>
      <c r="L180" s="27" t="s">
        <v>519</v>
      </c>
      <c r="M180" s="27" t="s">
        <v>520</v>
      </c>
      <c r="N180" s="80">
        <v>0.4981772467883754</v>
      </c>
      <c r="O180" s="20"/>
      <c r="P180" s="20" t="s">
        <v>684</v>
      </c>
      <c r="Q180" s="159">
        <v>277</v>
      </c>
      <c r="R180" s="20"/>
      <c r="S180" s="20" t="s">
        <v>684</v>
      </c>
      <c r="T180" s="27">
        <f t="shared" si="48"/>
        <v>1</v>
      </c>
      <c r="U180" s="27">
        <f aca="true" t="shared" si="71" ref="U180:U184">IF(Q180&lt;1000,2)</f>
        <v>2</v>
      </c>
      <c r="V180" s="20"/>
    </row>
    <row r="181" spans="3:22" ht="11.25" customHeight="1">
      <c r="C181" s="20"/>
      <c r="L181" s="27" t="s">
        <v>521</v>
      </c>
      <c r="M181" s="27" t="s">
        <v>522</v>
      </c>
      <c r="N181" s="80">
        <v>0.7570141706434041</v>
      </c>
      <c r="O181" s="20"/>
      <c r="P181" s="20" t="s">
        <v>684</v>
      </c>
      <c r="Q181" s="159">
        <v>915</v>
      </c>
      <c r="R181" s="20"/>
      <c r="S181" s="20" t="s">
        <v>684</v>
      </c>
      <c r="T181" s="27">
        <f t="shared" si="48"/>
        <v>1</v>
      </c>
      <c r="U181" s="27">
        <f t="shared" si="71"/>
        <v>2</v>
      </c>
      <c r="V181" s="20"/>
    </row>
    <row r="182" spans="3:22" ht="11.25" customHeight="1">
      <c r="C182" s="20"/>
      <c r="L182" s="27" t="s">
        <v>523</v>
      </c>
      <c r="M182" s="27" t="s">
        <v>524</v>
      </c>
      <c r="N182" s="80">
        <v>0.4321484497116417</v>
      </c>
      <c r="O182" s="20"/>
      <c r="P182" s="20" t="s">
        <v>684</v>
      </c>
      <c r="Q182" s="159">
        <v>611</v>
      </c>
      <c r="R182" s="20"/>
      <c r="S182" s="20" t="s">
        <v>684</v>
      </c>
      <c r="T182" s="27">
        <f t="shared" si="48"/>
        <v>1</v>
      </c>
      <c r="U182" s="27">
        <f t="shared" si="71"/>
        <v>2</v>
      </c>
      <c r="V182" s="20"/>
    </row>
    <row r="183" spans="12:21" ht="11.25" customHeight="1">
      <c r="L183" s="27" t="s">
        <v>525</v>
      </c>
      <c r="M183" s="27" t="s">
        <v>526</v>
      </c>
      <c r="N183" s="80">
        <v>3.13948922417048</v>
      </c>
      <c r="O183" s="20"/>
      <c r="P183" s="20" t="s">
        <v>684</v>
      </c>
      <c r="Q183" s="159">
        <v>1663</v>
      </c>
      <c r="R183" s="20"/>
      <c r="S183" s="20" t="s">
        <v>684</v>
      </c>
      <c r="T183" s="27">
        <f>IF(N183&lt;4,3)</f>
        <v>3</v>
      </c>
      <c r="U183" s="27">
        <f>IF(Q183&lt;5000,3)</f>
        <v>3</v>
      </c>
    </row>
    <row r="184" spans="12:21" ht="11.25" customHeight="1">
      <c r="L184" s="27" t="s">
        <v>527</v>
      </c>
      <c r="M184" s="27" t="s">
        <v>528</v>
      </c>
      <c r="N184" s="80">
        <v>1.3069488926770108</v>
      </c>
      <c r="O184" s="20"/>
      <c r="P184" s="20" t="s">
        <v>684</v>
      </c>
      <c r="Q184" s="159">
        <v>930</v>
      </c>
      <c r="R184" s="20"/>
      <c r="S184" s="20" t="s">
        <v>684</v>
      </c>
      <c r="T184" s="27">
        <f>IF(N184&lt;2,2)</f>
        <v>2</v>
      </c>
      <c r="U184" s="27">
        <f t="shared" si="71"/>
        <v>2</v>
      </c>
    </row>
    <row r="185" spans="12:21" ht="11.25" customHeight="1">
      <c r="L185" s="27" t="s">
        <v>529</v>
      </c>
      <c r="M185" s="27" t="s">
        <v>530</v>
      </c>
      <c r="N185" s="80" t="s">
        <v>368</v>
      </c>
      <c r="O185" s="20"/>
      <c r="P185" s="20"/>
      <c r="Q185" s="159" t="s">
        <v>368</v>
      </c>
      <c r="R185" s="20"/>
      <c r="S185" s="20"/>
      <c r="T185" s="80" t="s">
        <v>368</v>
      </c>
      <c r="U185" s="80" t="s">
        <v>368</v>
      </c>
    </row>
    <row r="186" spans="12:21" ht="11.25" customHeight="1">
      <c r="L186" s="27" t="s">
        <v>531</v>
      </c>
      <c r="M186" s="27" t="s">
        <v>382</v>
      </c>
      <c r="N186" s="80">
        <v>0.18273807949777418</v>
      </c>
      <c r="O186" s="20"/>
      <c r="P186" s="20" t="s">
        <v>684</v>
      </c>
      <c r="Q186" s="159">
        <v>463</v>
      </c>
      <c r="R186" s="20"/>
      <c r="S186" s="20" t="s">
        <v>684</v>
      </c>
      <c r="T186" s="27">
        <f t="shared" si="48"/>
        <v>1</v>
      </c>
      <c r="U186" s="27">
        <f aca="true" t="shared" si="72" ref="U186">IF(Q186&lt;1000,2)</f>
        <v>2</v>
      </c>
    </row>
    <row r="187" spans="12:21" ht="11.25" customHeight="1">
      <c r="L187" s="27" t="s">
        <v>532</v>
      </c>
      <c r="M187" s="27" t="s">
        <v>533</v>
      </c>
      <c r="N187" s="80">
        <v>1.8172000777962178</v>
      </c>
      <c r="O187" s="20"/>
      <c r="P187" s="20" t="s">
        <v>684</v>
      </c>
      <c r="Q187" s="159">
        <v>9605</v>
      </c>
      <c r="R187" s="20"/>
      <c r="S187" s="20" t="s">
        <v>684</v>
      </c>
      <c r="T187" s="27">
        <f aca="true" t="shared" si="73" ref="T187:T188">IF(N187&lt;2,2)</f>
        <v>2</v>
      </c>
      <c r="U187" s="27">
        <f>IF(Q187&lt;15000,4)</f>
        <v>4</v>
      </c>
    </row>
    <row r="188" spans="12:21" ht="11.25" customHeight="1">
      <c r="L188" s="27" t="s">
        <v>534</v>
      </c>
      <c r="M188" s="27" t="s">
        <v>383</v>
      </c>
      <c r="N188" s="80">
        <v>1.0185861343207054</v>
      </c>
      <c r="O188" s="20"/>
      <c r="P188" s="20" t="s">
        <v>684</v>
      </c>
      <c r="Q188" s="159">
        <v>3409</v>
      </c>
      <c r="R188" s="20"/>
      <c r="S188" s="20" t="s">
        <v>684</v>
      </c>
      <c r="T188" s="27">
        <f t="shared" si="73"/>
        <v>2</v>
      </c>
      <c r="U188" s="27">
        <f aca="true" t="shared" si="74" ref="U188:U189">IF(Q188&lt;5000,3)</f>
        <v>3</v>
      </c>
    </row>
    <row r="189" spans="12:21" ht="11.25" customHeight="1">
      <c r="L189" s="42" t="s">
        <v>535</v>
      </c>
      <c r="M189" s="42" t="s">
        <v>384</v>
      </c>
      <c r="N189" s="80">
        <v>0.5460019622350805</v>
      </c>
      <c r="O189" s="20"/>
      <c r="P189" s="20" t="s">
        <v>684</v>
      </c>
      <c r="Q189" s="159">
        <v>2526</v>
      </c>
      <c r="R189" s="20"/>
      <c r="S189" s="20" t="s">
        <v>684</v>
      </c>
      <c r="T189" s="27">
        <f t="shared" si="48"/>
        <v>1</v>
      </c>
      <c r="U189" s="27">
        <f t="shared" si="74"/>
        <v>3</v>
      </c>
    </row>
    <row r="190" spans="12:21" ht="11.25" customHeight="1">
      <c r="L190" s="42" t="s">
        <v>536</v>
      </c>
      <c r="M190" s="42" t="s">
        <v>537</v>
      </c>
      <c r="N190" s="80" t="s">
        <v>368</v>
      </c>
      <c r="O190" s="20"/>
      <c r="P190" s="20"/>
      <c r="Q190" s="159" t="s">
        <v>368</v>
      </c>
      <c r="R190" s="20"/>
      <c r="S190" s="20"/>
      <c r="T190" s="80" t="s">
        <v>368</v>
      </c>
      <c r="U190" s="80" t="s">
        <v>368</v>
      </c>
    </row>
    <row r="191" spans="12:21" ht="11.25" customHeight="1">
      <c r="L191" s="42" t="s">
        <v>538</v>
      </c>
      <c r="M191" s="42" t="s">
        <v>539</v>
      </c>
      <c r="N191" s="80">
        <v>0.26495205730104987</v>
      </c>
      <c r="O191" s="20"/>
      <c r="P191" s="20" t="s">
        <v>684</v>
      </c>
      <c r="Q191" s="159">
        <v>564</v>
      </c>
      <c r="R191" s="20"/>
      <c r="S191" s="20" t="s">
        <v>684</v>
      </c>
      <c r="T191" s="27">
        <f t="shared" si="48"/>
        <v>1</v>
      </c>
      <c r="U191" s="27">
        <f>IF(Q191&lt;1000,2)</f>
        <v>2</v>
      </c>
    </row>
    <row r="192" spans="12:21" ht="11.25" customHeight="1">
      <c r="L192" s="42" t="s">
        <v>540</v>
      </c>
      <c r="M192" s="42" t="s">
        <v>385</v>
      </c>
      <c r="N192" s="80" t="s">
        <v>368</v>
      </c>
      <c r="O192" s="20"/>
      <c r="P192" s="20"/>
      <c r="Q192" s="159" t="s">
        <v>368</v>
      </c>
      <c r="R192" s="20"/>
      <c r="S192" s="20"/>
      <c r="T192" s="80" t="s">
        <v>368</v>
      </c>
      <c r="U192" s="80" t="s">
        <v>368</v>
      </c>
    </row>
    <row r="193" spans="12:21" ht="11.25" customHeight="1">
      <c r="L193" s="42" t="s">
        <v>541</v>
      </c>
      <c r="M193" s="42" t="s">
        <v>542</v>
      </c>
      <c r="N193" s="80" t="s">
        <v>368</v>
      </c>
      <c r="O193" s="20"/>
      <c r="P193" s="20"/>
      <c r="Q193" s="159" t="s">
        <v>368</v>
      </c>
      <c r="R193" s="20"/>
      <c r="S193" s="20"/>
      <c r="T193" s="80" t="s">
        <v>368</v>
      </c>
      <c r="U193" s="80" t="s">
        <v>368</v>
      </c>
    </row>
    <row r="194" spans="12:21" ht="11.25" customHeight="1">
      <c r="L194" s="42" t="s">
        <v>543</v>
      </c>
      <c r="M194" s="42" t="s">
        <v>544</v>
      </c>
      <c r="N194" s="80">
        <v>0.45145720836804876</v>
      </c>
      <c r="O194" s="20"/>
      <c r="P194" s="20" t="s">
        <v>684</v>
      </c>
      <c r="Q194" s="159">
        <v>1560</v>
      </c>
      <c r="R194" s="20"/>
      <c r="S194" s="20" t="s">
        <v>684</v>
      </c>
      <c r="T194" s="27">
        <f t="shared" si="48"/>
        <v>1</v>
      </c>
      <c r="U194" s="27">
        <f>IF(Q194&lt;5000,3)</f>
        <v>3</v>
      </c>
    </row>
    <row r="195" spans="12:21" ht="11.25" customHeight="1">
      <c r="L195" s="42" t="s">
        <v>545</v>
      </c>
      <c r="M195" s="42" t="s">
        <v>546</v>
      </c>
      <c r="N195" s="80">
        <v>0.20200390192594467</v>
      </c>
      <c r="O195" s="20"/>
      <c r="P195" s="20" t="s">
        <v>684</v>
      </c>
      <c r="Q195" s="159">
        <v>348</v>
      </c>
      <c r="R195" s="20"/>
      <c r="S195" s="20" t="s">
        <v>684</v>
      </c>
      <c r="T195" s="27">
        <f aca="true" t="shared" si="75" ref="T195:T258">IF(N195&lt;1,1)</f>
        <v>1</v>
      </c>
      <c r="U195" s="27">
        <f aca="true" t="shared" si="76" ref="U195">IF(Q195&lt;1000,2)</f>
        <v>2</v>
      </c>
    </row>
    <row r="196" spans="12:21" ht="11.25" customHeight="1">
      <c r="L196" s="42" t="s">
        <v>547</v>
      </c>
      <c r="M196" s="42" t="s">
        <v>548</v>
      </c>
      <c r="N196" s="80" t="s">
        <v>368</v>
      </c>
      <c r="O196" s="20"/>
      <c r="P196" s="20"/>
      <c r="Q196" s="159" t="s">
        <v>368</v>
      </c>
      <c r="R196" s="20"/>
      <c r="S196" s="20"/>
      <c r="T196" s="80" t="s">
        <v>368</v>
      </c>
      <c r="U196" s="80" t="s">
        <v>368</v>
      </c>
    </row>
    <row r="197" spans="12:21" ht="11.25" customHeight="1">
      <c r="L197" s="42" t="s">
        <v>549</v>
      </c>
      <c r="M197" s="42" t="s">
        <v>386</v>
      </c>
      <c r="N197" s="80">
        <v>0.6658490415305339</v>
      </c>
      <c r="O197" s="20"/>
      <c r="P197" s="20" t="s">
        <v>684</v>
      </c>
      <c r="Q197" s="159">
        <v>1942</v>
      </c>
      <c r="R197" s="20"/>
      <c r="S197" s="20" t="s">
        <v>684</v>
      </c>
      <c r="T197" s="27">
        <f t="shared" si="75"/>
        <v>1</v>
      </c>
      <c r="U197" s="27">
        <f>IF(Q197&lt;5000,3)</f>
        <v>3</v>
      </c>
    </row>
    <row r="198" spans="12:21" ht="11.25" customHeight="1">
      <c r="L198" s="42" t="s">
        <v>550</v>
      </c>
      <c r="M198" s="42" t="s">
        <v>551</v>
      </c>
      <c r="N198" s="80" t="s">
        <v>368</v>
      </c>
      <c r="O198" s="20"/>
      <c r="P198" s="20"/>
      <c r="Q198" s="159" t="s">
        <v>368</v>
      </c>
      <c r="R198" s="20"/>
      <c r="S198" s="20"/>
      <c r="T198" s="80" t="s">
        <v>368</v>
      </c>
      <c r="U198" s="80" t="s">
        <v>368</v>
      </c>
    </row>
    <row r="199" spans="12:21" ht="11.25" customHeight="1">
      <c r="L199" s="42" t="s">
        <v>552</v>
      </c>
      <c r="M199" s="42" t="s">
        <v>553</v>
      </c>
      <c r="N199" s="80">
        <v>0.16107740770216883</v>
      </c>
      <c r="O199" s="20"/>
      <c r="P199" s="20" t="s">
        <v>684</v>
      </c>
      <c r="Q199" s="159">
        <v>338</v>
      </c>
      <c r="R199" s="20"/>
      <c r="S199" s="20" t="s">
        <v>684</v>
      </c>
      <c r="T199" s="27">
        <f t="shared" si="75"/>
        <v>1</v>
      </c>
      <c r="U199" s="27">
        <f>IF(Q199&lt;1000,2)</f>
        <v>2</v>
      </c>
    </row>
    <row r="200" spans="12:21" ht="11.25" customHeight="1">
      <c r="L200" s="42" t="s">
        <v>554</v>
      </c>
      <c r="M200" s="42" t="s">
        <v>387</v>
      </c>
      <c r="N200" s="80" t="s">
        <v>368</v>
      </c>
      <c r="O200" s="20"/>
      <c r="P200" s="20"/>
      <c r="Q200" s="159" t="s">
        <v>368</v>
      </c>
      <c r="R200" s="20"/>
      <c r="S200" s="20"/>
      <c r="T200" s="80" t="s">
        <v>368</v>
      </c>
      <c r="U200" s="80" t="s">
        <v>368</v>
      </c>
    </row>
    <row r="201" spans="12:21" ht="11.25" customHeight="1">
      <c r="L201" s="42" t="s">
        <v>555</v>
      </c>
      <c r="M201" s="42" t="s">
        <v>556</v>
      </c>
      <c r="N201" s="80">
        <v>1.2178673089555507</v>
      </c>
      <c r="O201" s="20"/>
      <c r="P201" s="20" t="s">
        <v>684</v>
      </c>
      <c r="Q201" s="159">
        <v>2781</v>
      </c>
      <c r="R201" s="20"/>
      <c r="S201" s="20" t="s">
        <v>684</v>
      </c>
      <c r="T201" s="27">
        <f aca="true" t="shared" si="77" ref="T201:T202">IF(N201&lt;2,2)</f>
        <v>2</v>
      </c>
      <c r="U201" s="27">
        <f aca="true" t="shared" si="78" ref="U201">IF(Q201&lt;5000,3)</f>
        <v>3</v>
      </c>
    </row>
    <row r="202" spans="12:21" ht="11.25" customHeight="1">
      <c r="L202" s="42" t="s">
        <v>557</v>
      </c>
      <c r="M202" s="42" t="s">
        <v>558</v>
      </c>
      <c r="N202" s="80">
        <v>1.6416143960876801</v>
      </c>
      <c r="O202" s="20"/>
      <c r="P202" s="20" t="s">
        <v>684</v>
      </c>
      <c r="Q202" s="159">
        <v>6053</v>
      </c>
      <c r="R202" s="20"/>
      <c r="S202" s="20" t="s">
        <v>684</v>
      </c>
      <c r="T202" s="27">
        <f t="shared" si="77"/>
        <v>2</v>
      </c>
      <c r="U202" s="27">
        <f aca="true" t="shared" si="79" ref="U202:U203">IF(Q202&lt;15000,4)</f>
        <v>4</v>
      </c>
    </row>
    <row r="203" spans="12:21" ht="11.25" customHeight="1">
      <c r="L203" s="42" t="s">
        <v>559</v>
      </c>
      <c r="M203" s="42" t="s">
        <v>560</v>
      </c>
      <c r="N203" s="80">
        <v>12.717980902855606</v>
      </c>
      <c r="O203" s="20"/>
      <c r="P203" s="20" t="s">
        <v>684</v>
      </c>
      <c r="Q203" s="159">
        <v>5674</v>
      </c>
      <c r="R203" s="20"/>
      <c r="S203" s="20" t="s">
        <v>684</v>
      </c>
      <c r="T203" s="27">
        <v>5</v>
      </c>
      <c r="U203" s="27">
        <f t="shared" si="79"/>
        <v>4</v>
      </c>
    </row>
    <row r="204" spans="3:22" ht="11.25" customHeight="1">
      <c r="C204" s="16"/>
      <c r="D204" s="16"/>
      <c r="E204" s="16"/>
      <c r="F204" s="16"/>
      <c r="L204" s="42" t="s">
        <v>561</v>
      </c>
      <c r="M204" s="42" t="s">
        <v>562</v>
      </c>
      <c r="N204" s="80" t="s">
        <v>368</v>
      </c>
      <c r="O204" s="20"/>
      <c r="P204" s="20"/>
      <c r="Q204" s="159" t="s">
        <v>368</v>
      </c>
      <c r="R204" s="20"/>
      <c r="S204" s="20"/>
      <c r="T204" s="80" t="s">
        <v>368</v>
      </c>
      <c r="U204" s="80" t="s">
        <v>368</v>
      </c>
      <c r="V204" s="16"/>
    </row>
    <row r="205" spans="3:22" ht="11.25" customHeight="1">
      <c r="C205" s="16"/>
      <c r="D205" s="16"/>
      <c r="E205" s="16"/>
      <c r="F205" s="16"/>
      <c r="L205" s="27" t="s">
        <v>563</v>
      </c>
      <c r="M205" s="27" t="s">
        <v>564</v>
      </c>
      <c r="N205" s="80">
        <v>5.417661519958968</v>
      </c>
      <c r="O205" s="20"/>
      <c r="P205" s="20" t="s">
        <v>684</v>
      </c>
      <c r="Q205" s="159">
        <v>15316</v>
      </c>
      <c r="R205" s="20"/>
      <c r="S205" s="20" t="s">
        <v>684</v>
      </c>
      <c r="T205" s="27">
        <f>IF(N205&lt;8,4)</f>
        <v>4</v>
      </c>
      <c r="U205" s="27">
        <v>5</v>
      </c>
      <c r="V205" s="16"/>
    </row>
    <row r="206" spans="3:22" ht="11.25" customHeight="1">
      <c r="C206" s="16"/>
      <c r="D206" s="16"/>
      <c r="E206" s="16"/>
      <c r="F206" s="16"/>
      <c r="L206" s="27" t="s">
        <v>565</v>
      </c>
      <c r="M206" s="27" t="s">
        <v>566</v>
      </c>
      <c r="N206" s="80">
        <v>0.001325583090862093</v>
      </c>
      <c r="O206" s="20"/>
      <c r="P206" s="20" t="s">
        <v>684</v>
      </c>
      <c r="Q206" s="159">
        <v>1</v>
      </c>
      <c r="R206" s="20"/>
      <c r="S206" s="20" t="s">
        <v>684</v>
      </c>
      <c r="T206" s="27">
        <f t="shared" si="75"/>
        <v>1</v>
      </c>
      <c r="U206" s="27">
        <f aca="true" t="shared" si="80" ref="U206:U210">IF(Q206&lt;250,1)</f>
        <v>1</v>
      </c>
      <c r="V206" s="16"/>
    </row>
    <row r="207" spans="12:21" ht="11.25" customHeight="1">
      <c r="L207" s="27" t="s">
        <v>567</v>
      </c>
      <c r="M207" s="27" t="s">
        <v>388</v>
      </c>
      <c r="N207" s="80">
        <v>5.170028398747543</v>
      </c>
      <c r="O207" s="20"/>
      <c r="P207" s="20" t="s">
        <v>684</v>
      </c>
      <c r="Q207" s="159">
        <v>1278</v>
      </c>
      <c r="R207" s="20"/>
      <c r="S207" s="20" t="s">
        <v>684</v>
      </c>
      <c r="T207" s="27">
        <f aca="true" t="shared" si="81" ref="T207">IF(N207&lt;8,4)</f>
        <v>4</v>
      </c>
      <c r="U207" s="27">
        <f aca="true" t="shared" si="82" ref="U207:U208">IF(Q207&lt;5000,3)</f>
        <v>3</v>
      </c>
    </row>
    <row r="208" spans="12:21" ht="11.25" customHeight="1">
      <c r="L208" s="27" t="s">
        <v>568</v>
      </c>
      <c r="M208" s="27" t="s">
        <v>389</v>
      </c>
      <c r="N208" s="80">
        <v>8.59458968497858</v>
      </c>
      <c r="O208" s="20"/>
      <c r="P208" s="20" t="s">
        <v>684</v>
      </c>
      <c r="Q208" s="159">
        <v>2271</v>
      </c>
      <c r="R208" s="20"/>
      <c r="S208" s="20" t="s">
        <v>684</v>
      </c>
      <c r="T208" s="27">
        <v>5</v>
      </c>
      <c r="U208" s="27">
        <f t="shared" si="82"/>
        <v>3</v>
      </c>
    </row>
    <row r="209" spans="12:21" ht="11.25" customHeight="1">
      <c r="L209" s="27" t="s">
        <v>569</v>
      </c>
      <c r="M209" s="27" t="s">
        <v>570</v>
      </c>
      <c r="N209" s="80">
        <v>0.3570773068521519</v>
      </c>
      <c r="O209" s="20"/>
      <c r="P209" s="20" t="s">
        <v>684</v>
      </c>
      <c r="Q209" s="159">
        <v>928</v>
      </c>
      <c r="R209" s="20"/>
      <c r="S209" s="20" t="s">
        <v>684</v>
      </c>
      <c r="T209" s="27">
        <f t="shared" si="75"/>
        <v>1</v>
      </c>
      <c r="U209" s="27">
        <f aca="true" t="shared" si="83" ref="U209">IF(Q209&lt;1000,2)</f>
        <v>2</v>
      </c>
    </row>
    <row r="210" spans="12:21" ht="11.25" customHeight="1">
      <c r="L210" s="27" t="s">
        <v>571</v>
      </c>
      <c r="M210" s="27" t="s">
        <v>572</v>
      </c>
      <c r="N210" s="80">
        <v>0.07455801079227206</v>
      </c>
      <c r="O210" s="20"/>
      <c r="P210" s="20" t="s">
        <v>684</v>
      </c>
      <c r="Q210" s="159">
        <v>176</v>
      </c>
      <c r="R210" s="20"/>
      <c r="S210" s="20" t="s">
        <v>684</v>
      </c>
      <c r="T210" s="27">
        <f t="shared" si="75"/>
        <v>1</v>
      </c>
      <c r="U210" s="27">
        <f t="shared" si="80"/>
        <v>1</v>
      </c>
    </row>
    <row r="211" spans="12:21" ht="11.25" customHeight="1">
      <c r="L211" s="27" t="s">
        <v>573</v>
      </c>
      <c r="M211" s="27" t="s">
        <v>574</v>
      </c>
      <c r="N211" s="80">
        <v>0.11960400752351706</v>
      </c>
      <c r="O211" s="20"/>
      <c r="P211" s="20" t="s">
        <v>684</v>
      </c>
      <c r="Q211" s="159">
        <v>394</v>
      </c>
      <c r="R211" s="20"/>
      <c r="S211" s="20" t="s">
        <v>684</v>
      </c>
      <c r="T211" s="27">
        <f t="shared" si="75"/>
        <v>1</v>
      </c>
      <c r="U211" s="27">
        <f>IF(Q211&lt;1000,2)</f>
        <v>2</v>
      </c>
    </row>
    <row r="212" spans="12:21" ht="11.25" customHeight="1">
      <c r="L212" s="42" t="s">
        <v>575</v>
      </c>
      <c r="M212" s="42" t="s">
        <v>576</v>
      </c>
      <c r="N212" s="80" t="s">
        <v>368</v>
      </c>
      <c r="O212" s="20"/>
      <c r="P212" s="20" t="s">
        <v>684</v>
      </c>
      <c r="Q212" s="159" t="s">
        <v>368</v>
      </c>
      <c r="R212" s="20"/>
      <c r="S212" s="20" t="s">
        <v>684</v>
      </c>
      <c r="T212" s="80" t="s">
        <v>368</v>
      </c>
      <c r="U212" s="80" t="s">
        <v>368</v>
      </c>
    </row>
    <row r="213" spans="12:21" ht="11.25" customHeight="1">
      <c r="L213" s="42" t="s">
        <v>577</v>
      </c>
      <c r="M213" s="42" t="s">
        <v>578</v>
      </c>
      <c r="N213" s="80" t="s">
        <v>368</v>
      </c>
      <c r="O213" s="20"/>
      <c r="P213" s="20"/>
      <c r="Q213" s="159" t="s">
        <v>368</v>
      </c>
      <c r="R213" s="20"/>
      <c r="S213" s="20"/>
      <c r="T213" s="80" t="s">
        <v>368</v>
      </c>
      <c r="U213" s="80" t="s">
        <v>368</v>
      </c>
    </row>
    <row r="214" spans="12:21" ht="11.25" customHeight="1">
      <c r="L214" s="42" t="s">
        <v>579</v>
      </c>
      <c r="M214" s="42" t="s">
        <v>369</v>
      </c>
      <c r="N214" s="80">
        <v>3.294656548837393</v>
      </c>
      <c r="O214" s="20"/>
      <c r="P214" s="20" t="s">
        <v>684</v>
      </c>
      <c r="Q214" s="159">
        <v>7509</v>
      </c>
      <c r="R214" s="20"/>
      <c r="S214" s="20" t="s">
        <v>684</v>
      </c>
      <c r="T214" s="27">
        <f>IF(N214&lt;4,3)</f>
        <v>3</v>
      </c>
      <c r="U214" s="27">
        <f>IF(Q214&lt;15000,4)</f>
        <v>4</v>
      </c>
    </row>
    <row r="215" spans="12:21" ht="11.25" customHeight="1">
      <c r="L215" s="42" t="s">
        <v>580</v>
      </c>
      <c r="M215" s="42" t="s">
        <v>581</v>
      </c>
      <c r="N215" s="80" t="s">
        <v>368</v>
      </c>
      <c r="O215" s="20"/>
      <c r="P215" s="20" t="s">
        <v>684</v>
      </c>
      <c r="Q215" s="159" t="s">
        <v>368</v>
      </c>
      <c r="R215" s="20"/>
      <c r="S215" s="20" t="s">
        <v>684</v>
      </c>
      <c r="T215" s="80" t="s">
        <v>368</v>
      </c>
      <c r="U215" s="80" t="s">
        <v>368</v>
      </c>
    </row>
    <row r="216" spans="12:21" ht="11.25" customHeight="1">
      <c r="L216" s="27" t="s">
        <v>582</v>
      </c>
      <c r="M216" s="42" t="s">
        <v>583</v>
      </c>
      <c r="N216" s="80">
        <v>0.5705417739965329</v>
      </c>
      <c r="O216" s="20"/>
      <c r="P216" s="20" t="s">
        <v>684</v>
      </c>
      <c r="Q216" s="159">
        <v>1043</v>
      </c>
      <c r="R216" s="20"/>
      <c r="S216" s="20" t="s">
        <v>684</v>
      </c>
      <c r="T216" s="27">
        <f t="shared" si="75"/>
        <v>1</v>
      </c>
      <c r="U216" s="27">
        <f>IF(Q216&lt;5000,3)</f>
        <v>3</v>
      </c>
    </row>
    <row r="217" spans="12:21" ht="11.25" customHeight="1">
      <c r="L217" s="27" t="s">
        <v>584</v>
      </c>
      <c r="M217" s="42" t="s">
        <v>585</v>
      </c>
      <c r="N217" s="80">
        <v>0</v>
      </c>
      <c r="O217" s="20"/>
      <c r="P217" s="20"/>
      <c r="Q217" s="159">
        <v>0</v>
      </c>
      <c r="R217" s="20"/>
      <c r="S217" s="20"/>
      <c r="T217" s="27">
        <f t="shared" si="75"/>
        <v>1</v>
      </c>
      <c r="U217" s="27">
        <f aca="true" t="shared" si="84" ref="U217">IF(Q217&lt;250,1)</f>
        <v>1</v>
      </c>
    </row>
    <row r="218" spans="12:21" ht="11.25" customHeight="1">
      <c r="L218" s="42" t="s">
        <v>586</v>
      </c>
      <c r="M218" s="42" t="s">
        <v>587</v>
      </c>
      <c r="N218" s="80">
        <v>1.2026359143327843</v>
      </c>
      <c r="O218" s="20"/>
      <c r="P218" s="20" t="s">
        <v>684</v>
      </c>
      <c r="Q218" s="159">
        <v>1168</v>
      </c>
      <c r="R218" s="20"/>
      <c r="S218" s="20" t="s">
        <v>684</v>
      </c>
      <c r="T218" s="27">
        <f aca="true" t="shared" si="85" ref="T218">IF(N218&lt;2,2)</f>
        <v>2</v>
      </c>
      <c r="U218" s="27">
        <f aca="true" t="shared" si="86" ref="U218:U219">IF(Q218&lt;5000,3)</f>
        <v>3</v>
      </c>
    </row>
    <row r="219" spans="12:21" ht="11.25" customHeight="1">
      <c r="L219" s="42" t="s">
        <v>588</v>
      </c>
      <c r="M219" s="42" t="s">
        <v>589</v>
      </c>
      <c r="N219" s="80">
        <v>2.2389400811492126</v>
      </c>
      <c r="O219" s="20"/>
      <c r="P219" s="20" t="s">
        <v>684</v>
      </c>
      <c r="Q219" s="159">
        <v>1358</v>
      </c>
      <c r="R219" s="20"/>
      <c r="S219" s="20" t="s">
        <v>684</v>
      </c>
      <c r="T219" s="27">
        <f>IF(N219&lt;4,3)</f>
        <v>3</v>
      </c>
      <c r="U219" s="27">
        <f t="shared" si="86"/>
        <v>3</v>
      </c>
    </row>
    <row r="220" spans="12:21" ht="11.25" customHeight="1">
      <c r="L220" s="42" t="s">
        <v>590</v>
      </c>
      <c r="M220" s="42" t="s">
        <v>591</v>
      </c>
      <c r="N220" s="80" t="s">
        <v>368</v>
      </c>
      <c r="O220" s="20"/>
      <c r="P220" s="20"/>
      <c r="Q220" s="159" t="s">
        <v>368</v>
      </c>
      <c r="R220" s="20"/>
      <c r="S220" s="20"/>
      <c r="T220" s="80" t="s">
        <v>368</v>
      </c>
      <c r="U220" s="80" t="s">
        <v>368</v>
      </c>
    </row>
    <row r="221" spans="12:21" ht="11.25" customHeight="1">
      <c r="L221" s="42" t="s">
        <v>592</v>
      </c>
      <c r="M221" s="27" t="s">
        <v>593</v>
      </c>
      <c r="N221" s="80" t="s">
        <v>368</v>
      </c>
      <c r="O221" s="20"/>
      <c r="P221" s="20"/>
      <c r="Q221" s="159" t="s">
        <v>368</v>
      </c>
      <c r="R221" s="20"/>
      <c r="S221" s="20"/>
      <c r="T221" s="80" t="s">
        <v>368</v>
      </c>
      <c r="U221" s="80" t="s">
        <v>368</v>
      </c>
    </row>
    <row r="222" spans="12:21" ht="11.25" customHeight="1">
      <c r="L222" s="42" t="s">
        <v>594</v>
      </c>
      <c r="M222" s="42" t="s">
        <v>595</v>
      </c>
      <c r="N222" s="80">
        <v>0.14545029609080573</v>
      </c>
      <c r="O222" s="20"/>
      <c r="P222" s="20" t="s">
        <v>684</v>
      </c>
      <c r="Q222" s="159">
        <v>234</v>
      </c>
      <c r="R222" s="20"/>
      <c r="S222" s="20" t="s">
        <v>684</v>
      </c>
      <c r="T222" s="27">
        <f t="shared" si="75"/>
        <v>1</v>
      </c>
      <c r="U222" s="27">
        <f aca="true" t="shared" si="87" ref="U222:U236">IF(Q222&lt;250,1)</f>
        <v>1</v>
      </c>
    </row>
    <row r="223" spans="12:21" ht="11.25" customHeight="1">
      <c r="L223" s="42" t="s">
        <v>597</v>
      </c>
      <c r="M223" s="42" t="s">
        <v>598</v>
      </c>
      <c r="N223" s="80">
        <v>0.8298791657846606</v>
      </c>
      <c r="O223" s="20"/>
      <c r="P223" s="20" t="s">
        <v>684</v>
      </c>
      <c r="Q223" s="159">
        <v>1133</v>
      </c>
      <c r="R223" s="20"/>
      <c r="S223" s="20" t="s">
        <v>684</v>
      </c>
      <c r="T223" s="27">
        <f t="shared" si="75"/>
        <v>1</v>
      </c>
      <c r="U223" s="27">
        <f aca="true" t="shared" si="88" ref="U223">IF(Q223&lt;5000,3)</f>
        <v>3</v>
      </c>
    </row>
    <row r="224" spans="12:21" ht="11.25" customHeight="1">
      <c r="L224" s="42" t="s">
        <v>243</v>
      </c>
      <c r="M224" s="42" t="s">
        <v>245</v>
      </c>
      <c r="N224" s="80">
        <v>9.587116815509813</v>
      </c>
      <c r="O224" s="20"/>
      <c r="P224" s="20" t="s">
        <v>684</v>
      </c>
      <c r="Q224" s="159">
        <v>14851</v>
      </c>
      <c r="R224" s="20"/>
      <c r="S224" s="20" t="s">
        <v>684</v>
      </c>
      <c r="T224" s="27">
        <v>5</v>
      </c>
      <c r="U224" s="27">
        <f>IF(Q224&lt;15000,4)</f>
        <v>4</v>
      </c>
    </row>
    <row r="225" spans="12:21" ht="11.25" customHeight="1">
      <c r="L225" s="42" t="s">
        <v>244</v>
      </c>
      <c r="M225" s="42" t="s">
        <v>596</v>
      </c>
      <c r="N225" s="80">
        <v>0.4724858879329001</v>
      </c>
      <c r="O225" s="20"/>
      <c r="P225" s="20" t="s">
        <v>684</v>
      </c>
      <c r="Q225" s="159">
        <v>548</v>
      </c>
      <c r="R225" s="20"/>
      <c r="S225" s="20" t="s">
        <v>684</v>
      </c>
      <c r="T225" s="27">
        <f t="shared" si="75"/>
        <v>1</v>
      </c>
      <c r="U225" s="27">
        <f aca="true" t="shared" si="89" ref="U225">IF(Q225&lt;1000,2)</f>
        <v>2</v>
      </c>
    </row>
    <row r="226" spans="12:21" ht="11.25" customHeight="1">
      <c r="L226" s="27" t="s">
        <v>246</v>
      </c>
      <c r="M226" s="27" t="s">
        <v>247</v>
      </c>
      <c r="N226" s="80">
        <v>1.9934199432849313</v>
      </c>
      <c r="O226" s="20"/>
      <c r="P226" s="20" t="s">
        <v>684</v>
      </c>
      <c r="Q226" s="159">
        <v>2589</v>
      </c>
      <c r="R226" s="20"/>
      <c r="S226" s="20" t="s">
        <v>684</v>
      </c>
      <c r="T226" s="27">
        <f aca="true" t="shared" si="90" ref="T226:T229">IF(N226&lt;2,2)</f>
        <v>2</v>
      </c>
      <c r="U226" s="27">
        <f>IF(Q226&lt;5000,3)</f>
        <v>3</v>
      </c>
    </row>
    <row r="227" spans="12:21" ht="11.25" customHeight="1">
      <c r="L227" s="27" t="s">
        <v>599</v>
      </c>
      <c r="M227" s="27" t="s">
        <v>600</v>
      </c>
      <c r="N227" s="80">
        <v>1.9397615856669252</v>
      </c>
      <c r="O227" s="20"/>
      <c r="P227" s="20" t="s">
        <v>684</v>
      </c>
      <c r="Q227" s="159">
        <v>55</v>
      </c>
      <c r="R227" s="20"/>
      <c r="S227" s="20" t="s">
        <v>684</v>
      </c>
      <c r="T227" s="27">
        <f t="shared" si="90"/>
        <v>2</v>
      </c>
      <c r="U227" s="27">
        <f t="shared" si="87"/>
        <v>1</v>
      </c>
    </row>
    <row r="228" spans="12:21" ht="11.25" customHeight="1">
      <c r="L228" s="27" t="s">
        <v>601</v>
      </c>
      <c r="M228" s="27" t="s">
        <v>602</v>
      </c>
      <c r="N228" s="80">
        <v>10.510773985607273</v>
      </c>
      <c r="O228" s="20"/>
      <c r="P228" s="20" t="s">
        <v>684</v>
      </c>
      <c r="Q228" s="159">
        <v>21983</v>
      </c>
      <c r="R228" s="20"/>
      <c r="S228" s="20" t="s">
        <v>684</v>
      </c>
      <c r="T228" s="27">
        <v>5</v>
      </c>
      <c r="U228" s="27">
        <v>5</v>
      </c>
    </row>
    <row r="229" spans="12:21" ht="11.25" customHeight="1">
      <c r="L229" s="27" t="s">
        <v>603</v>
      </c>
      <c r="M229" s="27" t="s">
        <v>604</v>
      </c>
      <c r="N229" s="80">
        <v>1.5689783327640823</v>
      </c>
      <c r="O229" s="20"/>
      <c r="P229" s="20" t="s">
        <v>684</v>
      </c>
      <c r="Q229" s="159">
        <v>2476</v>
      </c>
      <c r="R229" s="20"/>
      <c r="S229" s="20" t="s">
        <v>684</v>
      </c>
      <c r="T229" s="27">
        <f t="shared" si="90"/>
        <v>2</v>
      </c>
      <c r="U229" s="27">
        <f aca="true" t="shared" si="91" ref="U229">IF(Q229&lt;5000,3)</f>
        <v>3</v>
      </c>
    </row>
    <row r="230" spans="12:21" ht="11.25" customHeight="1">
      <c r="L230" s="27" t="s">
        <v>605</v>
      </c>
      <c r="M230" s="27" t="s">
        <v>606</v>
      </c>
      <c r="N230" s="80">
        <v>0.8696743211127895</v>
      </c>
      <c r="O230" s="20"/>
      <c r="P230" s="20" t="s">
        <v>684</v>
      </c>
      <c r="Q230" s="159">
        <v>707</v>
      </c>
      <c r="R230" s="20"/>
      <c r="S230" s="20" t="s">
        <v>684</v>
      </c>
      <c r="T230" s="27">
        <f t="shared" si="75"/>
        <v>1</v>
      </c>
      <c r="U230" s="27">
        <f aca="true" t="shared" si="92" ref="U230">IF(Q230&lt;1000,2)</f>
        <v>2</v>
      </c>
    </row>
    <row r="231" spans="12:21" ht="11.25" customHeight="1">
      <c r="L231" s="30" t="s">
        <v>607</v>
      </c>
      <c r="M231" s="30" t="s">
        <v>608</v>
      </c>
      <c r="N231" s="80">
        <v>1.9410887736928057</v>
      </c>
      <c r="O231" s="20"/>
      <c r="P231" s="20" t="s">
        <v>684</v>
      </c>
      <c r="Q231" s="159">
        <v>2729</v>
      </c>
      <c r="R231" s="20"/>
      <c r="S231" s="20" t="s">
        <v>684</v>
      </c>
      <c r="T231" s="27">
        <f aca="true" t="shared" si="93" ref="T231">IF(N231&lt;2,2)</f>
        <v>2</v>
      </c>
      <c r="U231" s="27">
        <f aca="true" t="shared" si="94" ref="U231">IF(Q231&lt;5000,3)</f>
        <v>3</v>
      </c>
    </row>
    <row r="232" spans="12:21" ht="11.25" customHeight="1">
      <c r="L232" s="30" t="s">
        <v>609</v>
      </c>
      <c r="M232" s="30" t="s">
        <v>610</v>
      </c>
      <c r="N232" s="80">
        <v>2.9957808582867242</v>
      </c>
      <c r="O232" s="20"/>
      <c r="P232" s="20" t="s">
        <v>684</v>
      </c>
      <c r="Q232" s="159">
        <v>5669</v>
      </c>
      <c r="R232" s="20"/>
      <c r="S232" s="20" t="s">
        <v>684</v>
      </c>
      <c r="T232" s="27">
        <f>IF(N232&lt;4,3)</f>
        <v>3</v>
      </c>
      <c r="U232" s="27">
        <f>IF(Q232&lt;15000,4)</f>
        <v>4</v>
      </c>
    </row>
    <row r="233" spans="12:21" ht="11.25" customHeight="1">
      <c r="L233" s="30" t="s">
        <v>611</v>
      </c>
      <c r="M233" s="30" t="s">
        <v>612</v>
      </c>
      <c r="N233" s="80">
        <v>0.12114883012632188</v>
      </c>
      <c r="O233" s="20"/>
      <c r="P233" s="20" t="s">
        <v>684</v>
      </c>
      <c r="Q233" s="159">
        <v>100</v>
      </c>
      <c r="R233" s="20"/>
      <c r="S233" s="20" t="s">
        <v>684</v>
      </c>
      <c r="T233" s="27">
        <f t="shared" si="75"/>
        <v>1</v>
      </c>
      <c r="U233" s="27">
        <f t="shared" si="87"/>
        <v>1</v>
      </c>
    </row>
    <row r="234" spans="12:21" ht="11.25" customHeight="1">
      <c r="L234" s="30" t="s">
        <v>613</v>
      </c>
      <c r="M234" s="30" t="s">
        <v>614</v>
      </c>
      <c r="N234" s="80">
        <v>1.8075526388640102</v>
      </c>
      <c r="O234" s="20"/>
      <c r="P234" s="20" t="s">
        <v>684</v>
      </c>
      <c r="Q234" s="159">
        <v>666</v>
      </c>
      <c r="R234" s="20"/>
      <c r="S234" s="20" t="s">
        <v>684</v>
      </c>
      <c r="T234" s="27">
        <f aca="true" t="shared" si="95" ref="T234">IF(N234&lt;2,2)</f>
        <v>2</v>
      </c>
      <c r="U234" s="27">
        <f aca="true" t="shared" si="96" ref="U234">IF(Q234&lt;1000,2)</f>
        <v>2</v>
      </c>
    </row>
    <row r="235" spans="12:21" ht="11.25" customHeight="1">
      <c r="L235" s="30" t="s">
        <v>615</v>
      </c>
      <c r="M235" s="30" t="s">
        <v>616</v>
      </c>
      <c r="N235" s="80">
        <v>5.01365571847969</v>
      </c>
      <c r="O235" s="20"/>
      <c r="P235" s="20" t="s">
        <v>684</v>
      </c>
      <c r="Q235" s="159">
        <v>2548</v>
      </c>
      <c r="R235" s="20"/>
      <c r="S235" s="20" t="s">
        <v>684</v>
      </c>
      <c r="T235" s="27">
        <f>IF(N235&lt;8,4)</f>
        <v>4</v>
      </c>
      <c r="U235" s="27">
        <f>IF(Q235&lt;5000,3)</f>
        <v>3</v>
      </c>
    </row>
    <row r="236" spans="12:21" ht="11.25" customHeight="1">
      <c r="L236" s="30" t="s">
        <v>617</v>
      </c>
      <c r="M236" s="30" t="s">
        <v>618</v>
      </c>
      <c r="N236" s="80">
        <v>0.1396124527538768</v>
      </c>
      <c r="O236" s="20"/>
      <c r="P236" s="20" t="s">
        <v>684</v>
      </c>
      <c r="Q236" s="159">
        <v>165</v>
      </c>
      <c r="R236" s="20"/>
      <c r="S236" s="20" t="s">
        <v>684</v>
      </c>
      <c r="T236" s="27">
        <f t="shared" si="75"/>
        <v>1</v>
      </c>
      <c r="U236" s="27">
        <f t="shared" si="87"/>
        <v>1</v>
      </c>
    </row>
    <row r="237" spans="12:21" ht="11.25" customHeight="1">
      <c r="L237" s="30" t="s">
        <v>619</v>
      </c>
      <c r="M237" s="30" t="s">
        <v>620</v>
      </c>
      <c r="N237" s="80">
        <v>3.0323729310408454</v>
      </c>
      <c r="O237" s="20"/>
      <c r="P237" s="20" t="s">
        <v>684</v>
      </c>
      <c r="Q237" s="159">
        <v>4355</v>
      </c>
      <c r="R237" s="20"/>
      <c r="S237" s="20" t="s">
        <v>684</v>
      </c>
      <c r="T237" s="27">
        <f>IF(N237&lt;4,3)</f>
        <v>3</v>
      </c>
      <c r="U237" s="27">
        <f>IF(Q237&lt;5000,3)</f>
        <v>3</v>
      </c>
    </row>
    <row r="238" spans="12:21" ht="11.25" customHeight="1">
      <c r="L238" s="30" t="s">
        <v>621</v>
      </c>
      <c r="M238" s="30" t="s">
        <v>622</v>
      </c>
      <c r="N238" s="80" t="s">
        <v>368</v>
      </c>
      <c r="O238" s="20"/>
      <c r="P238" s="20" t="s">
        <v>684</v>
      </c>
      <c r="Q238" s="159" t="s">
        <v>368</v>
      </c>
      <c r="R238" s="20"/>
      <c r="S238" s="20" t="s">
        <v>684</v>
      </c>
      <c r="T238" s="80" t="s">
        <v>368</v>
      </c>
      <c r="U238" s="80" t="s">
        <v>368</v>
      </c>
    </row>
    <row r="239" spans="12:21" ht="11.25" customHeight="1">
      <c r="L239" s="30" t="s">
        <v>624</v>
      </c>
      <c r="M239" s="30" t="s">
        <v>625</v>
      </c>
      <c r="N239" s="80">
        <v>7.326646379900818</v>
      </c>
      <c r="O239" s="20"/>
      <c r="P239" s="20" t="s">
        <v>684</v>
      </c>
      <c r="Q239" s="159">
        <v>19654</v>
      </c>
      <c r="R239" s="20"/>
      <c r="S239" s="20" t="s">
        <v>684</v>
      </c>
      <c r="T239" s="27">
        <f>IF(N239&lt;8,4)</f>
        <v>4</v>
      </c>
      <c r="U239" s="27">
        <v>5</v>
      </c>
    </row>
    <row r="240" spans="12:21" ht="11.25" customHeight="1">
      <c r="L240" s="30" t="s">
        <v>626</v>
      </c>
      <c r="M240" s="30" t="s">
        <v>627</v>
      </c>
      <c r="N240" s="80">
        <v>0.16083200105122533</v>
      </c>
      <c r="O240" s="20"/>
      <c r="P240" s="20" t="s">
        <v>684</v>
      </c>
      <c r="Q240" s="159">
        <v>235</v>
      </c>
      <c r="R240" s="20"/>
      <c r="S240" s="20" t="s">
        <v>684</v>
      </c>
      <c r="T240" s="27">
        <f t="shared" si="75"/>
        <v>1</v>
      </c>
      <c r="U240" s="27">
        <f aca="true" t="shared" si="97" ref="U240">IF(Q240&lt;250,1)</f>
        <v>1</v>
      </c>
    </row>
    <row r="241" spans="12:21" ht="11.25" customHeight="1">
      <c r="L241" s="30" t="s">
        <v>248</v>
      </c>
      <c r="M241" s="30" t="s">
        <v>623</v>
      </c>
      <c r="N241" s="80" t="s">
        <v>368</v>
      </c>
      <c r="O241" s="20"/>
      <c r="P241" s="20"/>
      <c r="Q241" s="159" t="s">
        <v>368</v>
      </c>
      <c r="R241" s="20"/>
      <c r="S241" s="20"/>
      <c r="T241" s="80" t="s">
        <v>368</v>
      </c>
      <c r="U241" s="80" t="s">
        <v>368</v>
      </c>
    </row>
    <row r="242" spans="12:21" ht="11.25" customHeight="1">
      <c r="L242" s="30" t="s">
        <v>249</v>
      </c>
      <c r="M242" s="30" t="s">
        <v>628</v>
      </c>
      <c r="N242" s="80">
        <v>2.9875732233556116</v>
      </c>
      <c r="O242" s="20"/>
      <c r="P242" s="20" t="s">
        <v>684</v>
      </c>
      <c r="Q242" s="159">
        <v>4458</v>
      </c>
      <c r="R242" s="20"/>
      <c r="S242" s="20" t="s">
        <v>684</v>
      </c>
      <c r="T242" s="27">
        <f>IF(N242&lt;4,3)</f>
        <v>3</v>
      </c>
      <c r="U242" s="27">
        <f>IF(Q242&lt;5000,3)</f>
        <v>3</v>
      </c>
    </row>
    <row r="243" spans="12:21" ht="11.25" customHeight="1">
      <c r="L243" s="30" t="s">
        <v>629</v>
      </c>
      <c r="M243" s="30" t="s">
        <v>630</v>
      </c>
      <c r="N243" s="80">
        <v>0.2534047198253457</v>
      </c>
      <c r="O243" s="20"/>
      <c r="P243" s="20" t="s">
        <v>684</v>
      </c>
      <c r="Q243" s="159">
        <v>234</v>
      </c>
      <c r="R243" s="20"/>
      <c r="S243" s="20" t="s">
        <v>684</v>
      </c>
      <c r="T243" s="27">
        <f t="shared" si="75"/>
        <v>1</v>
      </c>
      <c r="U243" s="27">
        <f aca="true" t="shared" si="98" ref="U243">IF(Q243&lt;250,1)</f>
        <v>1</v>
      </c>
    </row>
    <row r="244" spans="12:21" ht="11.25" customHeight="1">
      <c r="L244" s="30" t="s">
        <v>631</v>
      </c>
      <c r="M244" s="30" t="s">
        <v>632</v>
      </c>
      <c r="N244" s="80" t="s">
        <v>368</v>
      </c>
      <c r="O244" s="20"/>
      <c r="P244" s="20"/>
      <c r="Q244" s="159" t="s">
        <v>368</v>
      </c>
      <c r="R244" s="20"/>
      <c r="S244" s="20"/>
      <c r="T244" s="80" t="s">
        <v>368</v>
      </c>
      <c r="U244" s="80" t="s">
        <v>368</v>
      </c>
    </row>
    <row r="245" spans="12:21" ht="11.25" customHeight="1">
      <c r="L245" s="30" t="s">
        <v>633</v>
      </c>
      <c r="M245" s="30" t="s">
        <v>634</v>
      </c>
      <c r="N245" s="80">
        <v>0.5150716046152795</v>
      </c>
      <c r="O245" s="20"/>
      <c r="P245" s="20" t="s">
        <v>684</v>
      </c>
      <c r="Q245" s="159">
        <v>693</v>
      </c>
      <c r="R245" s="20"/>
      <c r="S245" s="20" t="s">
        <v>684</v>
      </c>
      <c r="T245" s="27">
        <f t="shared" si="75"/>
        <v>1</v>
      </c>
      <c r="U245" s="27">
        <f aca="true" t="shared" si="99" ref="U245">IF(Q245&lt;1000,2)</f>
        <v>2</v>
      </c>
    </row>
    <row r="246" spans="12:21" ht="11.25" customHeight="1">
      <c r="L246" s="30" t="s">
        <v>635</v>
      </c>
      <c r="M246" s="30" t="s">
        <v>636</v>
      </c>
      <c r="N246" s="80">
        <v>1.3125175448097204</v>
      </c>
      <c r="O246" s="20"/>
      <c r="P246" s="20" t="s">
        <v>684</v>
      </c>
      <c r="Q246" s="159">
        <v>2969</v>
      </c>
      <c r="R246" s="20"/>
      <c r="S246" s="20" t="s">
        <v>684</v>
      </c>
      <c r="T246" s="27">
        <f>IF(N246&lt;2,2)</f>
        <v>2</v>
      </c>
      <c r="U246" s="27">
        <f>IF(Q246&lt;5000,3)</f>
        <v>3</v>
      </c>
    </row>
    <row r="247" spans="12:21" ht="11.25" customHeight="1">
      <c r="L247" s="30" t="s">
        <v>637</v>
      </c>
      <c r="M247" s="30" t="s">
        <v>638</v>
      </c>
      <c r="N247" s="80" t="s">
        <v>368</v>
      </c>
      <c r="O247" s="20"/>
      <c r="P247" s="20"/>
      <c r="Q247" s="159" t="s">
        <v>368</v>
      </c>
      <c r="R247" s="20"/>
      <c r="S247" s="20"/>
      <c r="T247" s="80" t="s">
        <v>368</v>
      </c>
      <c r="U247" s="80" t="s">
        <v>368</v>
      </c>
    </row>
    <row r="248" spans="12:21" ht="11.25" customHeight="1">
      <c r="L248" s="30" t="s">
        <v>639</v>
      </c>
      <c r="M248" s="30" t="s">
        <v>640</v>
      </c>
      <c r="N248" s="80">
        <v>2.3778377108226687</v>
      </c>
      <c r="O248" s="20"/>
      <c r="P248" s="20" t="s">
        <v>684</v>
      </c>
      <c r="Q248" s="159">
        <v>4068</v>
      </c>
      <c r="R248" s="20"/>
      <c r="S248" s="20" t="s">
        <v>684</v>
      </c>
      <c r="T248" s="27">
        <f>IF(N248&lt;4,3)</f>
        <v>3</v>
      </c>
      <c r="U248" s="27">
        <f>IF(Q248&lt;5000,3)</f>
        <v>3</v>
      </c>
    </row>
    <row r="249" spans="12:21" ht="11.25" customHeight="1">
      <c r="L249" s="30" t="s">
        <v>641</v>
      </c>
      <c r="M249" s="30" t="s">
        <v>118</v>
      </c>
      <c r="N249" s="80" t="s">
        <v>368</v>
      </c>
      <c r="O249" s="20"/>
      <c r="P249" s="20" t="s">
        <v>684</v>
      </c>
      <c r="Q249" s="159" t="s">
        <v>368</v>
      </c>
      <c r="R249" s="20"/>
      <c r="S249" s="20" t="s">
        <v>684</v>
      </c>
      <c r="T249" s="80" t="s">
        <v>368</v>
      </c>
      <c r="U249" s="80" t="s">
        <v>368</v>
      </c>
    </row>
    <row r="250" spans="12:21" ht="11.25" customHeight="1">
      <c r="L250" s="30" t="s">
        <v>119</v>
      </c>
      <c r="M250" s="30" t="s">
        <v>120</v>
      </c>
      <c r="N250" s="80">
        <v>0</v>
      </c>
      <c r="O250" s="20"/>
      <c r="P250" s="20" t="s">
        <v>684</v>
      </c>
      <c r="Q250" s="159">
        <v>0</v>
      </c>
      <c r="R250" s="20"/>
      <c r="S250" s="20" t="s">
        <v>684</v>
      </c>
      <c r="T250" s="27">
        <f t="shared" si="75"/>
        <v>1</v>
      </c>
      <c r="U250" s="27">
        <f aca="true" t="shared" si="100" ref="U250">IF(Q250&lt;250,1)</f>
        <v>1</v>
      </c>
    </row>
    <row r="251" spans="12:21" ht="11.25" customHeight="1">
      <c r="L251" s="30" t="s">
        <v>121</v>
      </c>
      <c r="M251" s="30" t="s">
        <v>122</v>
      </c>
      <c r="N251" s="80" t="s">
        <v>368</v>
      </c>
      <c r="O251" s="20"/>
      <c r="P251" s="20"/>
      <c r="Q251" s="159" t="s">
        <v>368</v>
      </c>
      <c r="R251" s="20"/>
      <c r="S251" s="20"/>
      <c r="T251" s="80" t="s">
        <v>368</v>
      </c>
      <c r="U251" s="80" t="s">
        <v>368</v>
      </c>
    </row>
    <row r="252" spans="12:21" ht="11.25" customHeight="1">
      <c r="L252" s="30" t="s">
        <v>123</v>
      </c>
      <c r="M252" s="30" t="s">
        <v>124</v>
      </c>
      <c r="N252" s="80">
        <v>3.280273547441453</v>
      </c>
      <c r="O252" s="20"/>
      <c r="P252" s="20" t="s">
        <v>684</v>
      </c>
      <c r="Q252" s="159">
        <v>8916</v>
      </c>
      <c r="R252" s="20"/>
      <c r="S252" s="20" t="s">
        <v>684</v>
      </c>
      <c r="T252" s="27">
        <f>IF(N252&lt;4,3)</f>
        <v>3</v>
      </c>
      <c r="U252" s="27">
        <f>IF(Q252&lt;15000,4)</f>
        <v>4</v>
      </c>
    </row>
    <row r="253" spans="12:21" ht="11.25" customHeight="1">
      <c r="L253" s="30" t="s">
        <v>125</v>
      </c>
      <c r="M253" s="30" t="s">
        <v>126</v>
      </c>
      <c r="N253" s="80">
        <v>0.16564842015414022</v>
      </c>
      <c r="O253" s="20"/>
      <c r="P253" s="20" t="s">
        <v>684</v>
      </c>
      <c r="Q253" s="159">
        <v>399</v>
      </c>
      <c r="R253" s="20"/>
      <c r="S253" s="20" t="s">
        <v>684</v>
      </c>
      <c r="T253" s="27">
        <f t="shared" si="75"/>
        <v>1</v>
      </c>
      <c r="U253" s="27">
        <f aca="true" t="shared" si="101" ref="U253">IF(Q253&lt;1000,2)</f>
        <v>2</v>
      </c>
    </row>
    <row r="254" spans="12:21" ht="11.25" customHeight="1">
      <c r="L254" s="30" t="s">
        <v>127</v>
      </c>
      <c r="M254" s="30" t="s">
        <v>128</v>
      </c>
      <c r="N254" s="80">
        <v>5.489648808653706</v>
      </c>
      <c r="O254" s="20"/>
      <c r="P254" s="20" t="s">
        <v>684</v>
      </c>
      <c r="Q254" s="159">
        <v>9614</v>
      </c>
      <c r="R254" s="20"/>
      <c r="S254" s="20" t="s">
        <v>684</v>
      </c>
      <c r="T254" s="27">
        <f aca="true" t="shared" si="102" ref="T254">IF(N254&lt;8,4)</f>
        <v>4</v>
      </c>
      <c r="U254" s="27">
        <f aca="true" t="shared" si="103" ref="U254">IF(Q254&lt;15000,4)</f>
        <v>4</v>
      </c>
    </row>
    <row r="255" spans="12:21" ht="11.25" customHeight="1">
      <c r="L255" s="30" t="s">
        <v>129</v>
      </c>
      <c r="M255" s="30" t="s">
        <v>130</v>
      </c>
      <c r="N255" s="80">
        <v>10.343418901027476</v>
      </c>
      <c r="O255" s="20"/>
      <c r="P255" s="20" t="s">
        <v>684</v>
      </c>
      <c r="Q255" s="159">
        <v>18078</v>
      </c>
      <c r="R255" s="20"/>
      <c r="S255" s="20" t="s">
        <v>684</v>
      </c>
      <c r="T255" s="27">
        <v>5</v>
      </c>
      <c r="U255" s="27">
        <v>5</v>
      </c>
    </row>
    <row r="256" spans="12:21" ht="11.25" customHeight="1">
      <c r="L256" s="30" t="s">
        <v>131</v>
      </c>
      <c r="M256" s="30" t="s">
        <v>132</v>
      </c>
      <c r="N256" s="80">
        <v>0.9396900860359936</v>
      </c>
      <c r="O256" s="20"/>
      <c r="P256" s="20" t="s">
        <v>684</v>
      </c>
      <c r="Q256" s="159">
        <v>3017</v>
      </c>
      <c r="R256" s="20"/>
      <c r="S256" s="20" t="s">
        <v>684</v>
      </c>
      <c r="T256" s="27">
        <f t="shared" si="75"/>
        <v>1</v>
      </c>
      <c r="U256" s="27">
        <f aca="true" t="shared" si="104" ref="U256">IF(Q256&lt;5000,3)</f>
        <v>3</v>
      </c>
    </row>
    <row r="257" spans="12:21" ht="11.25" customHeight="1">
      <c r="L257" s="30" t="s">
        <v>133</v>
      </c>
      <c r="M257" s="30" t="s">
        <v>134</v>
      </c>
      <c r="N257" s="80">
        <v>14.207865273470395</v>
      </c>
      <c r="O257" s="20"/>
      <c r="P257" s="20" t="s">
        <v>684</v>
      </c>
      <c r="Q257" s="159">
        <v>69983</v>
      </c>
      <c r="R257" s="20"/>
      <c r="S257" s="20" t="s">
        <v>684</v>
      </c>
      <c r="T257" s="27">
        <v>5</v>
      </c>
      <c r="U257" s="27">
        <v>5</v>
      </c>
    </row>
    <row r="258" spans="12:21" ht="11.25" customHeight="1">
      <c r="L258" s="30" t="s">
        <v>135</v>
      </c>
      <c r="M258" s="30" t="s">
        <v>175</v>
      </c>
      <c r="N258" s="80">
        <v>0.002622579359251411</v>
      </c>
      <c r="O258" s="20"/>
      <c r="P258" s="20" t="s">
        <v>684</v>
      </c>
      <c r="Q258" s="159">
        <v>6</v>
      </c>
      <c r="R258" s="20"/>
      <c r="S258" s="20" t="s">
        <v>684</v>
      </c>
      <c r="T258" s="27">
        <f t="shared" si="75"/>
        <v>1</v>
      </c>
      <c r="U258" s="27">
        <f aca="true" t="shared" si="105" ref="U258:U261">IF(Q258&lt;250,1)</f>
        <v>1</v>
      </c>
    </row>
    <row r="259" spans="12:21" ht="11.25" customHeight="1">
      <c r="L259" s="30" t="s">
        <v>176</v>
      </c>
      <c r="M259" s="30" t="s">
        <v>177</v>
      </c>
      <c r="N259" s="80">
        <v>12.456809137347854</v>
      </c>
      <c r="O259" s="20"/>
      <c r="P259" s="20" t="s">
        <v>684</v>
      </c>
      <c r="Q259" s="159">
        <v>34213</v>
      </c>
      <c r="R259" s="20"/>
      <c r="S259" s="20" t="s">
        <v>684</v>
      </c>
      <c r="T259" s="27">
        <v>5</v>
      </c>
      <c r="U259" s="27">
        <v>5</v>
      </c>
    </row>
    <row r="260" spans="12:21" ht="11.25" customHeight="1">
      <c r="L260" s="30" t="s">
        <v>178</v>
      </c>
      <c r="M260" s="30" t="s">
        <v>179</v>
      </c>
      <c r="N260" s="80">
        <v>0.887989535045952</v>
      </c>
      <c r="O260" s="20"/>
      <c r="P260" s="20" t="s">
        <v>684</v>
      </c>
      <c r="Q260" s="159">
        <v>1693</v>
      </c>
      <c r="R260" s="20"/>
      <c r="S260" s="20" t="s">
        <v>684</v>
      </c>
      <c r="T260" s="27">
        <f aca="true" t="shared" si="106" ref="T260:T288">IF(N260&lt;1,1)</f>
        <v>1</v>
      </c>
      <c r="U260" s="27">
        <f aca="true" t="shared" si="107" ref="U260">IF(Q260&lt;5000,3)</f>
        <v>3</v>
      </c>
    </row>
    <row r="261" spans="12:21" ht="11.25" customHeight="1">
      <c r="L261" s="30" t="s">
        <v>180</v>
      </c>
      <c r="M261" s="30" t="s">
        <v>181</v>
      </c>
      <c r="N261" s="80">
        <v>0.005217300568685762</v>
      </c>
      <c r="O261" s="20"/>
      <c r="P261" s="20" t="s">
        <v>684</v>
      </c>
      <c r="Q261" s="159">
        <v>9</v>
      </c>
      <c r="R261" s="20"/>
      <c r="S261" s="20" t="s">
        <v>684</v>
      </c>
      <c r="T261" s="27">
        <f t="shared" si="106"/>
        <v>1</v>
      </c>
      <c r="U261" s="27">
        <f t="shared" si="105"/>
        <v>1</v>
      </c>
    </row>
    <row r="262" spans="12:21" ht="11.25" customHeight="1">
      <c r="L262" s="30" t="s">
        <v>182</v>
      </c>
      <c r="M262" s="30" t="s">
        <v>183</v>
      </c>
      <c r="N262" s="80">
        <v>2.496439070218505</v>
      </c>
      <c r="O262" s="20"/>
      <c r="P262" s="20" t="s">
        <v>684</v>
      </c>
      <c r="Q262" s="159">
        <v>5931</v>
      </c>
      <c r="R262" s="20"/>
      <c r="S262" s="20" t="s">
        <v>684</v>
      </c>
      <c r="T262" s="27">
        <f>IF(N262&lt;4,3)</f>
        <v>3</v>
      </c>
      <c r="U262" s="27">
        <f>IF(Q262&lt;15000,4)</f>
        <v>4</v>
      </c>
    </row>
    <row r="263" spans="12:21" ht="11.25" customHeight="1">
      <c r="L263" s="30" t="s">
        <v>184</v>
      </c>
      <c r="M263" s="30" t="s">
        <v>185</v>
      </c>
      <c r="N263" s="80">
        <v>0.5446838071029926</v>
      </c>
      <c r="O263" s="20"/>
      <c r="P263" s="20" t="s">
        <v>684</v>
      </c>
      <c r="Q263" s="159">
        <v>690</v>
      </c>
      <c r="R263" s="20"/>
      <c r="S263" s="20" t="s">
        <v>684</v>
      </c>
      <c r="T263" s="27">
        <f t="shared" si="106"/>
        <v>1</v>
      </c>
      <c r="U263" s="27">
        <f aca="true" t="shared" si="108" ref="U263:U265">IF(Q263&lt;1000,2)</f>
        <v>2</v>
      </c>
    </row>
    <row r="264" spans="12:21" ht="11.25" customHeight="1">
      <c r="L264" s="30" t="s">
        <v>186</v>
      </c>
      <c r="M264" s="154" t="s">
        <v>187</v>
      </c>
      <c r="N264" s="80">
        <v>0.8056041370696763</v>
      </c>
      <c r="O264" s="20"/>
      <c r="P264" s="20">
        <v>2008</v>
      </c>
      <c r="Q264" s="159">
        <v>427</v>
      </c>
      <c r="R264" s="20"/>
      <c r="S264" s="20">
        <v>2008</v>
      </c>
      <c r="T264" s="27">
        <f t="shared" si="106"/>
        <v>1</v>
      </c>
      <c r="U264" s="27">
        <f t="shared" si="108"/>
        <v>2</v>
      </c>
    </row>
    <row r="265" spans="12:21" ht="11.25" customHeight="1">
      <c r="L265" s="30" t="s">
        <v>188</v>
      </c>
      <c r="M265" s="30" t="s">
        <v>189</v>
      </c>
      <c r="N265" s="80">
        <v>0.6061383059350097</v>
      </c>
      <c r="O265" s="20"/>
      <c r="P265" s="20" t="s">
        <v>684</v>
      </c>
      <c r="Q265" s="159">
        <v>695</v>
      </c>
      <c r="R265" s="20"/>
      <c r="S265" s="20" t="s">
        <v>684</v>
      </c>
      <c r="T265" s="27">
        <f t="shared" si="106"/>
        <v>1</v>
      </c>
      <c r="U265" s="27">
        <f t="shared" si="108"/>
        <v>2</v>
      </c>
    </row>
    <row r="266" spans="12:21" ht="11.25" customHeight="1">
      <c r="L266" s="30" t="s">
        <v>190</v>
      </c>
      <c r="M266" s="30" t="s">
        <v>191</v>
      </c>
      <c r="N266" s="80" t="s">
        <v>368</v>
      </c>
      <c r="O266" s="20"/>
      <c r="P266" s="20" t="s">
        <v>684</v>
      </c>
      <c r="Q266" s="159" t="s">
        <v>368</v>
      </c>
      <c r="R266" s="20"/>
      <c r="S266" s="20" t="s">
        <v>684</v>
      </c>
      <c r="T266" s="80" t="s">
        <v>368</v>
      </c>
      <c r="U266" s="80" t="s">
        <v>368</v>
      </c>
    </row>
    <row r="267" spans="12:21" ht="11.25" customHeight="1">
      <c r="L267" s="30" t="s">
        <v>192</v>
      </c>
      <c r="M267" s="30" t="s">
        <v>193</v>
      </c>
      <c r="N267" s="80">
        <v>0.9023606574316482</v>
      </c>
      <c r="O267" s="20"/>
      <c r="P267" s="20" t="s">
        <v>684</v>
      </c>
      <c r="Q267" s="159">
        <v>1013</v>
      </c>
      <c r="R267" s="20"/>
      <c r="S267" s="20" t="s">
        <v>684</v>
      </c>
      <c r="T267" s="27">
        <f t="shared" si="106"/>
        <v>1</v>
      </c>
      <c r="U267" s="27">
        <f aca="true" t="shared" si="109" ref="U267:U273">IF(Q267&lt;5000,3)</f>
        <v>3</v>
      </c>
    </row>
    <row r="268" spans="12:21" ht="11.25" customHeight="1">
      <c r="L268" s="30" t="s">
        <v>194</v>
      </c>
      <c r="M268" s="30" t="s">
        <v>195</v>
      </c>
      <c r="N268" s="80">
        <v>4.541688704759295</v>
      </c>
      <c r="O268" s="20"/>
      <c r="P268" s="20" t="s">
        <v>684</v>
      </c>
      <c r="Q268" s="159">
        <v>9248</v>
      </c>
      <c r="R268" s="20"/>
      <c r="S268" s="20" t="s">
        <v>684</v>
      </c>
      <c r="T268" s="27">
        <f>IF(N268&lt;8,4)</f>
        <v>4</v>
      </c>
      <c r="U268" s="27">
        <f aca="true" t="shared" si="110" ref="U268:U269">IF(Q268&lt;15000,4)</f>
        <v>4</v>
      </c>
    </row>
    <row r="269" spans="12:21" ht="11.25" customHeight="1">
      <c r="L269" s="30" t="s">
        <v>196</v>
      </c>
      <c r="M269" s="30" t="s">
        <v>4</v>
      </c>
      <c r="N269" s="80">
        <v>3.5525860119681982</v>
      </c>
      <c r="O269" s="20"/>
      <c r="P269" s="20" t="s">
        <v>684</v>
      </c>
      <c r="Q269" s="159">
        <v>8217</v>
      </c>
      <c r="R269" s="20"/>
      <c r="S269" s="20" t="s">
        <v>684</v>
      </c>
      <c r="T269" s="27">
        <f aca="true" t="shared" si="111" ref="T269:T272">IF(N269&lt;4,3)</f>
        <v>3</v>
      </c>
      <c r="U269" s="27">
        <f t="shared" si="110"/>
        <v>4</v>
      </c>
    </row>
    <row r="270" spans="12:21" ht="11.25" customHeight="1">
      <c r="L270" s="30" t="s">
        <v>5</v>
      </c>
      <c r="M270" s="30" t="s">
        <v>6</v>
      </c>
      <c r="N270" s="80">
        <v>7.094783235084758</v>
      </c>
      <c r="O270" s="20"/>
      <c r="P270" s="20" t="s">
        <v>684</v>
      </c>
      <c r="Q270" s="159">
        <v>3329</v>
      </c>
      <c r="R270" s="20"/>
      <c r="S270" s="20" t="s">
        <v>684</v>
      </c>
      <c r="T270" s="27">
        <f>IF(N270&lt;8,4)</f>
        <v>4</v>
      </c>
      <c r="U270" s="27">
        <f t="shared" si="109"/>
        <v>3</v>
      </c>
    </row>
    <row r="271" spans="12:21" ht="11.25" customHeight="1">
      <c r="L271" s="30" t="s">
        <v>7</v>
      </c>
      <c r="M271" s="30" t="s">
        <v>76</v>
      </c>
      <c r="N271" s="80">
        <v>2.9434061255749535</v>
      </c>
      <c r="O271" s="20"/>
      <c r="P271" s="20" t="s">
        <v>684</v>
      </c>
      <c r="Q271" s="159">
        <v>1324</v>
      </c>
      <c r="R271" s="20"/>
      <c r="S271" s="20" t="s">
        <v>684</v>
      </c>
      <c r="T271" s="27">
        <f t="shared" si="111"/>
        <v>3</v>
      </c>
      <c r="U271" s="27">
        <f t="shared" si="109"/>
        <v>3</v>
      </c>
    </row>
    <row r="272" spans="12:21" ht="11.25" customHeight="1">
      <c r="L272" s="30" t="s">
        <v>77</v>
      </c>
      <c r="M272" s="30" t="s">
        <v>174</v>
      </c>
      <c r="N272" s="80">
        <v>3.8333915569509633</v>
      </c>
      <c r="O272" s="20"/>
      <c r="P272" s="20" t="s">
        <v>684</v>
      </c>
      <c r="Q272" s="159">
        <v>6957</v>
      </c>
      <c r="R272" s="20"/>
      <c r="S272" s="20" t="s">
        <v>684</v>
      </c>
      <c r="T272" s="27">
        <f t="shared" si="111"/>
        <v>3</v>
      </c>
      <c r="U272" s="27">
        <f>IF(Q272&lt;15000,4)</f>
        <v>4</v>
      </c>
    </row>
    <row r="273" spans="12:21" ht="11.25" customHeight="1">
      <c r="L273" s="108" t="s">
        <v>8</v>
      </c>
      <c r="M273" s="108" t="s">
        <v>78</v>
      </c>
      <c r="N273" s="80">
        <v>8.577016349839631</v>
      </c>
      <c r="O273" s="20"/>
      <c r="P273" s="20" t="s">
        <v>684</v>
      </c>
      <c r="Q273" s="159">
        <v>2741</v>
      </c>
      <c r="R273" s="20"/>
      <c r="S273" s="20" t="s">
        <v>684</v>
      </c>
      <c r="T273" s="27">
        <v>5</v>
      </c>
      <c r="U273" s="27">
        <f t="shared" si="109"/>
        <v>3</v>
      </c>
    </row>
    <row r="274" spans="12:21" ht="11.25" customHeight="1">
      <c r="L274" s="108" t="s">
        <v>660</v>
      </c>
      <c r="M274" s="108" t="s">
        <v>79</v>
      </c>
      <c r="N274" s="80" t="s">
        <v>368</v>
      </c>
      <c r="O274" s="20"/>
      <c r="P274" s="20"/>
      <c r="Q274" s="159" t="s">
        <v>368</v>
      </c>
      <c r="R274" s="20"/>
      <c r="S274" s="20"/>
      <c r="T274" s="80" t="s">
        <v>368</v>
      </c>
      <c r="U274" s="80" t="s">
        <v>368</v>
      </c>
    </row>
    <row r="275" spans="12:21" ht="11.25" customHeight="1">
      <c r="L275" s="108" t="s">
        <v>80</v>
      </c>
      <c r="M275" s="108" t="s">
        <v>81</v>
      </c>
      <c r="N275" s="80">
        <v>18.961317236962596</v>
      </c>
      <c r="O275" s="20"/>
      <c r="P275" s="20" t="s">
        <v>684</v>
      </c>
      <c r="Q275" s="159">
        <v>22176</v>
      </c>
      <c r="R275" s="20"/>
      <c r="S275" s="20" t="s">
        <v>684</v>
      </c>
      <c r="T275" s="27">
        <v>5</v>
      </c>
      <c r="U275" s="27">
        <v>5</v>
      </c>
    </row>
    <row r="276" spans="12:21" ht="11.25" customHeight="1">
      <c r="L276" s="108" t="s">
        <v>82</v>
      </c>
      <c r="M276" s="108" t="s">
        <v>83</v>
      </c>
      <c r="N276" s="80">
        <v>0.010725988533918257</v>
      </c>
      <c r="O276" s="20"/>
      <c r="P276" s="20">
        <v>2008</v>
      </c>
      <c r="Q276" s="159">
        <v>4</v>
      </c>
      <c r="R276" s="20"/>
      <c r="S276" s="20">
        <v>2008</v>
      </c>
      <c r="T276" s="27">
        <f t="shared" si="106"/>
        <v>1</v>
      </c>
      <c r="U276" s="27">
        <f aca="true" t="shared" si="112" ref="U276">IF(Q276&lt;250,1)</f>
        <v>1</v>
      </c>
    </row>
    <row r="277" spans="12:21" ht="11.25" customHeight="1">
      <c r="L277" s="108" t="s">
        <v>84</v>
      </c>
      <c r="M277" s="108" t="s">
        <v>85</v>
      </c>
      <c r="N277" s="80">
        <v>3.591718835365167</v>
      </c>
      <c r="O277" s="20"/>
      <c r="P277" s="20" t="s">
        <v>684</v>
      </c>
      <c r="Q277" s="159">
        <v>3412</v>
      </c>
      <c r="R277" s="20"/>
      <c r="S277" s="20" t="s">
        <v>684</v>
      </c>
      <c r="T277" s="27">
        <f aca="true" t="shared" si="113" ref="T277">IF(N277&lt;4,3)</f>
        <v>3</v>
      </c>
      <c r="U277" s="27">
        <f aca="true" t="shared" si="114" ref="U277:U281">IF(Q277&lt;5000,3)</f>
        <v>3</v>
      </c>
    </row>
    <row r="278" spans="12:21" ht="11.25" customHeight="1">
      <c r="L278" s="108" t="s">
        <v>86</v>
      </c>
      <c r="M278" s="108" t="s">
        <v>87</v>
      </c>
      <c r="N278" s="80">
        <v>7.9815182170127885</v>
      </c>
      <c r="O278" s="20"/>
      <c r="P278" s="20" t="s">
        <v>684</v>
      </c>
      <c r="Q278" s="159">
        <v>5818</v>
      </c>
      <c r="R278" s="20"/>
      <c r="S278" s="20" t="s">
        <v>684</v>
      </c>
      <c r="T278" s="27">
        <f aca="true" t="shared" si="115" ref="T278">IF(N278&lt;8,4)</f>
        <v>4</v>
      </c>
      <c r="U278" s="27">
        <f aca="true" t="shared" si="116" ref="U278:U279">IF(Q278&lt;15000,4)</f>
        <v>4</v>
      </c>
    </row>
    <row r="279" spans="12:21" ht="11.25" customHeight="1">
      <c r="L279" s="108" t="s">
        <v>88</v>
      </c>
      <c r="M279" s="108" t="s">
        <v>89</v>
      </c>
      <c r="N279" s="80">
        <v>8.128370503121936</v>
      </c>
      <c r="O279" s="20"/>
      <c r="P279" s="20" t="s">
        <v>684</v>
      </c>
      <c r="Q279" s="159">
        <v>6953</v>
      </c>
      <c r="R279" s="20"/>
      <c r="S279" s="20" t="s">
        <v>684</v>
      </c>
      <c r="T279" s="27">
        <v>5</v>
      </c>
      <c r="U279" s="27">
        <f t="shared" si="116"/>
        <v>4</v>
      </c>
    </row>
    <row r="280" spans="12:21" ht="11.25" customHeight="1">
      <c r="L280" s="108" t="s">
        <v>90</v>
      </c>
      <c r="M280" s="108" t="s">
        <v>91</v>
      </c>
      <c r="N280" s="80">
        <v>9.723188204200863</v>
      </c>
      <c r="O280" s="20"/>
      <c r="P280" s="20" t="s">
        <v>684</v>
      </c>
      <c r="Q280" s="159">
        <v>4194</v>
      </c>
      <c r="R280" s="20"/>
      <c r="S280" s="20" t="s">
        <v>684</v>
      </c>
      <c r="T280" s="27">
        <v>5</v>
      </c>
      <c r="U280" s="27">
        <f t="shared" si="114"/>
        <v>3</v>
      </c>
    </row>
    <row r="281" spans="12:21" ht="11.25" customHeight="1">
      <c r="L281" s="108" t="s">
        <v>92</v>
      </c>
      <c r="M281" s="108" t="s">
        <v>93</v>
      </c>
      <c r="N281" s="80">
        <v>9.289293627072992</v>
      </c>
      <c r="O281" s="20"/>
      <c r="P281" s="20"/>
      <c r="Q281" s="159">
        <v>4373</v>
      </c>
      <c r="R281" s="20"/>
      <c r="S281" s="20"/>
      <c r="T281" s="27">
        <v>5</v>
      </c>
      <c r="U281" s="27">
        <f t="shared" si="114"/>
        <v>3</v>
      </c>
    </row>
    <row r="282" spans="12:21" ht="11.25" customHeight="1">
      <c r="L282" s="108" t="s">
        <v>94</v>
      </c>
      <c r="M282" s="108" t="s">
        <v>95</v>
      </c>
      <c r="N282" s="80">
        <v>9.171932158297306</v>
      </c>
      <c r="O282" s="20"/>
      <c r="P282" s="20"/>
      <c r="Q282" s="159">
        <v>13790</v>
      </c>
      <c r="R282" s="20"/>
      <c r="S282" s="20"/>
      <c r="T282" s="27">
        <v>5</v>
      </c>
      <c r="U282" s="27">
        <f>IF(Q282&lt;15000,4)</f>
        <v>4</v>
      </c>
    </row>
    <row r="283" spans="12:21" ht="11.25" customHeight="1">
      <c r="L283" s="108" t="s">
        <v>96</v>
      </c>
      <c r="M283" s="108" t="s">
        <v>97</v>
      </c>
      <c r="N283" s="80">
        <v>0.14572739149663724</v>
      </c>
      <c r="O283" s="20"/>
      <c r="P283" s="20"/>
      <c r="Q283" s="159">
        <v>258</v>
      </c>
      <c r="R283" s="20"/>
      <c r="S283" s="20"/>
      <c r="T283" s="27">
        <f t="shared" si="106"/>
        <v>1</v>
      </c>
      <c r="U283" s="27">
        <f aca="true" t="shared" si="117" ref="U283">IF(Q283&lt;1000,2)</f>
        <v>2</v>
      </c>
    </row>
    <row r="284" spans="12:21" ht="11.25" customHeight="1">
      <c r="L284" s="108" t="s">
        <v>98</v>
      </c>
      <c r="M284" s="108" t="s">
        <v>99</v>
      </c>
      <c r="N284" s="80" t="s">
        <v>368</v>
      </c>
      <c r="O284" s="20"/>
      <c r="P284" s="20"/>
      <c r="Q284" s="159" t="s">
        <v>368</v>
      </c>
      <c r="R284" s="20"/>
      <c r="S284" s="20"/>
      <c r="T284" s="80" t="s">
        <v>368</v>
      </c>
      <c r="U284" s="80" t="s">
        <v>368</v>
      </c>
    </row>
    <row r="285" spans="12:21" ht="11.25" customHeight="1">
      <c r="L285" s="108" t="s">
        <v>100</v>
      </c>
      <c r="M285" s="108" t="s">
        <v>101</v>
      </c>
      <c r="N285" s="80">
        <v>17.802406786575084</v>
      </c>
      <c r="O285" s="20"/>
      <c r="P285" s="20"/>
      <c r="Q285" s="159">
        <v>24788</v>
      </c>
      <c r="R285" s="20"/>
      <c r="S285" s="20"/>
      <c r="T285" s="27">
        <v>5</v>
      </c>
      <c r="U285" s="27">
        <v>5</v>
      </c>
    </row>
    <row r="286" spans="12:21" ht="11.25" customHeight="1">
      <c r="L286" s="108" t="s">
        <v>102</v>
      </c>
      <c r="M286" s="108" t="s">
        <v>103</v>
      </c>
      <c r="N286" s="80">
        <v>0.10413590094162195</v>
      </c>
      <c r="O286" s="20"/>
      <c r="P286" s="20"/>
      <c r="Q286" s="159">
        <v>116</v>
      </c>
      <c r="R286" s="20"/>
      <c r="S286" s="20"/>
      <c r="T286" s="27">
        <f t="shared" si="106"/>
        <v>1</v>
      </c>
      <c r="U286" s="27">
        <f aca="true" t="shared" si="118" ref="U286">IF(Q286&lt;250,1)</f>
        <v>1</v>
      </c>
    </row>
    <row r="287" spans="12:21" ht="11.25" customHeight="1">
      <c r="L287" s="108" t="s">
        <v>104</v>
      </c>
      <c r="M287" s="108" t="s">
        <v>105</v>
      </c>
      <c r="N287" s="80" t="s">
        <v>368</v>
      </c>
      <c r="O287" s="20"/>
      <c r="P287" s="20"/>
      <c r="Q287" s="159" t="s">
        <v>368</v>
      </c>
      <c r="R287" s="20"/>
      <c r="S287" s="20"/>
      <c r="T287" s="80" t="s">
        <v>368</v>
      </c>
      <c r="U287" s="80" t="s">
        <v>368</v>
      </c>
    </row>
    <row r="288" spans="12:21" ht="11.25" customHeight="1">
      <c r="L288" s="108" t="s">
        <v>106</v>
      </c>
      <c r="M288" s="108" t="s">
        <v>107</v>
      </c>
      <c r="N288" s="80">
        <v>0.49563279249012443</v>
      </c>
      <c r="O288" s="20"/>
      <c r="P288" s="20"/>
      <c r="Q288" s="159">
        <v>167</v>
      </c>
      <c r="R288" s="20"/>
      <c r="S288" s="20"/>
      <c r="T288" s="27">
        <f t="shared" si="106"/>
        <v>1</v>
      </c>
      <c r="U288" s="27">
        <f aca="true" t="shared" si="119" ref="U288">IF(Q288&lt;250,1)</f>
        <v>1</v>
      </c>
    </row>
    <row r="289" spans="12:21" ht="11.25" customHeight="1">
      <c r="L289" s="108" t="s">
        <v>9</v>
      </c>
      <c r="M289" s="108" t="s">
        <v>108</v>
      </c>
      <c r="N289" s="80" t="s">
        <v>368</v>
      </c>
      <c r="O289" s="20"/>
      <c r="P289" s="20"/>
      <c r="Q289" s="159" t="s">
        <v>368</v>
      </c>
      <c r="R289" s="20"/>
      <c r="S289" s="20"/>
      <c r="T289" s="80" t="s">
        <v>368</v>
      </c>
      <c r="U289" s="80" t="s">
        <v>368</v>
      </c>
    </row>
    <row r="290" spans="12:21" ht="11.25" customHeight="1">
      <c r="L290" s="108" t="s">
        <v>10</v>
      </c>
      <c r="M290" s="108" t="s">
        <v>661</v>
      </c>
      <c r="N290" s="80" t="s">
        <v>368</v>
      </c>
      <c r="O290" s="20"/>
      <c r="P290" s="20"/>
      <c r="Q290" s="159" t="s">
        <v>368</v>
      </c>
      <c r="R290" s="20"/>
      <c r="S290" s="20"/>
      <c r="T290" s="80" t="s">
        <v>368</v>
      </c>
      <c r="U290" s="80" t="s">
        <v>368</v>
      </c>
    </row>
    <row r="291" spans="12:21" ht="11.25" customHeight="1">
      <c r="L291" s="108" t="s">
        <v>73</v>
      </c>
      <c r="M291" s="108" t="s">
        <v>74</v>
      </c>
      <c r="N291" s="80" t="s">
        <v>368</v>
      </c>
      <c r="O291" s="20"/>
      <c r="P291" s="20"/>
      <c r="Q291" s="159" t="s">
        <v>368</v>
      </c>
      <c r="R291" s="20"/>
      <c r="S291" s="20"/>
      <c r="T291" s="80" t="s">
        <v>368</v>
      </c>
      <c r="U291" s="80" t="s">
        <v>368</v>
      </c>
    </row>
    <row r="292" spans="12:21" ht="11.25" customHeight="1">
      <c r="L292" s="1" t="s">
        <v>763</v>
      </c>
      <c r="M292" s="1" t="s">
        <v>764</v>
      </c>
      <c r="N292" s="80" t="s">
        <v>368</v>
      </c>
      <c r="O292" s="20"/>
      <c r="P292" s="20"/>
      <c r="Q292" s="159" t="s">
        <v>368</v>
      </c>
      <c r="R292" s="20"/>
      <c r="S292" s="20"/>
      <c r="T292" s="80" t="s">
        <v>368</v>
      </c>
      <c r="U292" s="80" t="s">
        <v>368</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C1:V239"/>
  <sheetViews>
    <sheetView showGridLines="0" workbookViewId="0" topLeftCell="A1"/>
  </sheetViews>
  <sheetFormatPr defaultColWidth="9.140625" defaultRowHeight="11.25" customHeight="1"/>
  <cols>
    <col min="1" max="2" width="2.7109375" style="18" customWidth="1"/>
    <col min="3" max="3" width="20.7109375" style="18" customWidth="1"/>
    <col min="4" max="11" width="15.7109375" style="18" customWidth="1"/>
    <col min="12" max="12" width="8.7109375" style="18" customWidth="1"/>
    <col min="13" max="13" width="52.00390625" style="18" bestFit="1" customWidth="1"/>
    <col min="14" max="14" width="9.8515625" style="43" customWidth="1"/>
    <col min="15" max="15" width="8.00390625" style="45" customWidth="1"/>
    <col min="16" max="17" width="14.28125" style="46" customWidth="1"/>
    <col min="18" max="18" width="10.00390625" style="18" customWidth="1"/>
    <col min="19" max="19" width="16.7109375" style="18" customWidth="1"/>
    <col min="20" max="20" width="8.421875" style="18" customWidth="1"/>
    <col min="21" max="16384" width="9.140625" style="18" customWidth="1"/>
  </cols>
  <sheetData>
    <row r="1" spans="12:19" ht="11.25" customHeight="1">
      <c r="L1" s="14" t="s">
        <v>370</v>
      </c>
      <c r="M1" s="14" t="s">
        <v>371</v>
      </c>
      <c r="N1" s="15" t="s">
        <v>372</v>
      </c>
      <c r="O1" s="15" t="s">
        <v>141</v>
      </c>
      <c r="P1" s="15" t="s">
        <v>659</v>
      </c>
      <c r="Q1" s="15" t="s">
        <v>686</v>
      </c>
      <c r="R1" s="17"/>
      <c r="S1" s="185"/>
    </row>
    <row r="2" spans="12:17" ht="11.25" customHeight="1">
      <c r="L2" s="27" t="s">
        <v>373</v>
      </c>
      <c r="M2" s="27" t="s">
        <v>374</v>
      </c>
      <c r="N2" s="141">
        <v>614.9068322981367</v>
      </c>
      <c r="O2" s="20" t="s">
        <v>684</v>
      </c>
      <c r="P2" s="27">
        <v>5</v>
      </c>
      <c r="Q2" s="27">
        <v>2008</v>
      </c>
    </row>
    <row r="3" spans="3:18" ht="11.25" customHeight="1">
      <c r="C3" s="118" t="s">
        <v>664</v>
      </c>
      <c r="L3" s="27" t="s">
        <v>375</v>
      </c>
      <c r="M3" s="27" t="s">
        <v>376</v>
      </c>
      <c r="N3" s="141">
        <v>85.45517963027555</v>
      </c>
      <c r="O3" s="20" t="s">
        <v>684</v>
      </c>
      <c r="P3" s="27">
        <f aca="true" t="shared" si="0" ref="P3:P12">IF(N3&lt;100,4)</f>
        <v>4</v>
      </c>
      <c r="Q3" s="27">
        <v>2008</v>
      </c>
      <c r="R3" s="21"/>
    </row>
    <row r="4" spans="3:17" ht="11.25" customHeight="1">
      <c r="C4" s="118" t="s">
        <v>672</v>
      </c>
      <c r="L4" s="27" t="s">
        <v>377</v>
      </c>
      <c r="M4" s="27" t="s">
        <v>378</v>
      </c>
      <c r="N4" s="141">
        <v>111.89099917423617</v>
      </c>
      <c r="O4" s="20" t="s">
        <v>684</v>
      </c>
      <c r="P4" s="27">
        <v>5</v>
      </c>
      <c r="Q4" s="27">
        <v>2008</v>
      </c>
    </row>
    <row r="5" spans="3:17" s="22" customFormat="1" ht="11.25" customHeight="1">
      <c r="C5" s="25"/>
      <c r="D5" s="18"/>
      <c r="E5" s="18"/>
      <c r="F5" s="18"/>
      <c r="G5" s="18"/>
      <c r="H5" s="18"/>
      <c r="I5" s="18"/>
      <c r="J5" s="18"/>
      <c r="K5" s="18"/>
      <c r="L5" s="27" t="s">
        <v>1</v>
      </c>
      <c r="M5" s="27" t="s">
        <v>2</v>
      </c>
      <c r="N5" s="141">
        <v>167.33735747820256</v>
      </c>
      <c r="O5" s="20" t="s">
        <v>684</v>
      </c>
      <c r="P5" s="27">
        <v>5</v>
      </c>
      <c r="Q5" s="27">
        <v>2008</v>
      </c>
    </row>
    <row r="6" spans="3:17" ht="17.25">
      <c r="C6" s="104" t="s">
        <v>896</v>
      </c>
      <c r="L6" s="27" t="s">
        <v>3</v>
      </c>
      <c r="M6" s="27" t="s">
        <v>255</v>
      </c>
      <c r="N6" s="141">
        <v>145.29914529914532</v>
      </c>
      <c r="O6" s="20" t="s">
        <v>684</v>
      </c>
      <c r="P6" s="27">
        <v>5</v>
      </c>
      <c r="Q6" s="27">
        <v>2008</v>
      </c>
    </row>
    <row r="7" spans="3:17" ht="11.25" customHeight="1">
      <c r="C7" s="172" t="s">
        <v>890</v>
      </c>
      <c r="L7" s="27" t="s">
        <v>256</v>
      </c>
      <c r="M7" s="27" t="s">
        <v>257</v>
      </c>
      <c r="N7" s="141">
        <v>100.19083969465649</v>
      </c>
      <c r="O7" s="20" t="s">
        <v>684</v>
      </c>
      <c r="P7" s="27">
        <v>5</v>
      </c>
      <c r="Q7" s="27">
        <v>2008</v>
      </c>
    </row>
    <row r="8" spans="3:17" ht="11.25" customHeight="1">
      <c r="C8" s="172"/>
      <c r="L8" s="27" t="s">
        <v>258</v>
      </c>
      <c r="M8" s="27" t="s">
        <v>259</v>
      </c>
      <c r="N8" s="141">
        <v>118.34862385321101</v>
      </c>
      <c r="O8" s="20" t="s">
        <v>684</v>
      </c>
      <c r="P8" s="27">
        <v>5</v>
      </c>
      <c r="Q8" s="27">
        <v>2008</v>
      </c>
    </row>
    <row r="9" spans="3:17" ht="11.25" customHeight="1">
      <c r="C9" s="24"/>
      <c r="L9" s="27" t="s">
        <v>260</v>
      </c>
      <c r="M9" s="27" t="s">
        <v>261</v>
      </c>
      <c r="N9" s="141">
        <v>170.62863180137347</v>
      </c>
      <c r="O9" s="20" t="s">
        <v>684</v>
      </c>
      <c r="P9" s="27">
        <v>5</v>
      </c>
      <c r="Q9" s="27">
        <v>2008</v>
      </c>
    </row>
    <row r="10" spans="3:18" ht="11.25" customHeight="1">
      <c r="C10" s="25"/>
      <c r="L10" s="27" t="s">
        <v>262</v>
      </c>
      <c r="M10" s="27" t="s">
        <v>263</v>
      </c>
      <c r="N10" s="141">
        <v>119.6271361988607</v>
      </c>
      <c r="O10" s="20" t="s">
        <v>684</v>
      </c>
      <c r="P10" s="27">
        <v>5</v>
      </c>
      <c r="Q10" s="27">
        <v>2008</v>
      </c>
      <c r="R10" s="26"/>
    </row>
    <row r="11" spans="12:18" ht="12">
      <c r="L11" s="42" t="s">
        <v>264</v>
      </c>
      <c r="M11" s="42" t="s">
        <v>265</v>
      </c>
      <c r="N11" s="141">
        <v>64.18918918918918</v>
      </c>
      <c r="O11" s="20" t="s">
        <v>684</v>
      </c>
      <c r="P11" s="27">
        <f t="shared" si="0"/>
        <v>4</v>
      </c>
      <c r="Q11" s="42">
        <v>2008</v>
      </c>
      <c r="R11" s="23"/>
    </row>
    <row r="12" spans="12:18" ht="11.25" customHeight="1">
      <c r="L12" s="42" t="s">
        <v>266</v>
      </c>
      <c r="M12" s="42" t="s">
        <v>267</v>
      </c>
      <c r="N12" s="141">
        <v>87.8341516639389</v>
      </c>
      <c r="O12" s="20" t="s">
        <v>684</v>
      </c>
      <c r="P12" s="27">
        <f t="shared" si="0"/>
        <v>4</v>
      </c>
      <c r="Q12" s="42">
        <v>2008</v>
      </c>
      <c r="R12" s="23"/>
    </row>
    <row r="13" spans="12:18" ht="11.25" customHeight="1">
      <c r="L13" s="42" t="s">
        <v>268</v>
      </c>
      <c r="M13" s="42" t="s">
        <v>269</v>
      </c>
      <c r="N13" s="141">
        <v>33.65697150166712</v>
      </c>
      <c r="O13" s="20" t="s">
        <v>684</v>
      </c>
      <c r="P13" s="27">
        <f aca="true" t="shared" si="1" ref="P13:P47">IF(N13&lt;40,2)</f>
        <v>2</v>
      </c>
      <c r="Q13" s="42"/>
      <c r="R13" s="26"/>
    </row>
    <row r="14" spans="12:18" ht="11.25" customHeight="1">
      <c r="L14" s="42" t="s">
        <v>270</v>
      </c>
      <c r="M14" s="42" t="s">
        <v>271</v>
      </c>
      <c r="N14" s="141">
        <v>42.349413051994546</v>
      </c>
      <c r="O14" s="20" t="s">
        <v>684</v>
      </c>
      <c r="P14" s="27">
        <f>IF(N14&lt;60,3)</f>
        <v>3</v>
      </c>
      <c r="Q14" s="42"/>
      <c r="R14" s="23"/>
    </row>
    <row r="15" spans="6:17" ht="11.25" customHeight="1">
      <c r="F15" s="210"/>
      <c r="L15" s="42" t="s">
        <v>272</v>
      </c>
      <c r="M15" s="42" t="s">
        <v>273</v>
      </c>
      <c r="N15" s="141">
        <v>32.64001748084618</v>
      </c>
      <c r="O15" s="20" t="s">
        <v>684</v>
      </c>
      <c r="P15" s="27">
        <f t="shared" si="1"/>
        <v>2</v>
      </c>
      <c r="Q15" s="42"/>
    </row>
    <row r="16" spans="4:17" ht="11.25" customHeight="1">
      <c r="D16" s="27"/>
      <c r="E16" s="27"/>
      <c r="F16" s="210"/>
      <c r="L16" s="42" t="s">
        <v>274</v>
      </c>
      <c r="M16" s="42" t="s">
        <v>275</v>
      </c>
      <c r="N16" s="141">
        <v>33.439578923972945</v>
      </c>
      <c r="O16" s="20" t="s">
        <v>684</v>
      </c>
      <c r="P16" s="27">
        <f t="shared" si="1"/>
        <v>2</v>
      </c>
      <c r="Q16" s="42"/>
    </row>
    <row r="17" spans="3:17" ht="11.25" customHeight="1">
      <c r="C17" s="22" t="s">
        <v>814</v>
      </c>
      <c r="D17" s="27"/>
      <c r="E17" s="27"/>
      <c r="F17" s="211"/>
      <c r="L17" s="42" t="s">
        <v>276</v>
      </c>
      <c r="M17" s="42" t="s">
        <v>277</v>
      </c>
      <c r="N17" s="141">
        <v>43.693562481794345</v>
      </c>
      <c r="O17" s="20" t="s">
        <v>684</v>
      </c>
      <c r="P17" s="27">
        <f>IF(N17&lt;60,3)</f>
        <v>3</v>
      </c>
      <c r="Q17" s="42"/>
    </row>
    <row r="18" spans="3:17" ht="11.25" customHeight="1">
      <c r="C18" s="147" t="s">
        <v>809</v>
      </c>
      <c r="D18" s="137">
        <v>1</v>
      </c>
      <c r="F18" s="232"/>
      <c r="L18" s="42" t="s">
        <v>278</v>
      </c>
      <c r="M18" s="42" t="s">
        <v>279</v>
      </c>
      <c r="N18" s="141">
        <v>34.76188556351436</v>
      </c>
      <c r="O18" s="20" t="s">
        <v>684</v>
      </c>
      <c r="P18" s="27">
        <f t="shared" si="1"/>
        <v>2</v>
      </c>
      <c r="Q18" s="42"/>
    </row>
    <row r="19" spans="3:17" ht="11.25" customHeight="1">
      <c r="C19" s="148" t="s">
        <v>810</v>
      </c>
      <c r="D19" s="137">
        <v>2</v>
      </c>
      <c r="F19" s="232"/>
      <c r="L19" s="42" t="s">
        <v>280</v>
      </c>
      <c r="M19" s="42" t="s">
        <v>281</v>
      </c>
      <c r="N19" s="141">
        <v>499.8992138681717</v>
      </c>
      <c r="O19" s="20" t="s">
        <v>684</v>
      </c>
      <c r="P19" s="27">
        <v>5</v>
      </c>
      <c r="Q19" s="42"/>
    </row>
    <row r="20" spans="3:17" ht="11.25" customHeight="1">
      <c r="C20" s="148" t="s">
        <v>811</v>
      </c>
      <c r="D20" s="137">
        <v>3</v>
      </c>
      <c r="E20" s="111"/>
      <c r="F20" s="232"/>
      <c r="L20" s="42" t="s">
        <v>282</v>
      </c>
      <c r="M20" s="42" t="s">
        <v>163</v>
      </c>
      <c r="N20" s="141">
        <v>115.92966147086327</v>
      </c>
      <c r="O20" s="20" t="s">
        <v>684</v>
      </c>
      <c r="P20" s="27">
        <v>5</v>
      </c>
      <c r="Q20" s="42"/>
    </row>
    <row r="21" spans="3:17" ht="11.25" customHeight="1">
      <c r="C21" s="147" t="s">
        <v>812</v>
      </c>
      <c r="D21" s="137">
        <v>4</v>
      </c>
      <c r="E21" s="119"/>
      <c r="F21" s="232"/>
      <c r="L21" s="42" t="s">
        <v>283</v>
      </c>
      <c r="M21" s="42" t="s">
        <v>284</v>
      </c>
      <c r="N21" s="141">
        <v>96.0414136024612</v>
      </c>
      <c r="O21" s="20" t="s">
        <v>684</v>
      </c>
      <c r="P21" s="27">
        <f aca="true" t="shared" si="2" ref="P21">IF(N21&lt;100,4)</f>
        <v>4</v>
      </c>
      <c r="Q21" s="42"/>
    </row>
    <row r="22" spans="3:17" ht="11.25" customHeight="1">
      <c r="C22" s="147" t="s">
        <v>813</v>
      </c>
      <c r="D22" s="137">
        <v>5</v>
      </c>
      <c r="E22" s="111"/>
      <c r="F22" s="232"/>
      <c r="L22" s="42" t="s">
        <v>285</v>
      </c>
      <c r="M22" s="42" t="s">
        <v>286</v>
      </c>
      <c r="N22" s="141">
        <v>175.16475893166842</v>
      </c>
      <c r="O22" s="20" t="s">
        <v>684</v>
      </c>
      <c r="P22" s="27">
        <v>5</v>
      </c>
      <c r="Q22" s="42"/>
    </row>
    <row r="23" spans="3:18" ht="11.25" customHeight="1">
      <c r="C23" s="18" t="s">
        <v>0</v>
      </c>
      <c r="D23" s="31" t="s">
        <v>368</v>
      </c>
      <c r="F23" s="232"/>
      <c r="L23" s="42" t="s">
        <v>287</v>
      </c>
      <c r="M23" s="42" t="s">
        <v>288</v>
      </c>
      <c r="N23" s="141">
        <v>145.2455590386625</v>
      </c>
      <c r="O23" s="20" t="s">
        <v>684</v>
      </c>
      <c r="P23" s="27">
        <v>5</v>
      </c>
      <c r="Q23" s="42"/>
      <c r="R23" s="22"/>
    </row>
    <row r="24" spans="3:17" ht="11.25" customHeight="1">
      <c r="C24" s="32"/>
      <c r="F24" s="218"/>
      <c r="L24" s="42" t="s">
        <v>289</v>
      </c>
      <c r="M24" s="42" t="s">
        <v>290</v>
      </c>
      <c r="N24" s="141">
        <v>100.49748398902105</v>
      </c>
      <c r="O24" s="20" t="s">
        <v>684</v>
      </c>
      <c r="P24" s="27">
        <v>5</v>
      </c>
      <c r="Q24" s="18"/>
    </row>
    <row r="25" spans="3:17" ht="11.25" customHeight="1">
      <c r="C25" s="163" t="s">
        <v>866</v>
      </c>
      <c r="D25" s="27"/>
      <c r="E25" s="27"/>
      <c r="F25" s="210"/>
      <c r="L25" s="27" t="s">
        <v>291</v>
      </c>
      <c r="M25" s="27" t="s">
        <v>164</v>
      </c>
      <c r="N25" s="141">
        <v>104.22761056577608</v>
      </c>
      <c r="O25" s="20" t="s">
        <v>684</v>
      </c>
      <c r="P25" s="27">
        <v>5</v>
      </c>
      <c r="Q25" s="18"/>
    </row>
    <row r="26" spans="3:17" ht="11.25" customHeight="1">
      <c r="C26" s="36" t="s">
        <v>673</v>
      </c>
      <c r="D26" s="32"/>
      <c r="E26" s="32"/>
      <c r="F26" s="210"/>
      <c r="L26" s="27" t="s">
        <v>292</v>
      </c>
      <c r="M26" s="27" t="s">
        <v>293</v>
      </c>
      <c r="N26" s="141">
        <v>122.34895247922464</v>
      </c>
      <c r="O26" s="20" t="s">
        <v>684</v>
      </c>
      <c r="P26" s="27">
        <v>5</v>
      </c>
      <c r="Q26" s="18"/>
    </row>
    <row r="27" spans="4:17" ht="11.25" customHeight="1">
      <c r="D27" s="32"/>
      <c r="E27" s="32"/>
      <c r="F27" s="210"/>
      <c r="L27" s="27" t="s">
        <v>777</v>
      </c>
      <c r="M27" s="27" t="s">
        <v>778</v>
      </c>
      <c r="N27" s="141">
        <v>49.46830849476661</v>
      </c>
      <c r="O27" s="20"/>
      <c r="P27" s="27">
        <f aca="true" t="shared" si="3" ref="P27">IF(N27&lt;60,3)</f>
        <v>3</v>
      </c>
      <c r="Q27" s="18">
        <v>2008</v>
      </c>
    </row>
    <row r="28" spans="3:17" ht="11.25" customHeight="1">
      <c r="C28" s="210"/>
      <c r="D28" s="216"/>
      <c r="E28" s="216"/>
      <c r="F28" s="210"/>
      <c r="L28" s="27" t="s">
        <v>779</v>
      </c>
      <c r="M28" s="27" t="s">
        <v>780</v>
      </c>
      <c r="N28" s="141">
        <v>114.82067835105758</v>
      </c>
      <c r="O28" s="160"/>
      <c r="P28" s="27">
        <v>5</v>
      </c>
      <c r="Q28" s="160"/>
    </row>
    <row r="29" spans="3:18" ht="11.25" customHeight="1">
      <c r="C29" s="191"/>
      <c r="D29" s="210"/>
      <c r="E29" s="210"/>
      <c r="F29" s="210"/>
      <c r="L29" s="27" t="s">
        <v>781</v>
      </c>
      <c r="M29" s="27" t="s">
        <v>782</v>
      </c>
      <c r="N29" s="141">
        <v>89.43985984447954</v>
      </c>
      <c r="O29" s="27"/>
      <c r="P29" s="27">
        <f aca="true" t="shared" si="4" ref="P29:P43">IF(N29&lt;100,4)</f>
        <v>4</v>
      </c>
      <c r="Q29" s="27"/>
      <c r="R29" s="32"/>
    </row>
    <row r="30" spans="3:18" ht="11.25" customHeight="1">
      <c r="C30" s="210"/>
      <c r="D30" s="210"/>
      <c r="E30" s="210"/>
      <c r="F30" s="210"/>
      <c r="L30" s="27" t="s">
        <v>783</v>
      </c>
      <c r="M30" s="27" t="s">
        <v>46</v>
      </c>
      <c r="N30" s="141">
        <v>653.7340210809599</v>
      </c>
      <c r="O30" s="27"/>
      <c r="P30" s="27">
        <v>5</v>
      </c>
      <c r="Q30" s="27"/>
      <c r="R30" s="33"/>
    </row>
    <row r="31" spans="3:18" ht="11.25" customHeight="1">
      <c r="C31" s="210"/>
      <c r="D31" s="210"/>
      <c r="E31" s="210"/>
      <c r="F31" s="210"/>
      <c r="L31" s="27" t="s">
        <v>784</v>
      </c>
      <c r="M31" s="27" t="s">
        <v>381</v>
      </c>
      <c r="N31" s="141">
        <v>92.89784289784289</v>
      </c>
      <c r="O31" s="27"/>
      <c r="P31" s="27">
        <f t="shared" si="4"/>
        <v>4</v>
      </c>
      <c r="Q31" s="27"/>
      <c r="R31" s="32"/>
    </row>
    <row r="32" spans="3:18" ht="11.25" customHeight="1">
      <c r="C32" s="210"/>
      <c r="D32" s="210"/>
      <c r="E32" s="210"/>
      <c r="F32" s="210"/>
      <c r="L32" s="27" t="s">
        <v>785</v>
      </c>
      <c r="M32" s="27" t="s">
        <v>48</v>
      </c>
      <c r="N32" s="141">
        <v>393.60687022900765</v>
      </c>
      <c r="O32" s="27"/>
      <c r="P32" s="27">
        <v>5</v>
      </c>
      <c r="Q32" s="27"/>
      <c r="R32" s="32"/>
    </row>
    <row r="33" spans="3:22" ht="11.25" customHeight="1">
      <c r="C33" s="210"/>
      <c r="D33" s="210"/>
      <c r="E33" s="210"/>
      <c r="F33" s="210"/>
      <c r="L33" s="27" t="s">
        <v>786</v>
      </c>
      <c r="M33" s="27" t="s">
        <v>50</v>
      </c>
      <c r="N33" s="141">
        <v>466.0399841122733</v>
      </c>
      <c r="O33" s="27"/>
      <c r="P33" s="27">
        <v>5</v>
      </c>
      <c r="Q33" s="27"/>
      <c r="R33" s="35"/>
      <c r="S33" s="32"/>
      <c r="T33" s="32"/>
      <c r="U33" s="32"/>
      <c r="V33" s="210"/>
    </row>
    <row r="34" spans="3:22" ht="11.25" customHeight="1">
      <c r="C34" s="210"/>
      <c r="D34" s="210"/>
      <c r="E34" s="210"/>
      <c r="F34" s="210"/>
      <c r="L34" s="27" t="s">
        <v>787</v>
      </c>
      <c r="M34" s="27" t="s">
        <v>788</v>
      </c>
      <c r="N34" s="141">
        <v>121.85765434671416</v>
      </c>
      <c r="O34" s="27"/>
      <c r="P34" s="27">
        <v>5</v>
      </c>
      <c r="Q34" s="27"/>
      <c r="R34" s="32"/>
      <c r="T34" s="32"/>
      <c r="U34" s="32"/>
      <c r="V34" s="210"/>
    </row>
    <row r="35" spans="3:22" ht="11.25" customHeight="1">
      <c r="C35" s="210"/>
      <c r="D35" s="210"/>
      <c r="E35" s="210"/>
      <c r="F35" s="210"/>
      <c r="L35" s="27" t="s">
        <v>789</v>
      </c>
      <c r="M35" s="27" t="s">
        <v>297</v>
      </c>
      <c r="N35" s="141">
        <v>72.86304334704366</v>
      </c>
      <c r="O35" s="27"/>
      <c r="P35" s="27">
        <f t="shared" si="4"/>
        <v>4</v>
      </c>
      <c r="Q35" s="27"/>
      <c r="R35" s="32"/>
      <c r="S35" s="37"/>
      <c r="T35" s="32"/>
      <c r="U35" s="32"/>
      <c r="V35" s="210"/>
    </row>
    <row r="36" spans="3:22" ht="11.25" customHeight="1">
      <c r="C36" s="210"/>
      <c r="D36" s="210"/>
      <c r="E36" s="210"/>
      <c r="F36" s="210"/>
      <c r="L36" s="27" t="s">
        <v>790</v>
      </c>
      <c r="M36" s="27" t="s">
        <v>791</v>
      </c>
      <c r="N36" s="141">
        <v>86.40388460439874</v>
      </c>
      <c r="O36" s="27"/>
      <c r="P36" s="27">
        <f t="shared" si="4"/>
        <v>4</v>
      </c>
      <c r="Q36" s="27"/>
      <c r="R36" s="35"/>
      <c r="T36" s="32"/>
      <c r="U36" s="32"/>
      <c r="V36" s="210"/>
    </row>
    <row r="37" spans="12:21" ht="11.25" customHeight="1">
      <c r="L37" s="27" t="s">
        <v>792</v>
      </c>
      <c r="M37" s="27" t="s">
        <v>793</v>
      </c>
      <c r="N37" s="141">
        <v>158.36845300416158</v>
      </c>
      <c r="O37" s="27"/>
      <c r="P37" s="27">
        <v>5</v>
      </c>
      <c r="Q37" s="27"/>
      <c r="R37" s="112"/>
      <c r="S37" s="40"/>
      <c r="T37" s="32"/>
      <c r="U37" s="32"/>
    </row>
    <row r="38" spans="12:21" ht="11.25" customHeight="1">
      <c r="L38" s="27" t="s">
        <v>794</v>
      </c>
      <c r="M38" s="27" t="s">
        <v>795</v>
      </c>
      <c r="N38" s="141">
        <v>103.60580434267985</v>
      </c>
      <c r="O38" s="27"/>
      <c r="P38" s="27">
        <v>5</v>
      </c>
      <c r="Q38" s="27"/>
      <c r="R38" s="138"/>
      <c r="S38" s="32"/>
      <c r="T38" s="32"/>
      <c r="U38" s="32"/>
    </row>
    <row r="39" spans="12:21" ht="11.25" customHeight="1">
      <c r="L39" s="27" t="s">
        <v>796</v>
      </c>
      <c r="M39" s="27" t="s">
        <v>323</v>
      </c>
      <c r="N39" s="141">
        <v>144.04173317242186</v>
      </c>
      <c r="O39" s="27"/>
      <c r="P39" s="27">
        <v>5</v>
      </c>
      <c r="Q39" s="27"/>
      <c r="R39" s="1"/>
      <c r="T39" s="32"/>
      <c r="U39" s="32"/>
    </row>
    <row r="40" spans="12:21" ht="11.25" customHeight="1">
      <c r="L40" s="27" t="s">
        <v>797</v>
      </c>
      <c r="M40" s="27" t="s">
        <v>798</v>
      </c>
      <c r="N40" s="141">
        <v>130.7831789704557</v>
      </c>
      <c r="O40" s="27"/>
      <c r="P40" s="27">
        <v>5</v>
      </c>
      <c r="Q40" s="27"/>
      <c r="R40" s="138"/>
      <c r="T40" s="32"/>
      <c r="U40" s="32"/>
    </row>
    <row r="41" spans="12:21" ht="11.25" customHeight="1">
      <c r="L41" s="27" t="s">
        <v>799</v>
      </c>
      <c r="M41" s="27" t="s">
        <v>329</v>
      </c>
      <c r="N41" s="141">
        <v>107.52898490486693</v>
      </c>
      <c r="O41" s="27"/>
      <c r="P41" s="27">
        <v>5</v>
      </c>
      <c r="Q41" s="27"/>
      <c r="R41" s="1"/>
      <c r="T41" s="32"/>
      <c r="U41" s="32"/>
    </row>
    <row r="42" spans="12:21" ht="11.25" customHeight="1">
      <c r="L42" s="27" t="s">
        <v>800</v>
      </c>
      <c r="M42" s="27" t="s">
        <v>331</v>
      </c>
      <c r="N42" s="141">
        <v>80.88812374996836</v>
      </c>
      <c r="O42" s="27"/>
      <c r="P42" s="27">
        <f t="shared" si="4"/>
        <v>4</v>
      </c>
      <c r="Q42" s="27"/>
      <c r="R42" s="138"/>
      <c r="T42" s="32"/>
      <c r="U42" s="32"/>
    </row>
    <row r="43" spans="12:21" ht="11.25" customHeight="1">
      <c r="L43" s="27" t="s">
        <v>801</v>
      </c>
      <c r="M43" s="27" t="s">
        <v>333</v>
      </c>
      <c r="N43" s="141">
        <v>98.80970783737826</v>
      </c>
      <c r="O43" s="27"/>
      <c r="P43" s="27">
        <f t="shared" si="4"/>
        <v>4</v>
      </c>
      <c r="Q43" s="27"/>
      <c r="R43" s="1"/>
      <c r="T43" s="32"/>
      <c r="U43" s="32"/>
    </row>
    <row r="44" spans="12:21" ht="11.25" customHeight="1">
      <c r="L44" s="27" t="s">
        <v>334</v>
      </c>
      <c r="M44" s="27" t="s">
        <v>335</v>
      </c>
      <c r="N44" s="141">
        <v>20.297609834833175</v>
      </c>
      <c r="O44" s="20" t="s">
        <v>684</v>
      </c>
      <c r="P44" s="27">
        <f t="shared" si="1"/>
        <v>2</v>
      </c>
      <c r="Q44" s="27"/>
      <c r="S44" s="41"/>
      <c r="T44" s="32"/>
      <c r="U44" s="32"/>
    </row>
    <row r="45" spans="12:21" ht="11.25" customHeight="1">
      <c r="L45" s="27" t="s">
        <v>704</v>
      </c>
      <c r="M45" s="27" t="s">
        <v>705</v>
      </c>
      <c r="N45" s="141">
        <v>27.135836783815922</v>
      </c>
      <c r="O45" s="20"/>
      <c r="P45" s="27">
        <f t="shared" si="1"/>
        <v>2</v>
      </c>
      <c r="Q45" s="27"/>
      <c r="R45" s="32"/>
      <c r="S45" s="32"/>
      <c r="T45" s="32"/>
      <c r="U45" s="32"/>
    </row>
    <row r="46" spans="12:17" ht="11.25" customHeight="1">
      <c r="L46" s="27" t="s">
        <v>252</v>
      </c>
      <c r="M46" s="27" t="s">
        <v>340</v>
      </c>
      <c r="N46" s="141">
        <v>28.890301617574345</v>
      </c>
      <c r="O46" s="20" t="s">
        <v>684</v>
      </c>
      <c r="P46" s="27">
        <f t="shared" si="1"/>
        <v>2</v>
      </c>
      <c r="Q46" s="27">
        <v>2010</v>
      </c>
    </row>
    <row r="47" spans="12:17" ht="11.25" customHeight="1">
      <c r="L47" s="27" t="s">
        <v>253</v>
      </c>
      <c r="M47" s="27" t="s">
        <v>341</v>
      </c>
      <c r="N47" s="141">
        <v>27.680576591633155</v>
      </c>
      <c r="O47" s="20" t="s">
        <v>684</v>
      </c>
      <c r="P47" s="27">
        <f t="shared" si="1"/>
        <v>2</v>
      </c>
      <c r="Q47" s="27">
        <v>2010</v>
      </c>
    </row>
    <row r="48" spans="12:17" ht="11.25" customHeight="1">
      <c r="L48" s="27" t="s">
        <v>254</v>
      </c>
      <c r="M48" s="27" t="s">
        <v>342</v>
      </c>
      <c r="N48" s="141">
        <v>13.226113638768386</v>
      </c>
      <c r="O48" s="20" t="s">
        <v>684</v>
      </c>
      <c r="P48" s="27">
        <f aca="true" t="shared" si="5" ref="P48:P53">IF(N48&lt;20,1)</f>
        <v>1</v>
      </c>
      <c r="Q48" s="27">
        <v>2010</v>
      </c>
    </row>
    <row r="49" spans="12:17" ht="11.25" customHeight="1">
      <c r="L49" s="27" t="s">
        <v>222</v>
      </c>
      <c r="M49" s="27" t="s">
        <v>343</v>
      </c>
      <c r="N49" s="141">
        <v>20.30348365035264</v>
      </c>
      <c r="O49" s="20" t="s">
        <v>684</v>
      </c>
      <c r="P49" s="27">
        <f>IF(N49&lt;40,2)</f>
        <v>2</v>
      </c>
      <c r="Q49" s="27">
        <v>2010</v>
      </c>
    </row>
    <row r="50" spans="12:17" ht="11.25" customHeight="1">
      <c r="L50" s="27" t="s">
        <v>223</v>
      </c>
      <c r="M50" s="27" t="s">
        <v>344</v>
      </c>
      <c r="N50" s="161">
        <v>0</v>
      </c>
      <c r="O50" s="20" t="s">
        <v>684</v>
      </c>
      <c r="P50" s="27">
        <f t="shared" si="5"/>
        <v>1</v>
      </c>
      <c r="Q50" s="27">
        <v>2010</v>
      </c>
    </row>
    <row r="51" spans="12:19" ht="11.25" customHeight="1">
      <c r="L51" s="27" t="s">
        <v>224</v>
      </c>
      <c r="M51" s="27" t="s">
        <v>345</v>
      </c>
      <c r="N51" s="161">
        <v>0</v>
      </c>
      <c r="O51" s="20" t="s">
        <v>684</v>
      </c>
      <c r="P51" s="27">
        <f t="shared" si="5"/>
        <v>1</v>
      </c>
      <c r="Q51" s="27">
        <v>2010</v>
      </c>
      <c r="S51" s="34"/>
    </row>
    <row r="52" spans="12:19" ht="11.25" customHeight="1">
      <c r="L52" s="27" t="s">
        <v>225</v>
      </c>
      <c r="M52" s="27" t="s">
        <v>346</v>
      </c>
      <c r="N52" s="141">
        <v>23.43612334801762</v>
      </c>
      <c r="O52" s="20" t="s">
        <v>684</v>
      </c>
      <c r="P52" s="27">
        <f>IF(N52&lt;40,2)</f>
        <v>2</v>
      </c>
      <c r="Q52" s="27">
        <v>2010</v>
      </c>
      <c r="S52" s="34"/>
    </row>
    <row r="53" spans="12:19" ht="11.25" customHeight="1">
      <c r="L53" s="27" t="s">
        <v>226</v>
      </c>
      <c r="M53" s="27" t="s">
        <v>347</v>
      </c>
      <c r="N53" s="141">
        <v>18.007588912470254</v>
      </c>
      <c r="O53" s="20" t="s">
        <v>684</v>
      </c>
      <c r="P53" s="27">
        <f t="shared" si="5"/>
        <v>1</v>
      </c>
      <c r="Q53" s="27">
        <v>2010</v>
      </c>
      <c r="S53" s="34"/>
    </row>
    <row r="54" spans="12:19" ht="11.25" customHeight="1">
      <c r="L54" s="27" t="s">
        <v>227</v>
      </c>
      <c r="M54" s="27" t="s">
        <v>348</v>
      </c>
      <c r="N54" s="141">
        <v>28.340865074241446</v>
      </c>
      <c r="O54" s="20" t="s">
        <v>684</v>
      </c>
      <c r="P54" s="27">
        <f aca="true" t="shared" si="6" ref="P54">IF(N54&lt;40,2)</f>
        <v>2</v>
      </c>
      <c r="Q54" s="27">
        <v>2010</v>
      </c>
      <c r="S54" s="34"/>
    </row>
    <row r="55" spans="12:19" ht="11.25" customHeight="1">
      <c r="L55" s="27" t="s">
        <v>228</v>
      </c>
      <c r="M55" s="27" t="s">
        <v>349</v>
      </c>
      <c r="N55" s="141">
        <v>57.247899159663866</v>
      </c>
      <c r="O55" s="20" t="s">
        <v>684</v>
      </c>
      <c r="P55" s="27">
        <f>IF(N55&lt;60,3)</f>
        <v>3</v>
      </c>
      <c r="Q55" s="27">
        <v>2010</v>
      </c>
      <c r="S55" s="34"/>
    </row>
    <row r="56" spans="12:19" ht="11.25" customHeight="1">
      <c r="L56" s="27" t="s">
        <v>229</v>
      </c>
      <c r="M56" s="27" t="s">
        <v>350</v>
      </c>
      <c r="N56" s="161">
        <v>0</v>
      </c>
      <c r="O56" s="20" t="s">
        <v>684</v>
      </c>
      <c r="P56" s="27">
        <f aca="true" t="shared" si="7" ref="P56:P58">IF(N56&lt;20,1)</f>
        <v>1</v>
      </c>
      <c r="Q56" s="27">
        <v>2010</v>
      </c>
      <c r="S56" s="34"/>
    </row>
    <row r="57" spans="12:21" ht="11.25" customHeight="1">
      <c r="L57" s="27" t="s">
        <v>230</v>
      </c>
      <c r="M57" s="27" t="s">
        <v>351</v>
      </c>
      <c r="N57" s="161">
        <v>0</v>
      </c>
      <c r="O57" s="20" t="s">
        <v>684</v>
      </c>
      <c r="P57" s="27">
        <f t="shared" si="7"/>
        <v>1</v>
      </c>
      <c r="Q57" s="27">
        <v>2010</v>
      </c>
      <c r="R57" s="32"/>
      <c r="T57" s="32"/>
      <c r="U57" s="32"/>
    </row>
    <row r="58" spans="12:21" ht="11.25" customHeight="1">
      <c r="L58" s="27" t="s">
        <v>231</v>
      </c>
      <c r="M58" s="27" t="s">
        <v>352</v>
      </c>
      <c r="N58" s="161">
        <v>0</v>
      </c>
      <c r="O58" s="20" t="s">
        <v>684</v>
      </c>
      <c r="P58" s="27">
        <f t="shared" si="7"/>
        <v>1</v>
      </c>
      <c r="Q58" s="27">
        <v>2010</v>
      </c>
      <c r="R58" s="32"/>
      <c r="T58" s="32"/>
      <c r="U58" s="32"/>
    </row>
    <row r="59" spans="12:21" ht="11.25" customHeight="1">
      <c r="L59" s="27" t="s">
        <v>353</v>
      </c>
      <c r="M59" s="27" t="s">
        <v>354</v>
      </c>
      <c r="N59" s="141">
        <v>39.79793334776022</v>
      </c>
      <c r="O59" s="20" t="s">
        <v>684</v>
      </c>
      <c r="P59" s="27">
        <f aca="true" t="shared" si="8" ref="P59:P68">IF(N59&lt;40,2)</f>
        <v>2</v>
      </c>
      <c r="Q59" s="27"/>
      <c r="R59" s="32"/>
      <c r="S59" s="34"/>
      <c r="T59" s="32"/>
      <c r="U59" s="32"/>
    </row>
    <row r="60" spans="12:21" ht="11.25" customHeight="1">
      <c r="L60" s="27" t="s">
        <v>355</v>
      </c>
      <c r="M60" s="27" t="s">
        <v>356</v>
      </c>
      <c r="N60" s="141">
        <v>67.71285223886227</v>
      </c>
      <c r="O60" s="20" t="s">
        <v>684</v>
      </c>
      <c r="P60" s="27">
        <f aca="true" t="shared" si="9" ref="P60:P62">IF(N60&lt;100,4)</f>
        <v>4</v>
      </c>
      <c r="Q60" s="27"/>
      <c r="R60" s="32"/>
      <c r="S60" s="34"/>
      <c r="T60" s="32"/>
      <c r="U60" s="32"/>
    </row>
    <row r="61" spans="12:17" ht="11.25" customHeight="1">
      <c r="L61" s="27" t="s">
        <v>357</v>
      </c>
      <c r="M61" s="27" t="s">
        <v>358</v>
      </c>
      <c r="N61" s="141">
        <v>66.14924924360588</v>
      </c>
      <c r="O61" s="20" t="s">
        <v>684</v>
      </c>
      <c r="P61" s="27">
        <f t="shared" si="9"/>
        <v>4</v>
      </c>
      <c r="Q61" s="27"/>
    </row>
    <row r="62" spans="12:17" ht="11.25" customHeight="1">
      <c r="L62" s="27" t="s">
        <v>359</v>
      </c>
      <c r="M62" s="27" t="s">
        <v>360</v>
      </c>
      <c r="N62" s="141">
        <v>89.70035382574082</v>
      </c>
      <c r="O62" s="20" t="s">
        <v>684</v>
      </c>
      <c r="P62" s="27">
        <f t="shared" si="9"/>
        <v>4</v>
      </c>
      <c r="Q62" s="27"/>
    </row>
    <row r="63" spans="12:17" ht="11.25" customHeight="1">
      <c r="L63" s="27" t="s">
        <v>361</v>
      </c>
      <c r="M63" s="27" t="s">
        <v>362</v>
      </c>
      <c r="N63" s="141">
        <v>23.771943332306744</v>
      </c>
      <c r="O63" s="20" t="s">
        <v>684</v>
      </c>
      <c r="P63" s="27">
        <f t="shared" si="8"/>
        <v>2</v>
      </c>
      <c r="Q63" s="27"/>
    </row>
    <row r="64" spans="12:17" ht="11.25" customHeight="1">
      <c r="L64" s="27" t="s">
        <v>363</v>
      </c>
      <c r="M64" s="27" t="s">
        <v>364</v>
      </c>
      <c r="N64" s="141">
        <v>22.000673894515685</v>
      </c>
      <c r="O64" s="20" t="s">
        <v>684</v>
      </c>
      <c r="P64" s="27">
        <f t="shared" si="8"/>
        <v>2</v>
      </c>
      <c r="Q64" s="27"/>
    </row>
    <row r="65" spans="12:17" ht="11.25" customHeight="1">
      <c r="L65" s="27" t="s">
        <v>365</v>
      </c>
      <c r="M65" s="27" t="s">
        <v>197</v>
      </c>
      <c r="N65" s="141">
        <v>27.745005794179832</v>
      </c>
      <c r="O65" s="20" t="s">
        <v>684</v>
      </c>
      <c r="P65" s="27">
        <f t="shared" si="8"/>
        <v>2</v>
      </c>
      <c r="Q65" s="27"/>
    </row>
    <row r="66" spans="12:17" ht="11.25" customHeight="1">
      <c r="L66" s="47" t="s">
        <v>198</v>
      </c>
      <c r="M66" s="27" t="s">
        <v>199</v>
      </c>
      <c r="N66" s="141">
        <v>90.06315632123773</v>
      </c>
      <c r="O66" s="20" t="s">
        <v>684</v>
      </c>
      <c r="P66" s="27">
        <f>IF(N66&lt;100,4)</f>
        <v>4</v>
      </c>
      <c r="Q66" s="47"/>
    </row>
    <row r="67" spans="12:17" ht="11.25" customHeight="1">
      <c r="L67" s="27" t="s">
        <v>200</v>
      </c>
      <c r="M67" s="27" t="s">
        <v>136</v>
      </c>
      <c r="N67" s="141">
        <v>25.364575981762975</v>
      </c>
      <c r="O67" s="20" t="s">
        <v>684</v>
      </c>
      <c r="P67" s="27">
        <f t="shared" si="8"/>
        <v>2</v>
      </c>
      <c r="Q67" s="27"/>
    </row>
    <row r="68" spans="12:17" ht="11.25" customHeight="1">
      <c r="L68" s="27" t="s">
        <v>137</v>
      </c>
      <c r="M68" s="27" t="s">
        <v>165</v>
      </c>
      <c r="N68" s="141">
        <v>24.401600765145606</v>
      </c>
      <c r="O68" s="20" t="s">
        <v>684</v>
      </c>
      <c r="P68" s="27">
        <f t="shared" si="8"/>
        <v>2</v>
      </c>
      <c r="Q68" s="27"/>
    </row>
    <row r="69" spans="12:17" ht="11.25" customHeight="1">
      <c r="L69" s="27" t="s">
        <v>138</v>
      </c>
      <c r="M69" s="27" t="s">
        <v>139</v>
      </c>
      <c r="N69" s="141">
        <v>17.96586965137086</v>
      </c>
      <c r="O69" s="20" t="s">
        <v>684</v>
      </c>
      <c r="P69" s="27">
        <f aca="true" t="shared" si="10" ref="P69:P126">IF(N69&lt;20,1)</f>
        <v>1</v>
      </c>
      <c r="Q69" s="27"/>
    </row>
    <row r="70" spans="12:17" ht="11.25" customHeight="1">
      <c r="L70" s="27" t="s">
        <v>140</v>
      </c>
      <c r="M70" s="27" t="s">
        <v>642</v>
      </c>
      <c r="N70" s="141">
        <v>59.134193202837444</v>
      </c>
      <c r="O70" s="20" t="s">
        <v>684</v>
      </c>
      <c r="P70" s="27">
        <f>IF(N70&lt;60,3)</f>
        <v>3</v>
      </c>
      <c r="Q70" s="27"/>
    </row>
    <row r="71" spans="12:17" ht="11.25" customHeight="1">
      <c r="L71" s="27" t="s">
        <v>643</v>
      </c>
      <c r="M71" s="27" t="s">
        <v>644</v>
      </c>
      <c r="N71" s="141">
        <v>37.928142940076114</v>
      </c>
      <c r="O71" s="20" t="s">
        <v>684</v>
      </c>
      <c r="P71" s="27">
        <f aca="true" t="shared" si="11" ref="P71:P74">IF(N71&lt;40,2)</f>
        <v>2</v>
      </c>
      <c r="Q71" s="27"/>
    </row>
    <row r="72" spans="12:17" ht="11.25" customHeight="1">
      <c r="L72" s="27" t="s">
        <v>645</v>
      </c>
      <c r="M72" s="27" t="s">
        <v>646</v>
      </c>
      <c r="N72" s="141">
        <v>23.639241140292885</v>
      </c>
      <c r="O72" s="20" t="s">
        <v>684</v>
      </c>
      <c r="P72" s="27">
        <f t="shared" si="11"/>
        <v>2</v>
      </c>
      <c r="Q72" s="27"/>
    </row>
    <row r="73" spans="12:17" ht="11.25" customHeight="1">
      <c r="L73" s="42" t="s">
        <v>647</v>
      </c>
      <c r="M73" s="42" t="s">
        <v>648</v>
      </c>
      <c r="N73" s="141">
        <v>27.009841582598632</v>
      </c>
      <c r="O73" s="20" t="s">
        <v>684</v>
      </c>
      <c r="P73" s="27">
        <f t="shared" si="11"/>
        <v>2</v>
      </c>
      <c r="Q73" s="42"/>
    </row>
    <row r="74" spans="12:17" ht="11.25" customHeight="1">
      <c r="L74" s="27" t="s">
        <v>649</v>
      </c>
      <c r="M74" s="27" t="s">
        <v>650</v>
      </c>
      <c r="N74" s="141">
        <v>24.74984973305519</v>
      </c>
      <c r="O74" s="20" t="s">
        <v>684</v>
      </c>
      <c r="P74" s="27">
        <f t="shared" si="11"/>
        <v>2</v>
      </c>
      <c r="Q74" s="27"/>
    </row>
    <row r="75" spans="12:17" ht="11.25" customHeight="1">
      <c r="L75" s="27" t="s">
        <v>651</v>
      </c>
      <c r="M75" s="27" t="s">
        <v>166</v>
      </c>
      <c r="N75" s="141">
        <v>0</v>
      </c>
      <c r="O75" s="20" t="s">
        <v>684</v>
      </c>
      <c r="P75" s="27">
        <f t="shared" si="10"/>
        <v>1</v>
      </c>
      <c r="Q75" s="27"/>
    </row>
    <row r="76" spans="12:17" ht="11.25" customHeight="1">
      <c r="L76" s="27" t="s">
        <v>652</v>
      </c>
      <c r="M76" s="27" t="s">
        <v>167</v>
      </c>
      <c r="N76" s="141">
        <v>0</v>
      </c>
      <c r="O76" s="20" t="s">
        <v>684</v>
      </c>
      <c r="P76" s="27">
        <f t="shared" si="10"/>
        <v>1</v>
      </c>
      <c r="Q76" s="27"/>
    </row>
    <row r="77" spans="12:17" ht="11.25" customHeight="1">
      <c r="L77" s="27" t="s">
        <v>653</v>
      </c>
      <c r="M77" s="27" t="s">
        <v>168</v>
      </c>
      <c r="N77" s="141">
        <v>0</v>
      </c>
      <c r="O77" s="20" t="s">
        <v>684</v>
      </c>
      <c r="P77" s="27">
        <f t="shared" si="10"/>
        <v>1</v>
      </c>
      <c r="Q77" s="27"/>
    </row>
    <row r="78" spans="12:17" ht="11.25" customHeight="1">
      <c r="L78" s="27" t="s">
        <v>654</v>
      </c>
      <c r="M78" s="152" t="s">
        <v>391</v>
      </c>
      <c r="N78" s="141">
        <v>152.34384755625484</v>
      </c>
      <c r="O78" s="20" t="s">
        <v>684</v>
      </c>
      <c r="P78" s="27">
        <v>5</v>
      </c>
      <c r="Q78" s="27">
        <v>2009</v>
      </c>
    </row>
    <row r="79" spans="12:17" ht="11.25" customHeight="1">
      <c r="L79" s="27" t="s">
        <v>392</v>
      </c>
      <c r="M79" s="27" t="s">
        <v>393</v>
      </c>
      <c r="N79" s="141">
        <v>58.77574612001968</v>
      </c>
      <c r="O79" s="20" t="s">
        <v>684</v>
      </c>
      <c r="P79" s="27">
        <f aca="true" t="shared" si="12" ref="P79:P91">IF(N79&lt;60,3)</f>
        <v>3</v>
      </c>
      <c r="Q79" s="27">
        <v>2011</v>
      </c>
    </row>
    <row r="80" spans="12:17" ht="11.25" customHeight="1">
      <c r="L80" s="27" t="s">
        <v>394</v>
      </c>
      <c r="M80" s="27" t="s">
        <v>395</v>
      </c>
      <c r="N80" s="141">
        <v>75.77514884404238</v>
      </c>
      <c r="O80" s="20" t="s">
        <v>684</v>
      </c>
      <c r="P80" s="27">
        <f aca="true" t="shared" si="13" ref="P80:P81">IF(N80&lt;100,4)</f>
        <v>4</v>
      </c>
      <c r="Q80" s="27">
        <v>2011</v>
      </c>
    </row>
    <row r="81" spans="12:17" ht="11.25" customHeight="1">
      <c r="L81" s="27" t="s">
        <v>396</v>
      </c>
      <c r="M81" s="27" t="s">
        <v>397</v>
      </c>
      <c r="N81" s="141">
        <v>72.41788039683699</v>
      </c>
      <c r="O81" s="20" t="s">
        <v>684</v>
      </c>
      <c r="P81" s="27">
        <f t="shared" si="13"/>
        <v>4</v>
      </c>
      <c r="Q81" s="27">
        <v>2011</v>
      </c>
    </row>
    <row r="82" spans="12:17" ht="11.25" customHeight="1">
      <c r="L82" s="27" t="s">
        <v>398</v>
      </c>
      <c r="M82" s="27" t="s">
        <v>169</v>
      </c>
      <c r="N82" s="141">
        <v>53.204396322945314</v>
      </c>
      <c r="O82" s="20" t="s">
        <v>684</v>
      </c>
      <c r="P82" s="27">
        <f t="shared" si="12"/>
        <v>3</v>
      </c>
      <c r="Q82" s="27">
        <v>2011</v>
      </c>
    </row>
    <row r="83" spans="12:17" ht="11.25" customHeight="1">
      <c r="L83" s="27" t="s">
        <v>399</v>
      </c>
      <c r="M83" s="27" t="s">
        <v>400</v>
      </c>
      <c r="N83" s="141">
        <v>40.763418669304635</v>
      </c>
      <c r="O83" s="20" t="s">
        <v>684</v>
      </c>
      <c r="P83" s="27">
        <f t="shared" si="12"/>
        <v>3</v>
      </c>
      <c r="Q83" s="27">
        <v>2011</v>
      </c>
    </row>
    <row r="84" spans="12:17" ht="11.25" customHeight="1">
      <c r="L84" s="27" t="s">
        <v>401</v>
      </c>
      <c r="M84" s="27" t="s">
        <v>402</v>
      </c>
      <c r="N84" s="141">
        <v>60.730796023051106</v>
      </c>
      <c r="O84" s="20" t="s">
        <v>684</v>
      </c>
      <c r="P84" s="27">
        <f aca="true" t="shared" si="14" ref="P84:P87">IF(N84&lt;100,4)</f>
        <v>4</v>
      </c>
      <c r="Q84" s="27">
        <v>2011</v>
      </c>
    </row>
    <row r="85" spans="12:17" ht="11.25" customHeight="1">
      <c r="L85" s="27" t="s">
        <v>403</v>
      </c>
      <c r="M85" s="27" t="s">
        <v>404</v>
      </c>
      <c r="N85" s="141">
        <v>116.39990011358051</v>
      </c>
      <c r="O85" s="20" t="s">
        <v>684</v>
      </c>
      <c r="P85" s="27">
        <v>5</v>
      </c>
      <c r="Q85" s="27">
        <v>2011</v>
      </c>
    </row>
    <row r="86" spans="12:17" ht="11.25" customHeight="1">
      <c r="L86" s="27" t="s">
        <v>405</v>
      </c>
      <c r="M86" s="27" t="s">
        <v>406</v>
      </c>
      <c r="N86" s="141">
        <v>73.17156034211844</v>
      </c>
      <c r="O86" s="20" t="s">
        <v>684</v>
      </c>
      <c r="P86" s="27">
        <f t="shared" si="14"/>
        <v>4</v>
      </c>
      <c r="Q86" s="27">
        <v>2011</v>
      </c>
    </row>
    <row r="87" spans="12:17" ht="11.25" customHeight="1">
      <c r="L87" s="27" t="s">
        <v>407</v>
      </c>
      <c r="M87" s="27" t="s">
        <v>408</v>
      </c>
      <c r="N87" s="141">
        <v>86.59211130165937</v>
      </c>
      <c r="O87" s="20" t="s">
        <v>684</v>
      </c>
      <c r="P87" s="27">
        <f t="shared" si="14"/>
        <v>4</v>
      </c>
      <c r="Q87" s="27">
        <v>2011</v>
      </c>
    </row>
    <row r="88" spans="12:17" ht="11.25" customHeight="1">
      <c r="L88" s="27" t="s">
        <v>409</v>
      </c>
      <c r="M88" s="27" t="s">
        <v>410</v>
      </c>
      <c r="N88" s="141">
        <v>57.95473482159941</v>
      </c>
      <c r="O88" s="20" t="s">
        <v>684</v>
      </c>
      <c r="P88" s="27">
        <f t="shared" si="12"/>
        <v>3</v>
      </c>
      <c r="Q88" s="27">
        <v>2011</v>
      </c>
    </row>
    <row r="89" spans="12:17" ht="11.25" customHeight="1">
      <c r="L89" s="27" t="s">
        <v>411</v>
      </c>
      <c r="M89" s="27" t="s">
        <v>412</v>
      </c>
      <c r="N89" s="141">
        <v>41.207164186548134</v>
      </c>
      <c r="O89" s="20" t="s">
        <v>684</v>
      </c>
      <c r="P89" s="27">
        <f t="shared" si="12"/>
        <v>3</v>
      </c>
      <c r="Q89" s="27">
        <v>2011</v>
      </c>
    </row>
    <row r="90" spans="12:17" ht="11.25" customHeight="1">
      <c r="L90" s="27" t="s">
        <v>413</v>
      </c>
      <c r="M90" s="27" t="s">
        <v>414</v>
      </c>
      <c r="N90" s="141">
        <v>42.1936275861055</v>
      </c>
      <c r="O90" s="20" t="s">
        <v>684</v>
      </c>
      <c r="P90" s="27">
        <f t="shared" si="12"/>
        <v>3</v>
      </c>
      <c r="Q90" s="27">
        <v>2011</v>
      </c>
    </row>
    <row r="91" spans="12:17" ht="11.25" customHeight="1">
      <c r="L91" s="27" t="s">
        <v>415</v>
      </c>
      <c r="M91" s="27" t="s">
        <v>416</v>
      </c>
      <c r="N91" s="141">
        <v>46.3395261434743</v>
      </c>
      <c r="O91" s="20" t="s">
        <v>684</v>
      </c>
      <c r="P91" s="27">
        <f t="shared" si="12"/>
        <v>3</v>
      </c>
      <c r="Q91" s="27">
        <v>2011</v>
      </c>
    </row>
    <row r="92" spans="12:17" ht="11.25" customHeight="1">
      <c r="L92" s="27" t="s">
        <v>417</v>
      </c>
      <c r="M92" s="27" t="s">
        <v>418</v>
      </c>
      <c r="N92" s="141">
        <v>38.95091555228476</v>
      </c>
      <c r="O92" s="20" t="s">
        <v>684</v>
      </c>
      <c r="P92" s="27">
        <f aca="true" t="shared" si="15" ref="P92:P99">IF(N92&lt;40,2)</f>
        <v>2</v>
      </c>
      <c r="Q92" s="27">
        <v>2011</v>
      </c>
    </row>
    <row r="93" spans="12:17" ht="11.25" customHeight="1">
      <c r="L93" s="27" t="s">
        <v>419</v>
      </c>
      <c r="M93" s="27" t="s">
        <v>420</v>
      </c>
      <c r="N93" s="141">
        <v>36.12074649542757</v>
      </c>
      <c r="O93" s="20" t="s">
        <v>684</v>
      </c>
      <c r="P93" s="27">
        <f t="shared" si="15"/>
        <v>2</v>
      </c>
      <c r="Q93" s="27">
        <v>2011</v>
      </c>
    </row>
    <row r="94" spans="12:17" ht="11.25" customHeight="1">
      <c r="L94" s="27" t="s">
        <v>421</v>
      </c>
      <c r="M94" s="27" t="s">
        <v>422</v>
      </c>
      <c r="N94" s="141">
        <v>53.06245314980847</v>
      </c>
      <c r="O94" s="20" t="s">
        <v>684</v>
      </c>
      <c r="P94" s="27">
        <f aca="true" t="shared" si="16" ref="P94:P98">IF(N94&lt;60,3)</f>
        <v>3</v>
      </c>
      <c r="Q94" s="27">
        <v>2011</v>
      </c>
    </row>
    <row r="95" spans="12:17" ht="11.25" customHeight="1">
      <c r="L95" s="27" t="s">
        <v>423</v>
      </c>
      <c r="M95" s="27" t="s">
        <v>424</v>
      </c>
      <c r="N95" s="141">
        <v>60.78053558270135</v>
      </c>
      <c r="O95" s="20" t="s">
        <v>684</v>
      </c>
      <c r="P95" s="27">
        <f>IF(N95&lt;100,4)</f>
        <v>4</v>
      </c>
      <c r="Q95" s="27">
        <v>2011</v>
      </c>
    </row>
    <row r="96" spans="12:17" ht="11.25" customHeight="1">
      <c r="L96" s="27" t="s">
        <v>425</v>
      </c>
      <c r="M96" s="27" t="s">
        <v>426</v>
      </c>
      <c r="N96" s="141">
        <v>43.70908280122554</v>
      </c>
      <c r="O96" s="20" t="s">
        <v>684</v>
      </c>
      <c r="P96" s="27">
        <f t="shared" si="16"/>
        <v>3</v>
      </c>
      <c r="Q96" s="27">
        <v>2011</v>
      </c>
    </row>
    <row r="97" spans="12:17" ht="11.25" customHeight="1">
      <c r="L97" s="27" t="s">
        <v>427</v>
      </c>
      <c r="M97" s="27" t="s">
        <v>428</v>
      </c>
      <c r="N97" s="141">
        <v>46.172166658143325</v>
      </c>
      <c r="O97" s="20" t="s">
        <v>684</v>
      </c>
      <c r="P97" s="27">
        <f t="shared" si="16"/>
        <v>3</v>
      </c>
      <c r="Q97" s="27">
        <v>2011</v>
      </c>
    </row>
    <row r="98" spans="12:17" ht="11.25" customHeight="1">
      <c r="L98" s="27" t="s">
        <v>429</v>
      </c>
      <c r="M98" s="27" t="s">
        <v>430</v>
      </c>
      <c r="N98" s="141">
        <v>42.51646517790036</v>
      </c>
      <c r="O98" s="20" t="s">
        <v>684</v>
      </c>
      <c r="P98" s="27">
        <f t="shared" si="16"/>
        <v>3</v>
      </c>
      <c r="Q98" s="27">
        <v>2011</v>
      </c>
    </row>
    <row r="99" spans="12:17" ht="11.25" customHeight="1">
      <c r="L99" s="27" t="s">
        <v>431</v>
      </c>
      <c r="M99" s="27" t="s">
        <v>432</v>
      </c>
      <c r="N99" s="141">
        <v>26.613516440470978</v>
      </c>
      <c r="O99" s="20" t="s">
        <v>684</v>
      </c>
      <c r="P99" s="27">
        <f t="shared" si="15"/>
        <v>2</v>
      </c>
      <c r="Q99" s="27">
        <v>2011</v>
      </c>
    </row>
    <row r="100" spans="12:17" ht="11.25" customHeight="1">
      <c r="L100" s="27" t="s">
        <v>433</v>
      </c>
      <c r="M100" s="27" t="s">
        <v>170</v>
      </c>
      <c r="N100" s="161">
        <v>0</v>
      </c>
      <c r="O100" s="20" t="s">
        <v>684</v>
      </c>
      <c r="P100" s="27">
        <f t="shared" si="10"/>
        <v>1</v>
      </c>
      <c r="Q100" s="27">
        <v>2011</v>
      </c>
    </row>
    <row r="101" spans="12:17" ht="11.25" customHeight="1">
      <c r="L101" s="27" t="s">
        <v>434</v>
      </c>
      <c r="M101" s="27" t="s">
        <v>171</v>
      </c>
      <c r="N101" s="161">
        <v>0</v>
      </c>
      <c r="O101" s="20" t="s">
        <v>684</v>
      </c>
      <c r="P101" s="27">
        <f t="shared" si="10"/>
        <v>1</v>
      </c>
      <c r="Q101" s="27">
        <v>2011</v>
      </c>
    </row>
    <row r="102" spans="12:17" ht="11.25" customHeight="1">
      <c r="L102" s="27" t="s">
        <v>435</v>
      </c>
      <c r="M102" s="27" t="s">
        <v>172</v>
      </c>
      <c r="N102" s="161">
        <v>0</v>
      </c>
      <c r="O102" s="20" t="s">
        <v>684</v>
      </c>
      <c r="P102" s="27">
        <f t="shared" si="10"/>
        <v>1</v>
      </c>
      <c r="Q102" s="27">
        <v>2011</v>
      </c>
    </row>
    <row r="103" spans="12:17" ht="11.25" customHeight="1">
      <c r="L103" s="27" t="s">
        <v>436</v>
      </c>
      <c r="M103" s="27" t="s">
        <v>173</v>
      </c>
      <c r="N103" s="161">
        <v>0</v>
      </c>
      <c r="O103" s="20" t="s">
        <v>684</v>
      </c>
      <c r="P103" s="27">
        <f t="shared" si="10"/>
        <v>1</v>
      </c>
      <c r="Q103" s="27">
        <v>2011</v>
      </c>
    </row>
    <row r="104" spans="12:17" ht="11.25" customHeight="1">
      <c r="L104" s="27" t="s">
        <v>761</v>
      </c>
      <c r="M104" s="27" t="s">
        <v>762</v>
      </c>
      <c r="N104" s="141">
        <v>31.051436784887237</v>
      </c>
      <c r="O104" s="20" t="s">
        <v>684</v>
      </c>
      <c r="P104" s="27">
        <f aca="true" t="shared" si="17" ref="P104:P113">IF(N104&lt;40,2)</f>
        <v>2</v>
      </c>
      <c r="Q104" s="27"/>
    </row>
    <row r="105" spans="12:17" ht="11.25" customHeight="1">
      <c r="L105" s="27" t="s">
        <v>437</v>
      </c>
      <c r="M105" s="27" t="s">
        <v>438</v>
      </c>
      <c r="N105" s="141">
        <v>74.67768920381852</v>
      </c>
      <c r="O105" s="20" t="s">
        <v>684</v>
      </c>
      <c r="P105" s="27">
        <f>IF(N105&lt;100,4)</f>
        <v>4</v>
      </c>
      <c r="Q105" s="27"/>
    </row>
    <row r="106" spans="12:17" ht="11.25" customHeight="1">
      <c r="L106" s="27" t="s">
        <v>439</v>
      </c>
      <c r="M106" s="27" t="s">
        <v>440</v>
      </c>
      <c r="N106" s="141">
        <v>24.82226035793087</v>
      </c>
      <c r="O106" s="20" t="s">
        <v>684</v>
      </c>
      <c r="P106" s="27">
        <f t="shared" si="17"/>
        <v>2</v>
      </c>
      <c r="Q106" s="27"/>
    </row>
    <row r="107" spans="12:17" ht="11.25" customHeight="1">
      <c r="L107" s="27" t="s">
        <v>441</v>
      </c>
      <c r="M107" s="27" t="s">
        <v>442</v>
      </c>
      <c r="N107" s="141">
        <v>92.03925040578427</v>
      </c>
      <c r="O107" s="20" t="s">
        <v>684</v>
      </c>
      <c r="P107" s="27">
        <f aca="true" t="shared" si="18" ref="P107:P108">IF(N107&lt;100,4)</f>
        <v>4</v>
      </c>
      <c r="Q107" s="27"/>
    </row>
    <row r="108" spans="12:17" ht="11.25" customHeight="1">
      <c r="L108" s="27" t="s">
        <v>443</v>
      </c>
      <c r="M108" s="27" t="s">
        <v>444</v>
      </c>
      <c r="N108" s="141">
        <v>70.27674874700371</v>
      </c>
      <c r="O108" s="20" t="s">
        <v>684</v>
      </c>
      <c r="P108" s="27">
        <f t="shared" si="18"/>
        <v>4</v>
      </c>
      <c r="Q108" s="27"/>
    </row>
    <row r="109" spans="12:17" ht="11.25" customHeight="1">
      <c r="L109" s="27" t="s">
        <v>452</v>
      </c>
      <c r="M109" s="27" t="s">
        <v>453</v>
      </c>
      <c r="N109" s="141">
        <v>48.77958133182194</v>
      </c>
      <c r="O109" s="20" t="s">
        <v>684</v>
      </c>
      <c r="P109" s="27">
        <f aca="true" t="shared" si="19" ref="P109:P112">IF(N109&lt;60,3)</f>
        <v>3</v>
      </c>
      <c r="Q109" s="27"/>
    </row>
    <row r="110" spans="12:17" ht="11.25" customHeight="1">
      <c r="L110" s="27" t="s">
        <v>454</v>
      </c>
      <c r="M110" s="27" t="s">
        <v>455</v>
      </c>
      <c r="N110" s="141">
        <v>59.71561845099939</v>
      </c>
      <c r="O110" s="20" t="s">
        <v>684</v>
      </c>
      <c r="P110" s="27">
        <f t="shared" si="19"/>
        <v>3</v>
      </c>
      <c r="Q110" s="27"/>
    </row>
    <row r="111" spans="12:17" ht="11.25" customHeight="1">
      <c r="L111" s="27" t="s">
        <v>456</v>
      </c>
      <c r="M111" s="27" t="s">
        <v>457</v>
      </c>
      <c r="N111" s="141">
        <v>82.4123265294109</v>
      </c>
      <c r="O111" s="20" t="s">
        <v>684</v>
      </c>
      <c r="P111" s="27">
        <f>IF(N111&lt;100,4)</f>
        <v>4</v>
      </c>
      <c r="Q111" s="27"/>
    </row>
    <row r="112" spans="12:17" ht="11.25" customHeight="1">
      <c r="L112" s="27" t="s">
        <v>458</v>
      </c>
      <c r="M112" s="27" t="s">
        <v>459</v>
      </c>
      <c r="N112" s="141">
        <v>43.28981966019041</v>
      </c>
      <c r="O112" s="20" t="s">
        <v>684</v>
      </c>
      <c r="P112" s="27">
        <f t="shared" si="19"/>
        <v>3</v>
      </c>
      <c r="Q112" s="27"/>
    </row>
    <row r="113" spans="12:17" ht="11.25" customHeight="1">
      <c r="L113" s="27" t="s">
        <v>460</v>
      </c>
      <c r="M113" s="27" t="s">
        <v>461</v>
      </c>
      <c r="N113" s="141">
        <v>34.718748123986956</v>
      </c>
      <c r="O113" s="20" t="s">
        <v>684</v>
      </c>
      <c r="P113" s="27">
        <f t="shared" si="17"/>
        <v>2</v>
      </c>
      <c r="Q113" s="27"/>
    </row>
    <row r="114" spans="12:17" ht="11.25" customHeight="1">
      <c r="L114" s="27" t="s">
        <v>462</v>
      </c>
      <c r="M114" s="27" t="s">
        <v>463</v>
      </c>
      <c r="N114" s="141">
        <v>56.49642587164966</v>
      </c>
      <c r="O114" s="20" t="s">
        <v>684</v>
      </c>
      <c r="P114" s="27">
        <f aca="true" t="shared" si="20" ref="P114:P115">IF(N114&lt;60,3)</f>
        <v>3</v>
      </c>
      <c r="Q114" s="27"/>
    </row>
    <row r="115" spans="12:17" ht="11.25" customHeight="1">
      <c r="L115" s="27" t="s">
        <v>464</v>
      </c>
      <c r="M115" s="27" t="s">
        <v>465</v>
      </c>
      <c r="N115" s="141">
        <v>53.6337966816276</v>
      </c>
      <c r="O115" s="20" t="s">
        <v>684</v>
      </c>
      <c r="P115" s="27">
        <f t="shared" si="20"/>
        <v>3</v>
      </c>
      <c r="Q115" s="27"/>
    </row>
    <row r="116" spans="12:17" ht="11.25" customHeight="1">
      <c r="L116" s="27" t="s">
        <v>466</v>
      </c>
      <c r="M116" s="27" t="s">
        <v>467</v>
      </c>
      <c r="N116" s="141">
        <v>17.808293102088427</v>
      </c>
      <c r="O116" s="20" t="s">
        <v>684</v>
      </c>
      <c r="P116" s="27">
        <f t="shared" si="10"/>
        <v>1</v>
      </c>
      <c r="Q116" s="27"/>
    </row>
    <row r="117" spans="12:17" ht="11.25" customHeight="1">
      <c r="L117" s="27" t="s">
        <v>232</v>
      </c>
      <c r="M117" s="27" t="s">
        <v>241</v>
      </c>
      <c r="N117" s="141">
        <v>48.10875822646253</v>
      </c>
      <c r="O117" s="20" t="s">
        <v>684</v>
      </c>
      <c r="P117" s="27">
        <f>IF(N117&lt;60,3)</f>
        <v>3</v>
      </c>
      <c r="Q117" s="27"/>
    </row>
    <row r="118" spans="12:17" ht="11.25" customHeight="1">
      <c r="L118" s="27" t="s">
        <v>233</v>
      </c>
      <c r="M118" s="152" t="s">
        <v>242</v>
      </c>
      <c r="N118" s="141">
        <v>0</v>
      </c>
      <c r="O118" s="20" t="s">
        <v>684</v>
      </c>
      <c r="P118" s="27">
        <f t="shared" si="10"/>
        <v>1</v>
      </c>
      <c r="Q118" s="27">
        <v>2011</v>
      </c>
    </row>
    <row r="119" spans="12:17" ht="11.25" customHeight="1">
      <c r="L119" s="27" t="s">
        <v>234</v>
      </c>
      <c r="M119" s="27" t="s">
        <v>445</v>
      </c>
      <c r="N119" s="141">
        <v>64.56907749919831</v>
      </c>
      <c r="O119" s="20" t="s">
        <v>684</v>
      </c>
      <c r="P119" s="27">
        <f>IF(N119&lt;100,4)</f>
        <v>4</v>
      </c>
      <c r="Q119" s="27"/>
    </row>
    <row r="120" spans="12:17" ht="11.25" customHeight="1">
      <c r="L120" s="27" t="s">
        <v>235</v>
      </c>
      <c r="M120" s="27" t="s">
        <v>446</v>
      </c>
      <c r="N120" s="141">
        <v>59.68136007329736</v>
      </c>
      <c r="O120" s="20" t="s">
        <v>684</v>
      </c>
      <c r="P120" s="27">
        <f aca="true" t="shared" si="21" ref="P120:P124">IF(N120&lt;60,3)</f>
        <v>3</v>
      </c>
      <c r="Q120" s="27"/>
    </row>
    <row r="121" spans="12:17" ht="11.25" customHeight="1">
      <c r="L121" s="27" t="s">
        <v>236</v>
      </c>
      <c r="M121" s="27" t="s">
        <v>447</v>
      </c>
      <c r="N121" s="141">
        <v>58.18538237063108</v>
      </c>
      <c r="O121" s="20" t="s">
        <v>684</v>
      </c>
      <c r="P121" s="27">
        <f t="shared" si="21"/>
        <v>3</v>
      </c>
      <c r="Q121" s="27"/>
    </row>
    <row r="122" spans="12:17" ht="11.25" customHeight="1">
      <c r="L122" s="27" t="s">
        <v>237</v>
      </c>
      <c r="M122" s="27" t="s">
        <v>448</v>
      </c>
      <c r="N122" s="141">
        <v>64.32252593124144</v>
      </c>
      <c r="O122" s="20" t="s">
        <v>684</v>
      </c>
      <c r="P122" s="27">
        <f>IF(N122&lt;100,4)</f>
        <v>4</v>
      </c>
      <c r="Q122" s="27"/>
    </row>
    <row r="123" spans="12:17" ht="11.25" customHeight="1">
      <c r="L123" s="27" t="s">
        <v>238</v>
      </c>
      <c r="M123" s="27" t="s">
        <v>449</v>
      </c>
      <c r="N123" s="141">
        <v>44.46546830652791</v>
      </c>
      <c r="O123" s="20" t="s">
        <v>684</v>
      </c>
      <c r="P123" s="27">
        <f t="shared" si="21"/>
        <v>3</v>
      </c>
      <c r="Q123" s="27"/>
    </row>
    <row r="124" spans="12:17" ht="11.25" customHeight="1">
      <c r="L124" s="27" t="s">
        <v>239</v>
      </c>
      <c r="M124" s="27" t="s">
        <v>450</v>
      </c>
      <c r="N124" s="141">
        <v>41.21333774650594</v>
      </c>
      <c r="O124" s="20" t="s">
        <v>684</v>
      </c>
      <c r="P124" s="27">
        <f t="shared" si="21"/>
        <v>3</v>
      </c>
      <c r="Q124" s="27"/>
    </row>
    <row r="125" spans="12:17" ht="11.25" customHeight="1">
      <c r="L125" s="27" t="s">
        <v>240</v>
      </c>
      <c r="M125" s="27" t="s">
        <v>451</v>
      </c>
      <c r="N125" s="141">
        <v>70.0278486887909</v>
      </c>
      <c r="O125" s="20" t="s">
        <v>684</v>
      </c>
      <c r="P125" s="27">
        <f>IF(N125&lt;100,4)</f>
        <v>4</v>
      </c>
      <c r="Q125" s="27"/>
    </row>
    <row r="126" spans="12:17" ht="11.25" customHeight="1">
      <c r="L126" s="27" t="s">
        <v>468</v>
      </c>
      <c r="M126" s="27" t="s">
        <v>162</v>
      </c>
      <c r="N126" s="141">
        <v>0</v>
      </c>
      <c r="O126" s="20" t="s">
        <v>684</v>
      </c>
      <c r="P126" s="27">
        <f t="shared" si="10"/>
        <v>1</v>
      </c>
      <c r="Q126" s="27"/>
    </row>
    <row r="127" spans="12:17" ht="11.25" customHeight="1">
      <c r="L127" s="27" t="s">
        <v>469</v>
      </c>
      <c r="M127" s="27" t="s">
        <v>161</v>
      </c>
      <c r="N127" s="141">
        <v>28.79402744648555</v>
      </c>
      <c r="O127" s="20" t="s">
        <v>684</v>
      </c>
      <c r="P127" s="27">
        <f aca="true" t="shared" si="22" ref="P127:P128">IF(N127&lt;40,2)</f>
        <v>2</v>
      </c>
      <c r="Q127" s="27"/>
    </row>
    <row r="128" spans="12:17" ht="11.25" customHeight="1">
      <c r="L128" s="27" t="s">
        <v>470</v>
      </c>
      <c r="M128" s="27" t="s">
        <v>160</v>
      </c>
      <c r="N128" s="141">
        <v>27.075038284839202</v>
      </c>
      <c r="O128" s="20" t="s">
        <v>684</v>
      </c>
      <c r="P128" s="27">
        <f t="shared" si="22"/>
        <v>2</v>
      </c>
      <c r="Q128" s="27"/>
    </row>
    <row r="129" spans="12:17" ht="11.25" customHeight="1">
      <c r="L129" s="27" t="s">
        <v>471</v>
      </c>
      <c r="M129" s="27" t="s">
        <v>472</v>
      </c>
      <c r="N129" s="141">
        <v>106.34184068058778</v>
      </c>
      <c r="O129" s="20" t="s">
        <v>684</v>
      </c>
      <c r="P129" s="27">
        <v>5</v>
      </c>
      <c r="Q129" s="27"/>
    </row>
    <row r="130" spans="12:17" ht="11.25" customHeight="1">
      <c r="L130" s="27" t="s">
        <v>473</v>
      </c>
      <c r="M130" s="27" t="s">
        <v>474</v>
      </c>
      <c r="N130" s="141">
        <v>111.62360289758678</v>
      </c>
      <c r="O130" s="20" t="s">
        <v>684</v>
      </c>
      <c r="P130" s="27">
        <v>5</v>
      </c>
      <c r="Q130" s="27"/>
    </row>
    <row r="131" spans="12:17" ht="11.25" customHeight="1">
      <c r="L131" s="107" t="s">
        <v>475</v>
      </c>
      <c r="M131" s="107" t="s">
        <v>476</v>
      </c>
      <c r="N131" s="141">
        <v>93.29147062263284</v>
      </c>
      <c r="O131" s="20" t="s">
        <v>684</v>
      </c>
      <c r="P131" s="27">
        <f aca="true" t="shared" si="23" ref="P131:P136">IF(N131&lt;100,4)</f>
        <v>4</v>
      </c>
      <c r="Q131" s="19"/>
    </row>
    <row r="132" spans="12:17" ht="11.25" customHeight="1">
      <c r="L132" s="107" t="s">
        <v>477</v>
      </c>
      <c r="M132" s="107" t="s">
        <v>478</v>
      </c>
      <c r="N132" s="141">
        <v>88.71822033898304</v>
      </c>
      <c r="O132" s="20" t="s">
        <v>684</v>
      </c>
      <c r="P132" s="27">
        <f t="shared" si="23"/>
        <v>4</v>
      </c>
      <c r="Q132" s="19"/>
    </row>
    <row r="133" spans="12:17" ht="11.25" customHeight="1">
      <c r="L133" s="27" t="s">
        <v>479</v>
      </c>
      <c r="M133" s="27" t="s">
        <v>480</v>
      </c>
      <c r="N133" s="141">
        <v>66.69678020411332</v>
      </c>
      <c r="O133" s="20" t="s">
        <v>684</v>
      </c>
      <c r="P133" s="27">
        <f t="shared" si="23"/>
        <v>4</v>
      </c>
      <c r="Q133" s="27"/>
    </row>
    <row r="134" spans="12:17" ht="11.25" customHeight="1">
      <c r="L134" s="27" t="s">
        <v>481</v>
      </c>
      <c r="M134" s="27" t="s">
        <v>482</v>
      </c>
      <c r="N134" s="141">
        <v>64.40804169769174</v>
      </c>
      <c r="O134" s="20" t="s">
        <v>684</v>
      </c>
      <c r="P134" s="27">
        <f t="shared" si="23"/>
        <v>4</v>
      </c>
      <c r="Q134" s="27"/>
    </row>
    <row r="135" spans="12:17" ht="11.25" customHeight="1">
      <c r="L135" s="27" t="s">
        <v>483</v>
      </c>
      <c r="M135" s="27" t="s">
        <v>484</v>
      </c>
      <c r="N135" s="141">
        <v>75.69945848375451</v>
      </c>
      <c r="O135" s="20" t="s">
        <v>684</v>
      </c>
      <c r="P135" s="27">
        <f t="shared" si="23"/>
        <v>4</v>
      </c>
      <c r="Q135" s="27"/>
    </row>
    <row r="136" spans="12:17" ht="11.25" customHeight="1">
      <c r="L136" s="27" t="s">
        <v>485</v>
      </c>
      <c r="M136" s="27" t="s">
        <v>486</v>
      </c>
      <c r="N136" s="141">
        <v>65.98572308900438</v>
      </c>
      <c r="O136" s="20" t="s">
        <v>684</v>
      </c>
      <c r="P136" s="27">
        <f t="shared" si="23"/>
        <v>4</v>
      </c>
      <c r="Q136" s="27"/>
    </row>
    <row r="137" spans="12:17" ht="11.25" customHeight="1">
      <c r="L137" s="27" t="s">
        <v>487</v>
      </c>
      <c r="M137" s="27" t="s">
        <v>488</v>
      </c>
      <c r="N137" s="141">
        <v>0</v>
      </c>
      <c r="O137" s="20" t="s">
        <v>684</v>
      </c>
      <c r="P137" s="27">
        <f aca="true" t="shared" si="24" ref="P137:P191">IF(N137&lt;20,1)</f>
        <v>1</v>
      </c>
      <c r="Q137" s="27"/>
    </row>
    <row r="138" spans="12:17" ht="11.25" customHeight="1">
      <c r="L138" s="27" t="s">
        <v>489</v>
      </c>
      <c r="M138" s="27" t="s">
        <v>490</v>
      </c>
      <c r="N138" s="141">
        <v>55.4128936342749</v>
      </c>
      <c r="O138" s="20" t="s">
        <v>684</v>
      </c>
      <c r="P138" s="27">
        <f>IF(N138&lt;60,3)</f>
        <v>3</v>
      </c>
      <c r="Q138" s="27"/>
    </row>
    <row r="139" spans="12:17" ht="11.25" customHeight="1">
      <c r="L139" s="27" t="s">
        <v>491</v>
      </c>
      <c r="M139" s="27" t="s">
        <v>492</v>
      </c>
      <c r="N139" s="141">
        <v>26.266351238519345</v>
      </c>
      <c r="O139" s="20" t="s">
        <v>684</v>
      </c>
      <c r="P139" s="27">
        <f aca="true" t="shared" si="25" ref="P139:P140">IF(N139&lt;40,2)</f>
        <v>2</v>
      </c>
      <c r="Q139" s="27"/>
    </row>
    <row r="140" spans="12:17" ht="11.25" customHeight="1">
      <c r="L140" s="27" t="s">
        <v>493</v>
      </c>
      <c r="M140" s="27" t="s">
        <v>494</v>
      </c>
      <c r="N140" s="141">
        <v>39.17325772272795</v>
      </c>
      <c r="O140" s="20" t="s">
        <v>684</v>
      </c>
      <c r="P140" s="27">
        <f t="shared" si="25"/>
        <v>2</v>
      </c>
      <c r="Q140" s="27"/>
    </row>
    <row r="141" spans="12:17" ht="11.25" customHeight="1">
      <c r="L141" s="27" t="s">
        <v>495</v>
      </c>
      <c r="M141" s="27" t="s">
        <v>496</v>
      </c>
      <c r="N141" s="141">
        <v>88.28602332855849</v>
      </c>
      <c r="O141" s="20" t="s">
        <v>684</v>
      </c>
      <c r="P141" s="27">
        <f aca="true" t="shared" si="26" ref="P141">IF(N141&lt;100,4)</f>
        <v>4</v>
      </c>
      <c r="Q141" s="27"/>
    </row>
    <row r="142" spans="12:17" ht="11.25" customHeight="1">
      <c r="L142" s="27" t="s">
        <v>497</v>
      </c>
      <c r="M142" s="27" t="s">
        <v>498</v>
      </c>
      <c r="N142" s="141">
        <v>105.52548576768818</v>
      </c>
      <c r="O142" s="20" t="s">
        <v>684</v>
      </c>
      <c r="P142" s="27">
        <v>5</v>
      </c>
      <c r="Q142" s="27"/>
    </row>
    <row r="143" spans="12:17" ht="11.25" customHeight="1">
      <c r="L143" s="27" t="s">
        <v>499</v>
      </c>
      <c r="M143" s="27" t="s">
        <v>500</v>
      </c>
      <c r="N143" s="141">
        <v>16.581685528333956</v>
      </c>
      <c r="O143" s="20" t="s">
        <v>684</v>
      </c>
      <c r="P143" s="27">
        <f t="shared" si="24"/>
        <v>1</v>
      </c>
      <c r="Q143" s="27"/>
    </row>
    <row r="144" spans="12:17" ht="11.25" customHeight="1">
      <c r="L144" s="27" t="s">
        <v>501</v>
      </c>
      <c r="M144" s="27" t="s">
        <v>502</v>
      </c>
      <c r="N144" s="141">
        <v>135.25636602028845</v>
      </c>
      <c r="O144" s="20" t="s">
        <v>684</v>
      </c>
      <c r="P144" s="27">
        <v>5</v>
      </c>
      <c r="Q144" s="27"/>
    </row>
    <row r="145" spans="12:17" ht="11.25" customHeight="1">
      <c r="L145" s="27" t="s">
        <v>503</v>
      </c>
      <c r="M145" s="27" t="s">
        <v>504</v>
      </c>
      <c r="N145" s="141">
        <v>90.68909042020093</v>
      </c>
      <c r="O145" s="20" t="s">
        <v>684</v>
      </c>
      <c r="P145" s="27">
        <f aca="true" t="shared" si="27" ref="P145">IF(N145&lt;100,4)</f>
        <v>4</v>
      </c>
      <c r="Q145" s="27"/>
    </row>
    <row r="146" spans="12:17" ht="11.25" customHeight="1">
      <c r="L146" s="27" t="s">
        <v>505</v>
      </c>
      <c r="M146" s="27" t="s">
        <v>506</v>
      </c>
      <c r="N146" s="141">
        <v>127.83384525376626</v>
      </c>
      <c r="O146" s="20" t="s">
        <v>684</v>
      </c>
      <c r="P146" s="27">
        <v>5</v>
      </c>
      <c r="Q146" s="27"/>
    </row>
    <row r="147" spans="12:17" ht="11.25" customHeight="1">
      <c r="L147" s="27" t="s">
        <v>507</v>
      </c>
      <c r="M147" s="27" t="s">
        <v>508</v>
      </c>
      <c r="N147" s="141">
        <v>33.748082495312765</v>
      </c>
      <c r="O147" s="20" t="s">
        <v>684</v>
      </c>
      <c r="P147" s="27">
        <f aca="true" t="shared" si="28" ref="P147:P171">IF(N147&lt;40,2)</f>
        <v>2</v>
      </c>
      <c r="Q147" s="27"/>
    </row>
    <row r="148" spans="12:17" ht="11.25" customHeight="1">
      <c r="L148" s="27" t="s">
        <v>509</v>
      </c>
      <c r="M148" s="27" t="s">
        <v>510</v>
      </c>
      <c r="N148" s="141">
        <v>70.0539179031052</v>
      </c>
      <c r="O148" s="20" t="s">
        <v>684</v>
      </c>
      <c r="P148" s="27">
        <f aca="true" t="shared" si="29" ref="P148:P150">IF(N148&lt;100,4)</f>
        <v>4</v>
      </c>
      <c r="Q148" s="27"/>
    </row>
    <row r="149" spans="12:17" ht="11.25" customHeight="1">
      <c r="L149" s="27" t="s">
        <v>511</v>
      </c>
      <c r="M149" s="27" t="s">
        <v>512</v>
      </c>
      <c r="N149" s="141">
        <v>113.64665398895228</v>
      </c>
      <c r="O149" s="20" t="s">
        <v>684</v>
      </c>
      <c r="P149" s="27">
        <v>5</v>
      </c>
      <c r="Q149" s="27"/>
    </row>
    <row r="150" spans="12:17" ht="11.25" customHeight="1">
      <c r="L150" s="27" t="s">
        <v>719</v>
      </c>
      <c r="M150" s="27" t="s">
        <v>802</v>
      </c>
      <c r="N150" s="141">
        <v>66.35749114796313</v>
      </c>
      <c r="O150" s="27"/>
      <c r="P150" s="27">
        <f t="shared" si="29"/>
        <v>4</v>
      </c>
      <c r="Q150" s="27"/>
    </row>
    <row r="151" spans="12:17" ht="11.25" customHeight="1">
      <c r="L151" s="27" t="s">
        <v>531</v>
      </c>
      <c r="M151" s="27" t="s">
        <v>382</v>
      </c>
      <c r="N151" s="141">
        <v>57.90658104176958</v>
      </c>
      <c r="O151" s="20" t="s">
        <v>684</v>
      </c>
      <c r="P151" s="27">
        <f aca="true" t="shared" si="30" ref="P151:P156">IF(N151&lt;60,3)</f>
        <v>3</v>
      </c>
      <c r="Q151" s="27"/>
    </row>
    <row r="152" spans="12:17" ht="11.25" customHeight="1">
      <c r="L152" s="27" t="s">
        <v>532</v>
      </c>
      <c r="M152" s="27" t="s">
        <v>533</v>
      </c>
      <c r="N152" s="141">
        <v>48.14668991506834</v>
      </c>
      <c r="O152" s="20" t="s">
        <v>684</v>
      </c>
      <c r="P152" s="27">
        <f t="shared" si="30"/>
        <v>3</v>
      </c>
      <c r="Q152" s="27"/>
    </row>
    <row r="153" spans="12:17" ht="11.25" customHeight="1">
      <c r="L153" s="27" t="s">
        <v>534</v>
      </c>
      <c r="M153" s="27" t="s">
        <v>383</v>
      </c>
      <c r="N153" s="141">
        <v>74.03016531647238</v>
      </c>
      <c r="O153" s="20" t="s">
        <v>684</v>
      </c>
      <c r="P153" s="27">
        <f aca="true" t="shared" si="31" ref="P153">IF(N153&lt;100,4)</f>
        <v>4</v>
      </c>
      <c r="Q153" s="27"/>
    </row>
    <row r="154" spans="12:17" ht="11.25" customHeight="1">
      <c r="L154" s="27" t="s">
        <v>535</v>
      </c>
      <c r="M154" s="27" t="s">
        <v>384</v>
      </c>
      <c r="N154" s="141">
        <v>168.32887375334468</v>
      </c>
      <c r="O154" s="20" t="s">
        <v>684</v>
      </c>
      <c r="P154" s="27">
        <v>5</v>
      </c>
      <c r="Q154" s="27"/>
    </row>
    <row r="155" spans="12:17" ht="11.25" customHeight="1">
      <c r="L155" s="27" t="s">
        <v>536</v>
      </c>
      <c r="M155" s="27" t="s">
        <v>537</v>
      </c>
      <c r="N155" s="141">
        <v>41.59700660775416</v>
      </c>
      <c r="O155" s="20" t="s">
        <v>684</v>
      </c>
      <c r="P155" s="27">
        <f t="shared" si="30"/>
        <v>3</v>
      </c>
      <c r="Q155" s="27"/>
    </row>
    <row r="156" spans="12:17" ht="11.25" customHeight="1">
      <c r="L156" s="27" t="s">
        <v>538</v>
      </c>
      <c r="M156" s="27" t="s">
        <v>539</v>
      </c>
      <c r="N156" s="141">
        <v>57.379804998318946</v>
      </c>
      <c r="O156" s="20" t="s">
        <v>684</v>
      </c>
      <c r="P156" s="27">
        <f t="shared" si="30"/>
        <v>3</v>
      </c>
      <c r="Q156" s="27"/>
    </row>
    <row r="157" spans="12:17" ht="11.25" customHeight="1">
      <c r="L157" s="42" t="s">
        <v>540</v>
      </c>
      <c r="M157" s="27" t="s">
        <v>385</v>
      </c>
      <c r="N157" s="141">
        <v>61.56604901374776</v>
      </c>
      <c r="O157" s="20" t="s">
        <v>684</v>
      </c>
      <c r="P157" s="27">
        <f>IF(N157&lt;100,4)</f>
        <v>4</v>
      </c>
      <c r="Q157" s="42"/>
    </row>
    <row r="158" spans="12:17" ht="11.25" customHeight="1">
      <c r="L158" s="42" t="s">
        <v>541</v>
      </c>
      <c r="M158" s="42" t="s">
        <v>542</v>
      </c>
      <c r="N158" s="141">
        <v>34.67578144350325</v>
      </c>
      <c r="O158" s="20" t="s">
        <v>684</v>
      </c>
      <c r="P158" s="27">
        <f t="shared" si="28"/>
        <v>2</v>
      </c>
      <c r="Q158" s="42"/>
    </row>
    <row r="159" spans="12:17" ht="11.25" customHeight="1">
      <c r="L159" s="42" t="s">
        <v>543</v>
      </c>
      <c r="M159" s="42" t="s">
        <v>544</v>
      </c>
      <c r="N159" s="141">
        <v>69.10078455039228</v>
      </c>
      <c r="O159" s="20" t="s">
        <v>684</v>
      </c>
      <c r="P159" s="27">
        <f>IF(N159&lt;100,4)</f>
        <v>4</v>
      </c>
      <c r="Q159" s="42"/>
    </row>
    <row r="160" spans="12:17" ht="11.25" customHeight="1">
      <c r="L160" s="27" t="s">
        <v>545</v>
      </c>
      <c r="M160" s="27" t="s">
        <v>546</v>
      </c>
      <c r="N160" s="141">
        <v>54.778962082823696</v>
      </c>
      <c r="O160" s="20" t="s">
        <v>684</v>
      </c>
      <c r="P160" s="27">
        <f aca="true" t="shared" si="32" ref="P160:P165">IF(N160&lt;60,3)</f>
        <v>3</v>
      </c>
      <c r="Q160" s="27"/>
    </row>
    <row r="161" spans="12:17" ht="11.25" customHeight="1">
      <c r="L161" s="42" t="s">
        <v>547</v>
      </c>
      <c r="M161" s="42" t="s">
        <v>548</v>
      </c>
      <c r="N161" s="141">
        <v>69.41664283671719</v>
      </c>
      <c r="O161" s="20" t="s">
        <v>684</v>
      </c>
      <c r="P161" s="27">
        <f aca="true" t="shared" si="33" ref="P161:P164">IF(N161&lt;100,4)</f>
        <v>4</v>
      </c>
      <c r="Q161" s="42"/>
    </row>
    <row r="162" spans="12:17" ht="11.25" customHeight="1">
      <c r="L162" s="42" t="s">
        <v>549</v>
      </c>
      <c r="M162" s="42" t="s">
        <v>386</v>
      </c>
      <c r="N162" s="141">
        <v>89.1863438110994</v>
      </c>
      <c r="O162" s="20" t="s">
        <v>684</v>
      </c>
      <c r="P162" s="27">
        <f t="shared" si="33"/>
        <v>4</v>
      </c>
      <c r="Q162" s="42"/>
    </row>
    <row r="163" spans="12:17" ht="11.25" customHeight="1">
      <c r="L163" s="42" t="s">
        <v>550</v>
      </c>
      <c r="M163" s="42" t="s">
        <v>551</v>
      </c>
      <c r="N163" s="141">
        <v>87.22906927326817</v>
      </c>
      <c r="O163" s="20" t="s">
        <v>684</v>
      </c>
      <c r="P163" s="27">
        <f t="shared" si="33"/>
        <v>4</v>
      </c>
      <c r="Q163" s="42"/>
    </row>
    <row r="164" spans="12:17" ht="11.25" customHeight="1">
      <c r="L164" s="42" t="s">
        <v>552</v>
      </c>
      <c r="M164" s="42" t="s">
        <v>553</v>
      </c>
      <c r="N164" s="141">
        <v>70.99933229468061</v>
      </c>
      <c r="O164" s="20" t="s">
        <v>684</v>
      </c>
      <c r="P164" s="27">
        <f t="shared" si="33"/>
        <v>4</v>
      </c>
      <c r="Q164" s="42"/>
    </row>
    <row r="165" spans="12:17" ht="11.25" customHeight="1">
      <c r="L165" s="42" t="s">
        <v>554</v>
      </c>
      <c r="M165" s="42" t="s">
        <v>387</v>
      </c>
      <c r="N165" s="141">
        <v>51.214164563769494</v>
      </c>
      <c r="O165" s="20" t="s">
        <v>684</v>
      </c>
      <c r="P165" s="27">
        <f t="shared" si="32"/>
        <v>3</v>
      </c>
      <c r="Q165" s="42"/>
    </row>
    <row r="166" spans="12:17" ht="11.25" customHeight="1">
      <c r="L166" s="42" t="s">
        <v>555</v>
      </c>
      <c r="M166" s="42" t="s">
        <v>556</v>
      </c>
      <c r="N166" s="141">
        <v>67.55871108683779</v>
      </c>
      <c r="O166" s="20" t="s">
        <v>684</v>
      </c>
      <c r="P166" s="27">
        <f>IF(N166&lt;100,4)</f>
        <v>4</v>
      </c>
      <c r="Q166" s="42"/>
    </row>
    <row r="167" spans="12:17" ht="11.25" customHeight="1">
      <c r="L167" s="42" t="s">
        <v>557</v>
      </c>
      <c r="M167" s="42" t="s">
        <v>558</v>
      </c>
      <c r="N167" s="141">
        <v>20.53011867066307</v>
      </c>
      <c r="O167" s="20" t="s">
        <v>684</v>
      </c>
      <c r="P167" s="27">
        <f t="shared" si="28"/>
        <v>2</v>
      </c>
      <c r="Q167" s="42"/>
    </row>
    <row r="168" spans="12:17" ht="11.25" customHeight="1">
      <c r="L168" s="42" t="s">
        <v>559</v>
      </c>
      <c r="M168" s="42" t="s">
        <v>560</v>
      </c>
      <c r="N168" s="141">
        <v>44.22830611591418</v>
      </c>
      <c r="O168" s="20" t="s">
        <v>684</v>
      </c>
      <c r="P168" s="27">
        <f>IF(N168&lt;60,3)</f>
        <v>3</v>
      </c>
      <c r="Q168" s="42"/>
    </row>
    <row r="169" spans="12:17" ht="11.25" customHeight="1">
      <c r="L169" s="27" t="s">
        <v>561</v>
      </c>
      <c r="M169" s="27" t="s">
        <v>562</v>
      </c>
      <c r="N169" s="141">
        <v>33.65319829499918</v>
      </c>
      <c r="O169" s="20" t="s">
        <v>684</v>
      </c>
      <c r="P169" s="27">
        <f t="shared" si="28"/>
        <v>2</v>
      </c>
      <c r="Q169" s="27"/>
    </row>
    <row r="170" spans="12:17" ht="11.25" customHeight="1">
      <c r="L170" s="27" t="s">
        <v>563</v>
      </c>
      <c r="M170" s="27" t="s">
        <v>564</v>
      </c>
      <c r="N170" s="141">
        <v>81.61497718111862</v>
      </c>
      <c r="O170" s="20" t="s">
        <v>684</v>
      </c>
      <c r="P170" s="27">
        <f>IF(N170&lt;100,4)</f>
        <v>4</v>
      </c>
      <c r="Q170" s="27"/>
    </row>
    <row r="171" spans="12:17" ht="11.25" customHeight="1">
      <c r="L171" s="27" t="s">
        <v>565</v>
      </c>
      <c r="M171" s="27" t="s">
        <v>566</v>
      </c>
      <c r="N171" s="141">
        <v>21.832057687257354</v>
      </c>
      <c r="O171" s="20" t="s">
        <v>684</v>
      </c>
      <c r="P171" s="27">
        <f t="shared" si="28"/>
        <v>2</v>
      </c>
      <c r="Q171" s="27"/>
    </row>
    <row r="172" spans="12:17" ht="11.25" customHeight="1">
      <c r="L172" s="27" t="s">
        <v>567</v>
      </c>
      <c r="M172" s="27" t="s">
        <v>388</v>
      </c>
      <c r="N172" s="141">
        <v>0</v>
      </c>
      <c r="O172" s="20" t="s">
        <v>684</v>
      </c>
      <c r="P172" s="27">
        <f t="shared" si="24"/>
        <v>1</v>
      </c>
      <c r="Q172" s="27"/>
    </row>
    <row r="173" spans="12:17" ht="11.25" customHeight="1">
      <c r="L173" s="27" t="s">
        <v>568</v>
      </c>
      <c r="M173" s="27" t="s">
        <v>389</v>
      </c>
      <c r="N173" s="141">
        <v>0</v>
      </c>
      <c r="O173" s="20" t="s">
        <v>684</v>
      </c>
      <c r="P173" s="27">
        <f t="shared" si="24"/>
        <v>1</v>
      </c>
      <c r="Q173" s="27"/>
    </row>
    <row r="174" spans="12:17" ht="11.25" customHeight="1">
      <c r="L174" s="27" t="s">
        <v>569</v>
      </c>
      <c r="M174" s="27" t="s">
        <v>570</v>
      </c>
      <c r="N174" s="141">
        <v>48.828325112337346</v>
      </c>
      <c r="O174" s="20" t="s">
        <v>684</v>
      </c>
      <c r="P174" s="27">
        <f>IF(N174&lt;60,3)</f>
        <v>3</v>
      </c>
      <c r="Q174" s="27"/>
    </row>
    <row r="175" spans="12:17" ht="11.25" customHeight="1">
      <c r="L175" s="27" t="s">
        <v>571</v>
      </c>
      <c r="M175" s="27" t="s">
        <v>572</v>
      </c>
      <c r="N175" s="141">
        <v>39.06192723103136</v>
      </c>
      <c r="O175" s="20" t="s">
        <v>684</v>
      </c>
      <c r="P175" s="27">
        <f aca="true" t="shared" si="34" ref="P175:P189">IF(N175&lt;40,2)</f>
        <v>2</v>
      </c>
      <c r="Q175" s="27"/>
    </row>
    <row r="176" spans="12:17" ht="11.25" customHeight="1">
      <c r="L176" s="27" t="s">
        <v>573</v>
      </c>
      <c r="M176" s="27" t="s">
        <v>574</v>
      </c>
      <c r="N176" s="141">
        <v>43.96224674218042</v>
      </c>
      <c r="O176" s="20" t="s">
        <v>684</v>
      </c>
      <c r="P176" s="27">
        <f aca="true" t="shared" si="35" ref="P176:P177">IF(N176&lt;60,3)</f>
        <v>3</v>
      </c>
      <c r="Q176" s="27"/>
    </row>
    <row r="177" spans="12:17" ht="11.25" customHeight="1">
      <c r="L177" s="27" t="s">
        <v>575</v>
      </c>
      <c r="M177" s="27" t="s">
        <v>576</v>
      </c>
      <c r="N177" s="141">
        <v>48.7952194666361</v>
      </c>
      <c r="O177" s="20" t="s">
        <v>684</v>
      </c>
      <c r="P177" s="27">
        <f t="shared" si="35"/>
        <v>3</v>
      </c>
      <c r="Q177" s="27"/>
    </row>
    <row r="178" spans="12:17" ht="11.25" customHeight="1">
      <c r="L178" s="27" t="s">
        <v>577</v>
      </c>
      <c r="M178" s="27" t="s">
        <v>578</v>
      </c>
      <c r="N178" s="141">
        <v>36.310335819812494</v>
      </c>
      <c r="O178" s="20" t="s">
        <v>684</v>
      </c>
      <c r="P178" s="27">
        <f t="shared" si="34"/>
        <v>2</v>
      </c>
      <c r="Q178" s="27"/>
    </row>
    <row r="179" spans="12:17" ht="11.25" customHeight="1">
      <c r="L179" s="27" t="s">
        <v>579</v>
      </c>
      <c r="M179" s="27" t="s">
        <v>369</v>
      </c>
      <c r="N179" s="141">
        <v>153.19569514605755</v>
      </c>
      <c r="O179" s="20" t="s">
        <v>684</v>
      </c>
      <c r="P179" s="27">
        <v>5</v>
      </c>
      <c r="Q179" s="27"/>
    </row>
    <row r="180" spans="12:17" ht="11.25" customHeight="1">
      <c r="L180" s="27" t="s">
        <v>580</v>
      </c>
      <c r="M180" s="27" t="s">
        <v>581</v>
      </c>
      <c r="N180" s="141">
        <v>33.82206444677988</v>
      </c>
      <c r="O180" s="20" t="s">
        <v>684</v>
      </c>
      <c r="P180" s="27">
        <f t="shared" si="34"/>
        <v>2</v>
      </c>
      <c r="Q180" s="27"/>
    </row>
    <row r="181" spans="12:19" ht="11.25" customHeight="1">
      <c r="L181" s="27" t="s">
        <v>582</v>
      </c>
      <c r="M181" s="27" t="s">
        <v>583</v>
      </c>
      <c r="N181" s="141">
        <v>59.12615661251452</v>
      </c>
      <c r="O181" s="20" t="s">
        <v>684</v>
      </c>
      <c r="P181" s="27">
        <f aca="true" t="shared" si="36" ref="P181:P182">IF(N181&lt;60,3)</f>
        <v>3</v>
      </c>
      <c r="Q181" s="27"/>
      <c r="R181" s="20"/>
      <c r="S181" s="20"/>
    </row>
    <row r="182" spans="12:18" ht="11.25" customHeight="1">
      <c r="L182" s="27" t="s">
        <v>803</v>
      </c>
      <c r="M182" s="27" t="s">
        <v>804</v>
      </c>
      <c r="N182" s="141">
        <v>59.63596902283825</v>
      </c>
      <c r="O182" s="27"/>
      <c r="P182" s="27">
        <f t="shared" si="36"/>
        <v>3</v>
      </c>
      <c r="Q182" s="27"/>
      <c r="R182" s="20"/>
    </row>
    <row r="183" spans="12:19" ht="11.25" customHeight="1">
      <c r="L183" s="27" t="s">
        <v>588</v>
      </c>
      <c r="M183" s="27" t="s">
        <v>589</v>
      </c>
      <c r="N183" s="141">
        <v>114.46663419386265</v>
      </c>
      <c r="O183" s="20" t="s">
        <v>684</v>
      </c>
      <c r="P183" s="27">
        <v>5</v>
      </c>
      <c r="Q183" s="27"/>
      <c r="R183" s="20"/>
      <c r="S183" s="20"/>
    </row>
    <row r="184" spans="12:17" ht="11.25" customHeight="1">
      <c r="L184" s="27" t="s">
        <v>590</v>
      </c>
      <c r="M184" s="27" t="s">
        <v>591</v>
      </c>
      <c r="N184" s="141">
        <v>80.2427961579509</v>
      </c>
      <c r="O184" s="20" t="s">
        <v>684</v>
      </c>
      <c r="P184" s="27">
        <f aca="true" t="shared" si="37" ref="P184:P186">IF(N184&lt;100,4)</f>
        <v>4</v>
      </c>
      <c r="Q184" s="27"/>
    </row>
    <row r="185" spans="12:17" ht="11.25" customHeight="1">
      <c r="L185" s="27" t="s">
        <v>592</v>
      </c>
      <c r="M185" s="27" t="s">
        <v>593</v>
      </c>
      <c r="N185" s="141">
        <v>65.48607268031728</v>
      </c>
      <c r="O185" s="20" t="s">
        <v>684</v>
      </c>
      <c r="P185" s="27">
        <f t="shared" si="37"/>
        <v>4</v>
      </c>
      <c r="Q185" s="27"/>
    </row>
    <row r="186" spans="12:17" ht="11.25" customHeight="1">
      <c r="L186" s="27" t="s">
        <v>594</v>
      </c>
      <c r="M186" s="27" t="s">
        <v>595</v>
      </c>
      <c r="N186" s="141">
        <v>71.78280773143439</v>
      </c>
      <c r="O186" s="20" t="s">
        <v>684</v>
      </c>
      <c r="P186" s="27">
        <f t="shared" si="37"/>
        <v>4</v>
      </c>
      <c r="Q186" s="27"/>
    </row>
    <row r="187" spans="12:17" ht="11.25" customHeight="1">
      <c r="L187" s="27" t="s">
        <v>597</v>
      </c>
      <c r="M187" s="27" t="s">
        <v>598</v>
      </c>
      <c r="N187" s="141">
        <v>24.783434474452218</v>
      </c>
      <c r="O187" s="20" t="s">
        <v>684</v>
      </c>
      <c r="P187" s="27">
        <f t="shared" si="34"/>
        <v>2</v>
      </c>
      <c r="Q187" s="27"/>
    </row>
    <row r="188" spans="12:17" ht="11.25" customHeight="1">
      <c r="L188" s="27" t="s">
        <v>243</v>
      </c>
      <c r="M188" s="27" t="s">
        <v>245</v>
      </c>
      <c r="N188" s="141">
        <v>43.47962415209507</v>
      </c>
      <c r="O188" s="20" t="s">
        <v>684</v>
      </c>
      <c r="P188" s="27">
        <f>IF(N188&lt;60,3)</f>
        <v>3</v>
      </c>
      <c r="Q188" s="27"/>
    </row>
    <row r="189" spans="12:17" ht="11.25" customHeight="1">
      <c r="L189" s="27" t="s">
        <v>244</v>
      </c>
      <c r="M189" s="27" t="s">
        <v>596</v>
      </c>
      <c r="N189" s="141">
        <v>27.42125483019808</v>
      </c>
      <c r="O189" s="20" t="s">
        <v>684</v>
      </c>
      <c r="P189" s="27">
        <f t="shared" si="34"/>
        <v>2</v>
      </c>
      <c r="Q189" s="27"/>
    </row>
    <row r="190" spans="12:17" ht="11.25" customHeight="1">
      <c r="L190" s="42" t="s">
        <v>246</v>
      </c>
      <c r="M190" s="42" t="s">
        <v>247</v>
      </c>
      <c r="N190" s="141">
        <v>12.977054468793998</v>
      </c>
      <c r="O190" s="20" t="s">
        <v>684</v>
      </c>
      <c r="P190" s="27">
        <f t="shared" si="24"/>
        <v>1</v>
      </c>
      <c r="Q190" s="42"/>
    </row>
    <row r="191" spans="12:17" ht="11.25" customHeight="1">
      <c r="L191" s="42" t="s">
        <v>599</v>
      </c>
      <c r="M191" s="42" t="s">
        <v>600</v>
      </c>
      <c r="N191" s="141">
        <v>0</v>
      </c>
      <c r="O191" s="20" t="s">
        <v>684</v>
      </c>
      <c r="P191" s="27">
        <f t="shared" si="24"/>
        <v>1</v>
      </c>
      <c r="Q191" s="42"/>
    </row>
    <row r="192" spans="12:17" ht="11.25" customHeight="1">
      <c r="L192" s="42" t="s">
        <v>601</v>
      </c>
      <c r="M192" s="42" t="s">
        <v>602</v>
      </c>
      <c r="N192" s="141">
        <v>58.70899221147038</v>
      </c>
      <c r="O192" s="20" t="s">
        <v>684</v>
      </c>
      <c r="P192" s="27">
        <f aca="true" t="shared" si="38" ref="P192:P193">IF(N192&lt;60,3)</f>
        <v>3</v>
      </c>
      <c r="Q192" s="42"/>
    </row>
    <row r="193" spans="12:17" ht="11.25" customHeight="1">
      <c r="L193" s="42" t="s">
        <v>603</v>
      </c>
      <c r="M193" s="42" t="s">
        <v>604</v>
      </c>
      <c r="N193" s="141">
        <v>43.95268351640884</v>
      </c>
      <c r="O193" s="20" t="s">
        <v>684</v>
      </c>
      <c r="P193" s="27">
        <f t="shared" si="38"/>
        <v>3</v>
      </c>
      <c r="Q193" s="42"/>
    </row>
    <row r="194" spans="12:17" ht="11.25" customHeight="1">
      <c r="L194" s="42" t="s">
        <v>605</v>
      </c>
      <c r="M194" s="42" t="s">
        <v>606</v>
      </c>
      <c r="N194" s="141">
        <v>33.03939856424171</v>
      </c>
      <c r="O194" s="20" t="s">
        <v>684</v>
      </c>
      <c r="P194" s="27">
        <f aca="true" t="shared" si="39" ref="P194:P197">IF(N194&lt;40,2)</f>
        <v>2</v>
      </c>
      <c r="Q194" s="42"/>
    </row>
    <row r="195" spans="12:17" ht="11.25" customHeight="1">
      <c r="L195" s="42" t="s">
        <v>607</v>
      </c>
      <c r="M195" s="42" t="s">
        <v>608</v>
      </c>
      <c r="N195" s="141">
        <v>65.05641011337805</v>
      </c>
      <c r="O195" s="20" t="s">
        <v>684</v>
      </c>
      <c r="P195" s="27">
        <f>IF(N195&lt;100,4)</f>
        <v>4</v>
      </c>
      <c r="Q195" s="42"/>
    </row>
    <row r="196" spans="12:17" ht="11.25" customHeight="1">
      <c r="L196" s="42" t="s">
        <v>609</v>
      </c>
      <c r="M196" s="42" t="s">
        <v>610</v>
      </c>
      <c r="N196" s="141">
        <v>48.84593004461111</v>
      </c>
      <c r="O196" s="20" t="s">
        <v>684</v>
      </c>
      <c r="P196" s="27">
        <f aca="true" t="shared" si="40" ref="P196">IF(N196&lt;60,3)</f>
        <v>3</v>
      </c>
      <c r="Q196" s="42"/>
    </row>
    <row r="197" spans="12:17" ht="11.25" customHeight="1">
      <c r="L197" s="42" t="s">
        <v>611</v>
      </c>
      <c r="M197" s="42" t="s">
        <v>612</v>
      </c>
      <c r="N197" s="141">
        <v>26.30570438982769</v>
      </c>
      <c r="O197" s="20" t="s">
        <v>684</v>
      </c>
      <c r="P197" s="27">
        <f t="shared" si="39"/>
        <v>2</v>
      </c>
      <c r="Q197" s="42"/>
    </row>
    <row r="198" spans="12:17" ht="11.25" customHeight="1">
      <c r="L198" s="42" t="s">
        <v>613</v>
      </c>
      <c r="M198" s="42" t="s">
        <v>614</v>
      </c>
      <c r="N198" s="141">
        <v>19.76276856051175</v>
      </c>
      <c r="O198" s="20" t="s">
        <v>684</v>
      </c>
      <c r="P198" s="27">
        <f aca="true" t="shared" si="41" ref="P198:P239">IF(N198&lt;20,1)</f>
        <v>1</v>
      </c>
      <c r="Q198" s="42"/>
    </row>
    <row r="199" spans="12:17" ht="11.25" customHeight="1">
      <c r="L199" s="42" t="s">
        <v>615</v>
      </c>
      <c r="M199" s="42" t="s">
        <v>616</v>
      </c>
      <c r="N199" s="141">
        <v>12.07965747893526</v>
      </c>
      <c r="O199" s="20" t="s">
        <v>684</v>
      </c>
      <c r="P199" s="27">
        <f t="shared" si="41"/>
        <v>1</v>
      </c>
      <c r="Q199" s="42"/>
    </row>
    <row r="200" spans="12:17" ht="11.25" customHeight="1">
      <c r="L200" s="42" t="s">
        <v>805</v>
      </c>
      <c r="M200" s="42" t="s">
        <v>806</v>
      </c>
      <c r="N200" s="141">
        <v>65.14761521744641</v>
      </c>
      <c r="O200" s="42"/>
      <c r="P200" s="27">
        <f>IF(N200&lt;100,4)</f>
        <v>4</v>
      </c>
      <c r="Q200" s="20">
        <v>2011</v>
      </c>
    </row>
    <row r="201" spans="12:17" ht="11.25" customHeight="1">
      <c r="L201" s="42" t="s">
        <v>8</v>
      </c>
      <c r="M201" s="42" t="s">
        <v>78</v>
      </c>
      <c r="N201" s="141">
        <v>0</v>
      </c>
      <c r="O201" s="20" t="s">
        <v>684</v>
      </c>
      <c r="P201" s="27">
        <f t="shared" si="41"/>
        <v>1</v>
      </c>
      <c r="Q201" s="42"/>
    </row>
    <row r="202" spans="12:17" ht="11.25" customHeight="1">
      <c r="L202" s="42" t="s">
        <v>660</v>
      </c>
      <c r="M202" s="42" t="s">
        <v>79</v>
      </c>
      <c r="N202" s="141">
        <v>56.074766355140184</v>
      </c>
      <c r="O202" s="20" t="s">
        <v>684</v>
      </c>
      <c r="P202" s="27">
        <f aca="true" t="shared" si="42" ref="P202">IF(N202&lt;60,3)</f>
        <v>3</v>
      </c>
      <c r="Q202" s="42"/>
    </row>
    <row r="203" spans="12:17" ht="11.25" customHeight="1">
      <c r="L203" s="42" t="s">
        <v>80</v>
      </c>
      <c r="M203" s="42" t="s">
        <v>81</v>
      </c>
      <c r="N203" s="141">
        <v>71.10945644080417</v>
      </c>
      <c r="O203" s="20" t="s">
        <v>684</v>
      </c>
      <c r="P203" s="27">
        <f>IF(N203&lt;100,4)</f>
        <v>4</v>
      </c>
      <c r="Q203" s="42"/>
    </row>
    <row r="204" spans="12:17" ht="11.25" customHeight="1">
      <c r="L204" s="42" t="s">
        <v>82</v>
      </c>
      <c r="M204" s="42" t="s">
        <v>83</v>
      </c>
      <c r="N204" s="141">
        <v>17.760030424034987</v>
      </c>
      <c r="O204" s="20" t="s">
        <v>684</v>
      </c>
      <c r="P204" s="27">
        <f t="shared" si="41"/>
        <v>1</v>
      </c>
      <c r="Q204" s="42"/>
    </row>
    <row r="205" spans="12:20" ht="11.25" customHeight="1">
      <c r="L205" s="42" t="s">
        <v>84</v>
      </c>
      <c r="M205" s="42" t="s">
        <v>85</v>
      </c>
      <c r="N205" s="141">
        <v>27.44701769718156</v>
      </c>
      <c r="O205" s="20" t="s">
        <v>684</v>
      </c>
      <c r="P205" s="27">
        <f>IF(N205&lt;40,2)</f>
        <v>2</v>
      </c>
      <c r="Q205" s="42"/>
      <c r="R205" s="16"/>
      <c r="S205" s="16"/>
      <c r="T205" s="16"/>
    </row>
    <row r="206" spans="12:20" ht="11.25" customHeight="1">
      <c r="L206" s="27" t="s">
        <v>86</v>
      </c>
      <c r="M206" s="27" t="s">
        <v>87</v>
      </c>
      <c r="N206" s="141">
        <v>17.124481810080976</v>
      </c>
      <c r="O206" s="20" t="s">
        <v>684</v>
      </c>
      <c r="P206" s="27">
        <f t="shared" si="41"/>
        <v>1</v>
      </c>
      <c r="Q206" s="27"/>
      <c r="R206" s="16"/>
      <c r="S206" s="16"/>
      <c r="T206" s="16"/>
    </row>
    <row r="207" spans="12:20" ht="11.25" customHeight="1">
      <c r="L207" s="27" t="s">
        <v>88</v>
      </c>
      <c r="M207" s="27" t="s">
        <v>89</v>
      </c>
      <c r="N207" s="141">
        <v>5.795156469224668</v>
      </c>
      <c r="O207" s="20" t="s">
        <v>684</v>
      </c>
      <c r="P207" s="27">
        <f t="shared" si="41"/>
        <v>1</v>
      </c>
      <c r="Q207" s="27"/>
      <c r="R207" s="16"/>
      <c r="S207" s="16"/>
      <c r="T207" s="16"/>
    </row>
    <row r="208" spans="12:17" ht="11.25" customHeight="1">
      <c r="L208" s="27" t="s">
        <v>90</v>
      </c>
      <c r="M208" s="27" t="s">
        <v>91</v>
      </c>
      <c r="N208" s="141">
        <v>17.73642509268009</v>
      </c>
      <c r="O208" s="20" t="s">
        <v>684</v>
      </c>
      <c r="P208" s="27">
        <f t="shared" si="41"/>
        <v>1</v>
      </c>
      <c r="Q208" s="27"/>
    </row>
    <row r="209" spans="12:17" ht="11.25" customHeight="1">
      <c r="L209" s="27" t="s">
        <v>92</v>
      </c>
      <c r="M209" s="27" t="s">
        <v>93</v>
      </c>
      <c r="N209" s="141">
        <v>4.054963345964515</v>
      </c>
      <c r="O209" s="20" t="s">
        <v>684</v>
      </c>
      <c r="P209" s="27">
        <f t="shared" si="41"/>
        <v>1</v>
      </c>
      <c r="Q209" s="27"/>
    </row>
    <row r="210" spans="12:17" ht="11.25" customHeight="1">
      <c r="L210" s="27" t="s">
        <v>807</v>
      </c>
      <c r="M210" s="27" t="s">
        <v>808</v>
      </c>
      <c r="N210" s="141">
        <v>124.11407643528095</v>
      </c>
      <c r="O210" s="27"/>
      <c r="P210" s="27">
        <v>5</v>
      </c>
      <c r="Q210" s="20">
        <v>2010</v>
      </c>
    </row>
    <row r="211" spans="12:17" ht="11.25" customHeight="1">
      <c r="L211" s="27" t="s">
        <v>9</v>
      </c>
      <c r="M211" s="27" t="s">
        <v>108</v>
      </c>
      <c r="N211" s="161" t="s">
        <v>368</v>
      </c>
      <c r="O211" s="20"/>
      <c r="P211" s="161" t="s">
        <v>368</v>
      </c>
      <c r="Q211" s="27"/>
    </row>
    <row r="212" spans="12:17" ht="11.25" customHeight="1">
      <c r="L212" s="27" t="s">
        <v>10</v>
      </c>
      <c r="M212" s="27" t="s">
        <v>661</v>
      </c>
      <c r="N212" s="161" t="s">
        <v>368</v>
      </c>
      <c r="O212" s="20"/>
      <c r="P212" s="161" t="s">
        <v>368</v>
      </c>
      <c r="Q212" s="27"/>
    </row>
    <row r="213" spans="12:17" ht="11.25" customHeight="1">
      <c r="L213" s="42" t="s">
        <v>73</v>
      </c>
      <c r="M213" s="42" t="s">
        <v>74</v>
      </c>
      <c r="N213" s="161" t="s">
        <v>368</v>
      </c>
      <c r="O213" s="20"/>
      <c r="P213" s="161" t="s">
        <v>368</v>
      </c>
      <c r="Q213" s="42"/>
    </row>
    <row r="214" spans="12:17" ht="11.25" customHeight="1">
      <c r="L214" s="42" t="s">
        <v>111</v>
      </c>
      <c r="M214" s="42" t="s">
        <v>142</v>
      </c>
      <c r="N214" s="141">
        <v>37.43909092619419</v>
      </c>
      <c r="O214" s="20" t="s">
        <v>684</v>
      </c>
      <c r="P214" s="27">
        <f>IF(N214&lt;40,2)</f>
        <v>2</v>
      </c>
      <c r="Q214" s="42"/>
    </row>
    <row r="215" spans="12:17" ht="11.25" customHeight="1">
      <c r="L215" s="42" t="s">
        <v>112</v>
      </c>
      <c r="M215" s="42" t="s">
        <v>143</v>
      </c>
      <c r="N215" s="141">
        <v>17.129135538954106</v>
      </c>
      <c r="O215" s="20" t="s">
        <v>684</v>
      </c>
      <c r="P215" s="27">
        <f t="shared" si="41"/>
        <v>1</v>
      </c>
      <c r="Q215" s="42"/>
    </row>
    <row r="216" spans="12:17" ht="11.25" customHeight="1">
      <c r="L216" s="42" t="s">
        <v>113</v>
      </c>
      <c r="M216" s="42" t="s">
        <v>144</v>
      </c>
      <c r="N216" s="141">
        <v>11.464509155229454</v>
      </c>
      <c r="O216" s="20" t="s">
        <v>684</v>
      </c>
      <c r="P216" s="27">
        <f t="shared" si="41"/>
        <v>1</v>
      </c>
      <c r="Q216" s="42"/>
    </row>
    <row r="217" spans="12:17" ht="11.25" customHeight="1">
      <c r="L217" s="27" t="s">
        <v>114</v>
      </c>
      <c r="M217" s="42" t="s">
        <v>145</v>
      </c>
      <c r="N217" s="141">
        <v>27.547521555311427</v>
      </c>
      <c r="O217" s="20" t="s">
        <v>684</v>
      </c>
      <c r="P217" s="27">
        <f>IF(N217&lt;40,2)</f>
        <v>2</v>
      </c>
      <c r="Q217" s="27"/>
    </row>
    <row r="218" spans="12:17" ht="11.25" customHeight="1">
      <c r="L218" s="27" t="s">
        <v>115</v>
      </c>
      <c r="M218" s="42" t="s">
        <v>146</v>
      </c>
      <c r="N218" s="141">
        <v>8.634996846082712</v>
      </c>
      <c r="O218" s="20" t="s">
        <v>684</v>
      </c>
      <c r="P218" s="27">
        <f t="shared" si="41"/>
        <v>1</v>
      </c>
      <c r="Q218" s="27"/>
    </row>
    <row r="219" spans="12:17" ht="11.25" customHeight="1">
      <c r="L219" s="42" t="s">
        <v>116</v>
      </c>
      <c r="M219" s="42" t="s">
        <v>147</v>
      </c>
      <c r="N219" s="141">
        <v>23.872667340337745</v>
      </c>
      <c r="O219" s="20" t="s">
        <v>684</v>
      </c>
      <c r="P219" s="27">
        <f>IF(N219&lt;40,2)</f>
        <v>2</v>
      </c>
      <c r="Q219" s="42"/>
    </row>
    <row r="220" spans="12:17" ht="11.25" customHeight="1">
      <c r="L220" s="42" t="s">
        <v>117</v>
      </c>
      <c r="M220" s="42" t="s">
        <v>148</v>
      </c>
      <c r="N220" s="141">
        <v>19.659600208969177</v>
      </c>
      <c r="O220" s="20" t="s">
        <v>684</v>
      </c>
      <c r="P220" s="27">
        <f t="shared" si="41"/>
        <v>1</v>
      </c>
      <c r="Q220" s="42"/>
    </row>
    <row r="221" spans="12:17" ht="11.25" customHeight="1">
      <c r="L221" s="42" t="s">
        <v>201</v>
      </c>
      <c r="M221" s="42" t="s">
        <v>11</v>
      </c>
      <c r="N221" s="141">
        <v>12.578740448789729</v>
      </c>
      <c r="O221" s="20" t="s">
        <v>684</v>
      </c>
      <c r="P221" s="27">
        <f t="shared" si="41"/>
        <v>1</v>
      </c>
      <c r="Q221" s="42"/>
    </row>
    <row r="222" spans="12:17" ht="11.25" customHeight="1">
      <c r="L222" s="42" t="s">
        <v>202</v>
      </c>
      <c r="M222" s="27" t="s">
        <v>203</v>
      </c>
      <c r="N222" s="141">
        <v>25.706738472319</v>
      </c>
      <c r="O222" s="20" t="s">
        <v>684</v>
      </c>
      <c r="P222" s="27">
        <f>IF(N222&lt;40,2)</f>
        <v>2</v>
      </c>
      <c r="Q222" s="42"/>
    </row>
    <row r="223" spans="12:17" ht="11.25" customHeight="1">
      <c r="L223" s="42" t="s">
        <v>204</v>
      </c>
      <c r="M223" s="42" t="s">
        <v>205</v>
      </c>
      <c r="N223" s="141">
        <v>14.008985073184869</v>
      </c>
      <c r="O223" s="20" t="s">
        <v>684</v>
      </c>
      <c r="P223" s="27">
        <f t="shared" si="41"/>
        <v>1</v>
      </c>
      <c r="Q223" s="42"/>
    </row>
    <row r="224" spans="12:17" ht="11.25" customHeight="1">
      <c r="L224" s="42" t="s">
        <v>206</v>
      </c>
      <c r="M224" s="42" t="s">
        <v>12</v>
      </c>
      <c r="N224" s="141">
        <v>2.799171662599262</v>
      </c>
      <c r="O224" s="20" t="s">
        <v>684</v>
      </c>
      <c r="P224" s="27">
        <f t="shared" si="41"/>
        <v>1</v>
      </c>
      <c r="Q224" s="42"/>
    </row>
    <row r="225" spans="12:17" ht="11.25" customHeight="1">
      <c r="L225" s="42" t="s">
        <v>207</v>
      </c>
      <c r="M225" s="42" t="s">
        <v>13</v>
      </c>
      <c r="N225" s="141">
        <v>9.777452990412007</v>
      </c>
      <c r="O225" s="20" t="s">
        <v>684</v>
      </c>
      <c r="P225" s="27">
        <f t="shared" si="41"/>
        <v>1</v>
      </c>
      <c r="Q225" s="42"/>
    </row>
    <row r="226" spans="12:17" ht="11.25" customHeight="1">
      <c r="L226" s="42" t="s">
        <v>208</v>
      </c>
      <c r="M226" s="42" t="s">
        <v>149</v>
      </c>
      <c r="N226" s="141">
        <v>11.497140618546167</v>
      </c>
      <c r="O226" s="20" t="s">
        <v>684</v>
      </c>
      <c r="P226" s="27">
        <f t="shared" si="41"/>
        <v>1</v>
      </c>
      <c r="Q226" s="42"/>
    </row>
    <row r="227" spans="12:17" ht="11.25" customHeight="1">
      <c r="L227" s="27" t="s">
        <v>209</v>
      </c>
      <c r="M227" s="27" t="s">
        <v>150</v>
      </c>
      <c r="N227" s="141">
        <v>9.081624636656453</v>
      </c>
      <c r="O227" s="20" t="s">
        <v>684</v>
      </c>
      <c r="P227" s="27">
        <f t="shared" si="41"/>
        <v>1</v>
      </c>
      <c r="Q227" s="27"/>
    </row>
    <row r="228" spans="12:17" ht="11.25" customHeight="1">
      <c r="L228" s="27" t="s">
        <v>210</v>
      </c>
      <c r="M228" s="27" t="s">
        <v>14</v>
      </c>
      <c r="N228" s="141">
        <v>15.363811028471584</v>
      </c>
      <c r="O228" s="20" t="s">
        <v>684</v>
      </c>
      <c r="P228" s="27">
        <f t="shared" si="41"/>
        <v>1</v>
      </c>
      <c r="Q228" s="27"/>
    </row>
    <row r="229" spans="12:17" ht="11.25" customHeight="1">
      <c r="L229" s="27" t="s">
        <v>211</v>
      </c>
      <c r="M229" s="27" t="s">
        <v>151</v>
      </c>
      <c r="N229" s="141">
        <v>19.89683124539425</v>
      </c>
      <c r="O229" s="20" t="s">
        <v>684</v>
      </c>
      <c r="P229" s="27">
        <f t="shared" si="41"/>
        <v>1</v>
      </c>
      <c r="Q229" s="27"/>
    </row>
    <row r="230" spans="12:17" ht="11.25" customHeight="1">
      <c r="L230" s="27" t="s">
        <v>212</v>
      </c>
      <c r="M230" s="27" t="s">
        <v>152</v>
      </c>
      <c r="N230" s="141">
        <v>6.498806033310158</v>
      </c>
      <c r="O230" s="20" t="s">
        <v>684</v>
      </c>
      <c r="P230" s="27">
        <f t="shared" si="41"/>
        <v>1</v>
      </c>
      <c r="Q230" s="27"/>
    </row>
    <row r="231" spans="12:17" ht="11.25" customHeight="1">
      <c r="L231" s="27" t="s">
        <v>213</v>
      </c>
      <c r="M231" s="27" t="s">
        <v>250</v>
      </c>
      <c r="N231" s="141">
        <v>9.331333510821976</v>
      </c>
      <c r="O231" s="20" t="s">
        <v>684</v>
      </c>
      <c r="P231" s="27">
        <f t="shared" si="41"/>
        <v>1</v>
      </c>
      <c r="Q231" s="27"/>
    </row>
    <row r="232" spans="12:17" ht="11.25" customHeight="1">
      <c r="L232" s="30" t="s">
        <v>214</v>
      </c>
      <c r="M232" s="30" t="s">
        <v>153</v>
      </c>
      <c r="N232" s="141">
        <v>0</v>
      </c>
      <c r="O232" s="20" t="s">
        <v>684</v>
      </c>
      <c r="P232" s="27">
        <f t="shared" si="41"/>
        <v>1</v>
      </c>
      <c r="Q232" s="30"/>
    </row>
    <row r="233" spans="12:17" ht="11.25" customHeight="1">
      <c r="L233" s="30" t="s">
        <v>215</v>
      </c>
      <c r="M233" s="30" t="s">
        <v>251</v>
      </c>
      <c r="N233" s="141">
        <v>10.711440652000736</v>
      </c>
      <c r="O233" s="20" t="s">
        <v>684</v>
      </c>
      <c r="P233" s="27">
        <f t="shared" si="41"/>
        <v>1</v>
      </c>
      <c r="Q233" s="30"/>
    </row>
    <row r="234" spans="12:17" ht="11.25" customHeight="1">
      <c r="L234" s="30" t="s">
        <v>216</v>
      </c>
      <c r="M234" s="30" t="s">
        <v>154</v>
      </c>
      <c r="N234" s="141">
        <v>5.696646927122663</v>
      </c>
      <c r="O234" s="20" t="s">
        <v>684</v>
      </c>
      <c r="P234" s="27">
        <f t="shared" si="41"/>
        <v>1</v>
      </c>
      <c r="Q234" s="30"/>
    </row>
    <row r="235" spans="12:17" ht="11.25" customHeight="1">
      <c r="L235" s="30" t="s">
        <v>217</v>
      </c>
      <c r="M235" s="30" t="s">
        <v>155</v>
      </c>
      <c r="N235" s="141">
        <v>16.799157630756124</v>
      </c>
      <c r="O235" s="20" t="s">
        <v>684</v>
      </c>
      <c r="P235" s="27">
        <f t="shared" si="41"/>
        <v>1</v>
      </c>
      <c r="Q235" s="30"/>
    </row>
    <row r="236" spans="12:17" ht="11.25" customHeight="1">
      <c r="L236" s="30" t="s">
        <v>218</v>
      </c>
      <c r="M236" s="30" t="s">
        <v>156</v>
      </c>
      <c r="N236" s="141">
        <v>6.131046325323855</v>
      </c>
      <c r="O236" s="20" t="s">
        <v>684</v>
      </c>
      <c r="P236" s="27">
        <f t="shared" si="41"/>
        <v>1</v>
      </c>
      <c r="Q236" s="30"/>
    </row>
    <row r="237" spans="12:17" ht="11.25" customHeight="1">
      <c r="L237" s="30" t="s">
        <v>219</v>
      </c>
      <c r="M237" s="30" t="s">
        <v>157</v>
      </c>
      <c r="N237" s="141">
        <v>19.837771116205253</v>
      </c>
      <c r="O237" s="20" t="s">
        <v>684</v>
      </c>
      <c r="P237" s="27">
        <f t="shared" si="41"/>
        <v>1</v>
      </c>
      <c r="Q237" s="30"/>
    </row>
    <row r="238" spans="12:17" ht="11.25" customHeight="1">
      <c r="L238" s="30" t="s">
        <v>220</v>
      </c>
      <c r="M238" s="30" t="s">
        <v>158</v>
      </c>
      <c r="N238" s="141">
        <v>10.71215569104985</v>
      </c>
      <c r="O238" s="20" t="s">
        <v>684</v>
      </c>
      <c r="P238" s="27">
        <f t="shared" si="41"/>
        <v>1</v>
      </c>
      <c r="Q238" s="30"/>
    </row>
    <row r="239" spans="12:17" ht="11.25" customHeight="1">
      <c r="L239" s="30" t="s">
        <v>221</v>
      </c>
      <c r="M239" s="30" t="s">
        <v>159</v>
      </c>
      <c r="N239" s="141">
        <v>8.049030091873929</v>
      </c>
      <c r="O239" s="20" t="s">
        <v>684</v>
      </c>
      <c r="P239" s="27">
        <f t="shared" si="41"/>
        <v>1</v>
      </c>
      <c r="Q239" s="30"/>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sheetPr>
  <dimension ref="A1:AD63"/>
  <sheetViews>
    <sheetView showGridLines="0" workbookViewId="0" topLeftCell="A1"/>
  </sheetViews>
  <sheetFormatPr defaultColWidth="10.57421875" defaultRowHeight="12"/>
  <cols>
    <col min="1" max="2" width="10.57421875" style="85" customWidth="1"/>
    <col min="3" max="3" width="33.7109375" style="85" customWidth="1"/>
    <col min="4" max="6" width="36.421875" style="85" customWidth="1"/>
    <col min="7" max="8" width="12.421875" style="85" customWidth="1"/>
    <col min="9" max="9" width="12.7109375" style="85" customWidth="1"/>
    <col min="10" max="16384" width="10.57421875" style="85" customWidth="1"/>
  </cols>
  <sheetData>
    <row r="1" spans="2:14" ht="11.25" customHeight="1">
      <c r="B1" s="86"/>
      <c r="C1" s="135"/>
      <c r="D1" s="87"/>
      <c r="E1" s="87"/>
      <c r="F1" s="87"/>
      <c r="G1" s="87"/>
      <c r="H1" s="87"/>
      <c r="I1" s="87"/>
      <c r="J1" s="87"/>
      <c r="K1" s="87"/>
      <c r="L1" s="87"/>
      <c r="M1" s="87"/>
      <c r="N1" s="87"/>
    </row>
    <row r="2" spans="3:14" ht="11.25" customHeight="1">
      <c r="C2" s="87"/>
      <c r="D2" s="87"/>
      <c r="E2" s="87"/>
      <c r="F2" s="87"/>
      <c r="G2" s="87"/>
      <c r="H2" s="87"/>
      <c r="I2" s="87"/>
      <c r="J2" s="87"/>
      <c r="K2" s="87"/>
      <c r="L2" s="87"/>
      <c r="M2" s="87"/>
      <c r="N2" s="87"/>
    </row>
    <row r="3" ht="11.25" customHeight="1">
      <c r="C3" s="118" t="s">
        <v>664</v>
      </c>
    </row>
    <row r="4" ht="11.25" customHeight="1">
      <c r="C4" s="118" t="s">
        <v>672</v>
      </c>
    </row>
    <row r="5" ht="11.25" customHeight="1"/>
    <row r="6" spans="3:30" ht="17.25">
      <c r="C6" s="123" t="s">
        <v>854</v>
      </c>
      <c r="N6" s="87"/>
      <c r="O6" s="87"/>
      <c r="P6" s="87"/>
      <c r="Q6" s="88"/>
      <c r="R6" s="88"/>
      <c r="S6" s="87"/>
      <c r="T6" s="88"/>
      <c r="U6" s="88"/>
      <c r="V6" s="87"/>
      <c r="W6" s="87"/>
      <c r="X6" s="87"/>
      <c r="Y6" s="87"/>
      <c r="Z6" s="87"/>
      <c r="AA6" s="88"/>
      <c r="AB6" s="88"/>
      <c r="AC6" s="87"/>
      <c r="AD6" s="87"/>
    </row>
    <row r="7" spans="3:30" ht="11.25" customHeight="1">
      <c r="C7" s="18"/>
      <c r="N7" s="87"/>
      <c r="O7" s="87"/>
      <c r="P7" s="87"/>
      <c r="Q7" s="89"/>
      <c r="R7" s="89"/>
      <c r="S7" s="87"/>
      <c r="T7" s="89"/>
      <c r="U7" s="89"/>
      <c r="V7" s="87"/>
      <c r="W7" s="87"/>
      <c r="X7" s="87"/>
      <c r="Y7" s="87"/>
      <c r="Z7" s="87"/>
      <c r="AA7" s="87"/>
      <c r="AB7" s="87"/>
      <c r="AC7" s="87"/>
      <c r="AD7" s="87"/>
    </row>
    <row r="8" spans="3:30" ht="11.25" customHeight="1">
      <c r="C8" s="18"/>
      <c r="N8" s="87"/>
      <c r="O8" s="87"/>
      <c r="P8" s="87"/>
      <c r="Q8" s="89"/>
      <c r="R8" s="89"/>
      <c r="S8" s="87"/>
      <c r="T8" s="89"/>
      <c r="U8" s="89"/>
      <c r="V8" s="87"/>
      <c r="W8" s="87"/>
      <c r="X8" s="87"/>
      <c r="Y8" s="87"/>
      <c r="Z8" s="87"/>
      <c r="AA8" s="87"/>
      <c r="AB8" s="87"/>
      <c r="AC8" s="87"/>
      <c r="AD8" s="87"/>
    </row>
    <row r="9" spans="14:30" ht="11.25" customHeight="1">
      <c r="N9" s="87"/>
      <c r="O9" s="87"/>
      <c r="P9" s="87"/>
      <c r="Q9" s="89"/>
      <c r="R9" s="89"/>
      <c r="S9" s="87"/>
      <c r="T9" s="89"/>
      <c r="U9" s="89"/>
      <c r="V9" s="87"/>
      <c r="W9" s="87"/>
      <c r="X9" s="87"/>
      <c r="Y9" s="87"/>
      <c r="Z9" s="87"/>
      <c r="AA9" s="88"/>
      <c r="AB9" s="88"/>
      <c r="AC9" s="87"/>
      <c r="AD9" s="87"/>
    </row>
    <row r="10" spans="3:30" ht="12" customHeight="1">
      <c r="C10" s="128" t="s">
        <v>849</v>
      </c>
      <c r="D10" s="126" t="s">
        <v>676</v>
      </c>
      <c r="E10" s="127" t="s">
        <v>851</v>
      </c>
      <c r="F10" s="127" t="s">
        <v>891</v>
      </c>
      <c r="N10" s="87"/>
      <c r="O10" s="87"/>
      <c r="P10" s="87"/>
      <c r="Q10" s="89"/>
      <c r="R10" s="89"/>
      <c r="S10" s="87"/>
      <c r="T10" s="89"/>
      <c r="U10" s="89"/>
      <c r="V10" s="87"/>
      <c r="W10" s="87"/>
      <c r="X10" s="87"/>
      <c r="Y10" s="87"/>
      <c r="Z10" s="87"/>
      <c r="AA10" s="88"/>
      <c r="AB10" s="88"/>
      <c r="AC10" s="87"/>
      <c r="AD10" s="87"/>
    </row>
    <row r="11" spans="1:30" ht="12" customHeight="1">
      <c r="A11" s="90"/>
      <c r="B11" s="96"/>
      <c r="C11" s="125" t="s">
        <v>666</v>
      </c>
      <c r="D11" s="129">
        <v>31311</v>
      </c>
      <c r="E11" s="169">
        <v>62.32646088638064</v>
      </c>
      <c r="F11" s="169">
        <v>7</v>
      </c>
      <c r="I11" s="91"/>
      <c r="J11" s="93"/>
      <c r="N11" s="87"/>
      <c r="O11" s="87"/>
      <c r="P11" s="87"/>
      <c r="Q11" s="89"/>
      <c r="R11" s="89"/>
      <c r="S11" s="87"/>
      <c r="T11" s="88"/>
      <c r="U11" s="88"/>
      <c r="V11" s="87"/>
      <c r="W11" s="87"/>
      <c r="X11" s="87"/>
      <c r="Y11" s="87"/>
      <c r="Z11" s="87"/>
      <c r="AA11" s="87"/>
      <c r="AB11" s="87"/>
      <c r="AC11" s="87"/>
      <c r="AD11" s="87"/>
    </row>
    <row r="12" spans="1:30" ht="12" customHeight="1">
      <c r="A12" s="90"/>
      <c r="B12" s="179"/>
      <c r="C12" s="97" t="s">
        <v>820</v>
      </c>
      <c r="D12" s="130">
        <v>7889</v>
      </c>
      <c r="E12" s="166">
        <v>1468.2910369105177</v>
      </c>
      <c r="F12" s="166">
        <v>23.4197599363282</v>
      </c>
      <c r="I12" s="91"/>
      <c r="J12" s="93"/>
      <c r="N12" s="87"/>
      <c r="O12" s="87"/>
      <c r="P12" s="87"/>
      <c r="Q12" s="89"/>
      <c r="R12" s="89"/>
      <c r="S12" s="87"/>
      <c r="T12" s="88"/>
      <c r="U12" s="88"/>
      <c r="V12" s="87"/>
      <c r="W12" s="87"/>
      <c r="X12" s="87"/>
      <c r="Y12" s="87"/>
      <c r="Z12" s="87"/>
      <c r="AA12" s="87"/>
      <c r="AB12" s="87"/>
      <c r="AC12" s="87"/>
      <c r="AD12" s="87"/>
    </row>
    <row r="13" spans="1:30" ht="12" customHeight="1">
      <c r="A13" s="90"/>
      <c r="B13" s="179"/>
      <c r="C13" s="98" t="s">
        <v>816</v>
      </c>
      <c r="D13" s="131">
        <v>3315</v>
      </c>
      <c r="E13" s="167">
        <v>86.01799652175917</v>
      </c>
      <c r="F13" s="167">
        <v>10.6019272160906</v>
      </c>
      <c r="I13" s="91"/>
      <c r="J13" s="99"/>
      <c r="K13" s="100"/>
      <c r="N13" s="87"/>
      <c r="O13" s="87"/>
      <c r="P13" s="87"/>
      <c r="Q13" s="89"/>
      <c r="R13" s="89"/>
      <c r="S13" s="87"/>
      <c r="T13" s="88"/>
      <c r="U13" s="88"/>
      <c r="V13" s="87"/>
      <c r="W13" s="87"/>
      <c r="X13" s="87"/>
      <c r="Y13" s="87"/>
      <c r="Z13" s="87"/>
      <c r="AA13" s="87"/>
      <c r="AB13" s="87"/>
      <c r="AC13" s="87"/>
      <c r="AD13" s="87"/>
    </row>
    <row r="14" spans="1:30" ht="12" customHeight="1">
      <c r="A14" s="90"/>
      <c r="B14" s="179"/>
      <c r="C14" s="98" t="s">
        <v>821</v>
      </c>
      <c r="D14" s="131">
        <v>1017</v>
      </c>
      <c r="E14" s="167">
        <v>237.83999191764983</v>
      </c>
      <c r="F14" s="167">
        <v>11.6015103637878</v>
      </c>
      <c r="I14" s="92"/>
      <c r="J14" s="99"/>
      <c r="N14" s="87"/>
      <c r="O14" s="87"/>
      <c r="P14" s="87"/>
      <c r="Q14" s="89"/>
      <c r="R14" s="89"/>
      <c r="S14" s="87"/>
      <c r="T14" s="88"/>
      <c r="U14" s="88"/>
      <c r="V14" s="87"/>
      <c r="W14" s="87"/>
      <c r="X14" s="87"/>
      <c r="Y14" s="87"/>
      <c r="Z14" s="87"/>
      <c r="AA14" s="87"/>
      <c r="AB14" s="87"/>
      <c r="AC14" s="87"/>
      <c r="AD14" s="87"/>
    </row>
    <row r="15" spans="1:30" ht="12" customHeight="1">
      <c r="A15" s="90"/>
      <c r="B15" s="179"/>
      <c r="C15" s="98" t="s">
        <v>822</v>
      </c>
      <c r="D15" s="131">
        <v>943</v>
      </c>
      <c r="E15" s="167">
        <v>576.8522585325809</v>
      </c>
      <c r="F15" s="167">
        <v>40.6567159031137</v>
      </c>
      <c r="I15" s="91"/>
      <c r="J15" s="93"/>
      <c r="K15" s="94"/>
      <c r="N15" s="87"/>
      <c r="O15" s="87"/>
      <c r="P15" s="87"/>
      <c r="Q15" s="89"/>
      <c r="R15" s="89"/>
      <c r="S15" s="87"/>
      <c r="T15" s="88"/>
      <c r="U15" s="88"/>
      <c r="V15" s="87"/>
      <c r="W15" s="87"/>
      <c r="X15" s="87"/>
      <c r="Y15" s="87"/>
      <c r="Z15" s="87"/>
      <c r="AA15" s="87"/>
      <c r="AB15" s="87"/>
      <c r="AC15" s="87"/>
      <c r="AD15" s="87"/>
    </row>
    <row r="16" spans="1:30" ht="12" customHeight="1">
      <c r="A16" s="101"/>
      <c r="B16" s="179"/>
      <c r="C16" s="98" t="s">
        <v>823</v>
      </c>
      <c r="D16" s="132">
        <v>940</v>
      </c>
      <c r="E16" s="167">
        <v>118.78432582692214</v>
      </c>
      <c r="F16" s="167">
        <v>19.742258514374</v>
      </c>
      <c r="I16" s="91"/>
      <c r="J16" s="99"/>
      <c r="N16" s="87"/>
      <c r="O16" s="87"/>
      <c r="P16" s="87"/>
      <c r="Q16" s="89"/>
      <c r="R16" s="89"/>
      <c r="S16" s="87"/>
      <c r="T16" s="89"/>
      <c r="U16" s="89"/>
      <c r="V16" s="87"/>
      <c r="W16" s="87"/>
      <c r="X16" s="87"/>
      <c r="Y16" s="87"/>
      <c r="Z16" s="87"/>
      <c r="AA16" s="87"/>
      <c r="AB16" s="87"/>
      <c r="AC16" s="87"/>
      <c r="AD16" s="87"/>
    </row>
    <row r="17" spans="1:30" ht="12" customHeight="1">
      <c r="A17" s="101"/>
      <c r="B17" s="179"/>
      <c r="C17" s="98" t="s">
        <v>824</v>
      </c>
      <c r="D17" s="132">
        <v>877</v>
      </c>
      <c r="E17" s="167">
        <v>102.01644756395308</v>
      </c>
      <c r="F17" s="167">
        <v>10.3056197943106</v>
      </c>
      <c r="I17" s="91"/>
      <c r="J17" s="99"/>
      <c r="N17" s="87"/>
      <c r="O17" s="87"/>
      <c r="P17" s="87"/>
      <c r="Q17" s="89"/>
      <c r="R17" s="89"/>
      <c r="S17" s="87"/>
      <c r="T17" s="89"/>
      <c r="U17" s="89"/>
      <c r="V17" s="87"/>
      <c r="W17" s="87"/>
      <c r="X17" s="87"/>
      <c r="Y17" s="87"/>
      <c r="Z17" s="87"/>
      <c r="AA17" s="87"/>
      <c r="AB17" s="87"/>
      <c r="AC17" s="87"/>
      <c r="AD17" s="87"/>
    </row>
    <row r="18" spans="1:30" ht="12" customHeight="1">
      <c r="A18" s="101"/>
      <c r="B18" s="179"/>
      <c r="C18" s="98" t="s">
        <v>825</v>
      </c>
      <c r="D18" s="132">
        <v>782</v>
      </c>
      <c r="E18" s="167">
        <v>261.08414020685746</v>
      </c>
      <c r="F18" s="167">
        <v>21.3589422134092</v>
      </c>
      <c r="I18" s="91"/>
      <c r="J18" s="99"/>
      <c r="N18" s="87"/>
      <c r="O18" s="87"/>
      <c r="P18" s="87"/>
      <c r="Q18" s="89"/>
      <c r="R18" s="89"/>
      <c r="S18" s="87"/>
      <c r="T18" s="89"/>
      <c r="U18" s="89"/>
      <c r="V18" s="87"/>
      <c r="W18" s="87"/>
      <c r="X18" s="87"/>
      <c r="Y18" s="87"/>
      <c r="Z18" s="87"/>
      <c r="AA18" s="87"/>
      <c r="AB18" s="87"/>
      <c r="AC18" s="87"/>
      <c r="AD18" s="87"/>
    </row>
    <row r="19" spans="1:30" ht="12" customHeight="1">
      <c r="A19" s="101"/>
      <c r="B19" s="179"/>
      <c r="C19" s="98" t="s">
        <v>826</v>
      </c>
      <c r="D19" s="132">
        <v>719</v>
      </c>
      <c r="E19" s="167">
        <v>288.10302788669014</v>
      </c>
      <c r="F19" s="167">
        <v>24.3861077194411</v>
      </c>
      <c r="I19" s="91"/>
      <c r="J19" s="99"/>
      <c r="N19" s="87"/>
      <c r="O19" s="87"/>
      <c r="P19" s="87"/>
      <c r="Q19" s="89"/>
      <c r="R19" s="89"/>
      <c r="S19" s="87"/>
      <c r="T19" s="89"/>
      <c r="U19" s="89"/>
      <c r="V19" s="87"/>
      <c r="W19" s="87"/>
      <c r="X19" s="87"/>
      <c r="Y19" s="87"/>
      <c r="Z19" s="87"/>
      <c r="AA19" s="87"/>
      <c r="AB19" s="87"/>
      <c r="AC19" s="87"/>
      <c r="AD19" s="87"/>
    </row>
    <row r="20" spans="1:30" ht="12" customHeight="1">
      <c r="A20" s="101"/>
      <c r="B20" s="179"/>
      <c r="C20" s="98" t="s">
        <v>827</v>
      </c>
      <c r="D20" s="132">
        <v>716</v>
      </c>
      <c r="E20" s="167">
        <v>179.03952297469667</v>
      </c>
      <c r="F20" s="167">
        <v>36.063080169839</v>
      </c>
      <c r="I20" s="91"/>
      <c r="J20" s="99"/>
      <c r="N20" s="87"/>
      <c r="O20" s="87"/>
      <c r="P20" s="87"/>
      <c r="Q20" s="89"/>
      <c r="R20" s="89"/>
      <c r="S20" s="87"/>
      <c r="T20" s="89"/>
      <c r="U20" s="89"/>
      <c r="V20" s="87"/>
      <c r="W20" s="87"/>
      <c r="X20" s="87"/>
      <c r="Y20" s="87"/>
      <c r="Z20" s="87"/>
      <c r="AA20" s="87"/>
      <c r="AB20" s="87"/>
      <c r="AC20" s="87"/>
      <c r="AD20" s="87"/>
    </row>
    <row r="21" spans="1:30" ht="12" customHeight="1">
      <c r="A21" s="101"/>
      <c r="B21" s="179"/>
      <c r="C21" s="98" t="s">
        <v>828</v>
      </c>
      <c r="D21" s="132">
        <v>716</v>
      </c>
      <c r="E21" s="167">
        <v>122.74665176792037</v>
      </c>
      <c r="F21" s="167">
        <v>9.86069699703215</v>
      </c>
      <c r="I21" s="91"/>
      <c r="J21" s="99"/>
      <c r="N21" s="87"/>
      <c r="O21" s="87"/>
      <c r="P21" s="87"/>
      <c r="Q21" s="89"/>
      <c r="R21" s="89"/>
      <c r="S21" s="87"/>
      <c r="T21" s="89"/>
      <c r="U21" s="89"/>
      <c r="V21" s="87"/>
      <c r="W21" s="87"/>
      <c r="X21" s="87"/>
      <c r="Y21" s="87"/>
      <c r="Z21" s="87"/>
      <c r="AA21" s="87"/>
      <c r="AB21" s="87"/>
      <c r="AC21" s="87"/>
      <c r="AD21" s="87"/>
    </row>
    <row r="22" spans="1:30" ht="12" customHeight="1">
      <c r="A22" s="90"/>
      <c r="B22" s="179"/>
      <c r="C22" s="98" t="s">
        <v>829</v>
      </c>
      <c r="D22" s="131">
        <v>700</v>
      </c>
      <c r="E22" s="167">
        <v>175.17938368889745</v>
      </c>
      <c r="F22" s="167">
        <v>14.1427855630445</v>
      </c>
      <c r="I22" s="92"/>
      <c r="J22" s="99"/>
      <c r="N22" s="87"/>
      <c r="O22" s="87"/>
      <c r="P22" s="87"/>
      <c r="Q22" s="88"/>
      <c r="R22" s="88"/>
      <c r="S22" s="87"/>
      <c r="T22" s="89"/>
      <c r="U22" s="89"/>
      <c r="V22" s="87"/>
      <c r="W22" s="87"/>
      <c r="X22" s="87"/>
      <c r="Y22" s="87"/>
      <c r="Z22" s="87"/>
      <c r="AA22" s="87"/>
      <c r="AB22" s="87"/>
      <c r="AC22" s="87"/>
      <c r="AD22" s="87"/>
    </row>
    <row r="23" spans="1:30" ht="12" customHeight="1">
      <c r="A23" s="90"/>
      <c r="B23" s="179"/>
      <c r="C23" s="98" t="s">
        <v>817</v>
      </c>
      <c r="D23" s="131">
        <v>641</v>
      </c>
      <c r="E23" s="167">
        <v>60.092627019032584</v>
      </c>
      <c r="F23" s="167">
        <v>20.9971174004193</v>
      </c>
      <c r="I23" s="91"/>
      <c r="J23" s="93"/>
      <c r="N23" s="87"/>
      <c r="O23" s="87"/>
      <c r="P23" s="87"/>
      <c r="Q23" s="88"/>
      <c r="R23" s="88"/>
      <c r="S23" s="87"/>
      <c r="T23" s="89"/>
      <c r="U23" s="89"/>
      <c r="V23" s="87"/>
      <c r="W23" s="87"/>
      <c r="X23" s="87"/>
      <c r="Y23" s="87"/>
      <c r="Z23" s="87"/>
      <c r="AA23" s="87"/>
      <c r="AB23" s="87"/>
      <c r="AC23" s="87"/>
      <c r="AD23" s="87"/>
    </row>
    <row r="24" spans="1:30" ht="12" customHeight="1">
      <c r="A24" s="90"/>
      <c r="B24" s="179"/>
      <c r="C24" s="98" t="s">
        <v>830</v>
      </c>
      <c r="D24" s="131">
        <v>637</v>
      </c>
      <c r="E24" s="167">
        <v>60.63522297246809</v>
      </c>
      <c r="F24" s="167">
        <v>8.07699135242056</v>
      </c>
      <c r="I24" s="67"/>
      <c r="J24" s="99"/>
      <c r="N24" s="87"/>
      <c r="O24" s="87"/>
      <c r="P24" s="87"/>
      <c r="Q24" s="88"/>
      <c r="R24" s="88"/>
      <c r="S24" s="87"/>
      <c r="T24" s="87"/>
      <c r="U24" s="87"/>
      <c r="V24" s="87"/>
      <c r="W24" s="87"/>
      <c r="X24" s="87"/>
      <c r="Y24" s="87"/>
      <c r="Z24" s="87"/>
      <c r="AA24" s="87"/>
      <c r="AB24" s="87"/>
      <c r="AC24" s="87"/>
      <c r="AD24" s="87"/>
    </row>
    <row r="25" spans="1:30" ht="12" customHeight="1">
      <c r="A25" s="90"/>
      <c r="B25" s="179"/>
      <c r="C25" s="98" t="s">
        <v>831</v>
      </c>
      <c r="D25" s="131">
        <v>619</v>
      </c>
      <c r="E25" s="167">
        <v>174.6644551908075</v>
      </c>
      <c r="F25" s="167">
        <v>56.4307333260402</v>
      </c>
      <c r="I25" s="67"/>
      <c r="N25" s="87"/>
      <c r="O25" s="87"/>
      <c r="P25" s="87"/>
      <c r="Q25" s="88"/>
      <c r="R25" s="88"/>
      <c r="S25" s="87"/>
      <c r="T25" s="87"/>
      <c r="U25" s="87"/>
      <c r="V25" s="87"/>
      <c r="W25" s="87"/>
      <c r="X25" s="87"/>
      <c r="Y25" s="87"/>
      <c r="Z25" s="87"/>
      <c r="AA25" s="87"/>
      <c r="AB25" s="87"/>
      <c r="AC25" s="87"/>
      <c r="AD25" s="87"/>
    </row>
    <row r="26" spans="1:19" ht="12" customHeight="1">
      <c r="A26" s="90"/>
      <c r="B26" s="179"/>
      <c r="C26" s="98" t="s">
        <v>818</v>
      </c>
      <c r="D26" s="131">
        <v>612</v>
      </c>
      <c r="E26" s="167">
        <v>10.304035206665862</v>
      </c>
      <c r="F26" s="167">
        <v>2.0309554782701</v>
      </c>
      <c r="I26" s="67"/>
      <c r="N26" s="87"/>
      <c r="O26" s="87"/>
      <c r="P26" s="87"/>
      <c r="Q26" s="89"/>
      <c r="R26" s="89"/>
      <c r="S26" s="87"/>
    </row>
    <row r="27" spans="1:19" ht="12" customHeight="1">
      <c r="A27" s="90"/>
      <c r="B27" s="179"/>
      <c r="C27" s="98" t="s">
        <v>832</v>
      </c>
      <c r="D27" s="131">
        <v>577</v>
      </c>
      <c r="E27" s="167">
        <v>140.34872645084585</v>
      </c>
      <c r="F27" s="167">
        <v>7.15371435230989</v>
      </c>
      <c r="I27" s="33"/>
      <c r="N27" s="87"/>
      <c r="O27" s="87"/>
      <c r="P27" s="87"/>
      <c r="Q27" s="89"/>
      <c r="R27" s="89"/>
      <c r="S27" s="87"/>
    </row>
    <row r="28" spans="1:19" ht="12" customHeight="1">
      <c r="A28" s="90"/>
      <c r="B28" s="179"/>
      <c r="C28" s="98" t="s">
        <v>833</v>
      </c>
      <c r="D28" s="131">
        <v>521</v>
      </c>
      <c r="E28" s="167">
        <v>96.33975499746299</v>
      </c>
      <c r="F28" s="167">
        <v>14.3628649642582</v>
      </c>
      <c r="I28" s="32"/>
      <c r="J28" s="34"/>
      <c r="K28" s="94"/>
      <c r="N28" s="87"/>
      <c r="O28" s="87"/>
      <c r="P28" s="87"/>
      <c r="Q28" s="89"/>
      <c r="R28" s="89"/>
      <c r="S28" s="87"/>
    </row>
    <row r="29" spans="1:19" ht="12" customHeight="1">
      <c r="A29" s="90"/>
      <c r="B29" s="179"/>
      <c r="C29" s="98" t="s">
        <v>819</v>
      </c>
      <c r="D29" s="131">
        <v>514</v>
      </c>
      <c r="E29" s="167">
        <v>74.50652113252812</v>
      </c>
      <c r="F29" s="167">
        <v>4.96145221899503</v>
      </c>
      <c r="I29" s="32"/>
      <c r="J29" s="34"/>
      <c r="K29" s="94"/>
      <c r="N29" s="87"/>
      <c r="O29" s="87"/>
      <c r="P29" s="87"/>
      <c r="Q29" s="89"/>
      <c r="R29" s="89"/>
      <c r="S29" s="87"/>
    </row>
    <row r="30" spans="1:19" ht="12" customHeight="1">
      <c r="A30" s="90"/>
      <c r="B30" s="179"/>
      <c r="C30" s="98" t="s">
        <v>834</v>
      </c>
      <c r="D30" s="131">
        <v>513</v>
      </c>
      <c r="E30" s="167">
        <v>139.79839599735118</v>
      </c>
      <c r="F30" s="167">
        <v>10.6913756236636</v>
      </c>
      <c r="K30" s="94"/>
      <c r="N30" s="87"/>
      <c r="O30" s="87"/>
      <c r="P30" s="87"/>
      <c r="Q30" s="89"/>
      <c r="R30" s="89"/>
      <c r="S30" s="87"/>
    </row>
    <row r="31" spans="1:19" ht="12" customHeight="1">
      <c r="A31" s="90"/>
      <c r="B31" s="179"/>
      <c r="C31" s="102" t="s">
        <v>835</v>
      </c>
      <c r="D31" s="133">
        <v>507</v>
      </c>
      <c r="E31" s="168">
        <v>40.251221608697634</v>
      </c>
      <c r="F31" s="168">
        <v>7.18637225691777</v>
      </c>
      <c r="N31" s="87"/>
      <c r="O31" s="87"/>
      <c r="P31" s="87"/>
      <c r="Q31" s="88"/>
      <c r="R31" s="88"/>
      <c r="S31" s="87"/>
    </row>
    <row r="32" spans="3:30" ht="12" customHeight="1">
      <c r="C32" s="128" t="s">
        <v>850</v>
      </c>
      <c r="D32" s="136" t="s">
        <v>676</v>
      </c>
      <c r="E32" s="181" t="s">
        <v>851</v>
      </c>
      <c r="F32" s="181" t="s">
        <v>891</v>
      </c>
      <c r="N32" s="87"/>
      <c r="O32" s="87"/>
      <c r="P32" s="87"/>
      <c r="Q32" s="89"/>
      <c r="R32" s="89"/>
      <c r="S32" s="87"/>
      <c r="T32" s="89"/>
      <c r="U32" s="89"/>
      <c r="V32" s="87"/>
      <c r="W32" s="87"/>
      <c r="X32" s="87"/>
      <c r="Y32" s="87"/>
      <c r="Z32" s="87"/>
      <c r="AA32" s="88"/>
      <c r="AB32" s="88"/>
      <c r="AC32" s="87"/>
      <c r="AD32" s="87"/>
    </row>
    <row r="33" spans="3:8" ht="12" customHeight="1">
      <c r="C33" s="124" t="s">
        <v>666</v>
      </c>
      <c r="D33" s="134">
        <v>15325</v>
      </c>
      <c r="E33" s="165">
        <v>30.4101529342764</v>
      </c>
      <c r="F33" s="165">
        <v>3.42</v>
      </c>
      <c r="G33" s="95"/>
      <c r="H33" s="103"/>
    </row>
    <row r="34" spans="2:8" ht="12" customHeight="1">
      <c r="B34" s="179"/>
      <c r="C34" s="97" t="s">
        <v>837</v>
      </c>
      <c r="D34" s="130">
        <v>2246</v>
      </c>
      <c r="E34" s="166">
        <v>208.564439633038</v>
      </c>
      <c r="F34" s="166">
        <v>15.4210686402339</v>
      </c>
      <c r="H34" s="103"/>
    </row>
    <row r="35" spans="2:8" ht="12" customHeight="1">
      <c r="B35" s="179"/>
      <c r="C35" s="98" t="s">
        <v>838</v>
      </c>
      <c r="D35" s="131">
        <v>2091</v>
      </c>
      <c r="E35" s="167">
        <v>265.329975447778</v>
      </c>
      <c r="F35" s="167">
        <v>175.832492431887</v>
      </c>
      <c r="H35" s="103"/>
    </row>
    <row r="36" spans="2:8" ht="12" customHeight="1">
      <c r="B36" s="179"/>
      <c r="C36" s="98" t="s">
        <v>839</v>
      </c>
      <c r="D36" s="131">
        <v>1334</v>
      </c>
      <c r="E36" s="167">
        <v>776.079530117005</v>
      </c>
      <c r="F36" s="167">
        <v>117.1326215229</v>
      </c>
      <c r="H36" s="103"/>
    </row>
    <row r="37" spans="2:8" ht="12" customHeight="1">
      <c r="B37" s="179"/>
      <c r="C37" s="98" t="s">
        <v>840</v>
      </c>
      <c r="D37" s="131">
        <v>1146</v>
      </c>
      <c r="E37" s="167">
        <v>213.152910988014</v>
      </c>
      <c r="F37" s="167">
        <v>23.8601371229172</v>
      </c>
      <c r="H37" s="103"/>
    </row>
    <row r="38" spans="2:8" ht="12" customHeight="1">
      <c r="B38" s="179"/>
      <c r="C38" s="98" t="s">
        <v>818</v>
      </c>
      <c r="D38" s="132">
        <v>950</v>
      </c>
      <c r="E38" s="167">
        <v>15.9948258927003</v>
      </c>
      <c r="F38" s="167">
        <v>3.15262696790294</v>
      </c>
      <c r="H38" s="103"/>
    </row>
    <row r="39" spans="2:8" ht="12" customHeight="1">
      <c r="B39" s="179"/>
      <c r="C39" s="98" t="s">
        <v>817</v>
      </c>
      <c r="D39" s="131">
        <v>875</v>
      </c>
      <c r="E39" s="167">
        <v>82.0297170696623</v>
      </c>
      <c r="F39" s="167">
        <v>28.6622117400419</v>
      </c>
      <c r="H39" s="103"/>
    </row>
    <row r="40" spans="1:30" ht="12" customHeight="1">
      <c r="A40" s="101"/>
      <c r="B40" s="179"/>
      <c r="C40" s="98" t="s">
        <v>831</v>
      </c>
      <c r="D40" s="132">
        <v>782</v>
      </c>
      <c r="E40" s="167">
        <v>220.658487817789</v>
      </c>
      <c r="F40" s="167">
        <v>71.2905225540605</v>
      </c>
      <c r="I40" s="91"/>
      <c r="J40" s="99"/>
      <c r="N40" s="87"/>
      <c r="O40" s="87"/>
      <c r="P40" s="87"/>
      <c r="Q40" s="89"/>
      <c r="R40" s="89"/>
      <c r="S40" s="87"/>
      <c r="T40" s="89"/>
      <c r="U40" s="89"/>
      <c r="V40" s="87"/>
      <c r="W40" s="87"/>
      <c r="X40" s="87"/>
      <c r="Y40" s="87"/>
      <c r="Z40" s="87"/>
      <c r="AA40" s="87"/>
      <c r="AB40" s="87"/>
      <c r="AC40" s="87"/>
      <c r="AD40" s="87"/>
    </row>
    <row r="41" spans="1:30" ht="12" customHeight="1">
      <c r="A41" s="101"/>
      <c r="B41" s="179"/>
      <c r="C41" s="98" t="s">
        <v>841</v>
      </c>
      <c r="D41" s="132">
        <v>629</v>
      </c>
      <c r="E41" s="167">
        <v>175.367134860672</v>
      </c>
      <c r="F41" s="167">
        <v>86.277844837046</v>
      </c>
      <c r="I41" s="91"/>
      <c r="J41" s="99"/>
      <c r="N41" s="87"/>
      <c r="O41" s="87"/>
      <c r="P41" s="87"/>
      <c r="Q41" s="89"/>
      <c r="R41" s="89"/>
      <c r="S41" s="87"/>
      <c r="T41" s="89"/>
      <c r="U41" s="89"/>
      <c r="V41" s="87"/>
      <c r="W41" s="87"/>
      <c r="X41" s="87"/>
      <c r="Y41" s="87"/>
      <c r="Z41" s="87"/>
      <c r="AA41" s="87"/>
      <c r="AB41" s="87"/>
      <c r="AC41" s="87"/>
      <c r="AD41" s="87"/>
    </row>
    <row r="42" spans="1:30" ht="12" customHeight="1">
      <c r="A42" s="101"/>
      <c r="B42" s="179"/>
      <c r="C42" s="98" t="s">
        <v>842</v>
      </c>
      <c r="D42" s="132">
        <v>612</v>
      </c>
      <c r="E42" s="167">
        <v>51.6331471643405</v>
      </c>
      <c r="F42" s="167">
        <v>50.9477785270098</v>
      </c>
      <c r="I42" s="91"/>
      <c r="J42" s="99"/>
      <c r="N42" s="87"/>
      <c r="O42" s="87"/>
      <c r="P42" s="87"/>
      <c r="Q42" s="89"/>
      <c r="R42" s="89"/>
      <c r="S42" s="87"/>
      <c r="T42" s="89"/>
      <c r="U42" s="89"/>
      <c r="V42" s="87"/>
      <c r="W42" s="87"/>
      <c r="X42" s="87"/>
      <c r="Y42" s="87"/>
      <c r="Z42" s="87"/>
      <c r="AA42" s="87"/>
      <c r="AB42" s="87"/>
      <c r="AC42" s="87"/>
      <c r="AD42" s="87"/>
    </row>
    <row r="43" spans="1:30" ht="12" customHeight="1">
      <c r="A43" s="101"/>
      <c r="B43" s="179"/>
      <c r="C43" s="98" t="s">
        <v>823</v>
      </c>
      <c r="D43" s="132">
        <v>539</v>
      </c>
      <c r="E43" s="167">
        <v>68.1114378943734</v>
      </c>
      <c r="F43" s="167">
        <v>11.3202950417528</v>
      </c>
      <c r="I43" s="91"/>
      <c r="J43" s="99"/>
      <c r="N43" s="87"/>
      <c r="O43" s="87"/>
      <c r="P43" s="87"/>
      <c r="Q43" s="89"/>
      <c r="R43" s="89"/>
      <c r="S43" s="87"/>
      <c r="T43" s="89"/>
      <c r="U43" s="89"/>
      <c r="V43" s="87"/>
      <c r="W43" s="87"/>
      <c r="X43" s="87"/>
      <c r="Y43" s="87"/>
      <c r="Z43" s="87"/>
      <c r="AA43" s="87"/>
      <c r="AB43" s="87"/>
      <c r="AC43" s="87"/>
      <c r="AD43" s="87"/>
    </row>
    <row r="44" spans="1:30" ht="12" customHeight="1">
      <c r="A44" s="101"/>
      <c r="B44" s="179"/>
      <c r="C44" s="98" t="s">
        <v>843</v>
      </c>
      <c r="D44" s="132">
        <v>478</v>
      </c>
      <c r="E44" s="167">
        <v>118.257849117334</v>
      </c>
      <c r="F44" s="167">
        <v>38.5046036361879</v>
      </c>
      <c r="I44" s="91"/>
      <c r="J44" s="99"/>
      <c r="N44" s="87"/>
      <c r="O44" s="87"/>
      <c r="P44" s="87"/>
      <c r="Q44" s="89"/>
      <c r="R44" s="89"/>
      <c r="S44" s="87"/>
      <c r="T44" s="89"/>
      <c r="U44" s="89"/>
      <c r="V44" s="87"/>
      <c r="W44" s="87"/>
      <c r="X44" s="87"/>
      <c r="Y44" s="87"/>
      <c r="Z44" s="87"/>
      <c r="AA44" s="87"/>
      <c r="AB44" s="87"/>
      <c r="AC44" s="87"/>
      <c r="AD44" s="87"/>
    </row>
    <row r="45" spans="2:8" ht="12" customHeight="1">
      <c r="B45" s="179"/>
      <c r="C45" s="98" t="s">
        <v>844</v>
      </c>
      <c r="D45" s="131">
        <v>476</v>
      </c>
      <c r="E45" s="167">
        <v>26.6786892647869</v>
      </c>
      <c r="F45" s="167">
        <v>13.9598858574039</v>
      </c>
      <c r="H45" s="103"/>
    </row>
    <row r="46" spans="2:8" ht="12" customHeight="1">
      <c r="B46" s="179"/>
      <c r="C46" s="98" t="s">
        <v>845</v>
      </c>
      <c r="D46" s="131">
        <v>428</v>
      </c>
      <c r="E46" s="167">
        <v>54.1730939203233</v>
      </c>
      <c r="F46" s="167">
        <v>6.34495190882245</v>
      </c>
      <c r="H46" s="103"/>
    </row>
    <row r="47" spans="2:8" ht="12" customHeight="1">
      <c r="B47" s="179"/>
      <c r="C47" s="98" t="s">
        <v>846</v>
      </c>
      <c r="D47" s="131">
        <v>390</v>
      </c>
      <c r="E47" s="167">
        <v>137.438104397279</v>
      </c>
      <c r="F47" s="167">
        <v>24.6841692194739</v>
      </c>
      <c r="H47" s="103"/>
    </row>
    <row r="48" spans="2:8" ht="12" customHeight="1">
      <c r="B48" s="179"/>
      <c r="C48" s="98" t="s">
        <v>826</v>
      </c>
      <c r="D48" s="131">
        <v>341</v>
      </c>
      <c r="E48" s="167">
        <v>136.63857094487</v>
      </c>
      <c r="F48" s="167">
        <v>11.5655948989282</v>
      </c>
      <c r="H48" s="103"/>
    </row>
    <row r="49" spans="2:8" ht="12" customHeight="1">
      <c r="B49" s="179"/>
      <c r="C49" s="98" t="s">
        <v>819</v>
      </c>
      <c r="D49" s="131">
        <v>316</v>
      </c>
      <c r="E49" s="167">
        <v>45.8055655211651</v>
      </c>
      <c r="F49" s="167">
        <v>3.05023132529655</v>
      </c>
      <c r="H49" s="103"/>
    </row>
    <row r="50" spans="2:8" ht="12" customHeight="1">
      <c r="B50" s="179"/>
      <c r="C50" s="98" t="s">
        <v>824</v>
      </c>
      <c r="D50" s="131">
        <v>313</v>
      </c>
      <c r="E50" s="167">
        <v>36.4095189139308</v>
      </c>
      <c r="F50" s="167">
        <v>3.67806042830015</v>
      </c>
      <c r="H50" s="103"/>
    </row>
    <row r="51" spans="3:6" ht="12" customHeight="1">
      <c r="C51" s="98" t="s">
        <v>835</v>
      </c>
      <c r="D51" s="131">
        <v>171</v>
      </c>
      <c r="E51" s="167">
        <v>13.5758558088507</v>
      </c>
      <c r="F51" s="167">
        <v>2.42380602748114</v>
      </c>
    </row>
    <row r="52" spans="3:6" ht="12" customHeight="1">
      <c r="C52" s="98" t="s">
        <v>820</v>
      </c>
      <c r="D52" s="131">
        <v>125</v>
      </c>
      <c r="E52" s="167">
        <v>23.2648472067201</v>
      </c>
      <c r="F52" s="167">
        <v>0.371082518955637</v>
      </c>
    </row>
    <row r="53" spans="3:6" ht="12" customHeight="1">
      <c r="C53" s="102" t="s">
        <v>836</v>
      </c>
      <c r="D53" s="133">
        <v>121</v>
      </c>
      <c r="E53" s="168">
        <v>34.5529476805549</v>
      </c>
      <c r="F53" s="168">
        <v>135.680645884728</v>
      </c>
    </row>
    <row r="54" ht="12" customHeight="1"/>
    <row r="55" spans="3:6" ht="24" customHeight="1">
      <c r="C55" s="251" t="s">
        <v>867</v>
      </c>
      <c r="D55" s="251"/>
      <c r="E55" s="251"/>
      <c r="F55" s="251"/>
    </row>
    <row r="56" ht="12" customHeight="1">
      <c r="C56" s="140" t="s">
        <v>847</v>
      </c>
    </row>
    <row r="57" ht="12" customHeight="1">
      <c r="C57" s="180" t="s">
        <v>848</v>
      </c>
    </row>
    <row r="58" ht="12" customHeight="1">
      <c r="C58" s="41" t="s">
        <v>681</v>
      </c>
    </row>
    <row r="59" ht="12" customHeight="1"/>
    <row r="60" ht="12">
      <c r="A60" s="35"/>
    </row>
    <row r="61" ht="12">
      <c r="A61" s="139"/>
    </row>
    <row r="62" ht="12">
      <c r="A62" s="139"/>
    </row>
    <row r="63" ht="12">
      <c r="A63" s="139"/>
    </row>
  </sheetData>
  <mergeCells count="1">
    <mergeCell ref="C55:F5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Andrew Redpath (INFORMA)</cp:lastModifiedBy>
  <cp:lastPrinted>2012-11-07T09:27:54Z</cp:lastPrinted>
  <dcterms:created xsi:type="dcterms:W3CDTF">2012-11-06T10:50:07Z</dcterms:created>
  <dcterms:modified xsi:type="dcterms:W3CDTF">2014-10-29T11:55:39Z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-1913208691</vt:i4>
  </property>
  <property fmtid="{D5CDD505-2E9C-101B-9397-08002B2CF9AE}" pid="3" name="_NewReviewCycle">
    <vt:lpwstr/>
  </property>
  <property fmtid="{D5CDD505-2E9C-101B-9397-08002B2CF9AE}" pid="4" name="_EmailSubject">
    <vt:lpwstr>I was killing time identifying folders on the Admin and Common drives to delete or clean up ...</vt:lpwstr>
  </property>
  <property fmtid="{D5CDD505-2E9C-101B-9397-08002B2CF9AE}" pid="5" name="_AuthorEmail">
    <vt:lpwstr>andrew.redpath@informa.lu</vt:lpwstr>
  </property>
  <property fmtid="{D5CDD505-2E9C-101B-9397-08002B2CF9AE}" pid="6" name="_AuthorEmailDisplayName">
    <vt:lpwstr>Andrew Redpath</vt:lpwstr>
  </property>
  <property fmtid="{D5CDD505-2E9C-101B-9397-08002B2CF9AE}" pid="7" name="_ReviewingToolsShownOnce">
    <vt:lpwstr/>
  </property>
</Properties>
</file>