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codeName="ThisWorkbook"/>
  <bookViews>
    <workbookView xWindow="28680" yWindow="65416" windowWidth="29040" windowHeight="15840" tabRatio="915" activeTab="0"/>
  </bookViews>
  <sheets>
    <sheet name="Tb1" sheetId="1" r:id="rId1"/>
    <sheet name="Fig1" sheetId="2" r:id="rId2"/>
    <sheet name="Tb2" sheetId="3" r:id="rId3"/>
    <sheet name="Tb3" sheetId="4" r:id="rId4"/>
    <sheet name="Fig2" sheetId="5" r:id="rId5"/>
    <sheet name="Fig3" sheetId="6" r:id="rId6"/>
    <sheet name="Fig4" sheetId="7" r:id="rId7"/>
    <sheet name="Tb4" sheetId="15" r:id="rId8"/>
    <sheet name="Tb5" sheetId="13" r:id="rId9"/>
    <sheet name="Fig5" sheetId="9" r:id="rId10"/>
    <sheet name="Fig6" sheetId="11" r:id="rId11"/>
    <sheet name="Tb6" sheetId="16" r:id="rId12"/>
    <sheet name="Fig7" sheetId="17" r:id="rId13"/>
  </sheets>
  <definedNames/>
  <calcPr calcId="191029"/>
</workbook>
</file>

<file path=xl/sharedStrings.xml><?xml version="1.0" encoding="utf-8"?>
<sst xmlns="http://schemas.openxmlformats.org/spreadsheetml/2006/main" count="611" uniqueCount="98">
  <si>
    <t>Total</t>
  </si>
  <si>
    <t>:</t>
  </si>
  <si>
    <t/>
  </si>
  <si>
    <t>Luxembourg</t>
  </si>
  <si>
    <t>Slovenia</t>
  </si>
  <si>
    <t>Latvia</t>
  </si>
  <si>
    <t>Estonia</t>
  </si>
  <si>
    <t>Bulgaria</t>
  </si>
  <si>
    <t>Croatia</t>
  </si>
  <si>
    <t>Austria</t>
  </si>
  <si>
    <t>Belgium</t>
  </si>
  <si>
    <t>Denmark</t>
  </si>
  <si>
    <t>Ireland</t>
  </si>
  <si>
    <t>Greece</t>
  </si>
  <si>
    <t>Italy</t>
  </si>
  <si>
    <t>Finland</t>
  </si>
  <si>
    <t>France</t>
  </si>
  <si>
    <t>Sweden</t>
  </si>
  <si>
    <t>Cyprus</t>
  </si>
  <si>
    <t>Spain</t>
  </si>
  <si>
    <t>Lithuania</t>
  </si>
  <si>
    <t>Hungary</t>
  </si>
  <si>
    <t>Netherlands</t>
  </si>
  <si>
    <t>Poland</t>
  </si>
  <si>
    <t>Portugal</t>
  </si>
  <si>
    <t>Romania</t>
  </si>
  <si>
    <t>Slovakia</t>
  </si>
  <si>
    <t>Norway</t>
  </si>
  <si>
    <t>Switzerland</t>
  </si>
  <si>
    <t>Less than 150 km</t>
  </si>
  <si>
    <t>From 150 to 299 km</t>
  </si>
  <si>
    <t>From 300 to 999 km</t>
  </si>
  <si>
    <t>Over 1 000 km</t>
  </si>
  <si>
    <t>GEO/DISTANCE</t>
  </si>
  <si>
    <t>National transport</t>
  </si>
  <si>
    <t>Total international transport</t>
  </si>
  <si>
    <t>Total transport</t>
  </si>
  <si>
    <t>Total - total transport</t>
  </si>
  <si>
    <t>Loaded - national transport</t>
  </si>
  <si>
    <t>Loaded - international transport - total</t>
  </si>
  <si>
    <t>-</t>
  </si>
  <si>
    <t>Malta (¹)</t>
  </si>
  <si>
    <t>Germany</t>
  </si>
  <si>
    <r>
      <t>Source:</t>
    </r>
    <r>
      <rPr>
        <sz val="9"/>
        <color indexed="8"/>
        <rFont val="Arial"/>
        <family val="2"/>
      </rPr>
      <t xml:space="preserve"> Eurostat (online data code: road_go_ta_tott)</t>
    </r>
  </si>
  <si>
    <t>Other Member States</t>
  </si>
  <si>
    <r>
      <t>Source:</t>
    </r>
    <r>
      <rPr>
        <sz val="9"/>
        <color indexed="8"/>
        <rFont val="Arial"/>
        <family val="2"/>
      </rPr>
      <t xml:space="preserve"> Eurostat (online data code: road_go_ta_dc)</t>
    </r>
  </si>
  <si>
    <t>(¹) Data not available (see chapter 'data sources')</t>
  </si>
  <si>
    <t>Note: Malta excluded (see chapter 'data sources')</t>
  </si>
  <si>
    <t>(¹) Malta excluded (see chapter 'data sources')</t>
  </si>
  <si>
    <t>(¹) Malta excluded (see chapter 'data sources'); Cyprus data not available</t>
  </si>
  <si>
    <t>(:) Not available</t>
  </si>
  <si>
    <t>(-) Not applicable</t>
  </si>
  <si>
    <t>Czechia</t>
  </si>
  <si>
    <t>EU</t>
  </si>
  <si>
    <t>EU (¹)</t>
  </si>
  <si>
    <t>Montenegro</t>
  </si>
  <si>
    <t>Total international transport - loaded</t>
  </si>
  <si>
    <t>National transport - loaded</t>
  </si>
  <si>
    <t>%</t>
  </si>
  <si>
    <t>Cross-trade transport</t>
  </si>
  <si>
    <t>Cabotage transport</t>
  </si>
  <si>
    <t xml:space="preserve"> International transport</t>
  </si>
  <si>
    <t>International transport</t>
  </si>
  <si>
    <t>(million tonnes)</t>
  </si>
  <si>
    <t>International transport (loaded and unloaded)</t>
  </si>
  <si>
    <t>(tonnes)</t>
  </si>
  <si>
    <t>percentage points</t>
  </si>
  <si>
    <t>1 000 km or more</t>
  </si>
  <si>
    <t>Table 1: Total road freight transport, 2018-2022</t>
  </si>
  <si>
    <t>Average annual growth rate 
2018-2022 (%)</t>
  </si>
  <si>
    <t>Figure 1: Road freight transport by type of operation, EU, 2018-2022</t>
  </si>
  <si>
    <t>Table 2: National road freight transport (loaded), 2018-2022</t>
  </si>
  <si>
    <t>Table 3: International road freight transport (loaded), 2018-2022</t>
  </si>
  <si>
    <t>Figure 2: International road freight transport, 2021 and 2022</t>
  </si>
  <si>
    <t>Note: ranked based on 2022 data</t>
  </si>
  <si>
    <t>Figure 3: Share of Member States in total EU international road freight transport, 2022</t>
  </si>
  <si>
    <t>Figure 4: Cross-trade and cabotage in international road freight transport, 2022</t>
  </si>
  <si>
    <t>Change in share
2021-2022</t>
  </si>
  <si>
    <t>Table 4: Cross-trade transport, 2018-2022</t>
  </si>
  <si>
    <t>Average annual growth rate 
2018-2022</t>
  </si>
  <si>
    <t>Growth rate 
2021-2022</t>
  </si>
  <si>
    <t>Table 5: Road freight transport, 2018-2022</t>
  </si>
  <si>
    <t>Figure 5:  Average loads of road freight transport by type of operation, 2022</t>
  </si>
  <si>
    <t>Figure 6: Average distance travelled per tonne by type of operation, 2022</t>
  </si>
  <si>
    <t>Figure 7: Road transport performed by empty vehicles by type of operation, 2022</t>
  </si>
  <si>
    <t>Table 6: Road freight transport by distance class, 2022</t>
  </si>
  <si>
    <t>Growth rate 2021/2022</t>
  </si>
  <si>
    <t>(billion tonne-kilometres)</t>
  </si>
  <si>
    <t>(based on tonne-kilometres, 2018=100)</t>
  </si>
  <si>
    <t>(% share of total, based on tonne-kilometres)</t>
  </si>
  <si>
    <t>(%, based on tonne-kilometres)</t>
  </si>
  <si>
    <t>(% share in tonne-kilometres)</t>
  </si>
  <si>
    <t>(% share of EU total, based on tonne-kilometres)</t>
  </si>
  <si>
    <t>(kilometres)</t>
  </si>
  <si>
    <t>(% share in vehicle-kilometres )</t>
  </si>
  <si>
    <t>(million tonne-kilometres)</t>
  </si>
  <si>
    <t>Average
2018-2021</t>
  </si>
  <si>
    <t>(¹) Malta excluded (see chapter 'data sources'); Italy and Romania did not report data on journeys of empty vehicles.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</si>
</sst>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.0_i"/>
    <numFmt numFmtId="167" formatCode="#,##0_i"/>
    <numFmt numFmtId="168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8"/>
      <color theme="1"/>
      <name val="Arial Narrow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theme="0" tint="-0.24993999302387238"/>
      </top>
      <bottom/>
    </border>
    <border>
      <left/>
      <right/>
      <top/>
      <bottom style="hair">
        <color theme="0" tint="-0.24993999302387238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/>
      <top/>
      <bottom style="hair">
        <color theme="0" tint="-0.24993999302387238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A6A6A6"/>
      </bottom>
    </border>
    <border>
      <left/>
      <right/>
      <top style="thin">
        <color rgb="FF000000"/>
      </top>
      <bottom style="hair">
        <color rgb="FFA6A6A6"/>
      </bottom>
    </border>
    <border>
      <left style="hair">
        <color rgb="FFA6A6A6"/>
      </left>
      <right/>
      <top/>
      <bottom style="hair">
        <color rgb="FFD0D1D2"/>
      </bottom>
    </border>
    <border>
      <left/>
      <right/>
      <top/>
      <bottom style="hair">
        <color rgb="FFD0D1D2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166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9" fillId="0" borderId="0" applyFill="0" applyBorder="0" applyProtection="0">
      <alignment horizontal="right"/>
    </xf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27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167" fontId="9" fillId="0" borderId="0" xfId="22" applyNumberFormat="1" applyAlignment="1">
      <alignment horizontal="right"/>
    </xf>
    <xf numFmtId="164" fontId="10" fillId="0" borderId="0" xfId="15" applyNumberFormat="1" applyFont="1" applyAlignment="1">
      <alignment horizontal="right" vertical="center"/>
    </xf>
    <xf numFmtId="3" fontId="9" fillId="0" borderId="0" xfId="0" applyNumberFormat="1" applyFont="1"/>
    <xf numFmtId="1" fontId="10" fillId="0" borderId="0" xfId="0" applyNumberFormat="1" applyFont="1"/>
    <xf numFmtId="0" fontId="11" fillId="0" borderId="0" xfId="0" applyFont="1"/>
    <xf numFmtId="0" fontId="7" fillId="0" borderId="0" xfId="20" applyFont="1">
      <alignment/>
      <protection/>
    </xf>
    <xf numFmtId="0" fontId="10" fillId="0" borderId="0" xfId="20" applyFont="1">
      <alignment/>
      <protection/>
    </xf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7" fillId="0" borderId="0" xfId="0" applyFont="1" applyAlignment="1">
      <alignment horizontal="center" vertical="center" wrapText="1"/>
    </xf>
    <xf numFmtId="9" fontId="10" fillId="0" borderId="0" xfId="15" applyFont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9" fontId="14" fillId="0" borderId="0" xfId="15" applyFont="1" applyAlignment="1">
      <alignment horizontal="right"/>
    </xf>
    <xf numFmtId="164" fontId="10" fillId="0" borderId="0" xfId="0" applyNumberFormat="1" applyFont="1"/>
    <xf numFmtId="9" fontId="10" fillId="0" borderId="0" xfId="0" applyNumberFormat="1" applyFont="1"/>
    <xf numFmtId="9" fontId="10" fillId="0" borderId="0" xfId="15" applyFont="1" applyAlignment="1">
      <alignment horizontal="right" vertical="center"/>
    </xf>
    <xf numFmtId="0" fontId="7" fillId="0" borderId="0" xfId="20" applyFont="1" applyAlignment="1">
      <alignment horizontal="left"/>
      <protection/>
    </xf>
    <xf numFmtId="164" fontId="10" fillId="0" borderId="0" xfId="20" applyNumberFormat="1" applyFont="1">
      <alignment/>
      <protection/>
    </xf>
    <xf numFmtId="164" fontId="10" fillId="0" borderId="0" xfId="24" applyNumberFormat="1" applyFont="1"/>
    <xf numFmtId="164" fontId="10" fillId="0" borderId="0" xfId="24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9" fillId="0" borderId="0" xfId="0" applyNumberFormat="1" applyFont="1"/>
    <xf numFmtId="0" fontId="15" fillId="0" borderId="0" xfId="0" applyFont="1"/>
    <xf numFmtId="0" fontId="7" fillId="0" borderId="0" xfId="0" applyFont="1" applyAlignment="1">
      <alignment horizontal="right" vertical="center"/>
    </xf>
    <xf numFmtId="0" fontId="7" fillId="0" borderId="0" xfId="20" applyFont="1" applyAlignment="1">
      <alignment horizontal="center" vertical="center" wrapText="1"/>
      <protection/>
    </xf>
    <xf numFmtId="3" fontId="10" fillId="0" borderId="0" xfId="0" applyNumberFormat="1" applyFont="1" applyAlignment="1">
      <alignment horizontal="right"/>
    </xf>
    <xf numFmtId="3" fontId="10" fillId="0" borderId="0" xfId="20" applyNumberFormat="1" applyFont="1" applyAlignment="1">
      <alignment horizontal="right"/>
      <protection/>
    </xf>
    <xf numFmtId="3" fontId="14" fillId="0" borderId="0" xfId="20" applyNumberFormat="1" applyFont="1" applyAlignment="1">
      <alignment horizontal="right"/>
      <protection/>
    </xf>
    <xf numFmtId="9" fontId="10" fillId="0" borderId="0" xfId="15" applyFont="1"/>
    <xf numFmtId="165" fontId="10" fillId="0" borderId="0" xfId="20" applyNumberFormat="1" applyFont="1">
      <alignment/>
      <protection/>
    </xf>
    <xf numFmtId="165" fontId="10" fillId="0" borderId="0" xfId="20" applyNumberFormat="1" applyFont="1" applyAlignment="1">
      <alignment horizontal="right"/>
      <protection/>
    </xf>
    <xf numFmtId="3" fontId="10" fillId="0" borderId="0" xfId="20" applyNumberFormat="1" applyFont="1">
      <alignment/>
      <protection/>
    </xf>
    <xf numFmtId="1" fontId="9" fillId="0" borderId="0" xfId="0" applyNumberFormat="1" applyFont="1"/>
    <xf numFmtId="0" fontId="15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6" fillId="0" borderId="0" xfId="20" applyFont="1" applyAlignment="1">
      <alignment horizontal="left"/>
      <protection/>
    </xf>
    <xf numFmtId="0" fontId="10" fillId="0" borderId="0" xfId="20" applyFont="1" applyAlignment="1">
      <alignment horizontal="left"/>
      <protection/>
    </xf>
    <xf numFmtId="0" fontId="17" fillId="0" borderId="0" xfId="0" applyFont="1" applyAlignment="1">
      <alignment horizontal="left"/>
    </xf>
    <xf numFmtId="168" fontId="9" fillId="0" borderId="0" xfId="0" applyNumberFormat="1" applyFont="1"/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0" fillId="0" borderId="0" xfId="15" applyNumberFormat="1" applyFont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" fontId="10" fillId="0" borderId="0" xfId="20" applyNumberFormat="1" applyFont="1">
      <alignment/>
      <protection/>
    </xf>
    <xf numFmtId="0" fontId="7" fillId="2" borderId="1" xfId="0" applyFont="1" applyFill="1" applyBorder="1" applyAlignment="1">
      <alignment horizontal="left" vertical="center"/>
    </xf>
    <xf numFmtId="168" fontId="10" fillId="0" borderId="0" xfId="15" applyNumberFormat="1" applyFont="1" applyAlignment="1">
      <alignment horizontal="right"/>
    </xf>
    <xf numFmtId="1" fontId="13" fillId="0" borderId="0" xfId="0" applyNumberFormat="1" applyFont="1"/>
    <xf numFmtId="167" fontId="9" fillId="0" borderId="3" xfId="22" applyNumberFormat="1" applyBorder="1" applyAlignment="1">
      <alignment horizontal="right"/>
    </xf>
    <xf numFmtId="168" fontId="10" fillId="0" borderId="0" xfId="20" applyNumberFormat="1" applyFont="1">
      <alignment/>
      <protection/>
    </xf>
    <xf numFmtId="166" fontId="9" fillId="0" borderId="6" xfId="22" applyBorder="1" applyAlignment="1">
      <alignment horizontal="right"/>
    </xf>
    <xf numFmtId="166" fontId="9" fillId="0" borderId="3" xfId="22" applyBorder="1" applyAlignment="1">
      <alignment horizontal="right"/>
    </xf>
    <xf numFmtId="166" fontId="9" fillId="0" borderId="5" xfId="22" applyBorder="1" applyAlignment="1">
      <alignment horizontal="right"/>
    </xf>
    <xf numFmtId="166" fontId="9" fillId="3" borderId="1" xfId="22" applyFill="1" applyBorder="1" applyAlignment="1">
      <alignment horizontal="right"/>
    </xf>
    <xf numFmtId="166" fontId="9" fillId="0" borderId="8" xfId="22" applyBorder="1" applyAlignment="1">
      <alignment horizontal="right"/>
    </xf>
    <xf numFmtId="166" fontId="9" fillId="0" borderId="9" xfId="22" applyBorder="1" applyAlignment="1">
      <alignment horizontal="right"/>
    </xf>
    <xf numFmtId="166" fontId="9" fillId="0" borderId="10" xfId="22" applyBorder="1" applyAlignment="1">
      <alignment horizontal="right"/>
    </xf>
    <xf numFmtId="167" fontId="9" fillId="3" borderId="11" xfId="22" applyNumberFormat="1" applyFill="1" applyBorder="1" applyAlignment="1">
      <alignment horizontal="right"/>
    </xf>
    <xf numFmtId="164" fontId="10" fillId="0" borderId="0" xfId="15" applyNumberFormat="1" applyFont="1"/>
    <xf numFmtId="166" fontId="10" fillId="0" borderId="5" xfId="22" applyFont="1" applyBorder="1" applyAlignment="1">
      <alignment horizontal="right"/>
    </xf>
    <xf numFmtId="166" fontId="10" fillId="0" borderId="9" xfId="22" applyFont="1" applyBorder="1" applyAlignment="1">
      <alignment horizontal="right"/>
    </xf>
    <xf numFmtId="166" fontId="10" fillId="0" borderId="10" xfId="22" applyFont="1" applyBorder="1" applyAlignment="1">
      <alignment horizontal="right"/>
    </xf>
    <xf numFmtId="166" fontId="9" fillId="3" borderId="12" xfId="22" applyFill="1" applyBorder="1" applyAlignment="1">
      <alignment horizontal="right"/>
    </xf>
    <xf numFmtId="166" fontId="9" fillId="0" borderId="13" xfId="22" applyBorder="1" applyAlignment="1">
      <alignment horizontal="right"/>
    </xf>
    <xf numFmtId="167" fontId="9" fillId="0" borderId="14" xfId="22" applyNumberFormat="1" applyBorder="1" applyAlignment="1">
      <alignment horizontal="right"/>
    </xf>
    <xf numFmtId="0" fontId="12" fillId="0" borderId="0" xfId="0" applyFont="1"/>
    <xf numFmtId="166" fontId="9" fillId="0" borderId="15" xfId="22" applyBorder="1" applyAlignment="1">
      <alignment horizontal="right"/>
    </xf>
    <xf numFmtId="166" fontId="9" fillId="0" borderId="16" xfId="22" applyBorder="1" applyAlignment="1">
      <alignment horizontal="right"/>
    </xf>
    <xf numFmtId="166" fontId="9" fillId="0" borderId="17" xfId="22" applyBorder="1" applyAlignment="1">
      <alignment horizontal="right"/>
    </xf>
    <xf numFmtId="2" fontId="9" fillId="0" borderId="0" xfId="0" applyNumberFormat="1" applyFont="1"/>
    <xf numFmtId="166" fontId="10" fillId="0" borderId="13" xfId="22" applyFont="1" applyBorder="1" applyAlignment="1">
      <alignment horizontal="right"/>
    </xf>
    <xf numFmtId="166" fontId="10" fillId="0" borderId="6" xfId="22" applyFont="1" applyBorder="1" applyAlignment="1">
      <alignment horizontal="right"/>
    </xf>
    <xf numFmtId="166" fontId="10" fillId="0" borderId="15" xfId="22" applyFont="1" applyBorder="1" applyAlignment="1">
      <alignment horizontal="right"/>
    </xf>
    <xf numFmtId="0" fontId="20" fillId="0" borderId="0" xfId="0" applyFont="1"/>
    <xf numFmtId="0" fontId="7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8" fontId="20" fillId="0" borderId="0" xfId="0" applyNumberFormat="1" applyFont="1"/>
    <xf numFmtId="167" fontId="9" fillId="0" borderId="0" xfId="22" applyNumberFormat="1" applyBorder="1" applyAlignment="1">
      <alignment horizontal="right"/>
    </xf>
    <xf numFmtId="166" fontId="9" fillId="0" borderId="0" xfId="22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20" fillId="0" borderId="0" xfId="20" applyFont="1">
      <alignment/>
      <protection/>
    </xf>
    <xf numFmtId="166" fontId="9" fillId="3" borderId="19" xfId="22" applyFill="1" applyBorder="1" applyAlignment="1">
      <alignment horizontal="right"/>
    </xf>
    <xf numFmtId="0" fontId="7" fillId="0" borderId="20" xfId="0" applyFont="1" applyBorder="1" applyAlignment="1">
      <alignment horizontal="left" vertical="center"/>
    </xf>
    <xf numFmtId="166" fontId="9" fillId="0" borderId="21" xfId="22" applyBorder="1" applyAlignment="1">
      <alignment horizontal="right"/>
    </xf>
    <xf numFmtId="166" fontId="9" fillId="0" borderId="20" xfId="22" applyBorder="1" applyAlignment="1">
      <alignment horizontal="right"/>
    </xf>
    <xf numFmtId="166" fontId="9" fillId="0" borderId="14" xfId="22" applyBorder="1" applyAlignment="1">
      <alignment horizontal="right"/>
    </xf>
    <xf numFmtId="166" fontId="10" fillId="0" borderId="22" xfId="22" applyFont="1" applyBorder="1" applyAlignment="1">
      <alignment horizontal="right"/>
    </xf>
    <xf numFmtId="166" fontId="10" fillId="0" borderId="0" xfId="22" applyFont="1" applyBorder="1" applyAlignment="1">
      <alignment horizontal="right"/>
    </xf>
    <xf numFmtId="0" fontId="7" fillId="0" borderId="23" xfId="0" applyFont="1" applyBorder="1" applyAlignment="1">
      <alignment horizontal="left" vertical="center"/>
    </xf>
    <xf numFmtId="166" fontId="9" fillId="0" borderId="24" xfId="22" applyBorder="1" applyAlignment="1">
      <alignment horizontal="right"/>
    </xf>
    <xf numFmtId="166" fontId="9" fillId="0" borderId="23" xfId="22" applyBorder="1" applyAlignment="1">
      <alignment horizontal="right"/>
    </xf>
    <xf numFmtId="166" fontId="9" fillId="0" borderId="25" xfId="22" applyBorder="1" applyAlignment="1">
      <alignment horizontal="right"/>
    </xf>
    <xf numFmtId="168" fontId="11" fillId="0" borderId="0" xfId="0" applyNumberFormat="1" applyFont="1"/>
    <xf numFmtId="166" fontId="10" fillId="0" borderId="26" xfId="22" applyFont="1" applyBorder="1" applyAlignment="1">
      <alignment horizontal="right"/>
    </xf>
    <xf numFmtId="166" fontId="9" fillId="0" borderId="27" xfId="22" applyBorder="1" applyAlignment="1">
      <alignment horizontal="right"/>
    </xf>
    <xf numFmtId="166" fontId="9" fillId="0" borderId="26" xfId="22" applyBorder="1" applyAlignment="1">
      <alignment horizontal="right"/>
    </xf>
    <xf numFmtId="167" fontId="9" fillId="0" borderId="21" xfId="22" applyNumberFormat="1" applyBorder="1" applyAlignment="1">
      <alignment horizontal="right"/>
    </xf>
    <xf numFmtId="166" fontId="9" fillId="3" borderId="25" xfId="22" applyFill="1" applyBorder="1" applyAlignment="1">
      <alignment horizontal="right"/>
    </xf>
    <xf numFmtId="0" fontId="15" fillId="2" borderId="21" xfId="0" applyFont="1" applyFill="1" applyBorder="1" applyAlignment="1">
      <alignment horizontal="center" vertical="center"/>
    </xf>
    <xf numFmtId="0" fontId="9" fillId="0" borderId="0" xfId="0" applyFont="1" quotePrefix="1"/>
    <xf numFmtId="166" fontId="9" fillId="0" borderId="0" xfId="22" applyAlignment="1">
      <alignment horizontal="right"/>
    </xf>
    <xf numFmtId="166" fontId="9" fillId="0" borderId="4" xfId="22" applyBorder="1" applyAlignment="1">
      <alignment horizontal="right"/>
    </xf>
    <xf numFmtId="166" fontId="10" fillId="0" borderId="4" xfId="22" applyFont="1" applyBorder="1" applyAlignment="1">
      <alignment horizontal="right"/>
    </xf>
    <xf numFmtId="166" fontId="10" fillId="0" borderId="3" xfId="22" applyFont="1" applyBorder="1" applyAlignment="1">
      <alignment horizontal="right"/>
    </xf>
    <xf numFmtId="166" fontId="9" fillId="0" borderId="7" xfId="22" applyBorder="1" applyAlignment="1">
      <alignment horizontal="right"/>
    </xf>
    <xf numFmtId="166" fontId="9" fillId="3" borderId="8" xfId="22" applyFill="1" applyBorder="1" applyAlignment="1">
      <alignment horizontal="right"/>
    </xf>
    <xf numFmtId="165" fontId="9" fillId="0" borderId="0" xfId="0" applyNumberFormat="1" applyFont="1"/>
    <xf numFmtId="166" fontId="9" fillId="0" borderId="0" xfId="0" applyNumberFormat="1" applyFont="1"/>
    <xf numFmtId="0" fontId="7" fillId="4" borderId="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left"/>
    </xf>
    <xf numFmtId="166" fontId="9" fillId="0" borderId="29" xfId="22" applyBorder="1" applyAlignment="1">
      <alignment horizontal="right"/>
    </xf>
    <xf numFmtId="0" fontId="13" fillId="0" borderId="30" xfId="0" applyFont="1" applyBorder="1" applyAlignment="1">
      <alignment horizontal="left"/>
    </xf>
    <xf numFmtId="166" fontId="9" fillId="0" borderId="30" xfId="22" applyBorder="1" applyAlignment="1">
      <alignment horizontal="right"/>
    </xf>
    <xf numFmtId="0" fontId="13" fillId="0" borderId="20" xfId="0" applyFont="1" applyBorder="1" applyAlignment="1">
      <alignment horizontal="left"/>
    </xf>
    <xf numFmtId="0" fontId="7" fillId="2" borderId="2" xfId="20" applyFont="1" applyFill="1" applyBorder="1" applyAlignment="1">
      <alignment horizontal="center" vertical="center"/>
      <protection/>
    </xf>
    <xf numFmtId="0" fontId="5" fillId="0" borderId="0" xfId="43"/>
    <xf numFmtId="0" fontId="15" fillId="2" borderId="31" xfId="0" applyFont="1" applyFill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168" fontId="10" fillId="3" borderId="2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left"/>
    </xf>
    <xf numFmtId="0" fontId="7" fillId="0" borderId="29" xfId="0" applyFont="1" applyBorder="1" applyAlignment="1">
      <alignment horizontal="left"/>
    </xf>
    <xf numFmtId="168" fontId="10" fillId="0" borderId="29" xfId="0" applyNumberFormat="1" applyFont="1" applyBorder="1" applyAlignment="1">
      <alignment horizontal="right"/>
    </xf>
    <xf numFmtId="0" fontId="7" fillId="0" borderId="30" xfId="0" applyFont="1" applyBorder="1" applyAlignment="1">
      <alignment horizontal="left"/>
    </xf>
    <xf numFmtId="168" fontId="10" fillId="0" borderId="30" xfId="0" applyNumberFormat="1" applyFont="1" applyBorder="1" applyAlignment="1">
      <alignment horizontal="right"/>
    </xf>
    <xf numFmtId="168" fontId="9" fillId="0" borderId="30" xfId="0" applyNumberFormat="1" applyFont="1" applyBorder="1"/>
    <xf numFmtId="0" fontId="7" fillId="0" borderId="33" xfId="0" applyFont="1" applyBorder="1" applyAlignment="1">
      <alignment horizontal="left"/>
    </xf>
    <xf numFmtId="168" fontId="10" fillId="0" borderId="33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168" fontId="10" fillId="0" borderId="20" xfId="0" applyNumberFormat="1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168" fontId="9" fillId="0" borderId="23" xfId="0" applyNumberFormat="1" applyFont="1" applyBorder="1"/>
    <xf numFmtId="0" fontId="7" fillId="2" borderId="1" xfId="20" applyFont="1" applyFill="1" applyBorder="1" applyAlignment="1">
      <alignment horizontal="center" vertical="center"/>
      <protection/>
    </xf>
    <xf numFmtId="0" fontId="7" fillId="3" borderId="2" xfId="20" applyFont="1" applyFill="1" applyBorder="1">
      <alignment/>
      <protection/>
    </xf>
    <xf numFmtId="0" fontId="10" fillId="3" borderId="2" xfId="20" applyFont="1" applyFill="1" applyBorder="1">
      <alignment/>
      <protection/>
    </xf>
    <xf numFmtId="168" fontId="10" fillId="3" borderId="2" xfId="20" applyNumberFormat="1" applyFont="1" applyFill="1" applyBorder="1">
      <alignment/>
      <protection/>
    </xf>
    <xf numFmtId="0" fontId="7" fillId="3" borderId="2" xfId="20" applyFont="1" applyFill="1" applyBorder="1" applyAlignment="1">
      <alignment horizontal="left"/>
      <protection/>
    </xf>
    <xf numFmtId="0" fontId="7" fillId="0" borderId="29" xfId="20" applyFont="1" applyBorder="1" applyAlignment="1">
      <alignment horizontal="left"/>
      <protection/>
    </xf>
    <xf numFmtId="0" fontId="10" fillId="0" borderId="29" xfId="20" applyFont="1" applyBorder="1">
      <alignment/>
      <protection/>
    </xf>
    <xf numFmtId="0" fontId="7" fillId="0" borderId="30" xfId="20" applyFont="1" applyBorder="1" applyAlignment="1">
      <alignment horizontal="left"/>
      <protection/>
    </xf>
    <xf numFmtId="0" fontId="7" fillId="0" borderId="33" xfId="20" applyFont="1" applyBorder="1" applyAlignment="1">
      <alignment horizontal="left"/>
      <protection/>
    </xf>
    <xf numFmtId="0" fontId="7" fillId="0" borderId="20" xfId="20" applyFont="1" applyBorder="1" applyAlignment="1">
      <alignment horizontal="left"/>
      <protection/>
    </xf>
    <xf numFmtId="0" fontId="7" fillId="0" borderId="23" xfId="20" applyFont="1" applyBorder="1" applyAlignment="1">
      <alignment horizontal="left"/>
      <protection/>
    </xf>
    <xf numFmtId="0" fontId="10" fillId="0" borderId="23" xfId="20" applyFont="1" applyBorder="1">
      <alignment/>
      <protection/>
    </xf>
    <xf numFmtId="168" fontId="10" fillId="0" borderId="30" xfId="20" applyNumberFormat="1" applyFont="1" applyBorder="1">
      <alignment/>
      <protection/>
    </xf>
    <xf numFmtId="168" fontId="10" fillId="0" borderId="30" xfId="20" applyNumberFormat="1" applyFont="1" applyBorder="1" applyAlignment="1">
      <alignment horizontal="right"/>
      <protection/>
    </xf>
    <xf numFmtId="168" fontId="10" fillId="0" borderId="33" xfId="20" applyNumberFormat="1" applyFont="1" applyBorder="1" applyAlignment="1">
      <alignment horizontal="right"/>
      <protection/>
    </xf>
    <xf numFmtId="168" fontId="10" fillId="0" borderId="20" xfId="20" applyNumberFormat="1" applyFont="1" applyBorder="1" applyAlignment="1">
      <alignment horizontal="right"/>
      <protection/>
    </xf>
    <xf numFmtId="168" fontId="10" fillId="0" borderId="23" xfId="20" applyNumberFormat="1" applyFont="1" applyBorder="1" applyAlignment="1">
      <alignment horizontal="right"/>
      <protection/>
    </xf>
    <xf numFmtId="168" fontId="10" fillId="0" borderId="23" xfId="20" applyNumberFormat="1" applyFont="1" applyBorder="1">
      <alignment/>
      <protection/>
    </xf>
    <xf numFmtId="168" fontId="10" fillId="0" borderId="20" xfId="20" applyNumberFormat="1" applyFont="1" applyBorder="1">
      <alignment/>
      <protection/>
    </xf>
    <xf numFmtId="165" fontId="10" fillId="3" borderId="2" xfId="20" applyNumberFormat="1" applyFont="1" applyFill="1" applyBorder="1">
      <alignment/>
      <protection/>
    </xf>
    <xf numFmtId="0" fontId="7" fillId="3" borderId="0" xfId="20" applyFont="1" applyFill="1" applyAlignment="1">
      <alignment horizontal="left"/>
      <protection/>
    </xf>
    <xf numFmtId="165" fontId="10" fillId="3" borderId="0" xfId="20" applyNumberFormat="1" applyFont="1" applyFill="1">
      <alignment/>
      <protection/>
    </xf>
    <xf numFmtId="165" fontId="10" fillId="0" borderId="29" xfId="20" applyNumberFormat="1" applyFont="1" applyBorder="1">
      <alignment/>
      <protection/>
    </xf>
    <xf numFmtId="165" fontId="10" fillId="0" borderId="30" xfId="20" applyNumberFormat="1" applyFont="1" applyBorder="1">
      <alignment/>
      <protection/>
    </xf>
    <xf numFmtId="165" fontId="10" fillId="0" borderId="30" xfId="20" applyNumberFormat="1" applyFont="1" applyBorder="1" applyAlignment="1">
      <alignment horizontal="right"/>
      <protection/>
    </xf>
    <xf numFmtId="165" fontId="10" fillId="0" borderId="33" xfId="20" applyNumberFormat="1" applyFont="1" applyBorder="1">
      <alignment/>
      <protection/>
    </xf>
    <xf numFmtId="165" fontId="10" fillId="0" borderId="20" xfId="20" applyNumberFormat="1" applyFont="1" applyBorder="1">
      <alignment/>
      <protection/>
    </xf>
    <xf numFmtId="165" fontId="10" fillId="0" borderId="23" xfId="20" applyNumberFormat="1" applyFont="1" applyBorder="1">
      <alignment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168" fontId="10" fillId="3" borderId="2" xfId="24" applyNumberFormat="1" applyFont="1" applyFill="1" applyBorder="1" applyAlignment="1">
      <alignment horizontal="right"/>
    </xf>
    <xf numFmtId="168" fontId="10" fillId="0" borderId="29" xfId="24" applyNumberFormat="1" applyFont="1" applyBorder="1" applyAlignment="1">
      <alignment horizontal="right"/>
    </xf>
    <xf numFmtId="168" fontId="10" fillId="0" borderId="30" xfId="24" applyNumberFormat="1" applyFont="1" applyBorder="1" applyAlignment="1">
      <alignment horizontal="right"/>
    </xf>
    <xf numFmtId="168" fontId="10" fillId="0" borderId="30" xfId="15" applyNumberFormat="1" applyFont="1" applyBorder="1" applyAlignment="1">
      <alignment horizontal="right"/>
    </xf>
    <xf numFmtId="168" fontId="10" fillId="0" borderId="33" xfId="24" applyNumberFormat="1" applyFont="1" applyBorder="1" applyAlignment="1">
      <alignment horizontal="right"/>
    </xf>
    <xf numFmtId="168" fontId="10" fillId="0" borderId="20" xfId="24" applyNumberFormat="1" applyFont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3" fontId="11" fillId="0" borderId="29" xfId="0" applyNumberFormat="1" applyFont="1" applyBorder="1"/>
    <xf numFmtId="168" fontId="9" fillId="0" borderId="29" xfId="0" applyNumberFormat="1" applyFont="1" applyBorder="1"/>
    <xf numFmtId="3" fontId="11" fillId="0" borderId="30" xfId="0" applyNumberFormat="1" applyFont="1" applyBorder="1"/>
    <xf numFmtId="168" fontId="9" fillId="0" borderId="20" xfId="0" applyNumberFormat="1" applyFont="1" applyBorder="1"/>
    <xf numFmtId="0" fontId="13" fillId="0" borderId="33" xfId="0" applyFont="1" applyBorder="1" applyAlignment="1">
      <alignment horizontal="left"/>
    </xf>
    <xf numFmtId="3" fontId="11" fillId="0" borderId="33" xfId="0" applyNumberFormat="1" applyFont="1" applyBorder="1"/>
    <xf numFmtId="168" fontId="9" fillId="0" borderId="33" xfId="0" applyNumberFormat="1" applyFont="1" applyBorder="1"/>
    <xf numFmtId="3" fontId="9" fillId="0" borderId="30" xfId="0" applyNumberFormat="1" applyFont="1" applyBorder="1"/>
    <xf numFmtId="3" fontId="9" fillId="0" borderId="33" xfId="0" applyNumberFormat="1" applyFont="1" applyBorder="1"/>
    <xf numFmtId="0" fontId="15" fillId="0" borderId="8" xfId="0" applyFont="1" applyBorder="1" applyAlignment="1">
      <alignment horizontal="left"/>
    </xf>
    <xf numFmtId="3" fontId="15" fillId="0" borderId="8" xfId="0" applyNumberFormat="1" applyFont="1" applyBorder="1"/>
    <xf numFmtId="0" fontId="9" fillId="0" borderId="8" xfId="0" applyFont="1" applyBorder="1"/>
    <xf numFmtId="3" fontId="9" fillId="0" borderId="20" xfId="0" applyNumberFormat="1" applyFont="1" applyBorder="1"/>
    <xf numFmtId="0" fontId="7" fillId="0" borderId="29" xfId="20" applyFont="1" applyBorder="1">
      <alignment/>
      <protection/>
    </xf>
    <xf numFmtId="168" fontId="10" fillId="0" borderId="29" xfId="20" applyNumberFormat="1" applyFont="1" applyBorder="1">
      <alignment/>
      <protection/>
    </xf>
    <xf numFmtId="0" fontId="7" fillId="0" borderId="30" xfId="20" applyFont="1" applyBorder="1">
      <alignment/>
      <protection/>
    </xf>
    <xf numFmtId="0" fontId="7" fillId="0" borderId="33" xfId="20" applyFont="1" applyBorder="1">
      <alignment/>
      <protection/>
    </xf>
    <xf numFmtId="168" fontId="10" fillId="0" borderId="33" xfId="20" applyNumberFormat="1" applyFont="1" applyBorder="1">
      <alignment/>
      <protection/>
    </xf>
    <xf numFmtId="0" fontId="7" fillId="0" borderId="20" xfId="20" applyFont="1" applyBorder="1">
      <alignment/>
      <protection/>
    </xf>
    <xf numFmtId="167" fontId="9" fillId="0" borderId="29" xfId="22" applyNumberFormat="1" applyBorder="1" applyAlignment="1">
      <alignment horizontal="right"/>
    </xf>
    <xf numFmtId="167" fontId="9" fillId="0" borderId="30" xfId="22" applyNumberFormat="1" applyBorder="1" applyAlignment="1">
      <alignment horizontal="right"/>
    </xf>
    <xf numFmtId="167" fontId="9" fillId="0" borderId="20" xfId="22" applyNumberFormat="1" applyBorder="1" applyAlignment="1">
      <alignment horizontal="right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167" fontId="9" fillId="0" borderId="36" xfId="22" applyNumberFormat="1" applyFill="1" applyBorder="1" applyAlignment="1">
      <alignment horizontal="right"/>
    </xf>
    <xf numFmtId="166" fontId="9" fillId="0" borderId="37" xfId="22" applyFill="1" applyBorder="1" applyAlignment="1">
      <alignment horizontal="right"/>
    </xf>
    <xf numFmtId="167" fontId="9" fillId="0" borderId="25" xfId="22" applyNumberFormat="1" applyFill="1" applyBorder="1" applyAlignment="1">
      <alignment horizontal="right"/>
    </xf>
    <xf numFmtId="166" fontId="9" fillId="0" borderId="8" xfId="22" applyFill="1" applyBorder="1" applyAlignment="1">
      <alignment horizontal="right"/>
    </xf>
    <xf numFmtId="167" fontId="9" fillId="0" borderId="24" xfId="22" applyNumberFormat="1" applyFill="1" applyBorder="1" applyAlignment="1">
      <alignment horizontal="right"/>
    </xf>
    <xf numFmtId="166" fontId="9" fillId="0" borderId="23" xfId="22" applyFill="1" applyBorder="1" applyAlignment="1">
      <alignment horizontal="right"/>
    </xf>
    <xf numFmtId="167" fontId="9" fillId="0" borderId="0" xfId="0" applyNumberFormat="1" applyFont="1"/>
    <xf numFmtId="0" fontId="15" fillId="2" borderId="18" xfId="0" applyFont="1" applyFill="1" applyBorder="1" applyAlignment="1">
      <alignment vertical="center" wrapText="1"/>
    </xf>
    <xf numFmtId="3" fontId="9" fillId="0" borderId="22" xfId="0" applyNumberFormat="1" applyFont="1" applyBorder="1"/>
    <xf numFmtId="167" fontId="9" fillId="0" borderId="22" xfId="0" applyNumberFormat="1" applyFont="1" applyBorder="1"/>
    <xf numFmtId="0" fontId="15" fillId="3" borderId="31" xfId="0" applyFont="1" applyFill="1" applyBorder="1"/>
    <xf numFmtId="167" fontId="9" fillId="3" borderId="2" xfId="0" applyNumberFormat="1" applyFont="1" applyFill="1" applyBorder="1"/>
    <xf numFmtId="3" fontId="9" fillId="3" borderId="18" xfId="0" applyNumberFormat="1" applyFont="1" applyFill="1" applyBorder="1"/>
    <xf numFmtId="167" fontId="9" fillId="3" borderId="18" xfId="0" applyNumberFormat="1" applyFont="1" applyFill="1" applyBorder="1"/>
    <xf numFmtId="0" fontId="15" fillId="0" borderId="38" xfId="0" applyFont="1" applyBorder="1"/>
    <xf numFmtId="167" fontId="9" fillId="0" borderId="29" xfId="0" applyNumberFormat="1" applyFont="1" applyBorder="1"/>
    <xf numFmtId="3" fontId="9" fillId="0" borderId="28" xfId="0" applyNumberFormat="1" applyFont="1" applyBorder="1"/>
    <xf numFmtId="167" fontId="9" fillId="0" borderId="28" xfId="0" applyNumberFormat="1" applyFont="1" applyBorder="1"/>
    <xf numFmtId="0" fontId="15" fillId="0" borderId="39" xfId="0" applyFont="1" applyBorder="1"/>
    <xf numFmtId="167" fontId="9" fillId="0" borderId="30" xfId="0" applyNumberFormat="1" applyFont="1" applyBorder="1"/>
    <xf numFmtId="3" fontId="9" fillId="0" borderId="40" xfId="0" applyNumberFormat="1" applyFont="1" applyBorder="1"/>
    <xf numFmtId="167" fontId="9" fillId="0" borderId="40" xfId="0" applyNumberFormat="1" applyFont="1" applyBorder="1"/>
    <xf numFmtId="0" fontId="7" fillId="0" borderId="30" xfId="0" applyFont="1" applyBorder="1" applyAlignment="1">
      <alignment horizontal="left" vertical="center"/>
    </xf>
    <xf numFmtId="167" fontId="9" fillId="0" borderId="33" xfId="0" applyNumberFormat="1" applyFont="1" applyBorder="1"/>
    <xf numFmtId="3" fontId="9" fillId="0" borderId="41" xfId="0" applyNumberFormat="1" applyFont="1" applyBorder="1"/>
    <xf numFmtId="167" fontId="9" fillId="0" borderId="41" xfId="0" applyNumberFormat="1" applyFont="1" applyBorder="1"/>
    <xf numFmtId="0" fontId="15" fillId="0" borderId="42" xfId="0" applyFont="1" applyBorder="1"/>
    <xf numFmtId="0" fontId="15" fillId="0" borderId="43" xfId="0" applyFont="1" applyBorder="1"/>
    <xf numFmtId="167" fontId="9" fillId="0" borderId="20" xfId="0" applyNumberFormat="1" applyFont="1" applyBorder="1"/>
    <xf numFmtId="3" fontId="9" fillId="0" borderId="21" xfId="0" applyNumberFormat="1" applyFont="1" applyBorder="1"/>
    <xf numFmtId="167" fontId="9" fillId="0" borderId="21" xfId="0" applyNumberFormat="1" applyFont="1" applyBorder="1"/>
    <xf numFmtId="0" fontId="15" fillId="2" borderId="2" xfId="0" applyFont="1" applyFill="1" applyBorder="1" applyAlignment="1">
      <alignment horizontal="left" vertical="center"/>
    </xf>
    <xf numFmtId="167" fontId="9" fillId="2" borderId="32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167" fontId="9" fillId="2" borderId="18" xfId="0" applyNumberFormat="1" applyFont="1" applyFill="1" applyBorder="1" applyAlignment="1">
      <alignment horizontal="center" vertical="center"/>
    </xf>
    <xf numFmtId="0" fontId="15" fillId="0" borderId="31" xfId="0" applyFont="1" applyBorder="1"/>
    <xf numFmtId="167" fontId="9" fillId="0" borderId="2" xfId="0" applyNumberFormat="1" applyFont="1" applyBorder="1"/>
    <xf numFmtId="3" fontId="9" fillId="0" borderId="18" xfId="0" applyNumberFormat="1" applyFont="1" applyBorder="1"/>
    <xf numFmtId="167" fontId="9" fillId="0" borderId="18" xfId="0" applyNumberFormat="1" applyFont="1" applyBorder="1"/>
    <xf numFmtId="0" fontId="15" fillId="0" borderId="44" xfId="0" applyFont="1" applyBorder="1"/>
    <xf numFmtId="0" fontId="15" fillId="2" borderId="40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  <cellStyle name="Percent 2" xfId="23"/>
    <cellStyle name="Percent 3" xfId="24"/>
    <cellStyle name="Percent 4" xfId="25"/>
    <cellStyle name="Percent 5" xfId="26"/>
    <cellStyle name="Percent 4 2" xfId="27"/>
    <cellStyle name="Normal 4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NumberCellStyle 2" xfId="41"/>
    <cellStyle name="Normal 4 2" xfId="42"/>
    <cellStyle name="Hyperlink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freight transport by type of operation, EU, 2018-2022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(based on tonne-kilometres, 2018=100)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"/>
          <c:w val="0.97075"/>
          <c:h val="0.658"/>
        </c:manualLayout>
      </c:layout>
      <c:lineChart>
        <c:grouping val="standard"/>
        <c:varyColors val="0"/>
        <c:ser>
          <c:idx val="1"/>
          <c:order val="0"/>
          <c:tx>
            <c:strRef>
              <c:f>Fig1!$B$43</c:f>
              <c:strCache>
                <c:ptCount val="1"/>
                <c:pt idx="0">
                  <c:v>National transport - loaded</c:v>
                </c:pt>
              </c:strCache>
            </c:strRef>
          </c:tx>
          <c:spPr>
            <a:ln w="25400">
              <a:solidFill>
                <a:schemeClr val="accent2">
                  <a:alpha val="99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Fig1!$C$41:$G$41</c:f>
              <c:numCache/>
            </c:numRef>
          </c:cat>
          <c:val>
            <c:numRef>
              <c:f>Fig1!$C$43:$G$43</c:f>
              <c:numCache/>
            </c:numRef>
          </c:val>
          <c:smooth val="0"/>
        </c:ser>
        <c:ser>
          <c:idx val="0"/>
          <c:order val="1"/>
          <c:tx>
            <c:strRef>
              <c:f>Fig1!$B$42</c:f>
              <c:strCache>
                <c:ptCount val="1"/>
                <c:pt idx="0">
                  <c:v>Total transport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Fig1!$C$41:$G$41</c:f>
              <c:numCache/>
            </c:numRef>
          </c:cat>
          <c:val>
            <c:numRef>
              <c:f>Fig1!$C$42:$G$42</c:f>
              <c:numCache/>
            </c:numRef>
          </c:val>
          <c:smooth val="0"/>
        </c:ser>
        <c:ser>
          <c:idx val="2"/>
          <c:order val="2"/>
          <c:tx>
            <c:strRef>
              <c:f>Fig1!$B$44</c:f>
              <c:strCache>
                <c:ptCount val="1"/>
                <c:pt idx="0">
                  <c:v>Total international transport - loaded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Fig1!$C$41:$G$41</c:f>
              <c:numCache/>
            </c:numRef>
          </c:cat>
          <c:val>
            <c:numRef>
              <c:f>Fig1!$C$44:$G$44</c:f>
              <c:numCache/>
            </c:numRef>
          </c:val>
          <c:smooth val="0"/>
        </c:ser>
        <c:marker val="1"/>
        <c:axId val="16829067"/>
        <c:axId val="19317916"/>
      </c:lineChart>
      <c:catAx>
        <c:axId val="1682906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317916"/>
        <c:crosses val="autoZero"/>
        <c:auto val="1"/>
        <c:lblOffset val="100"/>
        <c:tickLblSkip val="1"/>
        <c:noMultiLvlLbl val="0"/>
      </c:catAx>
      <c:valAx>
        <c:axId val="19317916"/>
        <c:scaling>
          <c:orientation val="minMax"/>
          <c:min val="9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829067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3225"/>
          <c:w val="0.9"/>
          <c:h val="0.0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International road freight transport, 2021 and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total, based on tonne-kilometres)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"/>
          <c:w val="0.970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Fig2!$C$48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Fig2!$B$49:$B$79</c:f>
              <c:strCache/>
            </c:strRef>
          </c:cat>
          <c:val>
            <c:numRef>
              <c:f>Fig2!$C$49:$C$79</c:f>
              <c:numCache/>
            </c:numRef>
          </c:val>
        </c:ser>
        <c:ser>
          <c:idx val="1"/>
          <c:order val="1"/>
          <c:tx>
            <c:strRef>
              <c:f>Fig2!$D$48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Fig2!$B$49:$B$79</c:f>
              <c:strCache/>
            </c:strRef>
          </c:cat>
          <c:val>
            <c:numRef>
              <c:f>Fig2!$D$49:$D$79</c:f>
              <c:numCache/>
            </c:numRef>
          </c:val>
        </c:ser>
        <c:gapWidth val="100"/>
        <c:axId val="7053789"/>
        <c:axId val="10091342"/>
      </c:barChart>
      <c:catAx>
        <c:axId val="705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91342"/>
        <c:crosses val="autoZero"/>
        <c:auto val="1"/>
        <c:lblOffset val="100"/>
        <c:tickLblSkip val="1"/>
        <c:noMultiLvlLbl val="0"/>
      </c:catAx>
      <c:valAx>
        <c:axId val="10091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053789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8"/>
          <c:y val="0.81275"/>
          <c:w val="0.124"/>
          <c:h val="0.04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Member States in total EU international road freight transport,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tonne-kilometres)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25"/>
          <c:w val="0.49375"/>
          <c:h val="0.49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Fig3!$C$46:$C$54</c:f>
              <c:strCache/>
            </c:strRef>
          </c:cat>
          <c:val>
            <c:numRef>
              <c:f>Fig3!$D$46:$D$54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Cross-trade and cabotage in international road freight transport,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tonne-kilometres)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6"/>
          <c:w val="0.9707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Fig4!$C$53</c:f>
              <c:strCache>
                <c:ptCount val="1"/>
                <c:pt idx="0">
                  <c:v>Cross-trade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Fig4!$B$54:$B$83</c:f>
              <c:strCache/>
            </c:strRef>
          </c:cat>
          <c:val>
            <c:numRef>
              <c:f>Fig4!$C$54:$C$83</c:f>
              <c:numCache/>
            </c:numRef>
          </c:val>
        </c:ser>
        <c:ser>
          <c:idx val="1"/>
          <c:order val="1"/>
          <c:tx>
            <c:strRef>
              <c:f>Fig4!$D$53</c:f>
              <c:strCache>
                <c:ptCount val="1"/>
                <c:pt idx="0">
                  <c:v>Cabotage transport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Fig4!$B$54:$B$83</c:f>
              <c:strCache/>
            </c:strRef>
          </c:cat>
          <c:val>
            <c:numRef>
              <c:f>Fig4!$D$54:$D$83</c:f>
              <c:numCache/>
            </c:numRef>
          </c:val>
        </c:ser>
        <c:axId val="24713711"/>
        <c:axId val="3012288"/>
      </c:barChart>
      <c:catAx>
        <c:axId val="247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288"/>
        <c:crosses val="autoZero"/>
        <c:auto val="1"/>
        <c:lblOffset val="100"/>
        <c:tickLblSkip val="1"/>
        <c:noMultiLvlLbl val="0"/>
      </c:catAx>
      <c:valAx>
        <c:axId val="3012288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71371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3"/>
          <c:y val="0.83075"/>
          <c:w val="0.4015"/>
          <c:h val="0.0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1" r="0.750000000000001" t="1" header="0.5" footer="0.5"/>
    <c:pageSetup paperSize="9" orientation="landscape" verticalDpi="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loads of road freight transport by type of operation,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925"/>
          <c:w val="0.99325"/>
          <c:h val="0.76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Fig5!$C$65</c:f>
              <c:strCache>
                <c:ptCount val="1"/>
                <c:pt idx="0">
                  <c:v>Total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Fig5!$B$66:$B$96</c:f>
              <c:strCache/>
            </c:strRef>
          </c:cat>
          <c:val>
            <c:numRef>
              <c:f>Fig5!$C$66:$C$96</c:f>
              <c:numCache/>
            </c:numRef>
          </c:val>
        </c:ser>
        <c:ser>
          <c:idx val="1"/>
          <c:order val="1"/>
          <c:tx>
            <c:strRef>
              <c:f>Fig5!$D$65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Fig5!$B$66:$B$96</c:f>
              <c:strCache/>
            </c:strRef>
          </c:cat>
          <c:val>
            <c:numRef>
              <c:f>Fig5!$D$66:$D$96</c:f>
              <c:numCache/>
            </c:numRef>
          </c:val>
        </c:ser>
        <c:ser>
          <c:idx val="2"/>
          <c:order val="2"/>
          <c:tx>
            <c:strRef>
              <c:f>Fig5!$E$65</c:f>
              <c:strCache>
                <c:ptCount val="1"/>
                <c:pt idx="0">
                  <c:v> International transport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Fig5!$B$66:$B$96</c:f>
              <c:strCache/>
            </c:strRef>
          </c:cat>
          <c:val>
            <c:numRef>
              <c:f>Fig5!$E$66:$E$96</c:f>
              <c:numCache/>
            </c:numRef>
          </c:val>
        </c:ser>
        <c:overlap val="100"/>
        <c:gapWidth val="100"/>
        <c:axId val="13384385"/>
        <c:axId val="51855090"/>
      </c:barChart>
      <c:catAx>
        <c:axId val="133843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855090"/>
        <c:crosses val="autoZero"/>
        <c:auto val="1"/>
        <c:lblOffset val="100"/>
        <c:noMultiLvlLbl val="0"/>
      </c:catAx>
      <c:valAx>
        <c:axId val="5185509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3843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5"/>
          <c:y val="0.8805"/>
          <c:w val="0.68"/>
          <c:h val="0.0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distance per tonne by type of operation,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(kilometres)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95"/>
          <c:w val="0.9707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Fig6!$C$175</c:f>
              <c:strCache>
                <c:ptCount val="1"/>
                <c:pt idx="0">
                  <c:v>Total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Fig6!$B$176:$B$208</c:f>
              <c:strCache/>
            </c:strRef>
          </c:cat>
          <c:val>
            <c:numRef>
              <c:f>Fig6!$C$176:$C$208</c:f>
              <c:numCache/>
            </c:numRef>
          </c:val>
        </c:ser>
        <c:ser>
          <c:idx val="1"/>
          <c:order val="1"/>
          <c:tx>
            <c:strRef>
              <c:f>Fig6!$D$175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Fig6!$B$176:$B$208</c:f>
              <c:strCache/>
            </c:strRef>
          </c:cat>
          <c:val>
            <c:numRef>
              <c:f>Fig6!$D$176:$D$208</c:f>
              <c:numCache/>
            </c:numRef>
          </c:val>
        </c:ser>
        <c:ser>
          <c:idx val="2"/>
          <c:order val="2"/>
          <c:tx>
            <c:strRef>
              <c:f>Fig6!$E$175</c:f>
              <c:strCache>
                <c:ptCount val="1"/>
                <c:pt idx="0">
                  <c:v>International transport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Fig6!$B$176:$B$208</c:f>
              <c:strCache/>
            </c:strRef>
          </c:cat>
          <c:val>
            <c:numRef>
              <c:f>Fig6!$E$176:$E$208</c:f>
              <c:numCache/>
            </c:numRef>
          </c:val>
        </c:ser>
        <c:axId val="57871443"/>
        <c:axId val="17128420"/>
      </c:barChart>
      <c:catAx>
        <c:axId val="578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8420"/>
        <c:crosses val="autoZero"/>
        <c:auto val="1"/>
        <c:lblOffset val="100"/>
        <c:tickLblSkip val="1"/>
        <c:noMultiLvlLbl val="0"/>
      </c:catAx>
      <c:valAx>
        <c:axId val="17128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87144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25"/>
          <c:y val="0.84825"/>
          <c:w val="0.57625"/>
          <c:h val="0.04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distance travelled per tonne by type of operation,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(kilometres)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325"/>
          <c:w val="0.99325"/>
          <c:h val="0.71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Fig6!$C$62</c:f>
              <c:strCache>
                <c:ptCount val="1"/>
                <c:pt idx="0">
                  <c:v>Total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Fig6!$B$63:$B$93</c:f>
              <c:strCache/>
            </c:strRef>
          </c:cat>
          <c:val>
            <c:numRef>
              <c:f>Fig6!$C$63:$C$93</c:f>
              <c:numCache/>
            </c:numRef>
          </c:val>
        </c:ser>
        <c:ser>
          <c:idx val="1"/>
          <c:order val="1"/>
          <c:tx>
            <c:strRef>
              <c:f>Fig6!$D$62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Fig6!$B$63:$B$93</c:f>
              <c:strCache/>
            </c:strRef>
          </c:cat>
          <c:val>
            <c:numRef>
              <c:f>Fig6!$D$63:$D$93</c:f>
              <c:numCache/>
            </c:numRef>
          </c:val>
        </c:ser>
        <c:ser>
          <c:idx val="2"/>
          <c:order val="2"/>
          <c:tx>
            <c:strRef>
              <c:f>Fig6!$E$62</c:f>
              <c:strCache>
                <c:ptCount val="1"/>
                <c:pt idx="0">
                  <c:v>International transport (loaded and unloaded)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Fig6!$B$63:$B$93</c:f>
              <c:strCache/>
            </c:strRef>
          </c:cat>
          <c:val>
            <c:numRef>
              <c:f>Fig6!$E$63:$E$93</c:f>
              <c:numCache/>
            </c:numRef>
          </c:val>
        </c:ser>
        <c:ser>
          <c:idx val="3"/>
          <c:order val="3"/>
          <c:tx>
            <c:strRef>
              <c:f>Fig6!$F$62</c:f>
              <c:strCache>
                <c:ptCount val="1"/>
                <c:pt idx="0">
                  <c:v>Cross-trade transport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Fig6!$B$63:$B$93</c:f>
              <c:strCache/>
            </c:strRef>
          </c:cat>
          <c:val>
            <c:numRef>
              <c:f>Fig6!$F$63:$F$93</c:f>
              <c:numCache/>
            </c:numRef>
          </c:val>
        </c:ser>
        <c:ser>
          <c:idx val="4"/>
          <c:order val="4"/>
          <c:tx>
            <c:strRef>
              <c:f>Fig6!$G$62</c:f>
              <c:strCache>
                <c:ptCount val="1"/>
                <c:pt idx="0">
                  <c:v>Cabotage transport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Fig6!$B$63:$B$93</c:f>
              <c:strCache/>
            </c:strRef>
          </c:cat>
          <c:val>
            <c:numRef>
              <c:f>Fig6!$G$63:$G$93</c:f>
              <c:numCache/>
            </c:numRef>
          </c:val>
        </c:ser>
        <c:overlap val="100"/>
        <c:gapWidth val="55"/>
        <c:axId val="33986213"/>
        <c:axId val="54711702"/>
      </c:barChart>
      <c:catAx>
        <c:axId val="339862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4711702"/>
        <c:crosses val="autoZero"/>
        <c:auto val="1"/>
        <c:lblOffset val="100"/>
        <c:noMultiLvlLbl val="0"/>
      </c:catAx>
      <c:valAx>
        <c:axId val="5471170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39862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"/>
          <c:y val="0.82625"/>
          <c:w val="0.80775"/>
          <c:h val="0.08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transport performed by empty vehicles by type of operation,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vehicle-kilometres)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575"/>
          <c:w val="0.99325"/>
          <c:h val="0.7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Fig7!$C$65</c:f>
              <c:strCache>
                <c:ptCount val="1"/>
                <c:pt idx="0">
                  <c:v>Total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Fig7!$B$66:$B$94</c:f>
              <c:strCache/>
            </c:strRef>
          </c:cat>
          <c:val>
            <c:numRef>
              <c:f>Fig7!$C$66:$C$94</c:f>
              <c:numCache/>
            </c:numRef>
          </c:val>
        </c:ser>
        <c:ser>
          <c:idx val="1"/>
          <c:order val="1"/>
          <c:tx>
            <c:strRef>
              <c:f>Fig7!$D$65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Fig7!$B$66:$B$94</c:f>
              <c:strCache/>
            </c:strRef>
          </c:cat>
          <c:val>
            <c:numRef>
              <c:f>Fig7!$D$66:$D$94</c:f>
              <c:numCache/>
            </c:numRef>
          </c:val>
        </c:ser>
        <c:ser>
          <c:idx val="2"/>
          <c:order val="2"/>
          <c:tx>
            <c:strRef>
              <c:f>Fig7!$E$65</c:f>
              <c:strCache>
                <c:ptCount val="1"/>
                <c:pt idx="0">
                  <c:v>Total international transport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Fig7!$B$66:$B$94</c:f>
              <c:strCache/>
            </c:strRef>
          </c:cat>
          <c:val>
            <c:numRef>
              <c:f>Fig7!$E$66:$E$94</c:f>
              <c:numCache/>
            </c:numRef>
          </c:val>
        </c:ser>
        <c:overlap val="100"/>
        <c:gapWidth val="100"/>
        <c:axId val="63627703"/>
        <c:axId val="30749704"/>
      </c:barChart>
      <c:catAx>
        <c:axId val="636277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749704"/>
        <c:crosses val="autoZero"/>
        <c:auto val="1"/>
        <c:lblOffset val="100"/>
        <c:noMultiLvlLbl val="0"/>
      </c:catAx>
      <c:valAx>
        <c:axId val="3074970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36277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5"/>
          <c:y val="0.88075"/>
          <c:w val="0.6147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28575</xdr:rowOff>
    </xdr:from>
    <xdr:to>
      <xdr:col>18</xdr:col>
      <xdr:colOff>133350</xdr:colOff>
      <xdr:row>59</xdr:row>
      <xdr:rowOff>57150</xdr:rowOff>
    </xdr:to>
    <xdr:graphicFrame macro="">
      <xdr:nvGraphicFramePr>
        <xdr:cNvPr id="2" name="Chart 1"/>
        <xdr:cNvGraphicFramePr/>
      </xdr:nvGraphicFramePr>
      <xdr:xfrm>
        <a:off x="352425" y="676275"/>
        <a:ext cx="9620250" cy="841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791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173</xdr:row>
      <xdr:rowOff>19050</xdr:rowOff>
    </xdr:from>
    <xdr:to>
      <xdr:col>23</xdr:col>
      <xdr:colOff>161925</xdr:colOff>
      <xdr:row>212</xdr:row>
      <xdr:rowOff>28575</xdr:rowOff>
    </xdr:to>
    <xdr:graphicFrame macro="">
      <xdr:nvGraphicFramePr>
        <xdr:cNvPr id="6160" name="Chart 1"/>
        <xdr:cNvGraphicFramePr/>
      </xdr:nvGraphicFramePr>
      <xdr:xfrm>
        <a:off x="3552825" y="26498550"/>
        <a:ext cx="92487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</xdr:row>
      <xdr:rowOff>47625</xdr:rowOff>
    </xdr:from>
    <xdr:to>
      <xdr:col>18</xdr:col>
      <xdr:colOff>257175</xdr:colOff>
      <xdr:row>57</xdr:row>
      <xdr:rowOff>142875</xdr:rowOff>
    </xdr:to>
    <xdr:graphicFrame macro="">
      <xdr:nvGraphicFramePr>
        <xdr:cNvPr id="2" name="Chart 1"/>
        <xdr:cNvGraphicFramePr/>
      </xdr:nvGraphicFramePr>
      <xdr:xfrm>
        <a:off x="323850" y="542925"/>
        <a:ext cx="9620250" cy="832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Malta excluded (see chapter 'data sources'); Italy and Romania</a:t>
          </a:r>
          <a:r>
            <a:rPr lang="en-US" sz="1200" baseline="0">
              <a:latin typeface="Arial" panose="020B0604020202020204" pitchFamily="34" charset="0"/>
            </a:rPr>
            <a:t> did not report data on journeys of empty vehicles.</a:t>
          </a:r>
          <a:endParaRPr lang="en-US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104775</xdr:rowOff>
    </xdr:from>
    <xdr:to>
      <xdr:col>17</xdr:col>
      <xdr:colOff>304800</xdr:colOff>
      <xdr:row>59</xdr:row>
      <xdr:rowOff>38100</xdr:rowOff>
    </xdr:to>
    <xdr:graphicFrame macro="">
      <xdr:nvGraphicFramePr>
        <xdr:cNvPr id="4" name="Chart 3"/>
        <xdr:cNvGraphicFramePr/>
      </xdr:nvGraphicFramePr>
      <xdr:xfrm>
        <a:off x="552450" y="600075"/>
        <a:ext cx="9791700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152400</xdr:rowOff>
    </xdr:from>
    <xdr:to>
      <xdr:col>16</xdr:col>
      <xdr:colOff>276225</xdr:colOff>
      <xdr:row>35</xdr:row>
      <xdr:rowOff>152400</xdr:rowOff>
    </xdr:to>
    <xdr:graphicFrame macro="">
      <xdr:nvGraphicFramePr>
        <xdr:cNvPr id="1040" name="Chart 3"/>
        <xdr:cNvGraphicFramePr/>
      </xdr:nvGraphicFramePr>
      <xdr:xfrm>
        <a:off x="390525" y="6572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ranked based on 2022 data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19050</xdr:rowOff>
    </xdr:from>
    <xdr:to>
      <xdr:col>17</xdr:col>
      <xdr:colOff>133350</xdr:colOff>
      <xdr:row>40</xdr:row>
      <xdr:rowOff>95250</xdr:rowOff>
    </xdr:to>
    <xdr:graphicFrame macro="">
      <xdr:nvGraphicFramePr>
        <xdr:cNvPr id="2064" name="Chart 1"/>
        <xdr:cNvGraphicFramePr/>
      </xdr:nvGraphicFramePr>
      <xdr:xfrm>
        <a:off x="333375" y="514350"/>
        <a:ext cx="9620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85725</xdr:rowOff>
    </xdr:from>
    <xdr:to>
      <xdr:col>9</xdr:col>
      <xdr:colOff>400050</xdr:colOff>
      <xdr:row>36</xdr:row>
      <xdr:rowOff>114300</xdr:rowOff>
    </xdr:to>
    <xdr:graphicFrame macro="">
      <xdr:nvGraphicFramePr>
        <xdr:cNvPr id="4" name="Chart 3"/>
        <xdr:cNvGraphicFramePr/>
      </xdr:nvGraphicFramePr>
      <xdr:xfrm>
        <a:off x="476250" y="742950"/>
        <a:ext cx="51244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Malta excluded (see chapter 'data sources'); Cyprus data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66675</xdr:rowOff>
    </xdr:from>
    <xdr:to>
      <xdr:col>18</xdr:col>
      <xdr:colOff>381000</xdr:colOff>
      <xdr:row>43</xdr:row>
      <xdr:rowOff>66675</xdr:rowOff>
    </xdr:to>
    <xdr:graphicFrame macro="">
      <xdr:nvGraphicFramePr>
        <xdr:cNvPr id="4112" name="Chart 3"/>
        <xdr:cNvGraphicFramePr/>
      </xdr:nvGraphicFramePr>
      <xdr:xfrm>
        <a:off x="342900" y="561975"/>
        <a:ext cx="98964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83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O39"/>
  <sheetViews>
    <sheetView showGridLines="0" tabSelected="1" zoomScalePageLayoutView="125" workbookViewId="0" topLeftCell="A1">
      <selection activeCell="B2" sqref="B2"/>
    </sheetView>
  </sheetViews>
  <sheetFormatPr defaultColWidth="8.8515625" defaultRowHeight="15"/>
  <cols>
    <col min="1" max="1" width="7.140625" style="3" customWidth="1"/>
    <col min="2" max="2" width="11.28125" style="3" customWidth="1"/>
    <col min="3" max="7" width="9.421875" style="3" customWidth="1"/>
    <col min="8" max="8" width="10.7109375" style="3" customWidth="1"/>
    <col min="9" max="9" width="9.00390625" style="3" customWidth="1"/>
    <col min="10" max="16384" width="8.8515625" style="3" customWidth="1"/>
  </cols>
  <sheetData>
    <row r="1" spans="2:15" ht="12" customHeight="1">
      <c r="B1" s="2"/>
      <c r="O1" s="142"/>
    </row>
    <row r="2" ht="15">
      <c r="B2" s="48" t="s">
        <v>68</v>
      </c>
    </row>
    <row r="3" spans="2:9" ht="15">
      <c r="B3" s="31" t="s">
        <v>87</v>
      </c>
      <c r="H3" s="97"/>
      <c r="I3" s="94"/>
    </row>
    <row r="4" spans="2:8" ht="60">
      <c r="B4" s="32"/>
      <c r="C4" s="57">
        <v>2018</v>
      </c>
      <c r="D4" s="57">
        <v>2019</v>
      </c>
      <c r="E4" s="57">
        <v>2020</v>
      </c>
      <c r="F4" s="57">
        <v>2021</v>
      </c>
      <c r="G4" s="57">
        <v>2022</v>
      </c>
      <c r="H4" s="95" t="s">
        <v>69</v>
      </c>
    </row>
    <row r="5" spans="2:13" ht="15">
      <c r="B5" s="58" t="s">
        <v>53</v>
      </c>
      <c r="C5" s="74">
        <f>SUM(C6:C32)</f>
        <v>1763.6499999999999</v>
      </c>
      <c r="D5" s="74">
        <f>SUM(D6:D32)</f>
        <v>1819.8729999999996</v>
      </c>
      <c r="E5" s="74">
        <f>SUM(E6:E32)</f>
        <v>1803.565</v>
      </c>
      <c r="F5" s="74">
        <f>SUM(F6:F32)</f>
        <v>1921.179</v>
      </c>
      <c r="G5" s="74">
        <f>SUM(G6:G32)</f>
        <v>1920.2499999999998</v>
      </c>
      <c r="H5" s="83">
        <f>(POWER(G5/C5,1/4)-1)*100</f>
        <v>2.1495229502638935</v>
      </c>
      <c r="J5" s="53"/>
      <c r="K5" s="53"/>
      <c r="L5" s="53"/>
      <c r="M5" s="53"/>
    </row>
    <row r="6" spans="2:8" ht="15">
      <c r="B6" s="6" t="s">
        <v>10</v>
      </c>
      <c r="C6" s="121">
        <v>32.685</v>
      </c>
      <c r="D6" s="121">
        <v>34.829</v>
      </c>
      <c r="E6" s="121">
        <v>34.379</v>
      </c>
      <c r="F6" s="121">
        <v>36.175</v>
      </c>
      <c r="G6" s="121">
        <v>33.48</v>
      </c>
      <c r="H6" s="84">
        <f aca="true" t="shared" si="0" ref="H6:H34">(POWER(G6/C6,1/4)-1)*100</f>
        <v>0.6026081352451529</v>
      </c>
    </row>
    <row r="7" spans="2:8" ht="15">
      <c r="B7" s="59" t="s">
        <v>7</v>
      </c>
      <c r="C7" s="72">
        <v>26.95</v>
      </c>
      <c r="D7" s="72">
        <v>20.551</v>
      </c>
      <c r="E7" s="72">
        <v>32.566</v>
      </c>
      <c r="F7" s="72">
        <v>35.13</v>
      </c>
      <c r="G7" s="72">
        <v>35.134</v>
      </c>
      <c r="H7" s="84">
        <f>(POWER(G7/C7,1/4)-1)*100</f>
        <v>6.854350008887167</v>
      </c>
    </row>
    <row r="8" spans="2:8" ht="15">
      <c r="B8" s="59" t="s">
        <v>52</v>
      </c>
      <c r="C8" s="72">
        <v>41.073</v>
      </c>
      <c r="D8" s="72">
        <v>39.059</v>
      </c>
      <c r="E8" s="72">
        <v>56.09</v>
      </c>
      <c r="F8" s="72">
        <v>63.756</v>
      </c>
      <c r="G8" s="72">
        <v>65.794</v>
      </c>
      <c r="H8" s="84">
        <f t="shared" si="0"/>
        <v>12.501280674046544</v>
      </c>
    </row>
    <row r="9" spans="2:8" ht="15">
      <c r="B9" s="59" t="s">
        <v>11</v>
      </c>
      <c r="C9" s="72">
        <v>14.998</v>
      </c>
      <c r="D9" s="72">
        <v>14.991</v>
      </c>
      <c r="E9" s="72">
        <v>14.686</v>
      </c>
      <c r="F9" s="72">
        <v>15.342</v>
      </c>
      <c r="G9" s="72">
        <v>15.162</v>
      </c>
      <c r="H9" s="84">
        <f t="shared" si="0"/>
        <v>0.272255913973507</v>
      </c>
    </row>
    <row r="10" spans="2:8" ht="15">
      <c r="B10" s="59" t="s">
        <v>42</v>
      </c>
      <c r="C10" s="72">
        <v>316.772</v>
      </c>
      <c r="D10" s="72">
        <v>311.875</v>
      </c>
      <c r="E10" s="72">
        <v>304.613</v>
      </c>
      <c r="F10" s="72">
        <v>307.272</v>
      </c>
      <c r="G10" s="72">
        <v>303.948</v>
      </c>
      <c r="H10" s="84">
        <f t="shared" si="0"/>
        <v>-1.0278223820460508</v>
      </c>
    </row>
    <row r="11" spans="2:8" ht="15">
      <c r="B11" s="59" t="s">
        <v>6</v>
      </c>
      <c r="C11" s="72">
        <v>5.775</v>
      </c>
      <c r="D11" s="72">
        <v>4.794</v>
      </c>
      <c r="E11" s="72">
        <v>4.279</v>
      </c>
      <c r="F11" s="72">
        <v>5.237</v>
      </c>
      <c r="G11" s="72">
        <v>4.54</v>
      </c>
      <c r="H11" s="84">
        <f t="shared" si="0"/>
        <v>-5.8379367484260865</v>
      </c>
    </row>
    <row r="12" spans="2:8" ht="15">
      <c r="B12" s="59" t="s">
        <v>12</v>
      </c>
      <c r="C12" s="72">
        <v>11.6</v>
      </c>
      <c r="D12" s="72">
        <v>12.444</v>
      </c>
      <c r="E12" s="72">
        <v>11.424</v>
      </c>
      <c r="F12" s="72">
        <v>12.493</v>
      </c>
      <c r="G12" s="72">
        <v>12.364</v>
      </c>
      <c r="H12" s="84">
        <f>(POWER(G12/C12,1/4)-1)*100</f>
        <v>1.6073797181227256</v>
      </c>
    </row>
    <row r="13" spans="2:8" ht="15">
      <c r="B13" s="59" t="s">
        <v>13</v>
      </c>
      <c r="C13" s="72">
        <v>29.279</v>
      </c>
      <c r="D13" s="72">
        <v>28.197</v>
      </c>
      <c r="E13" s="72">
        <v>25.161</v>
      </c>
      <c r="F13" s="72">
        <v>21.053</v>
      </c>
      <c r="G13" s="72">
        <v>21.182</v>
      </c>
      <c r="H13" s="84">
        <f t="shared" si="0"/>
        <v>-7.774146939279691</v>
      </c>
    </row>
    <row r="14" spans="2:8" ht="15">
      <c r="B14" s="59" t="s">
        <v>19</v>
      </c>
      <c r="C14" s="72">
        <v>238.994</v>
      </c>
      <c r="D14" s="72">
        <v>249.559</v>
      </c>
      <c r="E14" s="72">
        <v>242.268</v>
      </c>
      <c r="F14" s="72">
        <v>270.176</v>
      </c>
      <c r="G14" s="72">
        <v>266.724</v>
      </c>
      <c r="H14" s="84">
        <f t="shared" si="0"/>
        <v>2.782404735119015</v>
      </c>
    </row>
    <row r="15" spans="2:8" ht="15">
      <c r="B15" s="60" t="s">
        <v>16</v>
      </c>
      <c r="C15" s="122">
        <v>171.875</v>
      </c>
      <c r="D15" s="122">
        <v>174.061</v>
      </c>
      <c r="E15" s="122">
        <v>169.663</v>
      </c>
      <c r="F15" s="122">
        <v>174.853</v>
      </c>
      <c r="G15" s="122">
        <v>173.353</v>
      </c>
      <c r="H15" s="84">
        <f t="shared" si="0"/>
        <v>0.2142920175708607</v>
      </c>
    </row>
    <row r="16" spans="2:8" ht="15">
      <c r="B16" s="61" t="s">
        <v>8</v>
      </c>
      <c r="C16" s="73">
        <v>12.635</v>
      </c>
      <c r="D16" s="73">
        <v>12.477</v>
      </c>
      <c r="E16" s="73">
        <v>12.255</v>
      </c>
      <c r="F16" s="73">
        <v>13.629</v>
      </c>
      <c r="G16" s="73">
        <v>13.659</v>
      </c>
      <c r="H16" s="84">
        <f t="shared" si="0"/>
        <v>1.9672988155129412</v>
      </c>
    </row>
    <row r="17" spans="2:8" ht="15">
      <c r="B17" s="62" t="s">
        <v>14</v>
      </c>
      <c r="C17" s="71">
        <v>124.915</v>
      </c>
      <c r="D17" s="71">
        <v>137.986</v>
      </c>
      <c r="E17" s="71">
        <v>133.222</v>
      </c>
      <c r="F17" s="71">
        <v>144.986</v>
      </c>
      <c r="G17" s="71">
        <v>151.1</v>
      </c>
      <c r="H17" s="84">
        <f t="shared" si="0"/>
        <v>4.872704523327842</v>
      </c>
    </row>
    <row r="18" spans="2:8" ht="15">
      <c r="B18" s="59" t="s">
        <v>18</v>
      </c>
      <c r="C18" s="72">
        <v>0.892</v>
      </c>
      <c r="D18" s="72">
        <v>0.858</v>
      </c>
      <c r="E18" s="72">
        <v>0.709</v>
      </c>
      <c r="F18" s="72">
        <v>0.731</v>
      </c>
      <c r="G18" s="72">
        <v>0.949</v>
      </c>
      <c r="H18" s="84">
        <f t="shared" si="0"/>
        <v>1.560619077024361</v>
      </c>
    </row>
    <row r="19" spans="2:8" ht="15">
      <c r="B19" s="59" t="s">
        <v>5</v>
      </c>
      <c r="C19" s="72">
        <v>14.997</v>
      </c>
      <c r="D19" s="72">
        <v>14.965</v>
      </c>
      <c r="E19" s="72">
        <v>13.705</v>
      </c>
      <c r="F19" s="72">
        <v>15.103</v>
      </c>
      <c r="G19" s="72">
        <v>14.581</v>
      </c>
      <c r="H19" s="84">
        <f t="shared" si="0"/>
        <v>-0.7008045754258063</v>
      </c>
    </row>
    <row r="20" spans="2:8" ht="15">
      <c r="B20" s="59" t="s">
        <v>20</v>
      </c>
      <c r="C20" s="72">
        <v>43.59</v>
      </c>
      <c r="D20" s="72">
        <v>53.117</v>
      </c>
      <c r="E20" s="72">
        <v>55.292</v>
      </c>
      <c r="F20" s="72">
        <v>57.755</v>
      </c>
      <c r="G20" s="72">
        <v>53.773</v>
      </c>
      <c r="H20" s="84">
        <f t="shared" si="0"/>
        <v>5.388773277475578</v>
      </c>
    </row>
    <row r="21" spans="2:8" ht="15">
      <c r="B21" s="59" t="s">
        <v>3</v>
      </c>
      <c r="C21" s="72">
        <v>6.8</v>
      </c>
      <c r="D21" s="72">
        <v>7.381</v>
      </c>
      <c r="E21" s="72">
        <v>6.176</v>
      </c>
      <c r="F21" s="72">
        <v>6.904</v>
      </c>
      <c r="G21" s="72">
        <v>7.353</v>
      </c>
      <c r="H21" s="84">
        <f t="shared" si="0"/>
        <v>1.9738727789115451</v>
      </c>
    </row>
    <row r="22" spans="2:8" ht="15">
      <c r="B22" s="59" t="s">
        <v>21</v>
      </c>
      <c r="C22" s="72">
        <v>37.948</v>
      </c>
      <c r="D22" s="72">
        <v>36.951</v>
      </c>
      <c r="E22" s="72">
        <v>32.224</v>
      </c>
      <c r="F22" s="72">
        <v>37.101</v>
      </c>
      <c r="G22" s="72">
        <v>37.444</v>
      </c>
      <c r="H22" s="84">
        <f t="shared" si="0"/>
        <v>-0.33369993055603064</v>
      </c>
    </row>
    <row r="23" spans="2:8" ht="15">
      <c r="B23" s="59" t="s">
        <v>41</v>
      </c>
      <c r="C23" s="69" t="s">
        <v>40</v>
      </c>
      <c r="D23" s="69" t="s">
        <v>40</v>
      </c>
      <c r="E23" s="69" t="s">
        <v>40</v>
      </c>
      <c r="F23" s="69" t="s">
        <v>40</v>
      </c>
      <c r="G23" s="69" t="s">
        <v>40</v>
      </c>
      <c r="H23" s="85" t="s">
        <v>40</v>
      </c>
    </row>
    <row r="24" spans="2:8" ht="15">
      <c r="B24" s="59" t="s">
        <v>22</v>
      </c>
      <c r="C24" s="72">
        <v>68.876</v>
      </c>
      <c r="D24" s="72">
        <v>68.923</v>
      </c>
      <c r="E24" s="72">
        <v>67.594</v>
      </c>
      <c r="F24" s="72">
        <v>70.228</v>
      </c>
      <c r="G24" s="72">
        <v>67.148</v>
      </c>
      <c r="H24" s="84">
        <f t="shared" si="0"/>
        <v>-0.6332029660460314</v>
      </c>
    </row>
    <row r="25" spans="2:8" ht="15">
      <c r="B25" s="59" t="s">
        <v>9</v>
      </c>
      <c r="C25" s="72">
        <v>25.763</v>
      </c>
      <c r="D25" s="72">
        <v>26.444</v>
      </c>
      <c r="E25" s="72">
        <v>25.91</v>
      </c>
      <c r="F25" s="72">
        <v>27.282</v>
      </c>
      <c r="G25" s="72">
        <v>26.83</v>
      </c>
      <c r="H25" s="84">
        <f t="shared" si="0"/>
        <v>1.0196965906154487</v>
      </c>
    </row>
    <row r="26" spans="2:8" ht="15">
      <c r="B26" s="59" t="s">
        <v>23</v>
      </c>
      <c r="C26" s="72">
        <v>315.874</v>
      </c>
      <c r="D26" s="72">
        <v>348.952</v>
      </c>
      <c r="E26" s="72">
        <v>354.927</v>
      </c>
      <c r="F26" s="72">
        <v>379.82</v>
      </c>
      <c r="G26" s="72">
        <v>385.089</v>
      </c>
      <c r="H26" s="84">
        <f t="shared" si="0"/>
        <v>5.078002479512578</v>
      </c>
    </row>
    <row r="27" spans="2:8" ht="15">
      <c r="B27" s="59" t="s">
        <v>24</v>
      </c>
      <c r="C27" s="72">
        <v>32.963</v>
      </c>
      <c r="D27" s="72">
        <v>31.014</v>
      </c>
      <c r="E27" s="72">
        <v>24.241</v>
      </c>
      <c r="F27" s="72">
        <v>32.05</v>
      </c>
      <c r="G27" s="72">
        <v>32.039</v>
      </c>
      <c r="H27" s="84">
        <f t="shared" si="0"/>
        <v>-0.7082750650127645</v>
      </c>
    </row>
    <row r="28" spans="2:8" ht="15">
      <c r="B28" s="59" t="s">
        <v>25</v>
      </c>
      <c r="C28" s="72">
        <v>58.762</v>
      </c>
      <c r="D28" s="72">
        <v>61.041</v>
      </c>
      <c r="E28" s="72">
        <v>55.027</v>
      </c>
      <c r="F28" s="72">
        <v>61.849</v>
      </c>
      <c r="G28" s="72">
        <v>64.353</v>
      </c>
      <c r="H28" s="84">
        <f t="shared" si="0"/>
        <v>2.298215331658615</v>
      </c>
    </row>
    <row r="29" spans="2:8" ht="15">
      <c r="B29" s="60" t="s">
        <v>4</v>
      </c>
      <c r="C29" s="123">
        <v>35.586</v>
      </c>
      <c r="D29" s="123">
        <v>33.941</v>
      </c>
      <c r="E29" s="123">
        <v>31.634</v>
      </c>
      <c r="F29" s="123">
        <v>30.183</v>
      </c>
      <c r="G29" s="123">
        <v>31.488</v>
      </c>
      <c r="H29" s="107">
        <f>(POWER(G29/C29,1/4)-1)*100</f>
        <v>-3.0123412832865792</v>
      </c>
    </row>
    <row r="30" spans="2:8" ht="15">
      <c r="B30" s="59" t="s">
        <v>26</v>
      </c>
      <c r="C30" s="124">
        <v>22.225</v>
      </c>
      <c r="D30" s="124">
        <v>24.011</v>
      </c>
      <c r="E30" s="124">
        <v>22.662</v>
      </c>
      <c r="F30" s="124">
        <v>24.968</v>
      </c>
      <c r="G30" s="124">
        <v>24.308</v>
      </c>
      <c r="H30" s="91">
        <f t="shared" si="0"/>
        <v>2.2649627526646565</v>
      </c>
    </row>
    <row r="31" spans="2:8" ht="15">
      <c r="B31" s="59" t="s">
        <v>15</v>
      </c>
      <c r="C31" s="72">
        <v>28.345</v>
      </c>
      <c r="D31" s="72">
        <v>28.848</v>
      </c>
      <c r="E31" s="72">
        <v>29.671</v>
      </c>
      <c r="F31" s="72">
        <v>29.618</v>
      </c>
      <c r="G31" s="72">
        <v>30.59</v>
      </c>
      <c r="H31" s="106">
        <f t="shared" si="0"/>
        <v>1.9238344819978437</v>
      </c>
    </row>
    <row r="32" spans="2:8" ht="15">
      <c r="B32" s="63" t="s">
        <v>17</v>
      </c>
      <c r="C32" s="125">
        <v>43.478</v>
      </c>
      <c r="D32" s="125">
        <v>42.604</v>
      </c>
      <c r="E32" s="125">
        <v>43.187</v>
      </c>
      <c r="F32" s="125">
        <v>47.485</v>
      </c>
      <c r="G32" s="125">
        <v>47.865</v>
      </c>
      <c r="H32" s="112">
        <f t="shared" si="0"/>
        <v>2.4323476078297768</v>
      </c>
    </row>
    <row r="33" spans="2:8" ht="15">
      <c r="B33" s="109" t="s">
        <v>27</v>
      </c>
      <c r="C33" s="111">
        <v>21.338</v>
      </c>
      <c r="D33" s="111">
        <v>21.463</v>
      </c>
      <c r="E33" s="111">
        <v>21.399</v>
      </c>
      <c r="F33" s="111">
        <v>22.553</v>
      </c>
      <c r="G33" s="111">
        <v>24.428</v>
      </c>
      <c r="H33" s="110">
        <f t="shared" si="0"/>
        <v>3.438818222583251</v>
      </c>
    </row>
    <row r="34" spans="2:8" ht="15">
      <c r="B34" s="103" t="s">
        <v>28</v>
      </c>
      <c r="C34" s="105">
        <v>12.5</v>
      </c>
      <c r="D34" s="105">
        <v>12.399</v>
      </c>
      <c r="E34" s="105">
        <v>12.486</v>
      </c>
      <c r="F34" s="105">
        <v>12.698</v>
      </c>
      <c r="G34" s="105">
        <v>12.988</v>
      </c>
      <c r="H34" s="104">
        <f t="shared" si="0"/>
        <v>0.9620282742921926</v>
      </c>
    </row>
    <row r="35" spans="2:8" ht="15">
      <c r="B35" s="100" t="s">
        <v>51</v>
      </c>
      <c r="C35" s="98"/>
      <c r="D35" s="98"/>
      <c r="E35" s="98"/>
      <c r="F35" s="98"/>
      <c r="G35" s="98"/>
      <c r="H35" s="99"/>
    </row>
    <row r="36" spans="2:9" ht="15" customHeight="1">
      <c r="B36" s="31" t="s">
        <v>46</v>
      </c>
      <c r="C36" s="10"/>
      <c r="D36" s="10"/>
      <c r="E36" s="10"/>
      <c r="F36" s="10"/>
      <c r="G36" s="10"/>
      <c r="H36" s="10"/>
      <c r="I36" s="11"/>
    </row>
    <row r="37" spans="2:9" ht="15" customHeight="1">
      <c r="B37" s="86" t="s">
        <v>43</v>
      </c>
      <c r="C37" s="10"/>
      <c r="D37" s="10"/>
      <c r="E37" s="10"/>
      <c r="F37" s="10"/>
      <c r="G37" s="10"/>
      <c r="I37" s="11"/>
    </row>
    <row r="38" spans="3:9" ht="15">
      <c r="C38" s="8"/>
      <c r="D38" s="8"/>
      <c r="E38" s="8"/>
      <c r="F38" s="8"/>
      <c r="G38" s="8"/>
      <c r="H38" s="10"/>
      <c r="I38" s="8"/>
    </row>
    <row r="39" ht="15">
      <c r="H39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1:T138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7.140625" style="16" customWidth="1"/>
    <col min="2" max="2" width="7.7109375" style="16" customWidth="1"/>
    <col min="3" max="5" width="6.7109375" style="16" customWidth="1"/>
    <col min="6" max="7" width="8.8515625" style="16" customWidth="1"/>
    <col min="8" max="8" width="9.140625" style="16" customWidth="1"/>
    <col min="9" max="12" width="8.8515625" style="16" customWidth="1"/>
    <col min="13" max="13" width="9.421875" style="16" bestFit="1" customWidth="1"/>
    <col min="14" max="15" width="8.8515625" style="16" customWidth="1"/>
    <col min="16" max="16" width="5.421875" style="16" customWidth="1"/>
    <col min="17" max="16384" width="8.8515625" style="16" customWidth="1"/>
  </cols>
  <sheetData>
    <row r="1" ht="12" customHeight="1">
      <c r="B1" s="2"/>
    </row>
    <row r="2" ht="15">
      <c r="B2" s="50" t="s">
        <v>82</v>
      </c>
    </row>
    <row r="3" spans="2:20" ht="12">
      <c r="B3" s="51" t="s">
        <v>65</v>
      </c>
      <c r="G3" s="101"/>
      <c r="T3" s="101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6:14" ht="12">
      <c r="F37" s="41"/>
      <c r="G37" s="9"/>
      <c r="H37" s="9"/>
      <c r="I37" s="9"/>
      <c r="J37" s="9"/>
      <c r="K37" s="9"/>
      <c r="L37" s="9"/>
      <c r="M37" s="9"/>
      <c r="N37" s="9"/>
    </row>
    <row r="38" spans="6:7" ht="12">
      <c r="F38" s="41"/>
      <c r="G38" s="14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spans="2:14" ht="15" customHeight="1">
      <c r="B61" s="31" t="s">
        <v>48</v>
      </c>
      <c r="C61" s="3"/>
      <c r="D61" s="3"/>
      <c r="E61" s="3"/>
      <c r="F61" s="3"/>
      <c r="G61" s="3"/>
      <c r="H61" s="3"/>
      <c r="I61" s="3"/>
      <c r="J61" s="30"/>
      <c r="K61" s="30"/>
      <c r="L61" s="30"/>
      <c r="M61" s="30"/>
      <c r="N61" s="30"/>
    </row>
    <row r="62" spans="2:14" ht="15" customHeight="1">
      <c r="B62" s="86" t="s">
        <v>43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5">
      <c r="B63" s="33"/>
      <c r="C63" s="33"/>
      <c r="D63" s="33"/>
      <c r="E63" s="33"/>
      <c r="F63" s="33"/>
      <c r="G63" s="33"/>
      <c r="H63" s="8"/>
      <c r="I63" s="8"/>
      <c r="J63" s="8"/>
      <c r="K63" s="8"/>
      <c r="L63" s="8"/>
      <c r="M63" s="8"/>
      <c r="N63" s="8"/>
    </row>
    <row r="64" spans="2:14" ht="15">
      <c r="B64" s="33"/>
      <c r="C64" s="33"/>
      <c r="D64" s="33"/>
      <c r="E64" s="33"/>
      <c r="F64" s="33"/>
      <c r="G64" s="33"/>
      <c r="H64" s="8"/>
      <c r="I64" s="8"/>
      <c r="J64" s="8"/>
      <c r="K64" s="8"/>
      <c r="L64" s="8"/>
      <c r="M64" s="8"/>
      <c r="N64" s="8"/>
    </row>
    <row r="65" spans="2:5" ht="15">
      <c r="B65" s="159"/>
      <c r="C65" s="159" t="s">
        <v>36</v>
      </c>
      <c r="D65" s="141" t="s">
        <v>34</v>
      </c>
      <c r="E65" s="141" t="s">
        <v>61</v>
      </c>
    </row>
    <row r="66" spans="2:11" ht="15">
      <c r="B66" s="179" t="s">
        <v>54</v>
      </c>
      <c r="C66" s="180">
        <v>14.426139479674552</v>
      </c>
      <c r="D66" s="178">
        <v>13.628120695841387</v>
      </c>
      <c r="E66" s="178">
        <v>15.902226503960607</v>
      </c>
      <c r="I66" s="42"/>
      <c r="J66" s="42"/>
      <c r="K66" s="42"/>
    </row>
    <row r="67" spans="2:11" ht="15">
      <c r="B67" s="164"/>
      <c r="C67" s="181"/>
      <c r="D67" s="181"/>
      <c r="E67" s="181"/>
      <c r="I67" s="42"/>
      <c r="J67" s="42"/>
      <c r="K67" s="42"/>
    </row>
    <row r="68" spans="2:11" ht="15">
      <c r="B68" s="166" t="s">
        <v>10</v>
      </c>
      <c r="C68" s="182">
        <v>12.84234752589183</v>
      </c>
      <c r="D68" s="182">
        <v>11.467498699947997</v>
      </c>
      <c r="E68" s="182">
        <v>16.732064421669108</v>
      </c>
      <c r="G68" s="79"/>
      <c r="I68" s="42"/>
      <c r="J68" s="42"/>
      <c r="K68" s="42"/>
    </row>
    <row r="69" spans="2:11" ht="15">
      <c r="B69" s="166" t="s">
        <v>7</v>
      </c>
      <c r="C69" s="182">
        <v>17.10516066212269</v>
      </c>
      <c r="D69" s="182">
        <v>15.972826086956522</v>
      </c>
      <c r="E69" s="182">
        <v>17.532311792138575</v>
      </c>
      <c r="G69" s="79"/>
      <c r="I69" s="42"/>
      <c r="J69" s="42"/>
      <c r="K69" s="42"/>
    </row>
    <row r="70" spans="2:11" ht="15">
      <c r="B70" s="166" t="s">
        <v>52</v>
      </c>
      <c r="C70" s="182">
        <v>11.810087955483755</v>
      </c>
      <c r="D70" s="182">
        <v>10.707274625826662</v>
      </c>
      <c r="E70" s="182">
        <v>12.984432913269089</v>
      </c>
      <c r="G70" s="79"/>
      <c r="H70" s="79"/>
      <c r="I70" s="42"/>
      <c r="J70" s="42"/>
      <c r="K70" s="42"/>
    </row>
    <row r="71" spans="2:11" ht="15">
      <c r="B71" s="166" t="s">
        <v>11</v>
      </c>
      <c r="C71" s="182">
        <v>11.1158357771261</v>
      </c>
      <c r="D71" s="182">
        <v>10.646911519198664</v>
      </c>
      <c r="E71" s="182">
        <v>14.493975903614459</v>
      </c>
      <c r="G71" s="79"/>
      <c r="I71" s="42"/>
      <c r="J71" s="42"/>
      <c r="K71" s="42"/>
    </row>
    <row r="72" spans="2:11" ht="15">
      <c r="B72" s="166" t="s">
        <v>42</v>
      </c>
      <c r="C72" s="182">
        <v>13.402769203633477</v>
      </c>
      <c r="D72" s="182">
        <v>13.17618486900206</v>
      </c>
      <c r="E72" s="182">
        <v>15.420479302832245</v>
      </c>
      <c r="G72" s="79"/>
      <c r="I72" s="42"/>
      <c r="J72" s="42"/>
      <c r="K72" s="42"/>
    </row>
    <row r="73" spans="2:11" ht="15">
      <c r="B73" s="166" t="s">
        <v>6</v>
      </c>
      <c r="C73" s="182">
        <v>15.655172413793103</v>
      </c>
      <c r="D73" s="182">
        <v>14.729508196721312</v>
      </c>
      <c r="E73" s="182">
        <v>16.327380952380953</v>
      </c>
      <c r="G73" s="79"/>
      <c r="I73" s="42"/>
      <c r="J73" s="42"/>
      <c r="K73" s="42"/>
    </row>
    <row r="74" spans="2:11" ht="15">
      <c r="B74" s="166" t="s">
        <v>12</v>
      </c>
      <c r="C74" s="182">
        <v>10.79825327510917</v>
      </c>
      <c r="D74" s="183">
        <v>10.23316582914573</v>
      </c>
      <c r="E74" s="182">
        <v>14.450331125827814</v>
      </c>
      <c r="G74" s="79"/>
      <c r="I74" s="42"/>
      <c r="J74" s="42"/>
      <c r="K74" s="42"/>
    </row>
    <row r="75" spans="2:11" ht="15">
      <c r="B75" s="166" t="s">
        <v>13</v>
      </c>
      <c r="C75" s="182">
        <v>14.885453267744202</v>
      </c>
      <c r="D75" s="182">
        <v>13.760204081632653</v>
      </c>
      <c r="E75" s="182">
        <v>20.238866396761132</v>
      </c>
      <c r="G75" s="79"/>
      <c r="I75" s="42"/>
      <c r="J75" s="42"/>
      <c r="K75" s="42"/>
    </row>
    <row r="76" spans="2:11" ht="15">
      <c r="B76" s="166" t="s">
        <v>19</v>
      </c>
      <c r="C76" s="182">
        <v>16.208313077297035</v>
      </c>
      <c r="D76" s="182">
        <v>15.451822916666666</v>
      </c>
      <c r="E76" s="182">
        <v>17.973865478119937</v>
      </c>
      <c r="G76" s="79"/>
      <c r="I76" s="42"/>
      <c r="J76" s="42"/>
      <c r="K76" s="42"/>
    </row>
    <row r="77" spans="2:13" ht="15">
      <c r="B77" s="166" t="s">
        <v>16</v>
      </c>
      <c r="C77" s="182">
        <v>12.39120800571837</v>
      </c>
      <c r="D77" s="182">
        <v>12.075748457950956</v>
      </c>
      <c r="E77" s="182">
        <v>18.416666666666668</v>
      </c>
      <c r="G77" s="79"/>
      <c r="I77" s="42"/>
      <c r="J77" s="42"/>
      <c r="K77" s="42"/>
      <c r="M77" s="70"/>
    </row>
    <row r="78" spans="2:11" ht="15">
      <c r="B78" s="166" t="s">
        <v>8</v>
      </c>
      <c r="C78" s="182">
        <v>14.960569550930996</v>
      </c>
      <c r="D78" s="182">
        <v>12.740157480314961</v>
      </c>
      <c r="E78" s="182">
        <v>16.55075187969925</v>
      </c>
      <c r="G78" s="79"/>
      <c r="I78" s="42"/>
      <c r="J78" s="42"/>
      <c r="K78" s="42"/>
    </row>
    <row r="79" spans="2:11" ht="15">
      <c r="B79" s="166" t="s">
        <v>14</v>
      </c>
      <c r="C79" s="182">
        <v>16.38117953165655</v>
      </c>
      <c r="D79" s="182">
        <v>16.323213624583488</v>
      </c>
      <c r="E79" s="182">
        <v>16.800178412132023</v>
      </c>
      <c r="G79" s="79"/>
      <c r="I79" s="42"/>
      <c r="J79" s="42"/>
      <c r="K79" s="42"/>
    </row>
    <row r="80" spans="2:11" ht="15">
      <c r="B80" s="166" t="s">
        <v>18</v>
      </c>
      <c r="C80" s="182">
        <v>10.544444444444444</v>
      </c>
      <c r="D80" s="182">
        <v>10.370786516853933</v>
      </c>
      <c r="E80" s="182">
        <v>26</v>
      </c>
      <c r="F80" s="79"/>
      <c r="G80" s="79"/>
      <c r="I80" s="42"/>
      <c r="J80" s="42"/>
      <c r="K80" s="42"/>
    </row>
    <row r="81" spans="2:11" ht="15">
      <c r="B81" s="166" t="s">
        <v>5</v>
      </c>
      <c r="C81" s="182">
        <v>15.729234088457389</v>
      </c>
      <c r="D81" s="182">
        <v>15.4015444015444</v>
      </c>
      <c r="E81" s="182">
        <v>15.8562874251497</v>
      </c>
      <c r="G81" s="79"/>
      <c r="I81" s="42"/>
      <c r="J81" s="42"/>
      <c r="K81" s="42"/>
    </row>
    <row r="82" spans="2:11" ht="15">
      <c r="B82" s="166" t="s">
        <v>20</v>
      </c>
      <c r="C82" s="182">
        <v>16.535362853628538</v>
      </c>
      <c r="D82" s="182">
        <v>13.313807531380753</v>
      </c>
      <c r="E82" s="182">
        <v>16.790906073680716</v>
      </c>
      <c r="G82" s="79"/>
      <c r="I82" s="42"/>
      <c r="J82" s="42"/>
      <c r="K82" s="42"/>
    </row>
    <row r="83" spans="2:11" ht="15">
      <c r="B83" s="166" t="s">
        <v>3</v>
      </c>
      <c r="C83" s="182">
        <v>15.711538461538462</v>
      </c>
      <c r="D83" s="182">
        <v>9.966101694915254</v>
      </c>
      <c r="E83" s="182">
        <v>16.580882352941178</v>
      </c>
      <c r="G83" s="79"/>
      <c r="I83" s="42"/>
      <c r="J83" s="42"/>
      <c r="K83" s="42"/>
    </row>
    <row r="84" spans="2:11" ht="15">
      <c r="B84" s="166" t="s">
        <v>21</v>
      </c>
      <c r="C84" s="182">
        <v>14.445987654320987</v>
      </c>
      <c r="D84" s="183">
        <v>13.1875</v>
      </c>
      <c r="E84" s="182">
        <v>15.311197916666666</v>
      </c>
      <c r="G84" s="79"/>
      <c r="I84" s="42"/>
      <c r="J84" s="42"/>
      <c r="K84" s="42"/>
    </row>
    <row r="85" spans="2:11" ht="15">
      <c r="B85" s="166" t="s">
        <v>22</v>
      </c>
      <c r="C85" s="182">
        <v>11.9501690692294</v>
      </c>
      <c r="D85" s="182">
        <v>10.853083434099153</v>
      </c>
      <c r="E85" s="182">
        <v>13.520553872782346</v>
      </c>
      <c r="G85" s="79"/>
      <c r="I85" s="42"/>
      <c r="J85" s="42"/>
      <c r="K85" s="42"/>
    </row>
    <row r="86" spans="2:11" ht="15">
      <c r="B86" s="166" t="s">
        <v>9</v>
      </c>
      <c r="C86" s="182">
        <v>14.988826815642458</v>
      </c>
      <c r="D86" s="182">
        <v>13.733385457388584</v>
      </c>
      <c r="E86" s="182">
        <v>18.16862745098039</v>
      </c>
      <c r="G86" s="79"/>
      <c r="I86" s="42"/>
      <c r="J86" s="42"/>
      <c r="K86" s="42"/>
    </row>
    <row r="87" spans="2:11" ht="15">
      <c r="B87" s="166" t="s">
        <v>23</v>
      </c>
      <c r="C87" s="182">
        <v>15.38079642129648</v>
      </c>
      <c r="D87" s="182">
        <v>14.521621901897749</v>
      </c>
      <c r="E87" s="182">
        <v>15.920028584421491</v>
      </c>
      <c r="G87" s="79"/>
      <c r="I87" s="42"/>
      <c r="J87" s="42"/>
      <c r="K87" s="42"/>
    </row>
    <row r="88" spans="2:11" ht="15">
      <c r="B88" s="166" t="s">
        <v>24</v>
      </c>
      <c r="C88" s="182">
        <v>15.249405045216564</v>
      </c>
      <c r="D88" s="182">
        <v>11.945910290237467</v>
      </c>
      <c r="E88" s="182">
        <v>17.101190476190474</v>
      </c>
      <c r="G88" s="79"/>
      <c r="I88" s="42"/>
      <c r="J88" s="42"/>
      <c r="K88" s="42"/>
    </row>
    <row r="89" spans="2:11" ht="15">
      <c r="B89" s="166" t="s">
        <v>25</v>
      </c>
      <c r="C89" s="182">
        <v>14.629006592407364</v>
      </c>
      <c r="D89" s="182">
        <v>14.761073825503356</v>
      </c>
      <c r="E89" s="182">
        <v>14.561361292540392</v>
      </c>
      <c r="G89" s="79"/>
      <c r="I89" s="42"/>
      <c r="J89" s="42"/>
      <c r="K89" s="42"/>
    </row>
    <row r="90" spans="2:11" ht="15">
      <c r="B90" s="166" t="s">
        <v>4</v>
      </c>
      <c r="C90" s="182">
        <v>15.804941482444734</v>
      </c>
      <c r="D90" s="182">
        <v>11.615384615384615</v>
      </c>
      <c r="E90" s="182">
        <v>16.507972665148063</v>
      </c>
      <c r="G90" s="79"/>
      <c r="I90" s="42"/>
      <c r="J90" s="42"/>
      <c r="K90" s="42"/>
    </row>
    <row r="91" spans="2:11" ht="15">
      <c r="B91" s="166" t="s">
        <v>26</v>
      </c>
      <c r="C91" s="182">
        <v>10.050430896903926</v>
      </c>
      <c r="D91" s="182">
        <v>5.038992688870836</v>
      </c>
      <c r="E91" s="182">
        <v>13.293901156677181</v>
      </c>
      <c r="F91" s="79"/>
      <c r="G91" s="79"/>
      <c r="I91" s="42"/>
      <c r="J91" s="42"/>
      <c r="K91" s="42"/>
    </row>
    <row r="92" spans="2:11" ht="15">
      <c r="B92" s="167" t="s">
        <v>15</v>
      </c>
      <c r="C92" s="184">
        <v>20.09855453350854</v>
      </c>
      <c r="D92" s="184">
        <v>20.031077348066297</v>
      </c>
      <c r="E92" s="184">
        <v>21.41891891891892</v>
      </c>
      <c r="G92" s="79"/>
      <c r="I92" s="42"/>
      <c r="J92" s="42"/>
      <c r="K92" s="42"/>
    </row>
    <row r="93" spans="2:11" ht="15">
      <c r="B93" s="168" t="s">
        <v>17</v>
      </c>
      <c r="C93" s="185">
        <v>16.35292107960369</v>
      </c>
      <c r="D93" s="185">
        <v>16.34833869239014</v>
      </c>
      <c r="E93" s="185">
        <v>16.453125</v>
      </c>
      <c r="G93" s="79"/>
      <c r="I93" s="42"/>
      <c r="J93" s="42"/>
      <c r="K93" s="42"/>
    </row>
    <row r="94" spans="2:11" ht="15">
      <c r="B94" s="169"/>
      <c r="C94" s="186"/>
      <c r="D94" s="186"/>
      <c r="E94" s="186"/>
      <c r="I94" s="42"/>
      <c r="J94" s="42"/>
      <c r="K94" s="42"/>
    </row>
    <row r="95" spans="2:11" ht="15">
      <c r="B95" s="166" t="s">
        <v>27</v>
      </c>
      <c r="C95" s="182">
        <v>15.069710055521282</v>
      </c>
      <c r="D95" s="182">
        <v>14.735973597359736</v>
      </c>
      <c r="E95" s="182">
        <v>19.839622641509433</v>
      </c>
      <c r="I95" s="42"/>
      <c r="J95" s="42"/>
      <c r="K95" s="42"/>
    </row>
    <row r="96" spans="2:11" ht="15">
      <c r="B96" s="168" t="s">
        <v>28</v>
      </c>
      <c r="C96" s="185">
        <v>9.270521056388294</v>
      </c>
      <c r="D96" s="185">
        <v>8.625396825396825</v>
      </c>
      <c r="E96" s="185">
        <v>15.035460992907801</v>
      </c>
      <c r="I96" s="42"/>
      <c r="J96" s="42"/>
      <c r="K96" s="42"/>
    </row>
    <row r="109" spans="2:5" ht="15">
      <c r="B109" s="15"/>
      <c r="C109" s="42"/>
      <c r="D109" s="42"/>
      <c r="E109" s="42"/>
    </row>
    <row r="110" spans="2:5" ht="15">
      <c r="B110" s="15"/>
      <c r="C110" s="42"/>
      <c r="D110" s="42"/>
      <c r="E110" s="42"/>
    </row>
    <row r="111" spans="2:5" ht="15">
      <c r="B111" s="15"/>
      <c r="C111" s="42"/>
      <c r="D111" s="42"/>
      <c r="E111" s="42"/>
    </row>
    <row r="112" spans="2:5" ht="15">
      <c r="B112" s="15"/>
      <c r="C112" s="42"/>
      <c r="D112" s="42"/>
      <c r="E112" s="42"/>
    </row>
    <row r="113" spans="2:5" ht="15">
      <c r="B113" s="15"/>
      <c r="C113" s="42"/>
      <c r="D113" s="42"/>
      <c r="E113" s="42"/>
    </row>
    <row r="114" spans="2:5" ht="15">
      <c r="B114" s="15"/>
      <c r="C114" s="42"/>
      <c r="D114" s="42"/>
      <c r="E114" s="42"/>
    </row>
    <row r="115" spans="2:5" ht="15">
      <c r="B115" s="15"/>
      <c r="C115" s="42"/>
      <c r="D115" s="42"/>
      <c r="E115" s="42"/>
    </row>
    <row r="116" spans="2:5" ht="15">
      <c r="B116" s="15"/>
      <c r="C116" s="42"/>
      <c r="D116" s="42"/>
      <c r="E116" s="42"/>
    </row>
    <row r="117" spans="2:5" ht="15">
      <c r="B117" s="15"/>
      <c r="C117" s="42"/>
      <c r="D117" s="42"/>
      <c r="E117" s="42"/>
    </row>
    <row r="118" spans="2:5" ht="15">
      <c r="B118" s="15"/>
      <c r="C118" s="42"/>
      <c r="D118" s="42"/>
      <c r="E118" s="42"/>
    </row>
    <row r="119" spans="2:5" ht="15">
      <c r="B119" s="15"/>
      <c r="C119" s="42"/>
      <c r="D119" s="42"/>
      <c r="E119" s="42"/>
    </row>
    <row r="120" spans="2:5" ht="15">
      <c r="B120" s="15"/>
      <c r="C120" s="42"/>
      <c r="D120" s="42"/>
      <c r="E120" s="42"/>
    </row>
    <row r="121" spans="2:5" ht="15">
      <c r="B121" s="15"/>
      <c r="C121" s="42"/>
      <c r="D121" s="42"/>
      <c r="E121" s="42"/>
    </row>
    <row r="122" spans="2:5" ht="15">
      <c r="B122" s="15"/>
      <c r="C122" s="42"/>
      <c r="D122" s="43"/>
      <c r="E122" s="42"/>
    </row>
    <row r="123" spans="2:5" ht="15">
      <c r="B123" s="15"/>
      <c r="C123" s="42"/>
      <c r="D123" s="42"/>
      <c r="E123" s="42"/>
    </row>
    <row r="124" spans="2:5" ht="15">
      <c r="B124" s="15"/>
      <c r="C124" s="42"/>
      <c r="D124" s="43"/>
      <c r="E124" s="42"/>
    </row>
    <row r="125" spans="2:5" ht="15">
      <c r="B125" s="15"/>
      <c r="C125" s="42"/>
      <c r="D125" s="42"/>
      <c r="E125" s="42"/>
    </row>
    <row r="126" spans="2:5" ht="15">
      <c r="B126" s="15"/>
      <c r="C126" s="42"/>
      <c r="D126" s="42"/>
      <c r="E126" s="42"/>
    </row>
    <row r="127" spans="2:5" ht="15">
      <c r="B127" s="15"/>
      <c r="C127" s="42"/>
      <c r="D127" s="42"/>
      <c r="E127" s="42"/>
    </row>
    <row r="128" spans="2:5" ht="15">
      <c r="B128" s="15"/>
      <c r="C128" s="42"/>
      <c r="D128" s="42"/>
      <c r="E128" s="42"/>
    </row>
    <row r="129" spans="2:5" ht="15">
      <c r="B129" s="15"/>
      <c r="C129" s="42"/>
      <c r="D129" s="42"/>
      <c r="E129" s="42"/>
    </row>
    <row r="130" spans="2:5" ht="15">
      <c r="B130" s="15"/>
      <c r="C130" s="42"/>
      <c r="D130" s="42"/>
      <c r="E130" s="42"/>
    </row>
    <row r="131" spans="2:5" ht="15">
      <c r="B131" s="15"/>
      <c r="C131" s="42"/>
      <c r="D131" s="42"/>
      <c r="E131" s="42"/>
    </row>
    <row r="132" spans="2:5" ht="15">
      <c r="B132" s="15"/>
      <c r="C132" s="42"/>
      <c r="D132" s="42"/>
      <c r="E132" s="42"/>
    </row>
    <row r="133" spans="2:5" ht="15">
      <c r="B133" s="15"/>
      <c r="C133" s="42"/>
      <c r="D133" s="42"/>
      <c r="E133" s="42"/>
    </row>
    <row r="134" spans="2:5" ht="15">
      <c r="B134" s="15"/>
      <c r="C134" s="42"/>
      <c r="D134" s="42"/>
      <c r="E134" s="42"/>
    </row>
    <row r="135" spans="2:5" ht="15">
      <c r="B135" s="15"/>
      <c r="C135" s="42"/>
      <c r="D135" s="42"/>
      <c r="E135" s="42"/>
    </row>
    <row r="136" spans="3:5" ht="15">
      <c r="C136" s="42"/>
      <c r="D136" s="42"/>
      <c r="E136" s="42"/>
    </row>
    <row r="137" spans="2:5" ht="15">
      <c r="B137" s="15"/>
      <c r="C137" s="42"/>
      <c r="D137" s="42"/>
      <c r="E137" s="42"/>
    </row>
    <row r="138" spans="2:5" ht="15">
      <c r="B138" s="15"/>
      <c r="C138" s="42"/>
      <c r="D138" s="42"/>
      <c r="E138" s="4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P209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7.140625" style="16" customWidth="1"/>
    <col min="2" max="2" width="7.421875" style="16" customWidth="1"/>
    <col min="3" max="5" width="6.421875" style="16" customWidth="1"/>
    <col min="6" max="6" width="8.8515625" style="16" customWidth="1"/>
    <col min="7" max="7" width="5.421875" style="16" customWidth="1"/>
    <col min="8" max="15" width="8.8515625" style="16" customWidth="1"/>
    <col min="16" max="16" width="8.57421875" style="16" customWidth="1"/>
    <col min="17" max="16384" width="8.8515625" style="16" customWidth="1"/>
  </cols>
  <sheetData>
    <row r="1" ht="12" customHeight="1">
      <c r="B1" s="2"/>
    </row>
    <row r="2" ht="15">
      <c r="B2" s="50" t="s">
        <v>83</v>
      </c>
    </row>
    <row r="3" spans="2:8" ht="12">
      <c r="B3" s="51" t="s">
        <v>93</v>
      </c>
      <c r="H3" s="101"/>
    </row>
    <row r="4" spans="2:8" ht="12">
      <c r="B4" s="51"/>
      <c r="H4" s="101"/>
    </row>
    <row r="5" spans="2:8" ht="12">
      <c r="B5" s="51"/>
      <c r="H5" s="101"/>
    </row>
    <row r="6" spans="2:8" ht="12">
      <c r="B6" s="51"/>
      <c r="H6" s="101"/>
    </row>
    <row r="7" spans="2:8" ht="12">
      <c r="B7" s="51"/>
      <c r="H7" s="101"/>
    </row>
    <row r="8" spans="2:8" ht="12">
      <c r="B8" s="51"/>
      <c r="H8" s="101"/>
    </row>
    <row r="9" spans="2:8" ht="12">
      <c r="B9" s="51"/>
      <c r="H9" s="101"/>
    </row>
    <row r="10" spans="2:8" ht="12">
      <c r="B10" s="51"/>
      <c r="H10" s="101"/>
    </row>
    <row r="11" spans="2:8" ht="12">
      <c r="B11" s="51"/>
      <c r="H11" s="101"/>
    </row>
    <row r="12" spans="2:8" ht="12">
      <c r="B12" s="51"/>
      <c r="H12" s="101"/>
    </row>
    <row r="13" spans="2:8" ht="12">
      <c r="B13" s="51"/>
      <c r="H13" s="101"/>
    </row>
    <row r="14" spans="2:8" ht="12">
      <c r="B14" s="51"/>
      <c r="H14" s="101"/>
    </row>
    <row r="15" spans="2:8" ht="12">
      <c r="B15" s="51"/>
      <c r="H15" s="101"/>
    </row>
    <row r="16" spans="2:8" ht="12">
      <c r="B16" s="51"/>
      <c r="H16" s="101"/>
    </row>
    <row r="17" spans="2:8" ht="12">
      <c r="B17" s="51"/>
      <c r="H17" s="101"/>
    </row>
    <row r="18" spans="2:8" ht="12">
      <c r="B18" s="51"/>
      <c r="H18" s="101"/>
    </row>
    <row r="19" spans="2:8" ht="12">
      <c r="B19" s="51"/>
      <c r="H19" s="101"/>
    </row>
    <row r="20" spans="2:8" ht="12">
      <c r="B20" s="51"/>
      <c r="H20" s="101"/>
    </row>
    <row r="21" spans="2:8" ht="12">
      <c r="B21" s="51"/>
      <c r="H21" s="101"/>
    </row>
    <row r="22" spans="2:8" ht="12">
      <c r="B22" s="51"/>
      <c r="H22" s="101"/>
    </row>
    <row r="23" spans="2:8" ht="12">
      <c r="B23" s="51"/>
      <c r="H23" s="101"/>
    </row>
    <row r="24" spans="2:8" ht="12">
      <c r="B24" s="51"/>
      <c r="H24" s="101"/>
    </row>
    <row r="25" spans="2:8" ht="12">
      <c r="B25" s="51"/>
      <c r="H25" s="101"/>
    </row>
    <row r="26" spans="2:8" ht="12">
      <c r="B26" s="51"/>
      <c r="H26" s="101"/>
    </row>
    <row r="27" spans="2:8" ht="12">
      <c r="B27" s="51"/>
      <c r="H27" s="101"/>
    </row>
    <row r="28" spans="2:8" ht="12">
      <c r="B28" s="51"/>
      <c r="H28" s="101"/>
    </row>
    <row r="29" spans="2:8" ht="12">
      <c r="B29" s="51"/>
      <c r="H29" s="101"/>
    </row>
    <row r="30" spans="2:8" ht="12">
      <c r="B30" s="51"/>
      <c r="H30" s="101"/>
    </row>
    <row r="31" spans="2:8" ht="12">
      <c r="B31" s="51"/>
      <c r="H31" s="101"/>
    </row>
    <row r="32" spans="2:8" ht="12">
      <c r="B32" s="51"/>
      <c r="H32" s="101"/>
    </row>
    <row r="33" spans="2:8" ht="12">
      <c r="B33" s="51"/>
      <c r="H33" s="101"/>
    </row>
    <row r="34" spans="2:8" ht="12">
      <c r="B34" s="51"/>
      <c r="H34" s="101"/>
    </row>
    <row r="35" spans="2:8" ht="12">
      <c r="B35" s="51"/>
      <c r="H35" s="101"/>
    </row>
    <row r="36" spans="2:8" ht="12">
      <c r="B36" s="51"/>
      <c r="H36" s="101"/>
    </row>
    <row r="37" spans="2:8" ht="12">
      <c r="B37" s="51"/>
      <c r="H37" s="101"/>
    </row>
    <row r="38" spans="2:8" ht="12">
      <c r="B38" s="51"/>
      <c r="H38" s="101"/>
    </row>
    <row r="39" spans="2:8" ht="12">
      <c r="B39" s="51"/>
      <c r="H39" s="101"/>
    </row>
    <row r="40" spans="2:8" ht="12">
      <c r="B40" s="51"/>
      <c r="H40" s="101"/>
    </row>
    <row r="41" spans="2:8" ht="12">
      <c r="B41" s="51"/>
      <c r="H41" s="101"/>
    </row>
    <row r="42" spans="2:8" ht="12">
      <c r="B42" s="51"/>
      <c r="H42" s="101"/>
    </row>
    <row r="43" spans="2:8" ht="12">
      <c r="B43" s="51"/>
      <c r="H43" s="101"/>
    </row>
    <row r="44" spans="2:8" ht="12">
      <c r="B44" s="51"/>
      <c r="H44" s="101"/>
    </row>
    <row r="45" spans="2:8" ht="12">
      <c r="B45" s="51"/>
      <c r="H45" s="101"/>
    </row>
    <row r="46" spans="2:8" ht="12">
      <c r="B46" s="51"/>
      <c r="H46" s="101"/>
    </row>
    <row r="47" spans="2:8" ht="12">
      <c r="B47" s="51"/>
      <c r="H47" s="101"/>
    </row>
    <row r="48" spans="2:8" ht="12">
      <c r="B48" s="51"/>
      <c r="H48" s="101"/>
    </row>
    <row r="49" spans="2:8" ht="12">
      <c r="B49" s="51"/>
      <c r="H49" s="101"/>
    </row>
    <row r="50" spans="2:8" ht="12">
      <c r="B50" s="51"/>
      <c r="H50" s="101"/>
    </row>
    <row r="51" spans="2:8" ht="12">
      <c r="B51" s="51"/>
      <c r="H51" s="101"/>
    </row>
    <row r="52" spans="2:8" ht="12">
      <c r="B52" s="51"/>
      <c r="H52" s="101"/>
    </row>
    <row r="53" spans="2:8" ht="12">
      <c r="B53" s="51"/>
      <c r="H53" s="101"/>
    </row>
    <row r="54" spans="2:8" ht="12">
      <c r="B54" s="51"/>
      <c r="H54" s="101"/>
    </row>
    <row r="55" spans="2:8" ht="12">
      <c r="B55" s="51"/>
      <c r="H55" s="101"/>
    </row>
    <row r="56" spans="2:8" ht="12">
      <c r="B56" s="51"/>
      <c r="H56" s="101"/>
    </row>
    <row r="57" spans="2:8" ht="12">
      <c r="B57" s="51"/>
      <c r="H57" s="101"/>
    </row>
    <row r="58" spans="2:8" ht="12">
      <c r="B58" s="51"/>
      <c r="H58" s="101"/>
    </row>
    <row r="59" spans="7:11" ht="12">
      <c r="G59" s="9"/>
      <c r="H59" s="9"/>
      <c r="I59" s="9"/>
      <c r="J59" s="9"/>
      <c r="K59" s="9"/>
    </row>
    <row r="60" spans="7:11" ht="12">
      <c r="G60" s="9"/>
      <c r="H60" s="9"/>
      <c r="I60" s="9"/>
      <c r="J60" s="9"/>
      <c r="K60" s="9"/>
    </row>
    <row r="61" spans="7:11" ht="12">
      <c r="G61" s="9"/>
      <c r="H61" s="9"/>
      <c r="I61" s="9"/>
      <c r="J61" s="9"/>
      <c r="K61" s="9"/>
    </row>
    <row r="62" spans="2:11" ht="12">
      <c r="B62" s="141"/>
      <c r="C62" s="141" t="s">
        <v>36</v>
      </c>
      <c r="D62" s="141" t="s">
        <v>34</v>
      </c>
      <c r="E62" s="141" t="s">
        <v>64</v>
      </c>
      <c r="F62" s="141" t="s">
        <v>59</v>
      </c>
      <c r="G62" s="141" t="s">
        <v>60</v>
      </c>
      <c r="H62" s="9"/>
      <c r="I62" s="9"/>
      <c r="J62" s="9"/>
      <c r="K62" s="9"/>
    </row>
    <row r="63" spans="2:7" ht="12">
      <c r="B63" s="163" t="s">
        <v>53</v>
      </c>
      <c r="C63" s="161">
        <v>141.3</v>
      </c>
      <c r="D63" s="161">
        <v>95.4</v>
      </c>
      <c r="E63" s="161">
        <v>611.6</v>
      </c>
      <c r="F63" s="161">
        <v>746.4</v>
      </c>
      <c r="G63" s="162">
        <v>283.7</v>
      </c>
    </row>
    <row r="64" spans="2:7" ht="12">
      <c r="B64" s="164"/>
      <c r="C64" s="165"/>
      <c r="D64" s="165"/>
      <c r="E64" s="165"/>
      <c r="F64" s="165"/>
      <c r="G64" s="165"/>
    </row>
    <row r="65" spans="2:7" ht="12">
      <c r="B65" s="166" t="s">
        <v>10</v>
      </c>
      <c r="C65" s="171">
        <v>122.5</v>
      </c>
      <c r="D65" s="171">
        <v>99.3</v>
      </c>
      <c r="E65" s="171">
        <v>214.1</v>
      </c>
      <c r="F65" s="171">
        <v>370</v>
      </c>
      <c r="G65" s="171">
        <v>220.3</v>
      </c>
    </row>
    <row r="66" spans="2:7" ht="12">
      <c r="B66" s="166" t="s">
        <v>7</v>
      </c>
      <c r="C66" s="171">
        <v>218.9</v>
      </c>
      <c r="D66" s="171">
        <v>67.5</v>
      </c>
      <c r="E66" s="171">
        <v>956.5</v>
      </c>
      <c r="F66" s="171">
        <v>1039.5</v>
      </c>
      <c r="G66" s="171">
        <v>258.5</v>
      </c>
    </row>
    <row r="67" spans="2:7" ht="12">
      <c r="B67" s="166" t="s">
        <v>52</v>
      </c>
      <c r="C67" s="172">
        <v>138.9</v>
      </c>
      <c r="D67" s="172">
        <v>73</v>
      </c>
      <c r="E67" s="172">
        <v>683.8</v>
      </c>
      <c r="F67" s="172">
        <v>789.3</v>
      </c>
      <c r="G67" s="172">
        <v>305.7</v>
      </c>
    </row>
    <row r="68" spans="2:7" ht="12">
      <c r="B68" s="166" t="s">
        <v>11</v>
      </c>
      <c r="C68" s="172">
        <v>86.7</v>
      </c>
      <c r="D68" s="172">
        <v>74.6</v>
      </c>
      <c r="E68" s="172">
        <v>660.4</v>
      </c>
      <c r="F68" s="172">
        <v>788.1</v>
      </c>
      <c r="G68" s="172">
        <v>269.9</v>
      </c>
    </row>
    <row r="69" spans="2:7" ht="12">
      <c r="B69" s="166" t="s">
        <v>42</v>
      </c>
      <c r="C69" s="172">
        <v>99.3</v>
      </c>
      <c r="D69" s="172">
        <v>90.9</v>
      </c>
      <c r="E69" s="172">
        <v>338.7</v>
      </c>
      <c r="F69" s="172">
        <v>525.4</v>
      </c>
      <c r="G69" s="172">
        <v>162</v>
      </c>
    </row>
    <row r="70" spans="2:7" ht="12">
      <c r="B70" s="166" t="s">
        <v>6</v>
      </c>
      <c r="C70" s="172">
        <v>167.2</v>
      </c>
      <c r="D70" s="172">
        <v>77.9</v>
      </c>
      <c r="E70" s="172">
        <v>706.5</v>
      </c>
      <c r="F70" s="172">
        <v>815.4</v>
      </c>
      <c r="G70" s="172">
        <v>305.3</v>
      </c>
    </row>
    <row r="71" spans="2:7" ht="12">
      <c r="B71" s="166" t="s">
        <v>12</v>
      </c>
      <c r="C71" s="172">
        <v>75.9</v>
      </c>
      <c r="D71" s="172">
        <v>65.2</v>
      </c>
      <c r="E71" s="172">
        <v>305.5</v>
      </c>
      <c r="F71" s="172">
        <v>624.4</v>
      </c>
      <c r="G71" s="172">
        <v>229.6</v>
      </c>
    </row>
    <row r="72" spans="2:7" ht="12">
      <c r="B72" s="166" t="s">
        <v>13</v>
      </c>
      <c r="C72" s="172">
        <v>73</v>
      </c>
      <c r="D72" s="172">
        <v>56.6</v>
      </c>
      <c r="E72" s="172">
        <v>1321.5</v>
      </c>
      <c r="F72" s="172">
        <v>801.2</v>
      </c>
      <c r="G72" s="172">
        <v>443.4</v>
      </c>
    </row>
    <row r="73" spans="2:7" ht="12">
      <c r="B73" s="166" t="s">
        <v>19</v>
      </c>
      <c r="C73" s="172">
        <v>168</v>
      </c>
      <c r="D73" s="172">
        <v>119.3</v>
      </c>
      <c r="E73" s="172">
        <v>972.9</v>
      </c>
      <c r="F73" s="172">
        <v>866</v>
      </c>
      <c r="G73" s="172">
        <v>423</v>
      </c>
    </row>
    <row r="74" spans="2:7" ht="12">
      <c r="B74" s="166" t="s">
        <v>16</v>
      </c>
      <c r="C74" s="172">
        <v>106.3</v>
      </c>
      <c r="D74" s="172">
        <v>101.1</v>
      </c>
      <c r="E74" s="172">
        <v>301</v>
      </c>
      <c r="F74" s="172">
        <v>349.5</v>
      </c>
      <c r="G74" s="172">
        <v>171.5</v>
      </c>
    </row>
    <row r="75" spans="2:7" ht="12">
      <c r="B75" s="166" t="s">
        <v>8</v>
      </c>
      <c r="C75" s="172">
        <v>158.1</v>
      </c>
      <c r="D75" s="172">
        <v>69</v>
      </c>
      <c r="E75" s="172">
        <v>524.7</v>
      </c>
      <c r="F75" s="172">
        <v>691.8</v>
      </c>
      <c r="G75" s="172">
        <v>275</v>
      </c>
    </row>
    <row r="76" spans="2:7" ht="12">
      <c r="B76" s="166" t="s">
        <v>14</v>
      </c>
      <c r="C76" s="172">
        <v>144.3</v>
      </c>
      <c r="D76" s="172">
        <v>130.2</v>
      </c>
      <c r="E76" s="172">
        <v>646.1</v>
      </c>
      <c r="F76" s="172">
        <v>610.1</v>
      </c>
      <c r="G76" s="172">
        <v>261.1</v>
      </c>
    </row>
    <row r="77" spans="2:7" ht="12">
      <c r="B77" s="166" t="s">
        <v>18</v>
      </c>
      <c r="C77" s="172">
        <v>24.6</v>
      </c>
      <c r="D77" s="172">
        <v>24</v>
      </c>
      <c r="E77" s="172">
        <v>787.9</v>
      </c>
      <c r="F77" s="172" t="s">
        <v>1</v>
      </c>
      <c r="G77" s="172" t="s">
        <v>1</v>
      </c>
    </row>
    <row r="78" spans="2:7" ht="12">
      <c r="B78" s="166" t="s">
        <v>5</v>
      </c>
      <c r="C78" s="172">
        <v>180.2</v>
      </c>
      <c r="D78" s="172">
        <v>61.6</v>
      </c>
      <c r="E78" s="172">
        <v>732.6</v>
      </c>
      <c r="F78" s="172">
        <v>777.7</v>
      </c>
      <c r="G78" s="172">
        <v>259.5</v>
      </c>
    </row>
    <row r="79" spans="2:7" ht="12">
      <c r="B79" s="166" t="s">
        <v>20</v>
      </c>
      <c r="C79" s="172">
        <v>533.7</v>
      </c>
      <c r="D79" s="172">
        <v>86.4</v>
      </c>
      <c r="E79" s="172">
        <v>991.7</v>
      </c>
      <c r="F79" s="172">
        <v>853.5</v>
      </c>
      <c r="G79" s="172">
        <v>437.4</v>
      </c>
    </row>
    <row r="80" spans="2:7" ht="12">
      <c r="B80" s="166" t="s">
        <v>3</v>
      </c>
      <c r="C80" s="172">
        <v>146.1</v>
      </c>
      <c r="D80" s="172">
        <v>29.1</v>
      </c>
      <c r="E80" s="172">
        <v>173.9</v>
      </c>
      <c r="F80" s="172">
        <v>337.8</v>
      </c>
      <c r="G80" s="172">
        <v>173.3</v>
      </c>
    </row>
    <row r="81" spans="2:7" ht="12">
      <c r="B81" s="166" t="s">
        <v>21</v>
      </c>
      <c r="C81" s="172">
        <v>182.9</v>
      </c>
      <c r="D81" s="172">
        <v>83.6</v>
      </c>
      <c r="E81" s="172">
        <v>645.4</v>
      </c>
      <c r="F81" s="172">
        <v>692.4</v>
      </c>
      <c r="G81" s="172">
        <v>251.5</v>
      </c>
    </row>
    <row r="82" spans="2:7" ht="12">
      <c r="B82" s="166" t="s">
        <v>22</v>
      </c>
      <c r="C82" s="172">
        <v>96.6</v>
      </c>
      <c r="D82" s="172">
        <v>62.6</v>
      </c>
      <c r="E82" s="172">
        <v>270.1</v>
      </c>
      <c r="F82" s="172">
        <v>400.3</v>
      </c>
      <c r="G82" s="172">
        <v>110.3</v>
      </c>
    </row>
    <row r="83" spans="2:7" ht="12">
      <c r="B83" s="166" t="s">
        <v>9</v>
      </c>
      <c r="C83" s="172">
        <v>68.7</v>
      </c>
      <c r="D83" s="172">
        <v>48.4</v>
      </c>
      <c r="E83" s="172">
        <v>330</v>
      </c>
      <c r="F83" s="172">
        <v>705.4</v>
      </c>
      <c r="G83" s="172">
        <v>165.6</v>
      </c>
    </row>
    <row r="84" spans="2:7" ht="12">
      <c r="B84" s="166" t="s">
        <v>23</v>
      </c>
      <c r="C84" s="172">
        <v>240.8</v>
      </c>
      <c r="D84" s="172">
        <v>111.4</v>
      </c>
      <c r="E84" s="172">
        <v>830.9</v>
      </c>
      <c r="F84" s="172">
        <v>747.7</v>
      </c>
      <c r="G84" s="172">
        <v>346.2</v>
      </c>
    </row>
    <row r="85" spans="2:7" ht="12">
      <c r="B85" s="166" t="s">
        <v>24</v>
      </c>
      <c r="C85" s="172">
        <v>223.3</v>
      </c>
      <c r="D85" s="172">
        <v>75.3</v>
      </c>
      <c r="E85" s="172">
        <v>996.4</v>
      </c>
      <c r="F85" s="172">
        <v>1358</v>
      </c>
      <c r="G85" s="172">
        <v>393.8</v>
      </c>
    </row>
    <row r="86" spans="2:7" ht="12">
      <c r="B86" s="166" t="s">
        <v>25</v>
      </c>
      <c r="C86" s="172">
        <v>198.3</v>
      </c>
      <c r="D86" s="172">
        <v>81.7</v>
      </c>
      <c r="E86" s="172">
        <v>1289.6</v>
      </c>
      <c r="F86" s="172">
        <v>654.9</v>
      </c>
      <c r="G86" s="172">
        <v>236.3</v>
      </c>
    </row>
    <row r="87" spans="2:7" ht="12">
      <c r="B87" s="166" t="s">
        <v>4</v>
      </c>
      <c r="C87" s="172">
        <v>234.1</v>
      </c>
      <c r="D87" s="172">
        <v>38.9</v>
      </c>
      <c r="E87" s="172">
        <v>508.6</v>
      </c>
      <c r="F87" s="172">
        <v>787.8</v>
      </c>
      <c r="G87" s="172">
        <v>301.5</v>
      </c>
    </row>
    <row r="88" spans="2:7" ht="12">
      <c r="B88" s="166" t="s">
        <v>26</v>
      </c>
      <c r="C88" s="172">
        <v>195.8</v>
      </c>
      <c r="D88" s="172">
        <v>51.8</v>
      </c>
      <c r="E88" s="172">
        <v>591.6</v>
      </c>
      <c r="F88" s="172">
        <v>783.2</v>
      </c>
      <c r="G88" s="172">
        <v>254.1</v>
      </c>
    </row>
    <row r="89" spans="2:7" ht="12">
      <c r="B89" s="167" t="s">
        <v>15</v>
      </c>
      <c r="C89" s="173">
        <v>125.5</v>
      </c>
      <c r="D89" s="173">
        <v>120.2</v>
      </c>
      <c r="E89" s="173">
        <v>625.9</v>
      </c>
      <c r="F89" s="173">
        <v>888.3</v>
      </c>
      <c r="G89" s="173">
        <v>622</v>
      </c>
    </row>
    <row r="90" spans="2:7" ht="12">
      <c r="B90" s="168" t="s">
        <v>17</v>
      </c>
      <c r="C90" s="174">
        <v>100.4</v>
      </c>
      <c r="D90" s="174">
        <v>97.1</v>
      </c>
      <c r="E90" s="174">
        <v>404.8</v>
      </c>
      <c r="F90" s="174">
        <v>600</v>
      </c>
      <c r="G90" s="174">
        <v>161.9</v>
      </c>
    </row>
    <row r="91" spans="2:7" ht="12">
      <c r="B91" s="169"/>
      <c r="C91" s="175"/>
      <c r="D91" s="175"/>
      <c r="E91" s="175"/>
      <c r="F91" s="175"/>
      <c r="G91" s="176"/>
    </row>
    <row r="92" spans="2:7" ht="12">
      <c r="B92" s="166" t="s">
        <v>27</v>
      </c>
      <c r="C92" s="172">
        <v>91.5</v>
      </c>
      <c r="D92" s="172">
        <v>85.2</v>
      </c>
      <c r="E92" s="171">
        <v>433.8</v>
      </c>
      <c r="F92" s="171">
        <v>395.8</v>
      </c>
      <c r="G92" s="171">
        <v>295.5</v>
      </c>
    </row>
    <row r="93" spans="2:7" ht="12">
      <c r="B93" s="168" t="s">
        <v>28</v>
      </c>
      <c r="C93" s="174">
        <v>42.2</v>
      </c>
      <c r="D93" s="174">
        <v>36.9</v>
      </c>
      <c r="E93" s="177">
        <v>149.9</v>
      </c>
      <c r="F93" s="177">
        <v>410.8</v>
      </c>
      <c r="G93" s="177">
        <v>170.2</v>
      </c>
    </row>
    <row r="94" ht="12"/>
    <row r="95" ht="12"/>
    <row r="96" ht="12">
      <c r="B96" s="31" t="s">
        <v>48</v>
      </c>
    </row>
    <row r="97" ht="12">
      <c r="B97" s="86" t="s">
        <v>43</v>
      </c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>
      <c r="G131" s="39"/>
    </row>
    <row r="132" ht="12">
      <c r="G132" s="39"/>
    </row>
    <row r="133" ht="12">
      <c r="G133" s="39"/>
    </row>
    <row r="134" ht="12">
      <c r="G134" s="39"/>
    </row>
    <row r="135" ht="12">
      <c r="G135" s="39"/>
    </row>
    <row r="136" ht="12">
      <c r="G136" s="39"/>
    </row>
    <row r="137" ht="12">
      <c r="G137" s="39"/>
    </row>
    <row r="138" ht="12">
      <c r="G138" s="40"/>
    </row>
    <row r="139" ht="12">
      <c r="G139" s="39"/>
    </row>
    <row r="140" ht="12">
      <c r="G140" s="39"/>
    </row>
    <row r="141" ht="12">
      <c r="G141" s="40"/>
    </row>
    <row r="142" ht="12">
      <c r="G142" s="39"/>
    </row>
    <row r="143" ht="12">
      <c r="G143" s="39"/>
    </row>
    <row r="144" ht="12">
      <c r="G144" s="39"/>
    </row>
    <row r="145" ht="12">
      <c r="G145" s="39"/>
    </row>
    <row r="146" ht="12">
      <c r="G146" s="39"/>
    </row>
    <row r="147" ht="12">
      <c r="G147" s="39"/>
    </row>
    <row r="148" ht="12">
      <c r="G148" s="39"/>
    </row>
    <row r="149" ht="12">
      <c r="G149" s="39"/>
    </row>
    <row r="150" ht="12">
      <c r="G150" s="39"/>
    </row>
    <row r="151" ht="12">
      <c r="G151" s="39"/>
    </row>
    <row r="152" ht="12">
      <c r="G152" s="39"/>
    </row>
    <row r="153" ht="12">
      <c r="G153" s="39"/>
    </row>
    <row r="154" ht="12">
      <c r="G154" s="39"/>
    </row>
    <row r="155" ht="12">
      <c r="G155" s="39"/>
    </row>
    <row r="156" ht="12">
      <c r="G156" s="39"/>
    </row>
    <row r="157" ht="12">
      <c r="G157" s="39"/>
    </row>
    <row r="158" ht="12">
      <c r="G158" s="39"/>
    </row>
    <row r="159" ht="12">
      <c r="G159" s="39"/>
    </row>
    <row r="160" spans="3:16" ht="12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3:16" ht="12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3:16" ht="12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3:16" ht="12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3:16" ht="12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3:16" ht="12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3:16" ht="12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3:16" ht="12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3:16" ht="12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3:16" ht="12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3:16" ht="12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3:16" ht="15" customHeight="1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ht="15" customHeight="1">
      <c r="G172" s="39"/>
    </row>
    <row r="173" spans="7:13" ht="12">
      <c r="G173" s="9"/>
      <c r="H173" s="9"/>
      <c r="I173" s="9"/>
      <c r="J173" s="9"/>
      <c r="K173" s="9"/>
      <c r="L173" s="9"/>
      <c r="M173" s="9"/>
    </row>
    <row r="174" spans="7:13" ht="12">
      <c r="G174" s="9"/>
      <c r="H174" s="9"/>
      <c r="I174" s="9"/>
      <c r="J174" s="9"/>
      <c r="K174" s="9"/>
      <c r="L174" s="9"/>
      <c r="M174" s="9"/>
    </row>
    <row r="175" spans="3:11" ht="12">
      <c r="C175" s="15" t="s">
        <v>36</v>
      </c>
      <c r="D175" s="15" t="s">
        <v>34</v>
      </c>
      <c r="E175" s="15" t="s">
        <v>62</v>
      </c>
      <c r="G175" s="9"/>
      <c r="H175" s="9"/>
      <c r="I175" s="9"/>
      <c r="J175" s="9"/>
      <c r="K175" s="9"/>
    </row>
    <row r="176" spans="2:11" ht="12">
      <c r="B176" s="15" t="s">
        <v>54</v>
      </c>
      <c r="C176" s="39">
        <v>140.7</v>
      </c>
      <c r="D176" s="44">
        <v>95.1</v>
      </c>
      <c r="E176" s="44">
        <v>587.7</v>
      </c>
      <c r="G176" s="9"/>
      <c r="H176" s="9"/>
      <c r="I176" s="9"/>
      <c r="J176" s="9"/>
      <c r="K176" s="9"/>
    </row>
    <row r="177" spans="2:11" ht="12">
      <c r="B177" s="15"/>
      <c r="C177" s="39"/>
      <c r="D177" s="44"/>
      <c r="E177" s="44"/>
      <c r="G177" s="9"/>
      <c r="H177" s="9"/>
      <c r="I177" s="9"/>
      <c r="J177" s="9"/>
      <c r="K177" s="9"/>
    </row>
    <row r="178" spans="2:11" ht="12">
      <c r="B178" s="15" t="s">
        <v>10</v>
      </c>
      <c r="C178" s="39">
        <v>130.2</v>
      </c>
      <c r="D178" s="44">
        <v>103.4</v>
      </c>
      <c r="E178" s="44">
        <v>244.6</v>
      </c>
      <c r="G178" s="9"/>
      <c r="H178" s="9"/>
      <c r="I178" s="9"/>
      <c r="J178" s="9"/>
      <c r="K178" s="9"/>
    </row>
    <row r="179" spans="2:11" ht="12">
      <c r="B179" s="15" t="s">
        <v>7</v>
      </c>
      <c r="C179" s="39">
        <v>223.2</v>
      </c>
      <c r="D179" s="44">
        <v>71.9</v>
      </c>
      <c r="E179" s="44">
        <v>820.8</v>
      </c>
      <c r="G179" s="9"/>
      <c r="H179" s="9"/>
      <c r="I179" s="9"/>
      <c r="J179" s="9"/>
      <c r="K179" s="9"/>
    </row>
    <row r="180" spans="2:11" ht="12">
      <c r="B180" s="15" t="s">
        <v>52</v>
      </c>
      <c r="C180" s="39">
        <v>127.4</v>
      </c>
      <c r="D180" s="44">
        <v>66.1</v>
      </c>
      <c r="E180" s="44">
        <v>683.1</v>
      </c>
      <c r="G180" s="9"/>
      <c r="H180" s="9"/>
      <c r="I180" s="9"/>
      <c r="J180" s="9"/>
      <c r="K180" s="9"/>
    </row>
    <row r="181" spans="2:11" ht="12">
      <c r="B181" s="15" t="s">
        <v>11</v>
      </c>
      <c r="C181" s="39">
        <v>89.4</v>
      </c>
      <c r="D181" s="44">
        <v>76.7</v>
      </c>
      <c r="E181" s="44">
        <v>649</v>
      </c>
      <c r="G181" s="9"/>
      <c r="H181" s="9"/>
      <c r="I181" s="9"/>
      <c r="J181" s="9"/>
      <c r="K181" s="9"/>
    </row>
    <row r="182" spans="2:11" ht="12">
      <c r="B182" s="15" t="s">
        <v>42</v>
      </c>
      <c r="C182" s="39">
        <v>98.9</v>
      </c>
      <c r="D182" s="44">
        <v>90.8</v>
      </c>
      <c r="E182" s="44">
        <v>317.2</v>
      </c>
      <c r="G182" s="9"/>
      <c r="H182" s="9"/>
      <c r="I182" s="9"/>
      <c r="J182" s="9"/>
      <c r="K182" s="9"/>
    </row>
    <row r="183" spans="2:11" ht="12">
      <c r="B183" s="15" t="s">
        <v>6</v>
      </c>
      <c r="C183" s="39">
        <v>181.2</v>
      </c>
      <c r="D183" s="44">
        <v>75.1</v>
      </c>
      <c r="E183" s="44">
        <v>698.3</v>
      </c>
      <c r="G183" s="9"/>
      <c r="H183" s="9"/>
      <c r="I183" s="9"/>
      <c r="J183" s="9"/>
      <c r="K183" s="9"/>
    </row>
    <row r="184" spans="1:11" ht="12">
      <c r="A184" s="15"/>
      <c r="B184" s="15" t="s">
        <v>12</v>
      </c>
      <c r="C184" s="39">
        <v>81.4</v>
      </c>
      <c r="D184" s="39">
        <v>70.1</v>
      </c>
      <c r="E184" s="39">
        <v>307.9</v>
      </c>
      <c r="G184" s="9"/>
      <c r="H184" s="9"/>
      <c r="I184" s="9"/>
      <c r="J184" s="9"/>
      <c r="K184" s="9"/>
    </row>
    <row r="185" spans="1:11" ht="12">
      <c r="A185" s="15"/>
      <c r="B185" s="15" t="s">
        <v>13</v>
      </c>
      <c r="C185" s="39">
        <v>77.7</v>
      </c>
      <c r="D185" s="44">
        <v>61.9</v>
      </c>
      <c r="E185" s="44">
        <v>931.7</v>
      </c>
      <c r="G185" s="9"/>
      <c r="H185" s="9"/>
      <c r="I185" s="9"/>
      <c r="J185" s="9"/>
      <c r="K185" s="9"/>
    </row>
    <row r="186" spans="1:11" ht="12">
      <c r="A186" s="15"/>
      <c r="B186" s="15" t="s">
        <v>19</v>
      </c>
      <c r="C186" s="39">
        <v>166.1</v>
      </c>
      <c r="D186" s="44">
        <v>118.8</v>
      </c>
      <c r="E186" s="44">
        <v>964.8</v>
      </c>
      <c r="G186" s="9"/>
      <c r="H186" s="9"/>
      <c r="I186" s="9"/>
      <c r="J186" s="9"/>
      <c r="K186" s="9"/>
    </row>
    <row r="187" spans="1:11" ht="12">
      <c r="A187" s="15"/>
      <c r="B187" s="15" t="s">
        <v>16</v>
      </c>
      <c r="C187" s="39">
        <v>106</v>
      </c>
      <c r="D187" s="44">
        <v>101.2</v>
      </c>
      <c r="E187" s="44">
        <v>289.9</v>
      </c>
      <c r="G187" s="9"/>
      <c r="H187" s="9"/>
      <c r="I187" s="9"/>
      <c r="J187" s="9"/>
      <c r="K187" s="9"/>
    </row>
    <row r="188" spans="1:11" ht="12">
      <c r="A188" s="15"/>
      <c r="B188" s="15" t="s">
        <v>8</v>
      </c>
      <c r="C188" s="39">
        <v>160.4</v>
      </c>
      <c r="D188" s="44">
        <v>69.3</v>
      </c>
      <c r="E188" s="44">
        <v>562.7</v>
      </c>
      <c r="G188" s="9"/>
      <c r="H188" s="9"/>
      <c r="I188" s="9"/>
      <c r="J188" s="9"/>
      <c r="K188" s="9"/>
    </row>
    <row r="189" spans="1:11" ht="12">
      <c r="A189" s="15"/>
      <c r="B189" s="15" t="s">
        <v>14</v>
      </c>
      <c r="C189" s="39">
        <v>146.9</v>
      </c>
      <c r="D189" s="44">
        <v>134.1</v>
      </c>
      <c r="E189" s="44">
        <v>582</v>
      </c>
      <c r="G189" s="9"/>
      <c r="H189" s="9"/>
      <c r="I189" s="9"/>
      <c r="J189" s="9"/>
      <c r="K189" s="9"/>
    </row>
    <row r="190" spans="1:11" ht="12">
      <c r="A190" s="15"/>
      <c r="B190" s="15" t="s">
        <v>18</v>
      </c>
      <c r="C190" s="39">
        <v>26.4</v>
      </c>
      <c r="D190" s="44">
        <v>25.4</v>
      </c>
      <c r="E190" s="44">
        <v>1076.9</v>
      </c>
      <c r="G190" s="9"/>
      <c r="H190" s="9"/>
      <c r="I190" s="9"/>
      <c r="J190" s="9"/>
      <c r="K190" s="9"/>
    </row>
    <row r="191" spans="1:11" ht="12">
      <c r="A191" s="15"/>
      <c r="B191" s="15" t="s">
        <v>5</v>
      </c>
      <c r="C191" s="39">
        <v>185.2</v>
      </c>
      <c r="D191" s="39">
        <v>63.6</v>
      </c>
      <c r="E191" s="44">
        <v>624.6</v>
      </c>
      <c r="G191" s="9"/>
      <c r="H191" s="9"/>
      <c r="I191" s="9"/>
      <c r="J191" s="9"/>
      <c r="K191" s="9"/>
    </row>
    <row r="192" spans="1:11" ht="12">
      <c r="A192" s="15"/>
      <c r="B192" s="15" t="s">
        <v>20</v>
      </c>
      <c r="C192" s="39">
        <v>510.5</v>
      </c>
      <c r="D192" s="44">
        <v>84.4</v>
      </c>
      <c r="E192" s="44">
        <v>800.1</v>
      </c>
      <c r="G192" s="9"/>
      <c r="H192" s="9"/>
      <c r="I192" s="9"/>
      <c r="J192" s="9"/>
      <c r="K192" s="9"/>
    </row>
    <row r="193" spans="1:11" ht="12">
      <c r="A193" s="15"/>
      <c r="B193" s="15" t="s">
        <v>3</v>
      </c>
      <c r="C193" s="39">
        <v>143.2</v>
      </c>
      <c r="D193" s="44">
        <v>31.5</v>
      </c>
      <c r="E193" s="44">
        <v>220.2</v>
      </c>
      <c r="G193" s="9"/>
      <c r="H193" s="9"/>
      <c r="I193" s="9"/>
      <c r="J193" s="9"/>
      <c r="K193" s="9"/>
    </row>
    <row r="194" spans="1:11" ht="12">
      <c r="A194" s="15"/>
      <c r="B194" s="15" t="s">
        <v>21</v>
      </c>
      <c r="C194" s="39">
        <v>168.7</v>
      </c>
      <c r="D194" s="44">
        <v>80.6</v>
      </c>
      <c r="E194" s="44">
        <v>609.9</v>
      </c>
      <c r="G194" s="9"/>
      <c r="H194" s="9"/>
      <c r="I194" s="9"/>
      <c r="J194" s="9"/>
      <c r="K194" s="9"/>
    </row>
    <row r="195" spans="1:11" ht="12">
      <c r="A195" s="15"/>
      <c r="B195" s="15" t="s">
        <v>22</v>
      </c>
      <c r="C195" s="39">
        <v>100</v>
      </c>
      <c r="D195" s="44">
        <v>63.9</v>
      </c>
      <c r="E195" s="39">
        <v>257</v>
      </c>
      <c r="G195" s="9"/>
      <c r="H195" s="9"/>
      <c r="I195" s="9"/>
      <c r="J195" s="9"/>
      <c r="K195" s="9"/>
    </row>
    <row r="196" spans="1:11" ht="12">
      <c r="A196" s="15"/>
      <c r="B196" s="15" t="s">
        <v>9</v>
      </c>
      <c r="C196" s="39">
        <v>67.6</v>
      </c>
      <c r="D196" s="39">
        <v>47.9</v>
      </c>
      <c r="E196" s="39">
        <v>332.9</v>
      </c>
      <c r="G196" s="9"/>
      <c r="H196" s="9"/>
      <c r="I196" s="9"/>
      <c r="J196" s="9"/>
      <c r="K196" s="9"/>
    </row>
    <row r="197" spans="1:11" ht="12">
      <c r="A197" s="15"/>
      <c r="B197" s="15" t="s">
        <v>23</v>
      </c>
      <c r="C197" s="39">
        <v>240.3</v>
      </c>
      <c r="D197" s="44">
        <v>108.9</v>
      </c>
      <c r="E197" s="44">
        <v>714</v>
      </c>
      <c r="G197" s="9"/>
      <c r="H197" s="9"/>
      <c r="I197" s="9"/>
      <c r="J197" s="9"/>
      <c r="K197" s="9"/>
    </row>
    <row r="198" spans="1:11" ht="12">
      <c r="A198" s="15"/>
      <c r="B198" s="15" t="s">
        <v>24</v>
      </c>
      <c r="C198" s="39">
        <v>217.9</v>
      </c>
      <c r="D198" s="44">
        <v>75.3</v>
      </c>
      <c r="E198" s="44">
        <v>1009.1</v>
      </c>
      <c r="G198" s="9"/>
      <c r="H198" s="9"/>
      <c r="I198" s="9"/>
      <c r="J198" s="9"/>
      <c r="K198" s="9"/>
    </row>
    <row r="199" spans="1:11" ht="12">
      <c r="A199" s="15"/>
      <c r="B199" s="15" t="s">
        <v>25</v>
      </c>
      <c r="C199" s="39">
        <v>201.6</v>
      </c>
      <c r="D199" s="44">
        <v>81.1</v>
      </c>
      <c r="E199" s="44">
        <v>757.7</v>
      </c>
      <c r="G199" s="9"/>
      <c r="H199" s="9"/>
      <c r="I199" s="9"/>
      <c r="J199" s="9"/>
      <c r="K199" s="9"/>
    </row>
    <row r="200" spans="1:11" ht="12">
      <c r="A200" s="15"/>
      <c r="B200" s="15" t="s">
        <v>4</v>
      </c>
      <c r="C200" s="39">
        <v>252.4</v>
      </c>
      <c r="D200" s="44">
        <v>42.6</v>
      </c>
      <c r="E200" s="44">
        <v>548.1</v>
      </c>
      <c r="G200" s="9"/>
      <c r="H200" s="9"/>
      <c r="I200" s="9"/>
      <c r="J200" s="9"/>
      <c r="K200" s="9"/>
    </row>
    <row r="201" spans="1:11" ht="12">
      <c r="A201" s="15"/>
      <c r="B201" s="15" t="s">
        <v>26</v>
      </c>
      <c r="C201" s="39">
        <v>194.9</v>
      </c>
      <c r="D201" s="44">
        <v>54.8</v>
      </c>
      <c r="E201" s="44">
        <v>597.9</v>
      </c>
      <c r="G201" s="9"/>
      <c r="H201" s="9"/>
      <c r="I201" s="9"/>
      <c r="J201" s="9"/>
      <c r="K201" s="9"/>
    </row>
    <row r="202" spans="1:11" ht="12">
      <c r="A202" s="15"/>
      <c r="B202" s="15" t="s">
        <v>15</v>
      </c>
      <c r="C202" s="39">
        <v>114.3</v>
      </c>
      <c r="D202" s="44">
        <v>108.6</v>
      </c>
      <c r="E202" s="44">
        <v>453.2</v>
      </c>
      <c r="G202" s="9"/>
      <c r="H202" s="9"/>
      <c r="I202" s="9"/>
      <c r="J202" s="9"/>
      <c r="K202" s="9"/>
    </row>
    <row r="203" spans="1:11" ht="12">
      <c r="A203" s="15"/>
      <c r="B203" s="15" t="s">
        <v>17</v>
      </c>
      <c r="C203" s="39">
        <v>96.4</v>
      </c>
      <c r="D203" s="44">
        <v>91.9</v>
      </c>
      <c r="E203" s="44">
        <v>492.4</v>
      </c>
      <c r="G203" s="9"/>
      <c r="H203" s="9"/>
      <c r="I203" s="9"/>
      <c r="J203" s="9"/>
      <c r="K203" s="9"/>
    </row>
    <row r="204" spans="1:11" ht="12">
      <c r="A204" s="15"/>
      <c r="B204" s="15"/>
      <c r="C204" s="39"/>
      <c r="D204" s="44"/>
      <c r="E204" s="44"/>
      <c r="G204" s="9"/>
      <c r="H204" s="9"/>
      <c r="I204" s="9"/>
      <c r="J204" s="9"/>
      <c r="K204" s="9"/>
    </row>
    <row r="205" spans="1:11" ht="12">
      <c r="A205" s="15"/>
      <c r="B205" s="15" t="s">
        <v>27</v>
      </c>
      <c r="C205" s="39">
        <v>84.7</v>
      </c>
      <c r="D205" s="44">
        <v>78.2</v>
      </c>
      <c r="E205" s="44">
        <v>407.9</v>
      </c>
      <c r="G205" s="9"/>
      <c r="H205" s="9"/>
      <c r="I205" s="9"/>
      <c r="J205" s="9"/>
      <c r="K205" s="9"/>
    </row>
    <row r="206" spans="1:11" ht="12">
      <c r="A206" s="15"/>
      <c r="B206" s="15" t="s">
        <v>28</v>
      </c>
      <c r="C206" s="65">
        <v>44.1</v>
      </c>
      <c r="D206" s="65">
        <v>39</v>
      </c>
      <c r="E206" s="65">
        <v>184.5</v>
      </c>
      <c r="G206" s="9"/>
      <c r="H206" s="9"/>
      <c r="I206" s="9"/>
      <c r="J206" s="9"/>
      <c r="K206" s="9"/>
    </row>
    <row r="207" spans="1:11" ht="12">
      <c r="A207" s="15"/>
      <c r="G207" s="9"/>
      <c r="H207" s="9"/>
      <c r="I207" s="9"/>
      <c r="J207" s="9"/>
      <c r="K207" s="9"/>
    </row>
    <row r="208" spans="1:11" ht="12">
      <c r="A208" s="15"/>
      <c r="B208" s="15" t="s">
        <v>55</v>
      </c>
      <c r="C208" s="65">
        <v>141.2</v>
      </c>
      <c r="D208" s="65">
        <v>94.2</v>
      </c>
      <c r="E208" s="65">
        <v>516.5</v>
      </c>
      <c r="G208" s="9"/>
      <c r="H208" s="9"/>
      <c r="I208" s="9"/>
      <c r="J208" s="9"/>
      <c r="K208" s="9"/>
    </row>
    <row r="209" spans="1:11" ht="12">
      <c r="A209" s="15"/>
      <c r="G209" s="9"/>
      <c r="H209" s="9"/>
      <c r="I209" s="9"/>
      <c r="J209" s="9"/>
      <c r="K209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B1:Q82"/>
  <sheetViews>
    <sheetView showGridLines="0" zoomScalePageLayoutView="125" workbookViewId="0" topLeftCell="A1">
      <selection activeCell="B2" sqref="B2"/>
    </sheetView>
  </sheetViews>
  <sheetFormatPr defaultColWidth="9.140625" defaultRowHeight="15"/>
  <cols>
    <col min="1" max="1" width="7.140625" style="3" customWidth="1"/>
    <col min="2" max="2" width="14.7109375" style="3" customWidth="1"/>
    <col min="3" max="3" width="10.57421875" style="3" customWidth="1"/>
    <col min="4" max="4" width="10.421875" style="3" customWidth="1"/>
    <col min="5" max="5" width="10.57421875" style="3" customWidth="1"/>
    <col min="6" max="6" width="10.421875" style="3" customWidth="1"/>
    <col min="7" max="7" width="10.57421875" style="3" customWidth="1"/>
    <col min="8" max="8" width="10.421875" style="3" customWidth="1"/>
    <col min="9" max="9" width="10.57421875" style="3" customWidth="1"/>
    <col min="10" max="10" width="10.421875" style="3" customWidth="1"/>
    <col min="11" max="11" width="8.28125" style="3" customWidth="1"/>
    <col min="12" max="12" width="10.140625" style="3" customWidth="1"/>
    <col min="13" max="16" width="9.28125" style="3" customWidth="1"/>
    <col min="17" max="17" width="13.57421875" style="3" customWidth="1"/>
    <col min="18" max="20" width="9.28125" style="3" customWidth="1"/>
    <col min="21" max="22" width="6.7109375" style="3" customWidth="1"/>
    <col min="23" max="23" width="8.28125" style="3" customWidth="1"/>
    <col min="24" max="16384" width="9.140625" style="3" customWidth="1"/>
  </cols>
  <sheetData>
    <row r="1" ht="12" customHeight="1">
      <c r="C1" s="120"/>
    </row>
    <row r="2" ht="15">
      <c r="B2" s="54" t="s">
        <v>85</v>
      </c>
    </row>
    <row r="3" spans="2:6" ht="15">
      <c r="B3" s="55" t="s">
        <v>95</v>
      </c>
      <c r="F3" s="94"/>
    </row>
    <row r="4" spans="2:10" ht="12" customHeight="1">
      <c r="B4" s="270"/>
      <c r="C4" s="273" t="s">
        <v>29</v>
      </c>
      <c r="D4" s="274"/>
      <c r="E4" s="273" t="s">
        <v>30</v>
      </c>
      <c r="F4" s="274"/>
      <c r="G4" s="273" t="s">
        <v>31</v>
      </c>
      <c r="H4" s="274"/>
      <c r="I4" s="273" t="s">
        <v>67</v>
      </c>
      <c r="J4" s="274"/>
    </row>
    <row r="5" spans="2:10" ht="36">
      <c r="B5" s="271"/>
      <c r="C5" s="275">
        <v>2022</v>
      </c>
      <c r="D5" s="262" t="s">
        <v>86</v>
      </c>
      <c r="E5" s="277">
        <v>2022</v>
      </c>
      <c r="F5" s="262" t="s">
        <v>86</v>
      </c>
      <c r="G5" s="277">
        <v>2022</v>
      </c>
      <c r="H5" s="262" t="s">
        <v>86</v>
      </c>
      <c r="I5" s="277">
        <v>2022</v>
      </c>
      <c r="J5" s="261" t="s">
        <v>86</v>
      </c>
    </row>
    <row r="6" spans="2:10" ht="12" customHeight="1">
      <c r="B6" s="272"/>
      <c r="C6" s="276"/>
      <c r="D6" s="263" t="s">
        <v>58</v>
      </c>
      <c r="E6" s="278"/>
      <c r="F6" s="263" t="s">
        <v>58</v>
      </c>
      <c r="G6" s="278"/>
      <c r="H6" s="263" t="s">
        <v>58</v>
      </c>
      <c r="I6" s="278"/>
      <c r="J6" s="119" t="s">
        <v>58</v>
      </c>
    </row>
    <row r="7" spans="2:17" ht="12" customHeight="1">
      <c r="B7" s="64" t="s">
        <v>53</v>
      </c>
      <c r="C7" s="78">
        <f>C47</f>
        <v>402086</v>
      </c>
      <c r="D7" s="102">
        <f aca="true" t="shared" si="0" ref="D7:D24">(C47/L47-1)*100</f>
        <v>-1.042279380096034</v>
      </c>
      <c r="E7" s="78">
        <f>D47</f>
        <v>359134</v>
      </c>
      <c r="F7" s="102">
        <f aca="true" t="shared" si="1" ref="F7:F24">(D47/M47-1)*100</f>
        <v>-1.2402239552969374</v>
      </c>
      <c r="G7" s="78">
        <f>E47</f>
        <v>788067</v>
      </c>
      <c r="H7" s="102">
        <f aca="true" t="shared" si="2" ref="H7:H24">(E47/N47-1)*100</f>
        <v>0.8462430290202549</v>
      </c>
      <c r="I7" s="78">
        <f>F47</f>
        <v>364606</v>
      </c>
      <c r="J7" s="102">
        <f aca="true" t="shared" si="3" ref="J7:J24">(F47/O47-1)*100</f>
        <v>0.1626311075947573</v>
      </c>
      <c r="Q7" s="128"/>
    </row>
    <row r="8" spans="2:17" ht="12" customHeight="1">
      <c r="B8" s="6" t="s">
        <v>10</v>
      </c>
      <c r="C8" s="221">
        <f aca="true" t="shared" si="4" ref="C8:C36">C48</f>
        <v>10273</v>
      </c>
      <c r="D8" s="222">
        <f t="shared" si="0"/>
        <v>5.396532266338361</v>
      </c>
      <c r="E8" s="221">
        <f aca="true" t="shared" si="5" ref="E8:E36">D48</f>
        <v>10567</v>
      </c>
      <c r="F8" s="222">
        <f t="shared" si="1"/>
        <v>-15.551826100855115</v>
      </c>
      <c r="G8" s="221">
        <f aca="true" t="shared" si="6" ref="G8:G36">E48</f>
        <v>16527</v>
      </c>
      <c r="H8" s="222">
        <f t="shared" si="2"/>
        <v>-14.756550443573346</v>
      </c>
      <c r="I8" s="221">
        <f aca="true" t="shared" si="7" ref="I8:I36">F48</f>
        <v>1443</v>
      </c>
      <c r="J8" s="222">
        <f t="shared" si="3"/>
        <v>-3.089321692411018</v>
      </c>
      <c r="Q8" s="128"/>
    </row>
    <row r="9" spans="2:17" ht="12" customHeight="1">
      <c r="B9" s="59" t="s">
        <v>7</v>
      </c>
      <c r="C9" s="221">
        <f t="shared" si="4"/>
        <v>3815</v>
      </c>
      <c r="D9" s="222">
        <f t="shared" si="0"/>
        <v>-1.1914011914011868</v>
      </c>
      <c r="E9" s="221">
        <f t="shared" si="5"/>
        <v>3656</v>
      </c>
      <c r="F9" s="222">
        <f t="shared" si="1"/>
        <v>-10.105729038603394</v>
      </c>
      <c r="G9" s="221">
        <f t="shared" si="6"/>
        <v>11565</v>
      </c>
      <c r="H9" s="222">
        <f t="shared" si="2"/>
        <v>5.050413298210565</v>
      </c>
      <c r="I9" s="221">
        <f t="shared" si="7"/>
        <v>16155</v>
      </c>
      <c r="J9" s="222">
        <f t="shared" si="3"/>
        <v>-0.5233990147783252</v>
      </c>
      <c r="Q9" s="128"/>
    </row>
    <row r="10" spans="2:17" ht="12" customHeight="1">
      <c r="B10" s="59" t="s">
        <v>52</v>
      </c>
      <c r="C10" s="221">
        <f t="shared" si="4"/>
        <v>15146</v>
      </c>
      <c r="D10" s="222">
        <f t="shared" si="0"/>
        <v>-0.8574981999083575</v>
      </c>
      <c r="E10" s="221">
        <f t="shared" si="5"/>
        <v>11498</v>
      </c>
      <c r="F10" s="222">
        <f t="shared" si="1"/>
        <v>2.881173944166071</v>
      </c>
      <c r="G10" s="221">
        <f t="shared" si="6"/>
        <v>23848</v>
      </c>
      <c r="H10" s="222">
        <f t="shared" si="2"/>
        <v>7.5736388650818665</v>
      </c>
      <c r="I10" s="221">
        <f t="shared" si="7"/>
        <v>15406</v>
      </c>
      <c r="J10" s="222">
        <f t="shared" si="3"/>
        <v>0.8972427794878612</v>
      </c>
      <c r="Q10" s="128"/>
    </row>
    <row r="11" spans="2:17" ht="12" customHeight="1">
      <c r="B11" s="59" t="s">
        <v>11</v>
      </c>
      <c r="C11" s="221">
        <f t="shared" si="4"/>
        <v>4765</v>
      </c>
      <c r="D11" s="222">
        <f t="shared" si="0"/>
        <v>3.7448290877422075</v>
      </c>
      <c r="E11" s="221">
        <f t="shared" si="5"/>
        <v>4486</v>
      </c>
      <c r="F11" s="222">
        <f t="shared" si="1"/>
        <v>1.7233560090702982</v>
      </c>
      <c r="G11" s="221">
        <f t="shared" si="6"/>
        <v>4728</v>
      </c>
      <c r="H11" s="222">
        <f t="shared" si="2"/>
        <v>-8.2476227440326</v>
      </c>
      <c r="I11" s="221">
        <f t="shared" si="7"/>
        <v>1184</v>
      </c>
      <c r="J11" s="222">
        <f t="shared" si="3"/>
        <v>-0.2527379949452402</v>
      </c>
      <c r="Q11" s="128"/>
    </row>
    <row r="12" spans="2:17" ht="12" customHeight="1">
      <c r="B12" s="59" t="s">
        <v>42</v>
      </c>
      <c r="C12" s="221">
        <f t="shared" si="4"/>
        <v>94913</v>
      </c>
      <c r="D12" s="222">
        <f t="shared" si="0"/>
        <v>-1.194045388298981</v>
      </c>
      <c r="E12" s="221">
        <f t="shared" si="5"/>
        <v>77069</v>
      </c>
      <c r="F12" s="222">
        <f t="shared" si="1"/>
        <v>-1.6600740079111942</v>
      </c>
      <c r="G12" s="221">
        <f t="shared" si="6"/>
        <v>113346</v>
      </c>
      <c r="H12" s="222">
        <f t="shared" si="2"/>
        <v>-0.860666491734452</v>
      </c>
      <c r="I12" s="221">
        <f t="shared" si="7"/>
        <v>8017</v>
      </c>
      <c r="J12" s="222">
        <f t="shared" si="3"/>
        <v>9.432159432159427</v>
      </c>
      <c r="Q12" s="128"/>
    </row>
    <row r="13" spans="2:17" ht="12" customHeight="1">
      <c r="B13" s="59" t="s">
        <v>6</v>
      </c>
      <c r="C13" s="221">
        <f t="shared" si="4"/>
        <v>950</v>
      </c>
      <c r="D13" s="222">
        <f t="shared" si="0"/>
        <v>-3.0612244897959218</v>
      </c>
      <c r="E13" s="221">
        <f t="shared" si="5"/>
        <v>906</v>
      </c>
      <c r="F13" s="222">
        <f t="shared" si="1"/>
        <v>-1.8418201516793076</v>
      </c>
      <c r="G13" s="221">
        <f t="shared" si="6"/>
        <v>1242</v>
      </c>
      <c r="H13" s="222">
        <f t="shared" si="2"/>
        <v>-16.75603217158177</v>
      </c>
      <c r="I13" s="221">
        <f t="shared" si="7"/>
        <v>1415</v>
      </c>
      <c r="J13" s="222">
        <f t="shared" si="3"/>
        <v>-22.124380847550906</v>
      </c>
      <c r="Q13" s="128"/>
    </row>
    <row r="14" spans="2:17" ht="12" customHeight="1">
      <c r="B14" s="59" t="s">
        <v>12</v>
      </c>
      <c r="C14" s="221">
        <f t="shared" si="4"/>
        <v>5481</v>
      </c>
      <c r="D14" s="222">
        <f t="shared" si="0"/>
        <v>1.0136380390711297</v>
      </c>
      <c r="E14" s="221">
        <f t="shared" si="5"/>
        <v>4116</v>
      </c>
      <c r="F14" s="222">
        <f t="shared" si="1"/>
        <v>-3.289473684210531</v>
      </c>
      <c r="G14" s="221">
        <f t="shared" si="6"/>
        <v>2108</v>
      </c>
      <c r="H14" s="222">
        <f t="shared" si="2"/>
        <v>1.0546500479386323</v>
      </c>
      <c r="I14" s="221">
        <f t="shared" si="7"/>
        <v>590</v>
      </c>
      <c r="J14" s="222">
        <f t="shared" si="3"/>
        <v>-10.47040971168437</v>
      </c>
      <c r="Q14" s="128"/>
    </row>
    <row r="15" spans="2:17" ht="12" customHeight="1">
      <c r="B15" s="59" t="s">
        <v>13</v>
      </c>
      <c r="C15" s="221">
        <f t="shared" si="4"/>
        <v>5922</v>
      </c>
      <c r="D15" s="222">
        <f t="shared" si="0"/>
        <v>-3.879240383054694</v>
      </c>
      <c r="E15" s="221">
        <f t="shared" si="5"/>
        <v>3805</v>
      </c>
      <c r="F15" s="222">
        <f t="shared" si="1"/>
        <v>2.6713437668645534</v>
      </c>
      <c r="G15" s="221">
        <f t="shared" si="6"/>
        <v>7301</v>
      </c>
      <c r="H15" s="222">
        <f t="shared" si="2"/>
        <v>-2.8088391906283317</v>
      </c>
      <c r="I15" s="221">
        <f t="shared" si="7"/>
        <v>4158</v>
      </c>
      <c r="J15" s="222">
        <f t="shared" si="3"/>
        <v>12.89709475970675</v>
      </c>
      <c r="Q15" s="128"/>
    </row>
    <row r="16" spans="2:17" ht="12" customHeight="1">
      <c r="B16" s="59" t="s">
        <v>19</v>
      </c>
      <c r="C16" s="221">
        <f t="shared" si="4"/>
        <v>43463</v>
      </c>
      <c r="D16" s="222">
        <f t="shared" si="0"/>
        <v>-2.0000000000000018</v>
      </c>
      <c r="E16" s="221">
        <f t="shared" si="5"/>
        <v>34615</v>
      </c>
      <c r="F16" s="222">
        <f t="shared" si="1"/>
        <v>-1.6283960441059397</v>
      </c>
      <c r="G16" s="221">
        <f t="shared" si="6"/>
        <v>120923</v>
      </c>
      <c r="H16" s="222">
        <f t="shared" si="2"/>
        <v>-1.1388534615258794</v>
      </c>
      <c r="I16" s="221">
        <f t="shared" si="7"/>
        <v>67720</v>
      </c>
      <c r="J16" s="222">
        <f t="shared" si="3"/>
        <v>-0.8767692735549448</v>
      </c>
      <c r="Q16" s="128"/>
    </row>
    <row r="17" spans="2:17" ht="12" customHeight="1">
      <c r="B17" s="60" t="s">
        <v>16</v>
      </c>
      <c r="C17" s="221">
        <f t="shared" si="4"/>
        <v>45138</v>
      </c>
      <c r="D17" s="222">
        <f t="shared" si="0"/>
        <v>-2.67158289669448</v>
      </c>
      <c r="E17" s="221">
        <f t="shared" si="5"/>
        <v>40683</v>
      </c>
      <c r="F17" s="222">
        <f t="shared" si="1"/>
        <v>-0.744120230311307</v>
      </c>
      <c r="G17" s="221">
        <f t="shared" si="6"/>
        <v>84128</v>
      </c>
      <c r="H17" s="222">
        <f t="shared" si="2"/>
        <v>-0.043961266559733314</v>
      </c>
      <c r="I17" s="221">
        <f t="shared" si="7"/>
        <v>3409</v>
      </c>
      <c r="J17" s="222">
        <f t="shared" si="3"/>
        <v>2.403124061279671</v>
      </c>
      <c r="Q17" s="128"/>
    </row>
    <row r="18" spans="2:17" ht="12" customHeight="1">
      <c r="B18" s="61" t="s">
        <v>8</v>
      </c>
      <c r="C18" s="221">
        <f t="shared" si="4"/>
        <v>2326</v>
      </c>
      <c r="D18" s="222">
        <f t="shared" si="0"/>
        <v>0.8673026886383273</v>
      </c>
      <c r="E18" s="221">
        <f t="shared" si="5"/>
        <v>2199</v>
      </c>
      <c r="F18" s="222">
        <f t="shared" si="1"/>
        <v>-2.483370288248332</v>
      </c>
      <c r="G18" s="221">
        <f t="shared" si="6"/>
        <v>5819</v>
      </c>
      <c r="H18" s="222">
        <f t="shared" si="2"/>
        <v>-0.1201510470305478</v>
      </c>
      <c r="I18" s="221">
        <f t="shared" si="7"/>
        <v>3287</v>
      </c>
      <c r="J18" s="222">
        <f t="shared" si="3"/>
        <v>1.2942989214175693</v>
      </c>
      <c r="Q18" s="128"/>
    </row>
    <row r="19" spans="2:17" ht="12" customHeight="1">
      <c r="B19" s="62" t="s">
        <v>14</v>
      </c>
      <c r="C19" s="221">
        <f t="shared" si="4"/>
        <v>35090</v>
      </c>
      <c r="D19" s="222">
        <f t="shared" si="0"/>
        <v>5.543357295395079</v>
      </c>
      <c r="E19" s="221">
        <f t="shared" si="5"/>
        <v>40889</v>
      </c>
      <c r="F19" s="222">
        <f t="shared" si="1"/>
        <v>-1.9448441247002402</v>
      </c>
      <c r="G19" s="221">
        <f t="shared" si="6"/>
        <v>63576</v>
      </c>
      <c r="H19" s="222">
        <f t="shared" si="2"/>
        <v>5.743226385908895</v>
      </c>
      <c r="I19" s="221">
        <f t="shared" si="7"/>
        <v>11542</v>
      </c>
      <c r="J19" s="222">
        <f t="shared" si="3"/>
        <v>16.43296681125794</v>
      </c>
      <c r="Q19" s="128"/>
    </row>
    <row r="20" spans="2:17" ht="12" customHeight="1">
      <c r="B20" s="59" t="s">
        <v>18</v>
      </c>
      <c r="C20" s="221">
        <f t="shared" si="4"/>
        <v>889</v>
      </c>
      <c r="D20" s="222">
        <f t="shared" si="0"/>
        <v>30.73529411764706</v>
      </c>
      <c r="E20" s="221">
        <f t="shared" si="5"/>
        <v>36</v>
      </c>
      <c r="F20" s="222">
        <f t="shared" si="1"/>
        <v>50</v>
      </c>
      <c r="G20" s="221">
        <f t="shared" si="6"/>
        <v>4</v>
      </c>
      <c r="H20" s="222">
        <f t="shared" si="2"/>
        <v>33.33333333333333</v>
      </c>
      <c r="I20" s="221">
        <f t="shared" si="7"/>
        <v>20</v>
      </c>
      <c r="J20" s="222">
        <f t="shared" si="3"/>
        <v>-13.043478260869568</v>
      </c>
      <c r="Q20" s="128"/>
    </row>
    <row r="21" spans="2:17" ht="12" customHeight="1">
      <c r="B21" s="59" t="s">
        <v>5</v>
      </c>
      <c r="C21" s="221">
        <f t="shared" si="4"/>
        <v>2820</v>
      </c>
      <c r="D21" s="222">
        <f t="shared" si="0"/>
        <v>-2.422145328719727</v>
      </c>
      <c r="E21" s="221">
        <f t="shared" si="5"/>
        <v>1890</v>
      </c>
      <c r="F21" s="222">
        <f t="shared" si="1"/>
        <v>-4.977375565610864</v>
      </c>
      <c r="G21" s="221">
        <f t="shared" si="6"/>
        <v>3941</v>
      </c>
      <c r="H21" s="222">
        <f t="shared" si="2"/>
        <v>-3.9951278928136436</v>
      </c>
      <c r="I21" s="221">
        <f t="shared" si="7"/>
        <v>5800</v>
      </c>
      <c r="J21" s="222">
        <f t="shared" si="3"/>
        <v>-3.155785606946071</v>
      </c>
      <c r="Q21" s="128"/>
    </row>
    <row r="22" spans="2:17" ht="12" customHeight="1">
      <c r="B22" s="59" t="s">
        <v>20</v>
      </c>
      <c r="C22" s="221">
        <f t="shared" si="4"/>
        <v>1776</v>
      </c>
      <c r="D22" s="222">
        <f t="shared" si="0"/>
        <v>-12.641416625676339</v>
      </c>
      <c r="E22" s="221">
        <f t="shared" si="5"/>
        <v>2975</v>
      </c>
      <c r="F22" s="222">
        <f t="shared" si="1"/>
        <v>-14.06701328711727</v>
      </c>
      <c r="G22" s="221">
        <f t="shared" si="6"/>
        <v>21666</v>
      </c>
      <c r="H22" s="222">
        <f t="shared" si="2"/>
        <v>-5.5206698063840935</v>
      </c>
      <c r="I22" s="221">
        <f t="shared" si="7"/>
        <v>27340</v>
      </c>
      <c r="J22" s="222">
        <f t="shared" si="3"/>
        <v>-6.695788683366322</v>
      </c>
      <c r="Q22" s="128"/>
    </row>
    <row r="23" spans="2:17" ht="12" customHeight="1">
      <c r="B23" s="59" t="s">
        <v>3</v>
      </c>
      <c r="C23" s="221">
        <f t="shared" si="4"/>
        <v>1426</v>
      </c>
      <c r="D23" s="222">
        <f t="shared" si="0"/>
        <v>5.395417590539542</v>
      </c>
      <c r="E23" s="221">
        <f t="shared" si="5"/>
        <v>1653</v>
      </c>
      <c r="F23" s="222">
        <f t="shared" si="1"/>
        <v>-1.3723150357995206</v>
      </c>
      <c r="G23" s="221">
        <f t="shared" si="6"/>
        <v>3835</v>
      </c>
      <c r="H23" s="222">
        <f t="shared" si="2"/>
        <v>9.571428571428564</v>
      </c>
      <c r="I23" s="221">
        <f t="shared" si="7"/>
        <v>439</v>
      </c>
      <c r="J23" s="222">
        <f t="shared" si="3"/>
        <v>17.37967914438503</v>
      </c>
      <c r="Q23" s="128"/>
    </row>
    <row r="24" spans="2:17" ht="12" customHeight="1">
      <c r="B24" s="59" t="s">
        <v>21</v>
      </c>
      <c r="C24" s="221">
        <f t="shared" si="4"/>
        <v>7174</v>
      </c>
      <c r="D24" s="222">
        <f t="shared" si="0"/>
        <v>-6.28347485303723</v>
      </c>
      <c r="E24" s="221">
        <f t="shared" si="5"/>
        <v>7110</v>
      </c>
      <c r="F24" s="222">
        <f t="shared" si="1"/>
        <v>-4.9973276322822</v>
      </c>
      <c r="G24" s="221">
        <f t="shared" si="6"/>
        <v>16703</v>
      </c>
      <c r="H24" s="222">
        <f t="shared" si="2"/>
        <v>7.796063246208451</v>
      </c>
      <c r="I24" s="221">
        <f t="shared" si="7"/>
        <v>6290</v>
      </c>
      <c r="J24" s="222">
        <f t="shared" si="3"/>
        <v>0.7689842999038854</v>
      </c>
      <c r="Q24" s="128"/>
    </row>
    <row r="25" spans="2:17" ht="12" customHeight="1">
      <c r="B25" s="59" t="s">
        <v>41</v>
      </c>
      <c r="C25" s="221" t="str">
        <f t="shared" si="4"/>
        <v>-</v>
      </c>
      <c r="D25" s="222" t="s">
        <v>40</v>
      </c>
      <c r="E25" s="221" t="str">
        <f t="shared" si="5"/>
        <v>-</v>
      </c>
      <c r="F25" s="222" t="s">
        <v>40</v>
      </c>
      <c r="G25" s="221" t="str">
        <f t="shared" si="6"/>
        <v>-</v>
      </c>
      <c r="H25" s="222" t="s">
        <v>40</v>
      </c>
      <c r="I25" s="221" t="str">
        <f t="shared" si="7"/>
        <v>-</v>
      </c>
      <c r="J25" s="222" t="s">
        <v>40</v>
      </c>
      <c r="Q25" s="128"/>
    </row>
    <row r="26" spans="2:17" ht="12" customHeight="1">
      <c r="B26" s="59" t="s">
        <v>22</v>
      </c>
      <c r="C26" s="221">
        <f t="shared" si="4"/>
        <v>28280</v>
      </c>
      <c r="D26" s="222">
        <f aca="true" t="shared" si="8" ref="D26:D36">(C66/L66-1)*100</f>
        <v>-0.32426335824051744</v>
      </c>
      <c r="E26" s="221">
        <f t="shared" si="5"/>
        <v>19291</v>
      </c>
      <c r="F26" s="222">
        <f aca="true" t="shared" si="9" ref="F26:F36">(D66/M66-1)*100</f>
        <v>-4.900172541286663</v>
      </c>
      <c r="G26" s="221">
        <f t="shared" si="6"/>
        <v>15789</v>
      </c>
      <c r="H26" s="222">
        <f aca="true" t="shared" si="10" ref="H26:H36">(E66/N66-1)*100</f>
        <v>-8.34204110066179</v>
      </c>
      <c r="I26" s="221">
        <f t="shared" si="7"/>
        <v>3994</v>
      </c>
      <c r="J26" s="222">
        <f aca="true" t="shared" si="11" ref="J26:J35">(F66/O66-1)*100</f>
        <v>-15.880370682392586</v>
      </c>
      <c r="Q26" s="128"/>
    </row>
    <row r="27" spans="2:17" ht="12" customHeight="1">
      <c r="B27" s="59" t="s">
        <v>9</v>
      </c>
      <c r="C27" s="221">
        <f t="shared" si="4"/>
        <v>10336</v>
      </c>
      <c r="D27" s="222">
        <f t="shared" si="8"/>
        <v>-3.374777975133214</v>
      </c>
      <c r="E27" s="221">
        <f t="shared" si="5"/>
        <v>6252</v>
      </c>
      <c r="F27" s="222">
        <f t="shared" si="9"/>
        <v>3.59569179784589</v>
      </c>
      <c r="G27" s="221">
        <f t="shared" si="6"/>
        <v>7675</v>
      </c>
      <c r="H27" s="222">
        <f t="shared" si="10"/>
        <v>-1.2861736334405127</v>
      </c>
      <c r="I27" s="221">
        <f t="shared" si="7"/>
        <v>1755</v>
      </c>
      <c r="J27" s="222">
        <f t="shared" si="11"/>
        <v>-1.9005030743432072</v>
      </c>
      <c r="Q27" s="128"/>
    </row>
    <row r="28" spans="2:17" ht="12" customHeight="1">
      <c r="B28" s="59" t="s">
        <v>23</v>
      </c>
      <c r="C28" s="221">
        <f t="shared" si="4"/>
        <v>41934</v>
      </c>
      <c r="D28" s="222">
        <f t="shared" si="8"/>
        <v>-5.1374278927723065</v>
      </c>
      <c r="E28" s="221">
        <f t="shared" si="5"/>
        <v>51825</v>
      </c>
      <c r="F28" s="222">
        <f t="shared" si="9"/>
        <v>4.496421010182483</v>
      </c>
      <c r="G28" s="221">
        <f t="shared" si="6"/>
        <v>173327</v>
      </c>
      <c r="H28" s="222">
        <f t="shared" si="10"/>
        <v>3.509704389369972</v>
      </c>
      <c r="I28" s="221">
        <f t="shared" si="7"/>
        <v>118021</v>
      </c>
      <c r="J28" s="222">
        <f t="shared" si="11"/>
        <v>-0.47728671776838816</v>
      </c>
      <c r="Q28" s="128"/>
    </row>
    <row r="29" spans="2:17" ht="12" customHeight="1">
      <c r="B29" s="59" t="s">
        <v>24</v>
      </c>
      <c r="C29" s="221">
        <f t="shared" si="4"/>
        <v>4491</v>
      </c>
      <c r="D29" s="222">
        <f t="shared" si="8"/>
        <v>1.4456742715156956</v>
      </c>
      <c r="E29" s="221">
        <f t="shared" si="5"/>
        <v>3402</v>
      </c>
      <c r="F29" s="222">
        <f t="shared" si="9"/>
        <v>-5.604883462819088</v>
      </c>
      <c r="G29" s="221">
        <f t="shared" si="6"/>
        <v>8184</v>
      </c>
      <c r="H29" s="222">
        <f t="shared" si="10"/>
        <v>-2.4669288523417987</v>
      </c>
      <c r="I29" s="221">
        <f t="shared" si="7"/>
        <v>15956</v>
      </c>
      <c r="J29" s="222">
        <f t="shared" si="11"/>
        <v>2.0987970309700454</v>
      </c>
      <c r="Q29" s="128"/>
    </row>
    <row r="30" spans="2:17" ht="12" customHeight="1">
      <c r="B30" s="59" t="s">
        <v>25</v>
      </c>
      <c r="C30" s="221">
        <f t="shared" si="4"/>
        <v>7974</v>
      </c>
      <c r="D30" s="222">
        <f t="shared" si="8"/>
        <v>7.321668909825041</v>
      </c>
      <c r="E30" s="221">
        <f t="shared" si="5"/>
        <v>6538</v>
      </c>
      <c r="F30" s="222">
        <f>(D70/M70-1)*100</f>
        <v>9.790092359361878</v>
      </c>
      <c r="G30" s="221">
        <f t="shared" si="6"/>
        <v>24127</v>
      </c>
      <c r="H30" s="222">
        <f t="shared" si="10"/>
        <v>0.5082274526140296</v>
      </c>
      <c r="I30" s="221">
        <f t="shared" si="7"/>
        <v>25712</v>
      </c>
      <c r="J30" s="222">
        <f t="shared" si="11"/>
        <v>5.1400531588632115</v>
      </c>
      <c r="Q30" s="128"/>
    </row>
    <row r="31" spans="2:17" ht="12" customHeight="1">
      <c r="B31" s="59" t="s">
        <v>4</v>
      </c>
      <c r="C31" s="221">
        <f t="shared" si="4"/>
        <v>2276</v>
      </c>
      <c r="D31" s="222">
        <f t="shared" si="8"/>
        <v>1.7889087656529412</v>
      </c>
      <c r="E31" s="221">
        <f t="shared" si="5"/>
        <v>2082</v>
      </c>
      <c r="F31" s="222">
        <f t="shared" si="9"/>
        <v>-7.630878438331856</v>
      </c>
      <c r="G31" s="221">
        <f t="shared" si="6"/>
        <v>11180</v>
      </c>
      <c r="H31" s="222">
        <f t="shared" si="10"/>
        <v>-5.004673294247597</v>
      </c>
      <c r="I31" s="221">
        <f t="shared" si="7"/>
        <v>8732</v>
      </c>
      <c r="J31" s="222">
        <f t="shared" si="11"/>
        <v>0.9013173099144955</v>
      </c>
      <c r="Q31" s="128"/>
    </row>
    <row r="32" spans="2:17" ht="12" customHeight="1">
      <c r="B32" s="59" t="s">
        <v>26</v>
      </c>
      <c r="C32" s="221">
        <f t="shared" si="4"/>
        <v>3925</v>
      </c>
      <c r="D32" s="222">
        <f t="shared" si="8"/>
        <v>-3.9637876192806454</v>
      </c>
      <c r="E32" s="221">
        <f t="shared" si="5"/>
        <v>3454</v>
      </c>
      <c r="F32" s="222">
        <f t="shared" si="9"/>
        <v>-2.180685358255452</v>
      </c>
      <c r="G32" s="221">
        <f t="shared" si="6"/>
        <v>11599</v>
      </c>
      <c r="H32" s="222">
        <f t="shared" si="10"/>
        <v>5.320984291292108</v>
      </c>
      <c r="I32" s="221">
        <f t="shared" si="7"/>
        <v>12458</v>
      </c>
      <c r="J32" s="222">
        <f t="shared" si="11"/>
        <v>8.349278135327886</v>
      </c>
      <c r="Q32" s="128"/>
    </row>
    <row r="33" spans="2:17" ht="12" customHeight="1">
      <c r="B33" s="59" t="s">
        <v>15</v>
      </c>
      <c r="C33" s="221">
        <f t="shared" si="4"/>
        <v>7151</v>
      </c>
      <c r="D33" s="222">
        <f t="shared" si="8"/>
        <v>-15.38279493551059</v>
      </c>
      <c r="E33" s="221">
        <f t="shared" si="5"/>
        <v>6744</v>
      </c>
      <c r="F33" s="222">
        <f t="shared" si="9"/>
        <v>7.030630058720844</v>
      </c>
      <c r="G33" s="221">
        <f t="shared" si="6"/>
        <v>15303</v>
      </c>
      <c r="H33" s="222">
        <f t="shared" si="10"/>
        <v>12.729281767955802</v>
      </c>
      <c r="I33" s="221">
        <f t="shared" si="7"/>
        <v>1166</v>
      </c>
      <c r="J33" s="222">
        <f t="shared" si="11"/>
        <v>9.792843691148768</v>
      </c>
      <c r="Q33" s="128"/>
    </row>
    <row r="34" spans="2:17" ht="12" customHeight="1">
      <c r="B34" s="63" t="s">
        <v>17</v>
      </c>
      <c r="C34" s="223">
        <f t="shared" si="4"/>
        <v>14352</v>
      </c>
      <c r="D34" s="224">
        <f t="shared" si="8"/>
        <v>6.9528280795886355</v>
      </c>
      <c r="E34" s="223">
        <f t="shared" si="5"/>
        <v>11393</v>
      </c>
      <c r="F34" s="224">
        <f t="shared" si="9"/>
        <v>-4.244410825348799</v>
      </c>
      <c r="G34" s="223">
        <f t="shared" si="6"/>
        <v>19622</v>
      </c>
      <c r="H34" s="224">
        <f t="shared" si="10"/>
        <v>5.240010726736388</v>
      </c>
      <c r="I34" s="223">
        <f t="shared" si="7"/>
        <v>1910</v>
      </c>
      <c r="J34" s="224">
        <f t="shared" si="11"/>
        <v>-35.42934415145369</v>
      </c>
      <c r="Q34" s="128"/>
    </row>
    <row r="35" spans="2:10" ht="12" customHeight="1">
      <c r="B35" s="109" t="s">
        <v>27</v>
      </c>
      <c r="C35" s="225">
        <f t="shared" si="4"/>
        <v>8658</v>
      </c>
      <c r="D35" s="226">
        <f t="shared" si="8"/>
        <v>16.794819910967227</v>
      </c>
      <c r="E35" s="225">
        <f t="shared" si="5"/>
        <v>4538</v>
      </c>
      <c r="F35" s="226">
        <f t="shared" si="9"/>
        <v>1.024042742653597</v>
      </c>
      <c r="G35" s="225">
        <f t="shared" si="6"/>
        <v>8968</v>
      </c>
      <c r="H35" s="226">
        <f t="shared" si="10"/>
        <v>9.073218195086351</v>
      </c>
      <c r="I35" s="225">
        <f t="shared" si="7"/>
        <v>1907</v>
      </c>
      <c r="J35" s="226">
        <f t="shared" si="11"/>
        <v>26.626826029216467</v>
      </c>
    </row>
    <row r="36" spans="2:10" ht="12" customHeight="1">
      <c r="B36" s="103" t="s">
        <v>28</v>
      </c>
      <c r="C36" s="117">
        <f t="shared" si="4"/>
        <v>8565</v>
      </c>
      <c r="D36" s="105">
        <f t="shared" si="8"/>
        <v>2.5502873563218342</v>
      </c>
      <c r="E36" s="117">
        <f t="shared" si="5"/>
        <v>2770</v>
      </c>
      <c r="F36" s="105">
        <f t="shared" si="9"/>
        <v>1.72603745868527</v>
      </c>
      <c r="G36" s="117">
        <f t="shared" si="6"/>
        <v>1301</v>
      </c>
      <c r="H36" s="105">
        <f t="shared" si="10"/>
        <v>-3.199404761904767</v>
      </c>
      <c r="I36" s="117" t="str">
        <f t="shared" si="7"/>
        <v>:</v>
      </c>
      <c r="J36" s="105" t="s">
        <v>40</v>
      </c>
    </row>
    <row r="37" ht="15">
      <c r="B37" s="3" t="s">
        <v>50</v>
      </c>
    </row>
    <row r="38" ht="15" customHeight="1">
      <c r="B38" s="3" t="s">
        <v>51</v>
      </c>
    </row>
    <row r="39" ht="15" customHeight="1">
      <c r="B39" s="31" t="s">
        <v>46</v>
      </c>
    </row>
    <row r="40" ht="15">
      <c r="B40" s="86" t="s">
        <v>45</v>
      </c>
    </row>
    <row r="41" ht="15">
      <c r="B41" s="14"/>
    </row>
    <row r="42" ht="15">
      <c r="B42" s="14"/>
    </row>
    <row r="45" spans="2:11" ht="15">
      <c r="B45" s="3">
        <v>2022</v>
      </c>
      <c r="K45" s="3">
        <v>2021</v>
      </c>
    </row>
    <row r="46" spans="2:15" ht="24">
      <c r="B46" s="143" t="s">
        <v>33</v>
      </c>
      <c r="C46" s="144" t="s">
        <v>29</v>
      </c>
      <c r="D46" s="228" t="s">
        <v>30</v>
      </c>
      <c r="E46" s="228" t="s">
        <v>31</v>
      </c>
      <c r="F46" s="228" t="s">
        <v>32</v>
      </c>
      <c r="K46" s="143" t="s">
        <v>33</v>
      </c>
      <c r="L46" s="144" t="s">
        <v>29</v>
      </c>
      <c r="M46" s="228" t="s">
        <v>30</v>
      </c>
      <c r="N46" s="228" t="s">
        <v>31</v>
      </c>
      <c r="O46" s="228" t="s">
        <v>32</v>
      </c>
    </row>
    <row r="47" spans="2:15" ht="15">
      <c r="B47" s="252" t="s">
        <v>53</v>
      </c>
      <c r="C47" s="253">
        <v>402086</v>
      </c>
      <c r="D47" s="254">
        <v>359134</v>
      </c>
      <c r="E47" s="255">
        <v>788067</v>
      </c>
      <c r="F47" s="255">
        <v>364606</v>
      </c>
      <c r="K47" s="231" t="s">
        <v>53</v>
      </c>
      <c r="L47" s="232">
        <v>406321</v>
      </c>
      <c r="M47" s="233">
        <v>363644</v>
      </c>
      <c r="N47" s="234">
        <v>781454</v>
      </c>
      <c r="O47" s="234">
        <v>364014</v>
      </c>
    </row>
    <row r="48" spans="2:15" ht="15">
      <c r="B48" s="235" t="s">
        <v>10</v>
      </c>
      <c r="C48" s="236">
        <v>10273</v>
      </c>
      <c r="D48" s="237">
        <v>10567</v>
      </c>
      <c r="E48" s="238">
        <v>16527</v>
      </c>
      <c r="F48" s="238">
        <v>1443</v>
      </c>
      <c r="K48" s="235" t="s">
        <v>10</v>
      </c>
      <c r="L48" s="236">
        <v>9747</v>
      </c>
      <c r="M48" s="237">
        <v>12513</v>
      </c>
      <c r="N48" s="238">
        <v>19388</v>
      </c>
      <c r="O48" s="238">
        <v>1489</v>
      </c>
    </row>
    <row r="49" spans="2:15" ht="15">
      <c r="B49" s="239" t="s">
        <v>7</v>
      </c>
      <c r="C49" s="240">
        <v>3815</v>
      </c>
      <c r="D49" s="241">
        <v>3656</v>
      </c>
      <c r="E49" s="242">
        <v>11565</v>
      </c>
      <c r="F49" s="242">
        <v>16155</v>
      </c>
      <c r="K49" s="239" t="s">
        <v>7</v>
      </c>
      <c r="L49" s="240">
        <v>3861</v>
      </c>
      <c r="M49" s="241">
        <v>4067</v>
      </c>
      <c r="N49" s="242">
        <v>11009</v>
      </c>
      <c r="O49" s="242">
        <v>16240</v>
      </c>
    </row>
    <row r="50" spans="2:15" ht="15">
      <c r="B50" s="239" t="s">
        <v>52</v>
      </c>
      <c r="C50" s="240">
        <v>15146</v>
      </c>
      <c r="D50" s="241">
        <v>11498</v>
      </c>
      <c r="E50" s="242">
        <v>23848</v>
      </c>
      <c r="F50" s="242">
        <v>15406</v>
      </c>
      <c r="K50" s="239" t="s">
        <v>52</v>
      </c>
      <c r="L50" s="240">
        <v>15277</v>
      </c>
      <c r="M50" s="241">
        <v>11176</v>
      </c>
      <c r="N50" s="242">
        <v>22169</v>
      </c>
      <c r="O50" s="242">
        <v>15269</v>
      </c>
    </row>
    <row r="51" spans="2:15" ht="15">
      <c r="B51" s="239" t="s">
        <v>11</v>
      </c>
      <c r="C51" s="240">
        <v>4765</v>
      </c>
      <c r="D51" s="241">
        <v>4486</v>
      </c>
      <c r="E51" s="242">
        <v>4728</v>
      </c>
      <c r="F51" s="242">
        <v>1184</v>
      </c>
      <c r="K51" s="239" t="s">
        <v>11</v>
      </c>
      <c r="L51" s="240">
        <v>4593</v>
      </c>
      <c r="M51" s="241">
        <v>4410</v>
      </c>
      <c r="N51" s="242">
        <v>5153</v>
      </c>
      <c r="O51" s="242">
        <v>1187</v>
      </c>
    </row>
    <row r="52" spans="2:15" ht="15">
      <c r="B52" s="239" t="s">
        <v>42</v>
      </c>
      <c r="C52" s="240">
        <v>94913</v>
      </c>
      <c r="D52" s="241">
        <v>77069</v>
      </c>
      <c r="E52" s="242">
        <v>113346</v>
      </c>
      <c r="F52" s="242">
        <v>8017</v>
      </c>
      <c r="K52" s="239" t="s">
        <v>42</v>
      </c>
      <c r="L52" s="240">
        <v>96060</v>
      </c>
      <c r="M52" s="241">
        <v>78370</v>
      </c>
      <c r="N52" s="242">
        <v>114330</v>
      </c>
      <c r="O52" s="242">
        <v>7326</v>
      </c>
    </row>
    <row r="53" spans="2:15" ht="15">
      <c r="B53" s="239" t="s">
        <v>6</v>
      </c>
      <c r="C53" s="240">
        <v>950</v>
      </c>
      <c r="D53" s="241">
        <v>906</v>
      </c>
      <c r="E53" s="242">
        <v>1242</v>
      </c>
      <c r="F53" s="242">
        <v>1415</v>
      </c>
      <c r="K53" s="239" t="s">
        <v>6</v>
      </c>
      <c r="L53" s="240">
        <v>980</v>
      </c>
      <c r="M53" s="241">
        <v>923</v>
      </c>
      <c r="N53" s="242">
        <v>1492</v>
      </c>
      <c r="O53" s="242">
        <v>1817</v>
      </c>
    </row>
    <row r="54" spans="2:15" ht="15">
      <c r="B54" s="239" t="s">
        <v>12</v>
      </c>
      <c r="C54" s="240">
        <v>5481</v>
      </c>
      <c r="D54" s="241">
        <v>4116</v>
      </c>
      <c r="E54" s="242">
        <v>2108</v>
      </c>
      <c r="F54" s="242">
        <v>590</v>
      </c>
      <c r="K54" s="239" t="s">
        <v>12</v>
      </c>
      <c r="L54" s="240">
        <v>5426</v>
      </c>
      <c r="M54" s="241">
        <v>4256</v>
      </c>
      <c r="N54" s="242">
        <v>2086</v>
      </c>
      <c r="O54" s="242">
        <v>659</v>
      </c>
    </row>
    <row r="55" spans="2:15" ht="15">
      <c r="B55" s="239" t="s">
        <v>13</v>
      </c>
      <c r="C55" s="240">
        <v>5922</v>
      </c>
      <c r="D55" s="241">
        <v>3805</v>
      </c>
      <c r="E55" s="242">
        <v>7301</v>
      </c>
      <c r="F55" s="242">
        <v>4158</v>
      </c>
      <c r="K55" s="239" t="s">
        <v>13</v>
      </c>
      <c r="L55" s="240">
        <v>6161</v>
      </c>
      <c r="M55" s="241">
        <v>3706</v>
      </c>
      <c r="N55" s="242">
        <v>7512</v>
      </c>
      <c r="O55" s="242">
        <v>3683</v>
      </c>
    </row>
    <row r="56" spans="2:15" ht="15">
      <c r="B56" s="239" t="s">
        <v>19</v>
      </c>
      <c r="C56" s="240">
        <v>43463</v>
      </c>
      <c r="D56" s="241">
        <v>34615</v>
      </c>
      <c r="E56" s="242">
        <v>120923</v>
      </c>
      <c r="F56" s="242">
        <v>67720</v>
      </c>
      <c r="K56" s="239" t="s">
        <v>19</v>
      </c>
      <c r="L56" s="240">
        <v>44350</v>
      </c>
      <c r="M56" s="241">
        <v>35188</v>
      </c>
      <c r="N56" s="242">
        <v>122316</v>
      </c>
      <c r="O56" s="242">
        <v>68319</v>
      </c>
    </row>
    <row r="57" spans="2:15" ht="15">
      <c r="B57" s="239" t="s">
        <v>16</v>
      </c>
      <c r="C57" s="240">
        <v>45138</v>
      </c>
      <c r="D57" s="241">
        <v>40683</v>
      </c>
      <c r="E57" s="242">
        <v>84128</v>
      </c>
      <c r="F57" s="242">
        <v>3409</v>
      </c>
      <c r="K57" s="239" t="s">
        <v>16</v>
      </c>
      <c r="L57" s="240">
        <v>46377</v>
      </c>
      <c r="M57" s="241">
        <v>40988</v>
      </c>
      <c r="N57" s="242">
        <v>84165</v>
      </c>
      <c r="O57" s="242">
        <v>3329</v>
      </c>
    </row>
    <row r="58" spans="2:15" ht="15">
      <c r="B58" s="239" t="s">
        <v>8</v>
      </c>
      <c r="C58" s="240">
        <v>2326</v>
      </c>
      <c r="D58" s="241">
        <v>2199</v>
      </c>
      <c r="E58" s="242">
        <v>5819</v>
      </c>
      <c r="F58" s="242">
        <v>3287</v>
      </c>
      <c r="K58" s="239" t="s">
        <v>8</v>
      </c>
      <c r="L58" s="240">
        <v>2306</v>
      </c>
      <c r="M58" s="241">
        <v>2255</v>
      </c>
      <c r="N58" s="242">
        <v>5826</v>
      </c>
      <c r="O58" s="242">
        <v>3245</v>
      </c>
    </row>
    <row r="59" spans="2:15" ht="15">
      <c r="B59" s="239" t="s">
        <v>14</v>
      </c>
      <c r="C59" s="240">
        <v>35090</v>
      </c>
      <c r="D59" s="241">
        <v>40889</v>
      </c>
      <c r="E59" s="242">
        <v>63576</v>
      </c>
      <c r="F59" s="242">
        <v>11542</v>
      </c>
      <c r="K59" s="239" t="s">
        <v>14</v>
      </c>
      <c r="L59" s="240">
        <v>33247</v>
      </c>
      <c r="M59" s="241">
        <v>41700</v>
      </c>
      <c r="N59" s="242">
        <v>60123</v>
      </c>
      <c r="O59" s="242">
        <v>9913</v>
      </c>
    </row>
    <row r="60" spans="2:15" ht="15">
      <c r="B60" s="239" t="s">
        <v>18</v>
      </c>
      <c r="C60" s="240">
        <v>889</v>
      </c>
      <c r="D60" s="241">
        <v>36</v>
      </c>
      <c r="E60" s="242">
        <v>4</v>
      </c>
      <c r="F60" s="242">
        <v>20</v>
      </c>
      <c r="K60" s="239" t="s">
        <v>18</v>
      </c>
      <c r="L60" s="240">
        <v>680</v>
      </c>
      <c r="M60" s="241">
        <v>24</v>
      </c>
      <c r="N60" s="242">
        <v>3</v>
      </c>
      <c r="O60" s="242">
        <v>23</v>
      </c>
    </row>
    <row r="61" spans="2:15" ht="15">
      <c r="B61" s="239" t="s">
        <v>5</v>
      </c>
      <c r="C61" s="240">
        <v>2820</v>
      </c>
      <c r="D61" s="241">
        <v>1890</v>
      </c>
      <c r="E61" s="242">
        <v>3941</v>
      </c>
      <c r="F61" s="242">
        <v>5800</v>
      </c>
      <c r="K61" s="239" t="s">
        <v>5</v>
      </c>
      <c r="L61" s="240">
        <v>2890</v>
      </c>
      <c r="M61" s="241">
        <v>1989</v>
      </c>
      <c r="N61" s="242">
        <v>4105</v>
      </c>
      <c r="O61" s="242">
        <v>5989</v>
      </c>
    </row>
    <row r="62" spans="2:15" ht="15">
      <c r="B62" s="239" t="s">
        <v>20</v>
      </c>
      <c r="C62" s="240">
        <v>1776</v>
      </c>
      <c r="D62" s="241">
        <v>2975</v>
      </c>
      <c r="E62" s="242">
        <v>21666</v>
      </c>
      <c r="F62" s="242">
        <v>27340</v>
      </c>
      <c r="K62" s="239" t="s">
        <v>20</v>
      </c>
      <c r="L62" s="240">
        <v>2033</v>
      </c>
      <c r="M62" s="241">
        <v>3462</v>
      </c>
      <c r="N62" s="242">
        <v>22932</v>
      </c>
      <c r="O62" s="242">
        <v>29302</v>
      </c>
    </row>
    <row r="63" spans="2:15" ht="15">
      <c r="B63" s="239" t="s">
        <v>3</v>
      </c>
      <c r="C63" s="240">
        <v>1426</v>
      </c>
      <c r="D63" s="241">
        <v>1653</v>
      </c>
      <c r="E63" s="242">
        <v>3835</v>
      </c>
      <c r="F63" s="242">
        <v>439</v>
      </c>
      <c r="K63" s="239" t="s">
        <v>3</v>
      </c>
      <c r="L63" s="240">
        <v>1353</v>
      </c>
      <c r="M63" s="241">
        <v>1676</v>
      </c>
      <c r="N63" s="242">
        <v>3500</v>
      </c>
      <c r="O63" s="242">
        <v>374</v>
      </c>
    </row>
    <row r="64" spans="2:15" ht="15">
      <c r="B64" s="239" t="s">
        <v>21</v>
      </c>
      <c r="C64" s="240">
        <v>7174</v>
      </c>
      <c r="D64" s="241">
        <v>7110</v>
      </c>
      <c r="E64" s="242">
        <v>16703</v>
      </c>
      <c r="F64" s="242">
        <v>6290</v>
      </c>
      <c r="K64" s="239" t="s">
        <v>21</v>
      </c>
      <c r="L64" s="240">
        <v>7655</v>
      </c>
      <c r="M64" s="241">
        <v>7484</v>
      </c>
      <c r="N64" s="242">
        <v>15495</v>
      </c>
      <c r="O64" s="242">
        <v>6242</v>
      </c>
    </row>
    <row r="65" spans="2:15" ht="15">
      <c r="B65" s="243" t="s">
        <v>41</v>
      </c>
      <c r="C65" s="240" t="s">
        <v>40</v>
      </c>
      <c r="D65" s="241" t="s">
        <v>40</v>
      </c>
      <c r="E65" s="242" t="s">
        <v>40</v>
      </c>
      <c r="F65" s="242" t="s">
        <v>40</v>
      </c>
      <c r="K65" s="243" t="s">
        <v>41</v>
      </c>
      <c r="L65" s="240" t="s">
        <v>40</v>
      </c>
      <c r="M65" s="241" t="s">
        <v>40</v>
      </c>
      <c r="N65" s="242" t="s">
        <v>40</v>
      </c>
      <c r="O65" s="242" t="s">
        <v>40</v>
      </c>
    </row>
    <row r="66" spans="2:15" ht="15">
      <c r="B66" s="239" t="s">
        <v>22</v>
      </c>
      <c r="C66" s="240">
        <v>28280</v>
      </c>
      <c r="D66" s="241">
        <v>19291</v>
      </c>
      <c r="E66" s="242">
        <v>15789</v>
      </c>
      <c r="F66" s="242">
        <v>3994</v>
      </c>
      <c r="K66" s="239" t="s">
        <v>22</v>
      </c>
      <c r="L66" s="240">
        <v>28372</v>
      </c>
      <c r="M66" s="241">
        <v>20285</v>
      </c>
      <c r="N66" s="242">
        <v>17226</v>
      </c>
      <c r="O66" s="242">
        <v>4748</v>
      </c>
    </row>
    <row r="67" spans="2:15" ht="15">
      <c r="B67" s="239" t="s">
        <v>9</v>
      </c>
      <c r="C67" s="240">
        <v>10336</v>
      </c>
      <c r="D67" s="241">
        <v>6252</v>
      </c>
      <c r="E67" s="242">
        <v>7675</v>
      </c>
      <c r="F67" s="242">
        <v>1755</v>
      </c>
      <c r="K67" s="239" t="s">
        <v>9</v>
      </c>
      <c r="L67" s="240">
        <v>10697</v>
      </c>
      <c r="M67" s="241">
        <v>6035</v>
      </c>
      <c r="N67" s="242">
        <v>7775</v>
      </c>
      <c r="O67" s="242">
        <v>1789</v>
      </c>
    </row>
    <row r="68" spans="2:15" ht="15">
      <c r="B68" s="239" t="s">
        <v>23</v>
      </c>
      <c r="C68" s="240">
        <v>41934</v>
      </c>
      <c r="D68" s="241">
        <v>51825</v>
      </c>
      <c r="E68" s="242">
        <v>173327</v>
      </c>
      <c r="F68" s="242">
        <v>118021</v>
      </c>
      <c r="K68" s="239" t="s">
        <v>23</v>
      </c>
      <c r="L68" s="240">
        <v>44205</v>
      </c>
      <c r="M68" s="241">
        <v>49595</v>
      </c>
      <c r="N68" s="242">
        <v>167450</v>
      </c>
      <c r="O68" s="242">
        <v>118587</v>
      </c>
    </row>
    <row r="69" spans="2:15" ht="15">
      <c r="B69" s="239" t="s">
        <v>24</v>
      </c>
      <c r="C69" s="240">
        <v>4491</v>
      </c>
      <c r="D69" s="241">
        <v>3402</v>
      </c>
      <c r="E69" s="242">
        <v>8184</v>
      </c>
      <c r="F69" s="242">
        <v>15956</v>
      </c>
      <c r="K69" s="239" t="s">
        <v>24</v>
      </c>
      <c r="L69" s="240">
        <v>4427</v>
      </c>
      <c r="M69" s="241">
        <v>3604</v>
      </c>
      <c r="N69" s="242">
        <v>8391</v>
      </c>
      <c r="O69" s="242">
        <v>15628</v>
      </c>
    </row>
    <row r="70" spans="2:15" ht="15">
      <c r="B70" s="239" t="s">
        <v>25</v>
      </c>
      <c r="C70" s="240">
        <v>7974</v>
      </c>
      <c r="D70" s="241">
        <v>6538</v>
      </c>
      <c r="E70" s="242">
        <v>24127</v>
      </c>
      <c r="F70" s="242">
        <v>25712</v>
      </c>
      <c r="K70" s="239" t="s">
        <v>25</v>
      </c>
      <c r="L70" s="240">
        <v>7430</v>
      </c>
      <c r="M70" s="241">
        <v>5955</v>
      </c>
      <c r="N70" s="242">
        <v>24005</v>
      </c>
      <c r="O70" s="242">
        <v>24455</v>
      </c>
    </row>
    <row r="71" spans="2:15" ht="15">
      <c r="B71" s="239" t="s">
        <v>4</v>
      </c>
      <c r="C71" s="240">
        <v>2276</v>
      </c>
      <c r="D71" s="241">
        <v>2082</v>
      </c>
      <c r="E71" s="242">
        <v>11180</v>
      </c>
      <c r="F71" s="242">
        <v>8732</v>
      </c>
      <c r="K71" s="239" t="s">
        <v>4</v>
      </c>
      <c r="L71" s="240">
        <v>2236</v>
      </c>
      <c r="M71" s="241">
        <v>2254</v>
      </c>
      <c r="N71" s="242">
        <v>11769</v>
      </c>
      <c r="O71" s="242">
        <v>8654</v>
      </c>
    </row>
    <row r="72" spans="2:15" ht="15">
      <c r="B72" s="239" t="s">
        <v>26</v>
      </c>
      <c r="C72" s="240">
        <v>3925</v>
      </c>
      <c r="D72" s="241">
        <v>3454</v>
      </c>
      <c r="E72" s="242">
        <v>11599</v>
      </c>
      <c r="F72" s="242">
        <v>12458</v>
      </c>
      <c r="K72" s="239" t="s">
        <v>26</v>
      </c>
      <c r="L72" s="240">
        <v>4087</v>
      </c>
      <c r="M72" s="241">
        <v>3531</v>
      </c>
      <c r="N72" s="242">
        <v>11013</v>
      </c>
      <c r="O72" s="242">
        <v>11498</v>
      </c>
    </row>
    <row r="73" spans="2:15" ht="15">
      <c r="B73" s="239" t="s">
        <v>15</v>
      </c>
      <c r="C73" s="240">
        <v>7151</v>
      </c>
      <c r="D73" s="241">
        <v>6744</v>
      </c>
      <c r="E73" s="242">
        <v>15303</v>
      </c>
      <c r="F73" s="242">
        <v>1166</v>
      </c>
      <c r="K73" s="247" t="s">
        <v>15</v>
      </c>
      <c r="L73" s="244">
        <v>8451</v>
      </c>
      <c r="M73" s="245">
        <v>6301</v>
      </c>
      <c r="N73" s="246">
        <v>13575</v>
      </c>
      <c r="O73" s="246">
        <v>1062</v>
      </c>
    </row>
    <row r="74" spans="2:15" ht="15">
      <c r="B74" s="247" t="s">
        <v>17</v>
      </c>
      <c r="C74" s="244">
        <v>14352</v>
      </c>
      <c r="D74" s="245">
        <v>11393</v>
      </c>
      <c r="E74" s="246">
        <v>19622</v>
      </c>
      <c r="F74" s="246">
        <v>1910</v>
      </c>
      <c r="K74" s="248" t="s">
        <v>17</v>
      </c>
      <c r="L74" s="249">
        <v>13419</v>
      </c>
      <c r="M74" s="250">
        <v>11898</v>
      </c>
      <c r="N74" s="251">
        <v>18645</v>
      </c>
      <c r="O74" s="251">
        <v>2958</v>
      </c>
    </row>
    <row r="75" spans="2:15" ht="15">
      <c r="B75" s="256" t="s">
        <v>27</v>
      </c>
      <c r="C75" s="257">
        <v>8658</v>
      </c>
      <c r="D75" s="258">
        <v>4538</v>
      </c>
      <c r="E75" s="259">
        <v>8968</v>
      </c>
      <c r="F75" s="259">
        <v>1907</v>
      </c>
      <c r="K75" s="260" t="s">
        <v>27</v>
      </c>
      <c r="L75" s="227">
        <v>7413</v>
      </c>
      <c r="M75" s="229">
        <v>4492</v>
      </c>
      <c r="N75" s="230">
        <v>8222</v>
      </c>
      <c r="O75" s="230">
        <v>1506</v>
      </c>
    </row>
    <row r="76" spans="2:15" ht="15">
      <c r="B76" s="248" t="s">
        <v>28</v>
      </c>
      <c r="C76" s="249">
        <v>8565</v>
      </c>
      <c r="D76" s="250">
        <v>2770</v>
      </c>
      <c r="E76" s="251">
        <v>1301</v>
      </c>
      <c r="F76" s="251" t="s">
        <v>1</v>
      </c>
      <c r="K76" s="248" t="s">
        <v>28</v>
      </c>
      <c r="L76" s="249">
        <v>8352</v>
      </c>
      <c r="M76" s="250">
        <v>2723</v>
      </c>
      <c r="N76" s="251">
        <v>1344</v>
      </c>
      <c r="O76" s="251" t="s">
        <v>1</v>
      </c>
    </row>
    <row r="82" ht="15">
      <c r="B82" s="46"/>
    </row>
  </sheetData>
  <mergeCells count="9">
    <mergeCell ref="B4:B6"/>
    <mergeCell ref="C4:D4"/>
    <mergeCell ref="E4:F4"/>
    <mergeCell ref="G4:H4"/>
    <mergeCell ref="I4:J4"/>
    <mergeCell ref="C5:C6"/>
    <mergeCell ref="E5:E6"/>
    <mergeCell ref="G5:G6"/>
    <mergeCell ref="I5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T132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7.140625" style="3" customWidth="1"/>
    <col min="2" max="4" width="9.421875" style="3" customWidth="1"/>
    <col min="5" max="16384" width="8.8515625" style="3" customWidth="1"/>
  </cols>
  <sheetData>
    <row r="1" spans="1:2" ht="12" customHeight="1">
      <c r="A1" s="1"/>
      <c r="B1" s="1"/>
    </row>
    <row r="2" ht="15">
      <c r="B2" s="48" t="s">
        <v>84</v>
      </c>
    </row>
    <row r="3" spans="2:19" ht="12">
      <c r="B3" s="31" t="s">
        <v>94</v>
      </c>
      <c r="F3" s="101"/>
      <c r="S3" s="101"/>
    </row>
    <row r="4" spans="1:2" ht="12">
      <c r="A4" s="1"/>
      <c r="B4" s="1"/>
    </row>
    <row r="5" spans="1:2" ht="12">
      <c r="A5" s="1"/>
      <c r="B5" s="1"/>
    </row>
    <row r="6" spans="1:2" ht="12">
      <c r="A6" s="1"/>
      <c r="B6" s="1"/>
    </row>
    <row r="7" spans="1:2" ht="12">
      <c r="A7" s="1"/>
      <c r="B7" s="1"/>
    </row>
    <row r="8" spans="1:2" ht="12">
      <c r="A8" s="1"/>
      <c r="B8" s="1"/>
    </row>
    <row r="9" spans="1:2" ht="12">
      <c r="A9" s="1"/>
      <c r="B9" s="1"/>
    </row>
    <row r="10" spans="1:2" ht="12">
      <c r="A10" s="1"/>
      <c r="B10" s="1"/>
    </row>
    <row r="11" spans="1:2" ht="12">
      <c r="A11" s="1"/>
      <c r="B11" s="1"/>
    </row>
    <row r="12" spans="1:2" ht="12">
      <c r="A12" s="1"/>
      <c r="B12" s="1"/>
    </row>
    <row r="13" spans="1:2" ht="12">
      <c r="A13" s="1"/>
      <c r="B13" s="1"/>
    </row>
    <row r="14" spans="1:2" ht="12">
      <c r="A14" s="1"/>
      <c r="B14" s="1"/>
    </row>
    <row r="15" spans="1:2" ht="12">
      <c r="A15" s="1"/>
      <c r="B15" s="1"/>
    </row>
    <row r="16" spans="1:2" ht="12">
      <c r="A16" s="1"/>
      <c r="B16" s="1"/>
    </row>
    <row r="17" spans="1:2" ht="12">
      <c r="A17" s="1"/>
      <c r="B17" s="1"/>
    </row>
    <row r="18" spans="1:2" ht="12">
      <c r="A18" s="1"/>
      <c r="B18" s="1"/>
    </row>
    <row r="19" spans="1:2" ht="12">
      <c r="A19" s="1"/>
      <c r="B19" s="1"/>
    </row>
    <row r="20" spans="1:2" ht="12">
      <c r="A20" s="1"/>
      <c r="B20" s="1"/>
    </row>
    <row r="21" spans="1:2" ht="12">
      <c r="A21" s="1"/>
      <c r="B21" s="1"/>
    </row>
    <row r="22" spans="1:2" ht="12">
      <c r="A22" s="1"/>
      <c r="B22" s="1"/>
    </row>
    <row r="23" spans="1:2" ht="12">
      <c r="A23" s="1"/>
      <c r="B23" s="1"/>
    </row>
    <row r="24" spans="1:2" ht="12">
      <c r="A24" s="1"/>
      <c r="B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spans="1:2" ht="15" customHeight="1">
      <c r="A61" s="1"/>
      <c r="B61" s="31" t="s">
        <v>97</v>
      </c>
    </row>
    <row r="62" spans="1:2" ht="15" customHeight="1">
      <c r="A62" s="1"/>
      <c r="B62" s="86" t="s">
        <v>43</v>
      </c>
    </row>
    <row r="63" ht="15">
      <c r="A63" s="1"/>
    </row>
    <row r="64" ht="15">
      <c r="B64" s="9"/>
    </row>
    <row r="65" spans="2:6" ht="15">
      <c r="B65" s="145"/>
      <c r="C65" s="32" t="s">
        <v>36</v>
      </c>
      <c r="D65" s="32" t="s">
        <v>34</v>
      </c>
      <c r="E65" s="32" t="s">
        <v>35</v>
      </c>
      <c r="F65" s="4"/>
    </row>
    <row r="66" spans="2:7" ht="15">
      <c r="B66" s="147" t="s">
        <v>54</v>
      </c>
      <c r="C66" s="146">
        <v>21.946774319981184</v>
      </c>
      <c r="D66" s="146">
        <v>26.00674373795761</v>
      </c>
      <c r="E66" s="146">
        <v>13.396915584415584</v>
      </c>
      <c r="F66" s="4"/>
      <c r="G66" s="53"/>
    </row>
    <row r="67" spans="2:7" ht="15">
      <c r="B67" s="148"/>
      <c r="C67" s="149"/>
      <c r="D67" s="149"/>
      <c r="E67" s="149"/>
      <c r="F67" s="4"/>
      <c r="G67" s="53"/>
    </row>
    <row r="68" spans="2:7" ht="15">
      <c r="B68" s="150" t="s">
        <v>10</v>
      </c>
      <c r="C68" s="151">
        <v>10.902255639097744</v>
      </c>
      <c r="D68" s="151">
        <v>10.807050092764378</v>
      </c>
      <c r="E68" s="151">
        <v>11.298701298701298</v>
      </c>
      <c r="F68" s="47"/>
      <c r="G68" s="53"/>
    </row>
    <row r="69" spans="2:7" ht="15">
      <c r="B69" s="150" t="s">
        <v>7</v>
      </c>
      <c r="C69" s="151">
        <v>22.665662650602407</v>
      </c>
      <c r="D69" s="151">
        <v>41.58730158730159</v>
      </c>
      <c r="E69" s="151">
        <v>12.27352425482174</v>
      </c>
      <c r="F69" s="47"/>
      <c r="G69" s="53"/>
    </row>
    <row r="70" spans="2:7" ht="15">
      <c r="B70" s="150" t="s">
        <v>52</v>
      </c>
      <c r="C70" s="151">
        <v>16.464237516869098</v>
      </c>
      <c r="D70" s="151">
        <v>21.695284818751702</v>
      </c>
      <c r="E70" s="151">
        <v>10.096634455181606</v>
      </c>
      <c r="F70" s="47"/>
      <c r="G70" s="53"/>
    </row>
    <row r="71" spans="2:7" ht="15">
      <c r="B71" s="150" t="s">
        <v>11</v>
      </c>
      <c r="C71" s="151">
        <v>8.701472556894243</v>
      </c>
      <c r="D71" s="151">
        <v>8.897338403041825</v>
      </c>
      <c r="E71" s="151">
        <v>7.262569832402235</v>
      </c>
      <c r="F71" s="47"/>
      <c r="G71" s="53"/>
    </row>
    <row r="72" spans="2:7" ht="15">
      <c r="B72" s="150" t="s">
        <v>42</v>
      </c>
      <c r="C72" s="151">
        <v>22.706203135650988</v>
      </c>
      <c r="D72" s="151">
        <v>23.127404390133513</v>
      </c>
      <c r="E72" s="151">
        <v>18.789808917197455</v>
      </c>
      <c r="F72" s="47"/>
      <c r="G72" s="53"/>
    </row>
    <row r="73" spans="2:7" ht="15">
      <c r="B73" s="150" t="s">
        <v>6</v>
      </c>
      <c r="C73" s="151">
        <v>20.98092643051771</v>
      </c>
      <c r="D73" s="151">
        <v>30.681818181818183</v>
      </c>
      <c r="E73" s="151">
        <v>12.041884816753926</v>
      </c>
      <c r="F73" s="47"/>
      <c r="G73" s="53"/>
    </row>
    <row r="74" spans="2:7" ht="15">
      <c r="B74" s="150" t="s">
        <v>12</v>
      </c>
      <c r="C74" s="151">
        <v>35.60179977502812</v>
      </c>
      <c r="D74" s="151">
        <v>37.38200125865324</v>
      </c>
      <c r="E74" s="151">
        <v>20.526315789473685</v>
      </c>
      <c r="F74" s="47"/>
      <c r="G74" s="53"/>
    </row>
    <row r="75" spans="2:7" ht="15">
      <c r="B75" s="150" t="s">
        <v>13</v>
      </c>
      <c r="C75" s="151">
        <v>35.75620767494357</v>
      </c>
      <c r="D75" s="151">
        <v>39.318885448916404</v>
      </c>
      <c r="E75" s="151">
        <v>10.507246376811594</v>
      </c>
      <c r="F75" s="47"/>
      <c r="G75" s="53"/>
    </row>
    <row r="76" spans="2:7" ht="15">
      <c r="B76" s="150" t="s">
        <v>19</v>
      </c>
      <c r="C76" s="151">
        <v>23.751274209989806</v>
      </c>
      <c r="D76" s="151">
        <v>28.42052938983472</v>
      </c>
      <c r="E76" s="151">
        <v>10.058309037900875</v>
      </c>
      <c r="F76" s="47"/>
      <c r="G76" s="53"/>
    </row>
    <row r="77" spans="2:7" ht="15">
      <c r="B77" s="150" t="s">
        <v>16</v>
      </c>
      <c r="C77" s="151">
        <v>17.45338683030446</v>
      </c>
      <c r="D77" s="151">
        <v>17.233221267588096</v>
      </c>
      <c r="E77" s="151">
        <v>21.53325817361894</v>
      </c>
      <c r="F77" s="47"/>
      <c r="G77" s="53"/>
    </row>
    <row r="78" spans="2:7" ht="15">
      <c r="B78" s="150" t="s">
        <v>8</v>
      </c>
      <c r="C78" s="151">
        <v>25.28641571194763</v>
      </c>
      <c r="D78" s="151">
        <v>36.2876254180602</v>
      </c>
      <c r="E78" s="151">
        <v>14.743589743589745</v>
      </c>
      <c r="F78" s="47"/>
      <c r="G78" s="53"/>
    </row>
    <row r="79" spans="2:7" ht="15">
      <c r="B79" s="150" t="s">
        <v>18</v>
      </c>
      <c r="C79" s="151">
        <v>40.397350993377486</v>
      </c>
      <c r="D79" s="151">
        <v>40.666666666666664</v>
      </c>
      <c r="E79" s="151">
        <v>0</v>
      </c>
      <c r="F79" s="47"/>
      <c r="G79" s="53"/>
    </row>
    <row r="80" spans="2:7" ht="15">
      <c r="B80" s="150" t="s">
        <v>5</v>
      </c>
      <c r="C80" s="151">
        <v>23.070539419087137</v>
      </c>
      <c r="D80" s="151">
        <v>38.47980997624703</v>
      </c>
      <c r="E80" s="151">
        <v>14.687100893997446</v>
      </c>
      <c r="F80" s="47"/>
      <c r="G80" s="53"/>
    </row>
    <row r="81" spans="2:7" ht="15">
      <c r="B81" s="150" t="s">
        <v>20</v>
      </c>
      <c r="C81" s="151">
        <v>14.600840336134455</v>
      </c>
      <c r="D81" s="151">
        <v>33.795013850415515</v>
      </c>
      <c r="E81" s="151">
        <v>12.590658543661155</v>
      </c>
      <c r="F81" s="47"/>
      <c r="G81" s="53"/>
    </row>
    <row r="82" spans="2:7" ht="15">
      <c r="B82" s="150" t="s">
        <v>3</v>
      </c>
      <c r="C82" s="151">
        <v>23.778501628664493</v>
      </c>
      <c r="D82" s="151">
        <v>30.58823529411765</v>
      </c>
      <c r="E82" s="151">
        <v>22.727272727272727</v>
      </c>
      <c r="F82" s="47"/>
      <c r="G82" s="53"/>
    </row>
    <row r="83" spans="2:7" ht="15">
      <c r="B83" s="150" t="s">
        <v>21</v>
      </c>
      <c r="C83" s="151">
        <v>21.095890410958905</v>
      </c>
      <c r="D83" s="151">
        <v>32.22079589216945</v>
      </c>
      <c r="E83" s="151">
        <v>11.05964099594673</v>
      </c>
      <c r="F83" s="47"/>
      <c r="G83" s="53"/>
    </row>
    <row r="84" spans="2:7" ht="15">
      <c r="B84" s="150" t="s">
        <v>22</v>
      </c>
      <c r="C84" s="151">
        <v>28.738110336081167</v>
      </c>
      <c r="D84" s="151">
        <v>32.586101487670675</v>
      </c>
      <c r="E84" s="151">
        <v>22.39758226997985</v>
      </c>
      <c r="F84" s="47"/>
      <c r="G84" s="53"/>
    </row>
    <row r="85" spans="2:7" ht="15">
      <c r="B85" s="150" t="s">
        <v>9</v>
      </c>
      <c r="C85" s="151">
        <v>34.23952975753123</v>
      </c>
      <c r="D85" s="151">
        <v>37.76155717761557</v>
      </c>
      <c r="E85" s="151">
        <v>23.53823088455772</v>
      </c>
      <c r="F85" s="47"/>
      <c r="G85" s="53"/>
    </row>
    <row r="86" spans="2:7" ht="15">
      <c r="B86" s="150" t="s">
        <v>23</v>
      </c>
      <c r="C86" s="151">
        <v>22.51005880532343</v>
      </c>
      <c r="D86" s="151">
        <v>34.15949747371296</v>
      </c>
      <c r="E86" s="151">
        <v>12.85172394270509</v>
      </c>
      <c r="F86" s="47"/>
      <c r="G86" s="53"/>
    </row>
    <row r="87" spans="2:7" ht="15">
      <c r="B87" s="150" t="s">
        <v>24</v>
      </c>
      <c r="C87" s="151">
        <v>17.218282111899132</v>
      </c>
      <c r="D87" s="151">
        <v>31.464737793851715</v>
      </c>
      <c r="E87" s="151">
        <v>6.210746685275645</v>
      </c>
      <c r="F87" s="47"/>
      <c r="G87" s="53"/>
    </row>
    <row r="88" spans="2:20" ht="15">
      <c r="B88" s="150" t="s">
        <v>4</v>
      </c>
      <c r="C88" s="151">
        <v>18.408488063660478</v>
      </c>
      <c r="D88" s="151">
        <v>39.11845730027548</v>
      </c>
      <c r="E88" s="151">
        <v>13.469119579500658</v>
      </c>
      <c r="F88" s="47"/>
      <c r="G88" s="53"/>
      <c r="S88" s="14"/>
      <c r="T88" s="14"/>
    </row>
    <row r="89" spans="2:7" ht="15">
      <c r="B89" s="150" t="s">
        <v>26</v>
      </c>
      <c r="C89" s="151">
        <v>20.743738932456363</v>
      </c>
      <c r="D89" s="151">
        <v>31.649083842309828</v>
      </c>
      <c r="E89" s="151">
        <v>11.617100371747211</v>
      </c>
      <c r="F89" s="47"/>
      <c r="G89" s="53"/>
    </row>
    <row r="90" spans="2:7" ht="15">
      <c r="B90" s="153" t="s">
        <v>15</v>
      </c>
      <c r="C90" s="154">
        <v>23.09247094492168</v>
      </c>
      <c r="D90" s="154">
        <v>23.628691983122362</v>
      </c>
      <c r="E90" s="154">
        <v>10.843373493975903</v>
      </c>
      <c r="F90" s="47"/>
      <c r="G90" s="53"/>
    </row>
    <row r="91" spans="2:7" ht="15">
      <c r="B91" s="155" t="s">
        <v>17</v>
      </c>
      <c r="C91" s="156">
        <v>17.549295774647888</v>
      </c>
      <c r="D91" s="156">
        <v>17.55522827687776</v>
      </c>
      <c r="E91" s="156">
        <v>17.419354838709676</v>
      </c>
      <c r="G91" s="53"/>
    </row>
    <row r="92" spans="2:7" ht="15">
      <c r="B92" s="157"/>
      <c r="C92" s="158"/>
      <c r="D92" s="158"/>
      <c r="E92" s="158"/>
      <c r="F92" s="9"/>
      <c r="G92" s="53"/>
    </row>
    <row r="93" spans="2:12" ht="15">
      <c r="B93" s="153" t="s">
        <v>27</v>
      </c>
      <c r="C93" s="154">
        <v>18.213925327951564</v>
      </c>
      <c r="D93" s="154">
        <v>18.372844827586206</v>
      </c>
      <c r="E93" s="154">
        <v>15.873015873015872</v>
      </c>
      <c r="F93" s="9"/>
      <c r="G93" s="53"/>
      <c r="H93" s="53"/>
      <c r="I93" s="53"/>
      <c r="J93" s="90"/>
      <c r="K93" s="90"/>
      <c r="L93" s="47"/>
    </row>
    <row r="94" spans="2:12" ht="15">
      <c r="B94" s="155" t="s">
        <v>28</v>
      </c>
      <c r="C94" s="156">
        <v>26.10759493670886</v>
      </c>
      <c r="D94" s="156">
        <v>26.229508196721312</v>
      </c>
      <c r="E94" s="156">
        <v>25</v>
      </c>
      <c r="F94" s="9"/>
      <c r="G94" s="53"/>
      <c r="H94" s="53"/>
      <c r="I94" s="53"/>
      <c r="J94" s="90"/>
      <c r="K94" s="90"/>
      <c r="L94" s="47"/>
    </row>
    <row r="95" spans="1:2" ht="15">
      <c r="A95" s="9"/>
      <c r="B95" s="9"/>
    </row>
    <row r="96" spans="1:2" ht="15">
      <c r="A96" s="18"/>
      <c r="B96" s="18"/>
    </row>
    <row r="97" spans="1:2" ht="15">
      <c r="A97" s="18"/>
      <c r="B97" s="18"/>
    </row>
    <row r="130" ht="15">
      <c r="A130" s="35"/>
    </row>
    <row r="131" spans="1:4" ht="15">
      <c r="A131" s="1"/>
      <c r="B131" s="47"/>
      <c r="C131" s="47"/>
      <c r="D131" s="47"/>
    </row>
    <row r="132" spans="1:4" ht="15">
      <c r="A132" s="1"/>
      <c r="B132" s="47"/>
      <c r="C132" s="47"/>
      <c r="D132" s="4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56"/>
  <sheetViews>
    <sheetView showGridLines="0" zoomScalePageLayoutView="125" workbookViewId="0" topLeftCell="A1">
      <selection activeCell="B2" sqref="B2"/>
    </sheetView>
  </sheetViews>
  <sheetFormatPr defaultColWidth="8.8515625" defaultRowHeight="12.75" customHeight="1"/>
  <cols>
    <col min="1" max="1" width="7.140625" style="3" customWidth="1"/>
    <col min="2" max="2" width="10.8515625" style="3" customWidth="1"/>
    <col min="3" max="7" width="9.28125" style="3" bestFit="1" customWidth="1"/>
    <col min="8" max="12" width="8.8515625" style="3" customWidth="1"/>
    <col min="13" max="13" width="8.00390625" style="3" customWidth="1"/>
    <col min="14" max="16384" width="8.8515625" style="3" customWidth="1"/>
  </cols>
  <sheetData>
    <row r="1" spans="1:2" ht="12" customHeight="1">
      <c r="A1" s="9"/>
      <c r="B1" s="2"/>
    </row>
    <row r="2" ht="15">
      <c r="B2" s="48" t="s">
        <v>70</v>
      </c>
    </row>
    <row r="3" ht="12.75" customHeight="1">
      <c r="B3" s="49" t="s">
        <v>88</v>
      </c>
    </row>
    <row r="4" spans="8:9" ht="12.75" customHeight="1">
      <c r="H4" s="12"/>
      <c r="I4" s="12"/>
    </row>
    <row r="5" spans="8:9" ht="12">
      <c r="H5" s="12"/>
      <c r="I5" s="12"/>
    </row>
    <row r="20" ht="12.75" customHeight="1">
      <c r="D20" s="13"/>
    </row>
    <row r="28" spans="3:11" ht="12.75" customHeight="1">
      <c r="C28" s="8"/>
      <c r="D28" s="8"/>
      <c r="E28" s="8"/>
      <c r="F28" s="8"/>
      <c r="G28" s="8"/>
      <c r="H28" s="8"/>
      <c r="I28" s="8"/>
      <c r="J28" s="8"/>
      <c r="K28" s="8"/>
    </row>
    <row r="29" spans="3:11" ht="12.75" customHeight="1">
      <c r="C29" s="8"/>
      <c r="D29" s="8"/>
      <c r="E29" s="8"/>
      <c r="F29" s="8"/>
      <c r="G29" s="8"/>
      <c r="H29" s="8"/>
      <c r="I29" s="8"/>
      <c r="J29" s="8"/>
      <c r="K29" s="8"/>
    </row>
    <row r="30" spans="3:11" ht="12.75" customHeight="1">
      <c r="C30" s="8"/>
      <c r="D30" s="8"/>
      <c r="E30" s="8"/>
      <c r="F30" s="8"/>
      <c r="G30" s="8"/>
      <c r="H30" s="8"/>
      <c r="I30" s="8"/>
      <c r="J30" s="8"/>
      <c r="K30" s="8"/>
    </row>
    <row r="31" spans="3:11" ht="12.75" customHeight="1">
      <c r="C31" s="8"/>
      <c r="D31" s="8"/>
      <c r="E31" s="8"/>
      <c r="F31" s="8"/>
      <c r="G31" s="8"/>
      <c r="H31" s="8"/>
      <c r="I31" s="8"/>
      <c r="J31" s="8"/>
      <c r="K31" s="8"/>
    </row>
    <row r="32" spans="3:11" ht="12.75" customHeight="1">
      <c r="C32" s="8"/>
      <c r="D32" s="8"/>
      <c r="E32" s="8"/>
      <c r="F32" s="8"/>
      <c r="G32" s="8"/>
      <c r="H32" s="8"/>
      <c r="I32" s="8"/>
      <c r="J32" s="8"/>
      <c r="K32" s="8"/>
    </row>
    <row r="33" spans="3:11" ht="12.75" customHeight="1">
      <c r="C33" s="8"/>
      <c r="D33" s="8"/>
      <c r="E33" s="8"/>
      <c r="F33" s="8"/>
      <c r="G33" s="8"/>
      <c r="H33" s="8"/>
      <c r="I33" s="8"/>
      <c r="J33" s="8"/>
      <c r="K33" s="8"/>
    </row>
    <row r="34" spans="3:11" ht="12.75" customHeight="1">
      <c r="C34" s="8"/>
      <c r="D34" s="8"/>
      <c r="E34" s="8"/>
      <c r="F34" s="8"/>
      <c r="G34" s="8"/>
      <c r="H34" s="8"/>
      <c r="I34" s="8"/>
      <c r="J34" s="8"/>
      <c r="K34" s="8"/>
    </row>
    <row r="35" spans="3:11" ht="12.75" customHeight="1">
      <c r="C35" s="8"/>
      <c r="D35" s="8"/>
      <c r="E35" s="8"/>
      <c r="F35" s="8"/>
      <c r="G35" s="8"/>
      <c r="H35" s="8"/>
      <c r="I35" s="8"/>
      <c r="J35" s="8"/>
      <c r="K35" s="8"/>
    </row>
    <row r="36" spans="3:11" ht="12.75" customHeight="1">
      <c r="C36" s="8"/>
      <c r="D36" s="8"/>
      <c r="E36" s="8"/>
      <c r="F36" s="8"/>
      <c r="G36" s="8"/>
      <c r="H36" s="8"/>
      <c r="I36" s="8"/>
      <c r="J36" s="8"/>
      <c r="K36" s="8"/>
    </row>
    <row r="37" spans="3:11" ht="12.75" customHeight="1">
      <c r="C37" s="8"/>
      <c r="D37" s="8"/>
      <c r="E37" s="8"/>
      <c r="F37" s="8"/>
      <c r="G37" s="8"/>
      <c r="H37" s="8"/>
      <c r="I37" s="8"/>
      <c r="J37" s="8"/>
      <c r="K37" s="8"/>
    </row>
    <row r="38" ht="15" customHeight="1">
      <c r="B38" s="31" t="s">
        <v>47</v>
      </c>
    </row>
    <row r="39" spans="2:13" ht="15" customHeight="1">
      <c r="B39" s="86" t="s">
        <v>43</v>
      </c>
      <c r="I39" s="9"/>
      <c r="J39" s="9"/>
      <c r="K39" s="9"/>
      <c r="L39" s="9"/>
      <c r="M39" s="9"/>
    </row>
    <row r="41" spans="2:8" ht="12.75" customHeight="1">
      <c r="B41" s="135" t="s">
        <v>2</v>
      </c>
      <c r="C41" s="134">
        <f>C49</f>
        <v>2018</v>
      </c>
      <c r="D41" s="134">
        <f aca="true" t="shared" si="0" ref="D41:G41">D49</f>
        <v>2019</v>
      </c>
      <c r="E41" s="134">
        <f t="shared" si="0"/>
        <v>2020</v>
      </c>
      <c r="F41" s="134">
        <f t="shared" si="0"/>
        <v>2021</v>
      </c>
      <c r="G41" s="134">
        <f t="shared" si="0"/>
        <v>2022</v>
      </c>
      <c r="H41" s="68"/>
    </row>
    <row r="42" spans="2:12" ht="12.75" customHeight="1">
      <c r="B42" s="136" t="s">
        <v>36</v>
      </c>
      <c r="C42" s="137">
        <f>(C50/$C50)*100</f>
        <v>100</v>
      </c>
      <c r="D42" s="137">
        <f aca="true" t="shared" si="1" ref="D42:G42">(D50/$C50)*100</f>
        <v>103.18798900689536</v>
      </c>
      <c r="E42" s="137">
        <f t="shared" si="1"/>
        <v>102.26303276555282</v>
      </c>
      <c r="F42" s="137">
        <f t="shared" si="1"/>
        <v>108.93192587422342</v>
      </c>
      <c r="G42" s="137">
        <f t="shared" si="1"/>
        <v>108.8791943530778</v>
      </c>
      <c r="H42" s="113"/>
      <c r="L42" s="15"/>
    </row>
    <row r="43" spans="2:12" ht="12.75" customHeight="1">
      <c r="B43" s="138" t="s">
        <v>57</v>
      </c>
      <c r="C43" s="139">
        <f>(C51/$C51)*100</f>
        <v>100</v>
      </c>
      <c r="D43" s="139">
        <f aca="true" t="shared" si="2" ref="D43:G43">(D51/$C51)*100</f>
        <v>102.68486344149844</v>
      </c>
      <c r="E43" s="139">
        <f t="shared" si="2"/>
        <v>101.8279158910619</v>
      </c>
      <c r="F43" s="139">
        <f t="shared" si="2"/>
        <v>108.23880602500189</v>
      </c>
      <c r="G43" s="139">
        <f t="shared" si="2"/>
        <v>108.18248471606893</v>
      </c>
      <c r="H43" s="113"/>
      <c r="L43" s="16"/>
    </row>
    <row r="44" spans="2:12" ht="12.75" customHeight="1">
      <c r="B44" s="140" t="s">
        <v>56</v>
      </c>
      <c r="C44" s="105">
        <f>(C52/$C52)*100</f>
        <v>100</v>
      </c>
      <c r="D44" s="105">
        <f aca="true" t="shared" si="3" ref="D44:G44">(D52/$C52)*100</f>
        <v>103.9986434734189</v>
      </c>
      <c r="E44" s="105">
        <f t="shared" si="3"/>
        <v>102.9640698166912</v>
      </c>
      <c r="F44" s="105">
        <f t="shared" si="3"/>
        <v>110.04895935455399</v>
      </c>
      <c r="G44" s="105">
        <f t="shared" si="3"/>
        <v>110.00201405693264</v>
      </c>
      <c r="H44" s="113"/>
      <c r="L44" s="16"/>
    </row>
    <row r="46" spans="2:7" ht="12.75" customHeight="1">
      <c r="B46" s="1"/>
      <c r="C46" s="13"/>
      <c r="D46" s="13"/>
      <c r="E46" s="13"/>
      <c r="F46" s="13"/>
      <c r="G46" s="13"/>
    </row>
    <row r="47" spans="2:7" ht="12.75" customHeight="1">
      <c r="B47" s="17"/>
      <c r="C47" s="18"/>
      <c r="D47" s="18"/>
      <c r="E47" s="18"/>
      <c r="F47" s="18"/>
      <c r="G47" s="18"/>
    </row>
    <row r="48" spans="2:7" ht="12.75" customHeight="1">
      <c r="B48" s="17"/>
      <c r="C48" s="18"/>
      <c r="D48" s="18"/>
      <c r="E48" s="18"/>
      <c r="F48" s="18"/>
      <c r="G48" s="18"/>
    </row>
    <row r="49" spans="2:7" ht="12.75" customHeight="1">
      <c r="B49" s="135" t="s">
        <v>2</v>
      </c>
      <c r="C49" s="134">
        <v>2018</v>
      </c>
      <c r="D49" s="134">
        <v>2019</v>
      </c>
      <c r="E49" s="134">
        <v>2020</v>
      </c>
      <c r="F49" s="134">
        <v>2021</v>
      </c>
      <c r="G49" s="134">
        <v>2022</v>
      </c>
    </row>
    <row r="50" spans="2:8" ht="12.75" customHeight="1">
      <c r="B50" s="136" t="s">
        <v>37</v>
      </c>
      <c r="C50" s="214">
        <v>1763651</v>
      </c>
      <c r="D50" s="214">
        <v>1819876</v>
      </c>
      <c r="E50" s="214">
        <v>1803563</v>
      </c>
      <c r="F50" s="214">
        <v>1921179</v>
      </c>
      <c r="G50" s="214">
        <v>1920249</v>
      </c>
      <c r="H50" s="18"/>
    </row>
    <row r="51" spans="2:8" ht="12.75" customHeight="1">
      <c r="B51" s="138" t="s">
        <v>38</v>
      </c>
      <c r="C51" s="215">
        <v>1088398</v>
      </c>
      <c r="D51" s="215">
        <v>1117620</v>
      </c>
      <c r="E51" s="215">
        <v>1108293</v>
      </c>
      <c r="F51" s="215">
        <v>1178069</v>
      </c>
      <c r="G51" s="215">
        <v>1177456</v>
      </c>
      <c r="H51" s="18"/>
    </row>
    <row r="52" spans="2:8" ht="12.75" customHeight="1">
      <c r="B52" s="140" t="s">
        <v>39</v>
      </c>
      <c r="C52" s="216">
        <v>675254</v>
      </c>
      <c r="D52" s="216">
        <v>702255</v>
      </c>
      <c r="E52" s="216">
        <v>695269</v>
      </c>
      <c r="F52" s="216">
        <v>743110</v>
      </c>
      <c r="G52" s="216">
        <v>742793</v>
      </c>
      <c r="H52" s="18"/>
    </row>
    <row r="53" spans="3:7" ht="12.75" customHeight="1">
      <c r="C53" s="12"/>
      <c r="D53" s="12"/>
      <c r="E53" s="12"/>
      <c r="F53" s="12"/>
      <c r="G53" s="12"/>
    </row>
    <row r="54" spans="3:7" ht="12.75" customHeight="1">
      <c r="C54" s="45"/>
      <c r="D54" s="45"/>
      <c r="E54" s="45"/>
      <c r="F54" s="45"/>
      <c r="G54" s="45"/>
    </row>
    <row r="55" spans="3:7" ht="12.75" customHeight="1">
      <c r="C55" s="45"/>
      <c r="D55" s="45"/>
      <c r="E55" s="45"/>
      <c r="F55" s="45"/>
      <c r="G55" s="45"/>
    </row>
    <row r="56" spans="3:7" ht="12.75" customHeight="1">
      <c r="C56" s="45"/>
      <c r="D56" s="45"/>
      <c r="E56" s="45"/>
      <c r="F56" s="45"/>
      <c r="G56" s="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N38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7.140625" style="3" customWidth="1"/>
    <col min="2" max="2" width="11.28125" style="3" customWidth="1"/>
    <col min="3" max="7" width="9.421875" style="3" customWidth="1"/>
    <col min="8" max="8" width="10.7109375" style="3" customWidth="1"/>
    <col min="9" max="9" width="9.57421875" style="3" customWidth="1"/>
    <col min="10" max="13" width="8.7109375" style="3" customWidth="1"/>
    <col min="14" max="14" width="8.421875" style="3" customWidth="1"/>
    <col min="15" max="16384" width="8.8515625" style="3" customWidth="1"/>
  </cols>
  <sheetData>
    <row r="1" ht="12" customHeight="1">
      <c r="B1" s="2"/>
    </row>
    <row r="2" ht="15">
      <c r="B2" s="48" t="s">
        <v>71</v>
      </c>
    </row>
    <row r="3" spans="2:9" ht="15">
      <c r="B3" s="31" t="s">
        <v>87</v>
      </c>
      <c r="H3" s="94"/>
      <c r="I3" s="94"/>
    </row>
    <row r="4" spans="2:14" ht="60">
      <c r="B4" s="66"/>
      <c r="C4" s="57">
        <v>2018</v>
      </c>
      <c r="D4" s="57">
        <v>2019</v>
      </c>
      <c r="E4" s="57">
        <v>2020</v>
      </c>
      <c r="F4" s="57">
        <v>2021</v>
      </c>
      <c r="G4" s="57">
        <v>2022</v>
      </c>
      <c r="H4" s="95" t="s">
        <v>69</v>
      </c>
      <c r="I4" s="19"/>
      <c r="J4" s="19"/>
      <c r="K4" s="19"/>
      <c r="L4" s="19"/>
      <c r="N4" s="19"/>
    </row>
    <row r="5" spans="2:14" ht="15">
      <c r="B5" s="64" t="s">
        <v>53</v>
      </c>
      <c r="C5" s="74">
        <f>SUM(C6:C32)</f>
        <v>1088.395</v>
      </c>
      <c r="D5" s="74">
        <f>SUM(D6:D32)</f>
        <v>1117.62</v>
      </c>
      <c r="E5" s="74">
        <f>SUM(E6:E32)</f>
        <v>1108.2960000000003</v>
      </c>
      <c r="F5" s="74">
        <f>SUM(F6:F32)</f>
        <v>1178.071</v>
      </c>
      <c r="G5" s="74">
        <f>SUM(G6:G32)</f>
        <v>1177.4550000000004</v>
      </c>
      <c r="H5" s="83">
        <f>(POWER(G5/C5,1/4)-1)*100</f>
        <v>1.985738500708334</v>
      </c>
      <c r="I5" s="22"/>
      <c r="J5" s="53"/>
      <c r="K5" s="53"/>
      <c r="L5" s="53"/>
      <c r="M5" s="53"/>
      <c r="N5" s="23"/>
    </row>
    <row r="6" spans="2:14" ht="15">
      <c r="B6" s="6" t="s">
        <v>10</v>
      </c>
      <c r="C6" s="121">
        <v>20.592</v>
      </c>
      <c r="D6" s="121">
        <v>21.727</v>
      </c>
      <c r="E6" s="121">
        <v>21.537</v>
      </c>
      <c r="F6" s="121">
        <v>23.257</v>
      </c>
      <c r="G6" s="121">
        <v>22.052</v>
      </c>
      <c r="H6" s="84">
        <f aca="true" t="shared" si="0" ref="H6:H34">(POWER(G6/C6,1/4)-1)*100</f>
        <v>1.727263871197171</v>
      </c>
      <c r="I6" s="20"/>
      <c r="J6" s="67"/>
      <c r="K6" s="67"/>
      <c r="L6" s="67"/>
      <c r="M6" s="67"/>
      <c r="N6" s="67"/>
    </row>
    <row r="7" spans="2:14" ht="15">
      <c r="B7" s="59" t="s">
        <v>7</v>
      </c>
      <c r="C7" s="72">
        <v>7.734</v>
      </c>
      <c r="D7" s="72">
        <v>5.719</v>
      </c>
      <c r="E7" s="72">
        <v>7.41</v>
      </c>
      <c r="F7" s="72">
        <v>9.029</v>
      </c>
      <c r="G7" s="72">
        <v>8.817</v>
      </c>
      <c r="H7" s="84">
        <f t="shared" si="0"/>
        <v>3.3306516518498253</v>
      </c>
      <c r="I7" s="20"/>
      <c r="J7" s="67"/>
      <c r="K7" s="67"/>
      <c r="L7" s="67"/>
      <c r="M7" s="67"/>
      <c r="N7" s="67"/>
    </row>
    <row r="8" spans="2:14" ht="15">
      <c r="B8" s="59" t="s">
        <v>52</v>
      </c>
      <c r="C8" s="72">
        <v>23.543</v>
      </c>
      <c r="D8" s="72">
        <v>25.012</v>
      </c>
      <c r="E8" s="72">
        <v>28.271</v>
      </c>
      <c r="F8" s="72">
        <v>29.764</v>
      </c>
      <c r="G8" s="72">
        <v>30.762</v>
      </c>
      <c r="H8" s="84">
        <f t="shared" si="0"/>
        <v>6.914889467395047</v>
      </c>
      <c r="I8" s="20"/>
      <c r="J8" s="67"/>
      <c r="K8" s="67"/>
      <c r="L8" s="67"/>
      <c r="M8" s="67"/>
      <c r="N8" s="67"/>
    </row>
    <row r="9" spans="2:14" ht="15">
      <c r="B9" s="59" t="s">
        <v>11</v>
      </c>
      <c r="C9" s="72">
        <v>12.075</v>
      </c>
      <c r="D9" s="72">
        <v>12.165</v>
      </c>
      <c r="E9" s="72">
        <v>12.407</v>
      </c>
      <c r="F9" s="72">
        <v>12.863</v>
      </c>
      <c r="G9" s="72">
        <v>12.755</v>
      </c>
      <c r="H9" s="84">
        <f t="shared" si="0"/>
        <v>1.379076529494827</v>
      </c>
      <c r="I9" s="20"/>
      <c r="J9" s="67"/>
      <c r="K9" s="67"/>
      <c r="L9" s="67"/>
      <c r="M9" s="67"/>
      <c r="N9" s="67"/>
    </row>
    <row r="10" spans="2:14" ht="15">
      <c r="B10" s="59" t="s">
        <v>42</v>
      </c>
      <c r="C10" s="72">
        <v>276.151</v>
      </c>
      <c r="D10" s="72">
        <v>274.037</v>
      </c>
      <c r="E10" s="72">
        <v>269.928</v>
      </c>
      <c r="F10" s="72">
        <v>272</v>
      </c>
      <c r="G10" s="72">
        <v>268.557</v>
      </c>
      <c r="H10" s="84">
        <f t="shared" si="0"/>
        <v>-0.6946916746357168</v>
      </c>
      <c r="I10" s="20"/>
      <c r="J10" s="67"/>
      <c r="K10" s="67"/>
      <c r="L10" s="67"/>
      <c r="M10" s="67"/>
      <c r="N10" s="67"/>
    </row>
    <row r="11" spans="2:14" ht="15">
      <c r="B11" s="59" t="s">
        <v>6</v>
      </c>
      <c r="C11" s="72">
        <v>1.686</v>
      </c>
      <c r="D11" s="72">
        <v>1.71</v>
      </c>
      <c r="E11" s="72">
        <v>1.273</v>
      </c>
      <c r="F11" s="72">
        <v>1.8</v>
      </c>
      <c r="G11" s="72">
        <v>1.797</v>
      </c>
      <c r="H11" s="84">
        <f t="shared" si="0"/>
        <v>1.6067655558031468</v>
      </c>
      <c r="I11" s="20"/>
      <c r="J11" s="67"/>
      <c r="K11" s="67"/>
      <c r="L11" s="67"/>
      <c r="M11" s="67"/>
      <c r="N11" s="67"/>
    </row>
    <row r="12" spans="2:14" ht="15">
      <c r="B12" s="59" t="s">
        <v>12</v>
      </c>
      <c r="C12" s="72">
        <v>9.401</v>
      </c>
      <c r="D12" s="72">
        <v>10.002</v>
      </c>
      <c r="E12" s="72">
        <v>9.059</v>
      </c>
      <c r="F12" s="72">
        <v>10.238</v>
      </c>
      <c r="G12" s="72">
        <v>10.182</v>
      </c>
      <c r="H12" s="84">
        <f t="shared" si="0"/>
        <v>2.0151705603791426</v>
      </c>
      <c r="I12" s="20"/>
      <c r="J12" s="67"/>
      <c r="K12" s="67"/>
      <c r="L12" s="67"/>
      <c r="M12" s="67"/>
      <c r="N12" s="67"/>
    </row>
    <row r="13" spans="2:14" ht="15">
      <c r="B13" s="59" t="s">
        <v>13</v>
      </c>
      <c r="C13" s="72">
        <v>15.392</v>
      </c>
      <c r="D13" s="72">
        <v>15.285</v>
      </c>
      <c r="E13" s="72">
        <v>12.934</v>
      </c>
      <c r="F13" s="72">
        <v>16.482</v>
      </c>
      <c r="G13" s="72">
        <v>16.182</v>
      </c>
      <c r="H13" s="84">
        <f t="shared" si="0"/>
        <v>1.2591518813750424</v>
      </c>
      <c r="I13" s="20"/>
      <c r="J13" s="67"/>
      <c r="K13" s="67"/>
      <c r="L13" s="67"/>
      <c r="M13" s="67"/>
      <c r="N13" s="67"/>
    </row>
    <row r="14" spans="2:14" ht="15">
      <c r="B14" s="59" t="s">
        <v>19</v>
      </c>
      <c r="C14" s="72">
        <v>158.476</v>
      </c>
      <c r="D14" s="72">
        <v>165.91</v>
      </c>
      <c r="E14" s="72">
        <v>163.682</v>
      </c>
      <c r="F14" s="72">
        <v>182.466</v>
      </c>
      <c r="G14" s="72">
        <v>178.005</v>
      </c>
      <c r="H14" s="84">
        <f t="shared" si="0"/>
        <v>2.9478248837578214</v>
      </c>
      <c r="I14" s="20"/>
      <c r="J14" s="67"/>
      <c r="K14" s="67"/>
      <c r="L14" s="67"/>
      <c r="M14" s="67"/>
      <c r="N14" s="67"/>
    </row>
    <row r="15" spans="2:14" ht="15">
      <c r="B15" s="60" t="s">
        <v>16</v>
      </c>
      <c r="C15" s="122">
        <v>159.623</v>
      </c>
      <c r="D15" s="122">
        <v>162.504</v>
      </c>
      <c r="E15" s="122">
        <v>158.158</v>
      </c>
      <c r="F15" s="122">
        <v>162.574</v>
      </c>
      <c r="G15" s="122">
        <v>160.535</v>
      </c>
      <c r="H15" s="84">
        <f t="shared" si="0"/>
        <v>0.14253154038181837</v>
      </c>
      <c r="I15" s="20"/>
      <c r="J15" s="67"/>
      <c r="K15" s="67"/>
      <c r="L15" s="67"/>
      <c r="M15" s="67"/>
      <c r="N15" s="67"/>
    </row>
    <row r="16" spans="2:14" ht="15">
      <c r="B16" s="61" t="s">
        <v>8</v>
      </c>
      <c r="C16" s="73">
        <v>4.235</v>
      </c>
      <c r="D16" s="73">
        <v>4.312</v>
      </c>
      <c r="E16" s="73">
        <v>4.487</v>
      </c>
      <c r="F16" s="73">
        <v>4.802</v>
      </c>
      <c r="G16" s="73">
        <v>4.854</v>
      </c>
      <c r="H16" s="84">
        <f t="shared" si="0"/>
        <v>3.469318670020738</v>
      </c>
      <c r="I16" s="20"/>
      <c r="J16" s="67"/>
      <c r="K16" s="67"/>
      <c r="L16" s="67"/>
      <c r="M16" s="67"/>
      <c r="N16" s="67"/>
    </row>
    <row r="17" spans="2:14" ht="15">
      <c r="B17" s="62" t="s">
        <v>14</v>
      </c>
      <c r="C17" s="71">
        <v>111.741</v>
      </c>
      <c r="D17" s="71">
        <v>122.491</v>
      </c>
      <c r="E17" s="71">
        <v>118.151</v>
      </c>
      <c r="F17" s="71">
        <v>128.547</v>
      </c>
      <c r="G17" s="71">
        <v>132.267</v>
      </c>
      <c r="H17" s="84">
        <f t="shared" si="0"/>
        <v>4.306107191206832</v>
      </c>
      <c r="I17" s="20"/>
      <c r="J17" s="67"/>
      <c r="K17" s="67"/>
      <c r="L17" s="67"/>
      <c r="M17" s="67"/>
      <c r="N17" s="67"/>
    </row>
    <row r="18" spans="2:14" ht="15">
      <c r="B18" s="59" t="s">
        <v>18</v>
      </c>
      <c r="C18" s="72">
        <v>0.865</v>
      </c>
      <c r="D18" s="72">
        <v>0.831</v>
      </c>
      <c r="E18" s="72">
        <v>0.672</v>
      </c>
      <c r="F18" s="72">
        <v>0.703</v>
      </c>
      <c r="G18" s="72">
        <v>0.923</v>
      </c>
      <c r="H18" s="84">
        <f t="shared" si="0"/>
        <v>1.63572708616897</v>
      </c>
      <c r="I18" s="20"/>
      <c r="J18" s="67"/>
      <c r="K18" s="67"/>
      <c r="L18" s="67"/>
      <c r="M18" s="67"/>
      <c r="N18" s="67"/>
    </row>
    <row r="19" spans="2:14" ht="15">
      <c r="B19" s="59" t="s">
        <v>5</v>
      </c>
      <c r="C19" s="72">
        <v>3.459</v>
      </c>
      <c r="D19" s="72">
        <v>3.35</v>
      </c>
      <c r="E19" s="72">
        <v>3.716</v>
      </c>
      <c r="F19" s="72">
        <v>4.064</v>
      </c>
      <c r="G19" s="72">
        <v>3.989</v>
      </c>
      <c r="H19" s="84">
        <f t="shared" si="0"/>
        <v>3.6282987755950735</v>
      </c>
      <c r="I19" s="20"/>
      <c r="J19" s="67"/>
      <c r="K19" s="67"/>
      <c r="L19" s="67"/>
      <c r="M19" s="67"/>
      <c r="N19" s="67"/>
    </row>
    <row r="20" spans="2:14" ht="15">
      <c r="B20" s="59" t="s">
        <v>20</v>
      </c>
      <c r="C20" s="72">
        <v>3.642</v>
      </c>
      <c r="D20" s="72">
        <v>3.555</v>
      </c>
      <c r="E20" s="72">
        <v>3.995</v>
      </c>
      <c r="F20" s="72">
        <v>3.862</v>
      </c>
      <c r="G20" s="72">
        <v>3.182</v>
      </c>
      <c r="H20" s="84">
        <f t="shared" si="0"/>
        <v>-3.319239385926398</v>
      </c>
      <c r="I20" s="20"/>
      <c r="J20" s="67"/>
      <c r="K20" s="67"/>
      <c r="L20" s="67"/>
      <c r="M20" s="67"/>
      <c r="N20" s="67"/>
    </row>
    <row r="21" spans="2:14" ht="15">
      <c r="B21" s="59" t="s">
        <v>3</v>
      </c>
      <c r="C21" s="72">
        <v>0.647</v>
      </c>
      <c r="D21" s="72">
        <v>0.661</v>
      </c>
      <c r="E21" s="72">
        <v>0.511</v>
      </c>
      <c r="F21" s="72">
        <v>0.621</v>
      </c>
      <c r="G21" s="72">
        <v>0.588</v>
      </c>
      <c r="H21" s="84">
        <f t="shared" si="0"/>
        <v>-2.3621379203155213</v>
      </c>
      <c r="I21" s="20"/>
      <c r="J21" s="67"/>
      <c r="K21" s="67"/>
      <c r="L21" s="67"/>
      <c r="M21" s="67"/>
      <c r="N21" s="67"/>
    </row>
    <row r="22" spans="2:14" ht="15">
      <c r="B22" s="59" t="s">
        <v>21</v>
      </c>
      <c r="C22" s="72">
        <v>12.979</v>
      </c>
      <c r="D22" s="72">
        <v>13.382</v>
      </c>
      <c r="E22" s="72">
        <v>12.86</v>
      </c>
      <c r="F22" s="72">
        <v>14.778</v>
      </c>
      <c r="G22" s="72">
        <v>13.926</v>
      </c>
      <c r="H22" s="84">
        <f t="shared" si="0"/>
        <v>1.7762135777021903</v>
      </c>
      <c r="I22" s="20"/>
      <c r="J22" s="67"/>
      <c r="K22" s="67"/>
      <c r="L22" s="67"/>
      <c r="M22" s="67"/>
      <c r="N22" s="67"/>
    </row>
    <row r="23" spans="2:14" ht="15">
      <c r="B23" s="59" t="s">
        <v>41</v>
      </c>
      <c r="C23" s="72" t="s">
        <v>40</v>
      </c>
      <c r="D23" s="72" t="s">
        <v>40</v>
      </c>
      <c r="E23" s="72" t="s">
        <v>40</v>
      </c>
      <c r="F23" s="72" t="s">
        <v>40</v>
      </c>
      <c r="G23" s="72" t="s">
        <v>40</v>
      </c>
      <c r="H23" s="85" t="s">
        <v>40</v>
      </c>
      <c r="I23" s="20"/>
      <c r="J23" s="67"/>
      <c r="K23" s="67"/>
      <c r="L23" s="67"/>
      <c r="M23" s="67"/>
      <c r="N23" s="67"/>
    </row>
    <row r="24" spans="2:14" ht="15">
      <c r="B24" s="59" t="s">
        <v>22</v>
      </c>
      <c r="C24" s="72">
        <v>34.295</v>
      </c>
      <c r="D24" s="72">
        <v>35.406</v>
      </c>
      <c r="E24" s="72">
        <v>34.998</v>
      </c>
      <c r="F24" s="72">
        <v>36.446</v>
      </c>
      <c r="G24" s="72">
        <v>35.902</v>
      </c>
      <c r="H24" s="84">
        <f t="shared" si="0"/>
        <v>1.1514141575625025</v>
      </c>
      <c r="I24" s="20"/>
      <c r="J24" s="67"/>
      <c r="K24" s="67"/>
      <c r="L24" s="67"/>
      <c r="M24" s="67"/>
      <c r="N24" s="67"/>
    </row>
    <row r="25" spans="2:14" ht="15">
      <c r="B25" s="59" t="s">
        <v>9</v>
      </c>
      <c r="C25" s="72">
        <v>16.914</v>
      </c>
      <c r="D25" s="72">
        <v>17.249</v>
      </c>
      <c r="E25" s="72">
        <v>17.097</v>
      </c>
      <c r="F25" s="72">
        <v>18.011</v>
      </c>
      <c r="G25" s="72">
        <v>17.565</v>
      </c>
      <c r="H25" s="84">
        <f t="shared" si="0"/>
        <v>0.9486364087807342</v>
      </c>
      <c r="I25" s="20"/>
      <c r="J25" s="67"/>
      <c r="K25" s="67"/>
      <c r="L25" s="67"/>
      <c r="M25" s="67"/>
      <c r="N25" s="67"/>
    </row>
    <row r="26" spans="2:14" ht="15">
      <c r="B26" s="59" t="s">
        <v>23</v>
      </c>
      <c r="C26" s="72">
        <v>114.692</v>
      </c>
      <c r="D26" s="72">
        <v>119.365</v>
      </c>
      <c r="E26" s="72">
        <v>123.819</v>
      </c>
      <c r="F26" s="72">
        <v>134.73</v>
      </c>
      <c r="G26" s="72">
        <v>140.032</v>
      </c>
      <c r="H26" s="84">
        <f t="shared" si="0"/>
        <v>5.117141258167313</v>
      </c>
      <c r="I26" s="20"/>
      <c r="J26" s="67"/>
      <c r="K26" s="67"/>
      <c r="L26" s="67"/>
      <c r="M26" s="67"/>
      <c r="N26" s="67"/>
    </row>
    <row r="27" spans="2:14" ht="15">
      <c r="B27" s="59" t="s">
        <v>24</v>
      </c>
      <c r="C27" s="72">
        <v>10.53</v>
      </c>
      <c r="D27" s="72">
        <v>10.413</v>
      </c>
      <c r="E27" s="72">
        <v>8.722</v>
      </c>
      <c r="F27" s="72">
        <v>9.389</v>
      </c>
      <c r="G27" s="72">
        <v>9.055</v>
      </c>
      <c r="H27" s="84">
        <f t="shared" si="0"/>
        <v>-3.7024981358397935</v>
      </c>
      <c r="I27" s="20"/>
      <c r="J27" s="67"/>
      <c r="K27" s="67"/>
      <c r="L27" s="67"/>
      <c r="M27" s="67"/>
      <c r="N27" s="67"/>
    </row>
    <row r="28" spans="2:14" ht="15">
      <c r="B28" s="59" t="s">
        <v>25</v>
      </c>
      <c r="C28" s="72">
        <v>14.358</v>
      </c>
      <c r="D28" s="72">
        <v>16.675</v>
      </c>
      <c r="E28" s="72">
        <v>17.281</v>
      </c>
      <c r="F28" s="72">
        <v>20.458</v>
      </c>
      <c r="G28" s="72">
        <v>21.994</v>
      </c>
      <c r="H28" s="84">
        <f t="shared" si="0"/>
        <v>11.250652775235825</v>
      </c>
      <c r="I28" s="20"/>
      <c r="J28" s="67"/>
      <c r="K28" s="67"/>
      <c r="L28" s="67"/>
      <c r="M28" s="67"/>
      <c r="N28" s="67"/>
    </row>
    <row r="29" spans="2:14" ht="15">
      <c r="B29" s="60" t="s">
        <v>4</v>
      </c>
      <c r="C29" s="123">
        <v>6.477</v>
      </c>
      <c r="D29" s="123">
        <v>6.73</v>
      </c>
      <c r="E29" s="123">
        <v>6.477</v>
      </c>
      <c r="F29" s="123">
        <v>6.295</v>
      </c>
      <c r="G29" s="123">
        <v>6.203</v>
      </c>
      <c r="H29" s="107">
        <f>(POWER(G29/C29,1/4)-1)*100</f>
        <v>-1.0747922410429545</v>
      </c>
      <c r="I29" s="20"/>
      <c r="J29" s="67"/>
      <c r="K29" s="67"/>
      <c r="L29" s="67"/>
      <c r="M29" s="67"/>
      <c r="N29" s="67"/>
    </row>
    <row r="30" spans="2:14" ht="15">
      <c r="B30" s="59" t="s">
        <v>26</v>
      </c>
      <c r="C30" s="124">
        <v>2.256</v>
      </c>
      <c r="D30" s="124">
        <v>2.306</v>
      </c>
      <c r="E30" s="124">
        <v>2.275</v>
      </c>
      <c r="F30" s="124">
        <v>2.464</v>
      </c>
      <c r="G30" s="124">
        <v>2.567</v>
      </c>
      <c r="H30" s="91">
        <f t="shared" si="0"/>
        <v>3.281299426837214</v>
      </c>
      <c r="I30" s="20"/>
      <c r="J30" s="67"/>
      <c r="K30" s="67"/>
      <c r="L30" s="67"/>
      <c r="M30" s="67"/>
      <c r="N30" s="67"/>
    </row>
    <row r="31" spans="2:14" ht="15">
      <c r="B31" s="59" t="s">
        <v>15</v>
      </c>
      <c r="C31" s="72">
        <v>25.97</v>
      </c>
      <c r="D31" s="72">
        <v>26.711</v>
      </c>
      <c r="E31" s="72">
        <v>27.862</v>
      </c>
      <c r="F31" s="72">
        <v>27.652</v>
      </c>
      <c r="G31" s="72">
        <v>29.005</v>
      </c>
      <c r="H31" s="106">
        <f t="shared" si="0"/>
        <v>2.801684266162252</v>
      </c>
      <c r="I31" s="20"/>
      <c r="J31" s="67"/>
      <c r="K31" s="67"/>
      <c r="L31" s="67"/>
      <c r="M31" s="67"/>
      <c r="N31" s="67"/>
    </row>
    <row r="32" spans="2:14" ht="15">
      <c r="B32" s="63" t="s">
        <v>17</v>
      </c>
      <c r="C32" s="125">
        <v>40.662</v>
      </c>
      <c r="D32" s="125">
        <v>40.112</v>
      </c>
      <c r="E32" s="125">
        <v>40.714</v>
      </c>
      <c r="F32" s="125">
        <v>44.776</v>
      </c>
      <c r="G32" s="125">
        <v>45.759</v>
      </c>
      <c r="H32" s="112">
        <f t="shared" si="0"/>
        <v>2.9963767641745687</v>
      </c>
      <c r="I32" s="20"/>
      <c r="J32" s="67"/>
      <c r="K32" s="67"/>
      <c r="L32" s="67"/>
      <c r="M32" s="67"/>
      <c r="N32" s="67"/>
    </row>
    <row r="33" spans="2:14" ht="15">
      <c r="B33" s="109" t="s">
        <v>27</v>
      </c>
      <c r="C33" s="111">
        <v>18.924</v>
      </c>
      <c r="D33" s="111">
        <v>19.4</v>
      </c>
      <c r="E33" s="111">
        <v>19.235</v>
      </c>
      <c r="F33" s="111">
        <v>20.415</v>
      </c>
      <c r="G33" s="111">
        <v>22.325</v>
      </c>
      <c r="H33" s="110">
        <f t="shared" si="0"/>
        <v>4.218455341338667</v>
      </c>
      <c r="I33" s="20"/>
      <c r="J33" s="67"/>
      <c r="K33" s="67"/>
      <c r="L33" s="67"/>
      <c r="M33" s="67"/>
      <c r="N33" s="67"/>
    </row>
    <row r="34" spans="2:14" ht="15">
      <c r="B34" s="103" t="s">
        <v>28</v>
      </c>
      <c r="C34" s="105">
        <v>10.716</v>
      </c>
      <c r="D34" s="105">
        <v>10.582</v>
      </c>
      <c r="E34" s="105">
        <v>10.648</v>
      </c>
      <c r="F34" s="105">
        <v>10.849</v>
      </c>
      <c r="G34" s="105">
        <v>10.868</v>
      </c>
      <c r="H34" s="104">
        <f t="shared" si="0"/>
        <v>0.3527391625020915</v>
      </c>
      <c r="I34" s="20"/>
      <c r="J34" s="67"/>
      <c r="K34" s="67"/>
      <c r="L34" s="67"/>
      <c r="M34" s="67"/>
      <c r="N34" s="67"/>
    </row>
    <row r="35" spans="2:8" ht="15">
      <c r="B35" s="100" t="s">
        <v>51</v>
      </c>
      <c r="C35" s="98"/>
      <c r="D35" s="98"/>
      <c r="E35" s="98"/>
      <c r="F35" s="98"/>
      <c r="G35" s="98"/>
      <c r="H35" s="99"/>
    </row>
    <row r="36" spans="2:9" ht="15" customHeight="1">
      <c r="B36" s="31" t="s">
        <v>46</v>
      </c>
      <c r="C36" s="10"/>
      <c r="D36" s="10"/>
      <c r="E36" s="10"/>
      <c r="F36" s="10"/>
      <c r="G36" s="10"/>
      <c r="H36" s="10"/>
      <c r="I36" s="11"/>
    </row>
    <row r="37" ht="15" customHeight="1">
      <c r="B37" s="86" t="s">
        <v>43</v>
      </c>
    </row>
    <row r="38" spans="3:9" ht="15">
      <c r="C38" s="8"/>
      <c r="D38" s="8"/>
      <c r="E38" s="8"/>
      <c r="F38" s="8"/>
      <c r="G38" s="8"/>
      <c r="H38" s="8"/>
      <c r="I38" s="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8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7.140625" style="3" customWidth="1"/>
    <col min="2" max="2" width="11.28125" style="3" customWidth="1"/>
    <col min="3" max="7" width="9.421875" style="3" customWidth="1"/>
    <col min="8" max="8" width="10.7109375" style="3" customWidth="1"/>
    <col min="9" max="9" width="9.8515625" style="3" customWidth="1"/>
    <col min="10" max="10" width="8.421875" style="3" customWidth="1"/>
    <col min="11" max="13" width="8.7109375" style="3" customWidth="1"/>
    <col min="14" max="14" width="8.421875" style="9" customWidth="1"/>
    <col min="15" max="16" width="8.8515625" style="3" customWidth="1"/>
    <col min="17" max="16384" width="8.8515625" style="3" customWidth="1"/>
  </cols>
  <sheetData>
    <row r="1" ht="12" customHeight="1">
      <c r="B1" s="2"/>
    </row>
    <row r="2" ht="15">
      <c r="B2" s="48" t="s">
        <v>72</v>
      </c>
    </row>
    <row r="3" spans="2:9" ht="15">
      <c r="B3" s="31" t="s">
        <v>87</v>
      </c>
      <c r="H3" s="94"/>
      <c r="I3" s="94"/>
    </row>
    <row r="4" spans="2:14" ht="60">
      <c r="B4" s="21"/>
      <c r="C4" s="5">
        <v>2018</v>
      </c>
      <c r="D4" s="5">
        <v>2019</v>
      </c>
      <c r="E4" s="5">
        <v>2020</v>
      </c>
      <c r="F4" s="5">
        <v>2021</v>
      </c>
      <c r="G4" s="5">
        <v>2022</v>
      </c>
      <c r="H4" s="96" t="s">
        <v>69</v>
      </c>
      <c r="I4" s="19"/>
      <c r="J4" s="19"/>
      <c r="K4" s="19"/>
      <c r="L4" s="19"/>
      <c r="N4" s="3"/>
    </row>
    <row r="5" spans="1:14" ht="15">
      <c r="A5" s="9"/>
      <c r="B5" s="64" t="s">
        <v>53</v>
      </c>
      <c r="C5" s="126">
        <f>SUM(C6:C32)</f>
        <v>675.2530000000002</v>
      </c>
      <c r="D5" s="126">
        <f>SUM(D6:D32)</f>
        <v>702.2549999999999</v>
      </c>
      <c r="E5" s="126">
        <f>SUM(E6:E32)</f>
        <v>695.2659999999998</v>
      </c>
      <c r="F5" s="126">
        <f>SUM(F6:F32)</f>
        <v>743.11</v>
      </c>
      <c r="G5" s="126">
        <f>SUM(G6:G32)</f>
        <v>742.792</v>
      </c>
      <c r="H5" s="118">
        <f>(POWER(G5/C5,1/4)-1)*100</f>
        <v>2.4118411307919807</v>
      </c>
      <c r="I5" s="22"/>
      <c r="J5" s="53"/>
      <c r="K5" s="53"/>
      <c r="L5" s="53"/>
      <c r="M5" s="53"/>
      <c r="N5" s="24"/>
    </row>
    <row r="6" spans="1:14" ht="15">
      <c r="A6" s="9"/>
      <c r="B6" s="6" t="s">
        <v>10</v>
      </c>
      <c r="C6" s="121">
        <v>12.092</v>
      </c>
      <c r="D6" s="121">
        <v>13.102</v>
      </c>
      <c r="E6" s="121">
        <v>12.842</v>
      </c>
      <c r="F6" s="121">
        <v>12.918</v>
      </c>
      <c r="G6" s="121">
        <v>11.428</v>
      </c>
      <c r="H6" s="84">
        <f aca="true" t="shared" si="0" ref="H6:H34">(POWER(G6/C6,1/4)-1)*100</f>
        <v>-1.4020186918410449</v>
      </c>
      <c r="I6" s="25"/>
      <c r="J6" s="67"/>
      <c r="K6" s="67"/>
      <c r="L6" s="67"/>
      <c r="M6" s="67"/>
      <c r="N6" s="67"/>
    </row>
    <row r="7" spans="1:14" ht="15">
      <c r="A7" s="9"/>
      <c r="B7" s="59" t="s">
        <v>7</v>
      </c>
      <c r="C7" s="72">
        <v>19.216</v>
      </c>
      <c r="D7" s="72">
        <v>14.832</v>
      </c>
      <c r="E7" s="72">
        <v>25.156</v>
      </c>
      <c r="F7" s="72">
        <v>26.101</v>
      </c>
      <c r="G7" s="72">
        <v>26.316</v>
      </c>
      <c r="H7" s="84">
        <f t="shared" si="0"/>
        <v>8.178068248755487</v>
      </c>
      <c r="I7" s="25"/>
      <c r="J7" s="67"/>
      <c r="K7" s="67"/>
      <c r="L7" s="67"/>
      <c r="M7" s="67"/>
      <c r="N7" s="67"/>
    </row>
    <row r="8" spans="1:14" ht="15">
      <c r="A8" s="9"/>
      <c r="B8" s="59" t="s">
        <v>52</v>
      </c>
      <c r="C8" s="72">
        <v>17.53</v>
      </c>
      <c r="D8" s="72">
        <v>14.047</v>
      </c>
      <c r="E8" s="72">
        <v>27.819</v>
      </c>
      <c r="F8" s="72">
        <v>33.992</v>
      </c>
      <c r="G8" s="72">
        <v>35.032</v>
      </c>
      <c r="H8" s="84">
        <f>(POWER(G8/C8,1/4)-1)*100</f>
        <v>18.89696094685449</v>
      </c>
      <c r="I8" s="25"/>
      <c r="J8" s="67"/>
      <c r="K8" s="67"/>
      <c r="L8" s="67"/>
      <c r="M8" s="67"/>
      <c r="N8" s="67"/>
    </row>
    <row r="9" spans="1:14" ht="15">
      <c r="A9" s="9"/>
      <c r="B9" s="59" t="s">
        <v>11</v>
      </c>
      <c r="C9" s="72">
        <v>2.923</v>
      </c>
      <c r="D9" s="72">
        <v>2.826</v>
      </c>
      <c r="E9" s="72">
        <v>2.279</v>
      </c>
      <c r="F9" s="72">
        <v>2.479</v>
      </c>
      <c r="G9" s="72">
        <v>2.406</v>
      </c>
      <c r="H9" s="84">
        <f t="shared" si="0"/>
        <v>-4.74962330101889</v>
      </c>
      <c r="I9" s="25"/>
      <c r="J9" s="67"/>
      <c r="K9" s="67"/>
      <c r="L9" s="67"/>
      <c r="M9" s="67"/>
      <c r="N9" s="67"/>
    </row>
    <row r="10" spans="1:14" ht="15">
      <c r="A10" s="9"/>
      <c r="B10" s="59" t="s">
        <v>42</v>
      </c>
      <c r="C10" s="72">
        <v>40.621</v>
      </c>
      <c r="D10" s="72">
        <v>37.838</v>
      </c>
      <c r="E10" s="72">
        <v>34.685</v>
      </c>
      <c r="F10" s="72">
        <v>35.272</v>
      </c>
      <c r="G10" s="72">
        <v>35.39</v>
      </c>
      <c r="H10" s="84">
        <f t="shared" si="0"/>
        <v>-3.3876851500948657</v>
      </c>
      <c r="I10" s="25"/>
      <c r="J10" s="67"/>
      <c r="K10" s="67"/>
      <c r="L10" s="67"/>
      <c r="M10" s="67"/>
      <c r="N10" s="67"/>
    </row>
    <row r="11" spans="1:14" ht="15">
      <c r="A11" s="9"/>
      <c r="B11" s="59" t="s">
        <v>6</v>
      </c>
      <c r="C11" s="72">
        <v>4.089</v>
      </c>
      <c r="D11" s="72">
        <v>3.084</v>
      </c>
      <c r="E11" s="72">
        <v>3.006</v>
      </c>
      <c r="F11" s="72">
        <v>3.437</v>
      </c>
      <c r="G11" s="72">
        <v>2.743</v>
      </c>
      <c r="H11" s="84">
        <f t="shared" si="0"/>
        <v>-9.499250844645946</v>
      </c>
      <c r="I11" s="25"/>
      <c r="J11" s="67"/>
      <c r="K11" s="67"/>
      <c r="L11" s="67"/>
      <c r="M11" s="67"/>
      <c r="N11" s="67"/>
    </row>
    <row r="12" spans="1:14" ht="15">
      <c r="A12" s="9"/>
      <c r="B12" s="59" t="s">
        <v>12</v>
      </c>
      <c r="C12" s="72">
        <v>2.199</v>
      </c>
      <c r="D12" s="72">
        <v>2.442</v>
      </c>
      <c r="E12" s="72">
        <v>2.365</v>
      </c>
      <c r="F12" s="72">
        <v>2.255</v>
      </c>
      <c r="G12" s="72">
        <v>2.182</v>
      </c>
      <c r="H12" s="84">
        <f t="shared" si="0"/>
        <v>-0.19383250573914435</v>
      </c>
      <c r="I12" s="25"/>
      <c r="J12" s="67"/>
      <c r="K12" s="67"/>
      <c r="L12" s="67"/>
      <c r="M12" s="67"/>
      <c r="N12" s="67"/>
    </row>
    <row r="13" spans="1:14" ht="15">
      <c r="A13" s="9"/>
      <c r="B13" s="59" t="s">
        <v>13</v>
      </c>
      <c r="C13" s="72">
        <v>13.887</v>
      </c>
      <c r="D13" s="72">
        <v>12.912</v>
      </c>
      <c r="E13" s="72">
        <v>12.227</v>
      </c>
      <c r="F13" s="72">
        <v>4.571</v>
      </c>
      <c r="G13" s="72">
        <v>4.999</v>
      </c>
      <c r="H13" s="84">
        <f>(POWER(G13/C13,1/4)-1)*100</f>
        <v>-22.541572628851327</v>
      </c>
      <c r="I13" s="25"/>
      <c r="J13" s="67"/>
      <c r="K13" s="67"/>
      <c r="L13" s="67"/>
      <c r="M13" s="67"/>
      <c r="N13" s="67"/>
    </row>
    <row r="14" spans="1:14" ht="15">
      <c r="A14" s="9"/>
      <c r="B14" s="59" t="s">
        <v>19</v>
      </c>
      <c r="C14" s="72">
        <v>80.518</v>
      </c>
      <c r="D14" s="72">
        <v>83.648</v>
      </c>
      <c r="E14" s="72">
        <v>78.586</v>
      </c>
      <c r="F14" s="72">
        <v>87.71</v>
      </c>
      <c r="G14" s="72">
        <v>88.719</v>
      </c>
      <c r="H14" s="84">
        <f t="shared" si="0"/>
        <v>2.4544708839527862</v>
      </c>
      <c r="I14" s="25"/>
      <c r="J14" s="67"/>
      <c r="K14" s="67"/>
      <c r="L14" s="67"/>
      <c r="M14" s="67"/>
      <c r="N14" s="67"/>
    </row>
    <row r="15" spans="1:14" ht="15">
      <c r="A15" s="9"/>
      <c r="B15" s="60" t="s">
        <v>16</v>
      </c>
      <c r="C15" s="122">
        <v>12.251</v>
      </c>
      <c r="D15" s="122">
        <v>11.557</v>
      </c>
      <c r="E15" s="122">
        <v>11.504</v>
      </c>
      <c r="F15" s="122">
        <v>12.28</v>
      </c>
      <c r="G15" s="122">
        <v>12.818</v>
      </c>
      <c r="H15" s="84">
        <f t="shared" si="0"/>
        <v>1.137492469972945</v>
      </c>
      <c r="I15" s="25"/>
      <c r="J15" s="67"/>
      <c r="K15" s="67"/>
      <c r="L15" s="67"/>
      <c r="M15" s="67"/>
      <c r="N15" s="67"/>
    </row>
    <row r="16" spans="2:14" ht="15">
      <c r="B16" s="61" t="s">
        <v>8</v>
      </c>
      <c r="C16" s="73">
        <v>8.4</v>
      </c>
      <c r="D16" s="73">
        <v>8.166</v>
      </c>
      <c r="E16" s="73">
        <v>7.767</v>
      </c>
      <c r="F16" s="73">
        <v>8.826</v>
      </c>
      <c r="G16" s="73">
        <v>8.805</v>
      </c>
      <c r="H16" s="84">
        <f t="shared" si="0"/>
        <v>1.1841571819592334</v>
      </c>
      <c r="I16" s="25"/>
      <c r="J16" s="67"/>
      <c r="K16" s="67"/>
      <c r="L16" s="67"/>
      <c r="M16" s="67"/>
      <c r="N16" s="67"/>
    </row>
    <row r="17" spans="1:14" ht="15">
      <c r="A17" s="9"/>
      <c r="B17" s="62" t="s">
        <v>14</v>
      </c>
      <c r="C17" s="71">
        <v>13.174</v>
      </c>
      <c r="D17" s="71">
        <v>15.495</v>
      </c>
      <c r="E17" s="71">
        <v>15.071</v>
      </c>
      <c r="F17" s="71">
        <v>16.439</v>
      </c>
      <c r="G17" s="71">
        <v>18.833</v>
      </c>
      <c r="H17" s="84">
        <f t="shared" si="0"/>
        <v>9.34538594985932</v>
      </c>
      <c r="I17" s="25"/>
      <c r="J17" s="67"/>
      <c r="K17" s="67"/>
      <c r="L17" s="67"/>
      <c r="M17" s="67"/>
      <c r="N17" s="67"/>
    </row>
    <row r="18" spans="1:14" ht="15">
      <c r="A18" s="9"/>
      <c r="B18" s="59" t="s">
        <v>18</v>
      </c>
      <c r="C18" s="72">
        <v>0.026</v>
      </c>
      <c r="D18" s="72">
        <v>0.027</v>
      </c>
      <c r="E18" s="72">
        <v>0.037</v>
      </c>
      <c r="F18" s="72">
        <v>0.028</v>
      </c>
      <c r="G18" s="72">
        <v>0.026</v>
      </c>
      <c r="H18" s="84">
        <f t="shared" si="0"/>
        <v>0</v>
      </c>
      <c r="I18" s="25"/>
      <c r="J18" s="67"/>
      <c r="K18" s="67"/>
      <c r="L18" s="67"/>
      <c r="M18" s="67"/>
      <c r="N18" s="67"/>
    </row>
    <row r="19" spans="1:14" ht="15">
      <c r="A19" s="9"/>
      <c r="B19" s="59" t="s">
        <v>5</v>
      </c>
      <c r="C19" s="72">
        <v>11.538</v>
      </c>
      <c r="D19" s="72">
        <v>11.615</v>
      </c>
      <c r="E19" s="72">
        <v>9.989</v>
      </c>
      <c r="F19" s="72">
        <v>11.04</v>
      </c>
      <c r="G19" s="72">
        <v>10.592</v>
      </c>
      <c r="H19" s="84">
        <f t="shared" si="0"/>
        <v>-2.115965963609423</v>
      </c>
      <c r="I19" s="25"/>
      <c r="J19" s="67"/>
      <c r="K19" s="67"/>
      <c r="L19" s="67"/>
      <c r="M19" s="67"/>
      <c r="N19" s="67"/>
    </row>
    <row r="20" spans="1:14" ht="15">
      <c r="A20" s="9"/>
      <c r="B20" s="59" t="s">
        <v>20</v>
      </c>
      <c r="C20" s="72">
        <v>39.948</v>
      </c>
      <c r="D20" s="72">
        <v>49.562</v>
      </c>
      <c r="E20" s="72">
        <v>51.297</v>
      </c>
      <c r="F20" s="72">
        <v>53.894</v>
      </c>
      <c r="G20" s="72">
        <v>50.591</v>
      </c>
      <c r="H20" s="84">
        <f t="shared" si="0"/>
        <v>6.0826977728722476</v>
      </c>
      <c r="I20" s="25"/>
      <c r="J20" s="67"/>
      <c r="K20" s="67"/>
      <c r="L20" s="67"/>
      <c r="M20" s="67"/>
      <c r="N20" s="67"/>
    </row>
    <row r="21" spans="1:14" ht="15">
      <c r="A21" s="9"/>
      <c r="B21" s="59" t="s">
        <v>3</v>
      </c>
      <c r="C21" s="72">
        <v>6.154</v>
      </c>
      <c r="D21" s="72">
        <v>6.72</v>
      </c>
      <c r="E21" s="72">
        <v>5.664</v>
      </c>
      <c r="F21" s="72">
        <v>6.283</v>
      </c>
      <c r="G21" s="72">
        <v>6.765</v>
      </c>
      <c r="H21" s="84">
        <f t="shared" si="0"/>
        <v>2.394723419246536</v>
      </c>
      <c r="I21" s="25"/>
      <c r="J21" s="67"/>
      <c r="K21" s="67"/>
      <c r="L21" s="67"/>
      <c r="M21" s="67"/>
      <c r="N21" s="67"/>
    </row>
    <row r="22" spans="1:14" ht="15">
      <c r="A22" s="9"/>
      <c r="B22" s="59" t="s">
        <v>21</v>
      </c>
      <c r="C22" s="72">
        <v>24.969</v>
      </c>
      <c r="D22" s="72">
        <v>23.569</v>
      </c>
      <c r="E22" s="72">
        <v>19.364</v>
      </c>
      <c r="F22" s="72">
        <v>22.323</v>
      </c>
      <c r="G22" s="72">
        <v>23.518</v>
      </c>
      <c r="H22" s="84">
        <f t="shared" si="0"/>
        <v>-1.4855790071627406</v>
      </c>
      <c r="I22" s="25"/>
      <c r="J22" s="67"/>
      <c r="K22" s="67"/>
      <c r="L22" s="67"/>
      <c r="M22" s="67"/>
      <c r="N22" s="67"/>
    </row>
    <row r="23" spans="1:14" ht="15">
      <c r="A23" s="9"/>
      <c r="B23" s="59" t="s">
        <v>41</v>
      </c>
      <c r="C23" s="72" t="s">
        <v>40</v>
      </c>
      <c r="D23" s="72" t="s">
        <v>40</v>
      </c>
      <c r="E23" s="72" t="s">
        <v>40</v>
      </c>
      <c r="F23" s="72" t="s">
        <v>40</v>
      </c>
      <c r="G23" s="72" t="s">
        <v>40</v>
      </c>
      <c r="H23" s="85" t="s">
        <v>40</v>
      </c>
      <c r="I23" s="25"/>
      <c r="J23" s="67"/>
      <c r="K23" s="67"/>
      <c r="L23" s="67"/>
      <c r="M23" s="67"/>
      <c r="N23" s="67"/>
    </row>
    <row r="24" spans="1:14" ht="15">
      <c r="A24" s="9"/>
      <c r="B24" s="59" t="s">
        <v>22</v>
      </c>
      <c r="C24" s="72">
        <v>34.581</v>
      </c>
      <c r="D24" s="72">
        <v>33.518</v>
      </c>
      <c r="E24" s="72">
        <v>32.596</v>
      </c>
      <c r="F24" s="72">
        <v>33.782</v>
      </c>
      <c r="G24" s="72">
        <v>31.246</v>
      </c>
      <c r="H24" s="84">
        <f t="shared" si="0"/>
        <v>-2.5034562737656807</v>
      </c>
      <c r="I24" s="25"/>
      <c r="J24" s="67"/>
      <c r="K24" s="67"/>
      <c r="L24" s="67"/>
      <c r="M24" s="67"/>
      <c r="N24" s="67"/>
    </row>
    <row r="25" spans="1:14" ht="15">
      <c r="A25" s="9"/>
      <c r="B25" s="59" t="s">
        <v>9</v>
      </c>
      <c r="C25" s="72">
        <v>8.849</v>
      </c>
      <c r="D25" s="72">
        <v>9.195</v>
      </c>
      <c r="E25" s="72">
        <v>8.813</v>
      </c>
      <c r="F25" s="72">
        <v>9.271</v>
      </c>
      <c r="G25" s="72">
        <v>9.266</v>
      </c>
      <c r="H25" s="84">
        <f>(POWER(G25/C25,1/4)-1)*100</f>
        <v>1.1578348313169284</v>
      </c>
      <c r="I25" s="25"/>
      <c r="J25" s="67"/>
      <c r="K25" s="67"/>
      <c r="L25" s="67"/>
      <c r="M25" s="67"/>
      <c r="N25" s="67"/>
    </row>
    <row r="26" spans="1:14" ht="15">
      <c r="A26" s="9"/>
      <c r="B26" s="59" t="s">
        <v>23</v>
      </c>
      <c r="C26" s="72">
        <v>201.182</v>
      </c>
      <c r="D26" s="72">
        <v>229.587</v>
      </c>
      <c r="E26" s="72">
        <v>231.108</v>
      </c>
      <c r="F26" s="72">
        <v>245.09</v>
      </c>
      <c r="G26" s="72">
        <v>245.057</v>
      </c>
      <c r="H26" s="84">
        <f t="shared" si="0"/>
        <v>5.055670235491316</v>
      </c>
      <c r="I26" s="25"/>
      <c r="J26" s="67"/>
      <c r="K26" s="67"/>
      <c r="L26" s="67"/>
      <c r="M26" s="67"/>
      <c r="N26" s="67"/>
    </row>
    <row r="27" spans="1:14" ht="15">
      <c r="A27" s="9"/>
      <c r="B27" s="59" t="s">
        <v>24</v>
      </c>
      <c r="C27" s="72">
        <v>22.433</v>
      </c>
      <c r="D27" s="72">
        <v>20.6</v>
      </c>
      <c r="E27" s="72">
        <v>15.519</v>
      </c>
      <c r="F27" s="72">
        <v>22.661</v>
      </c>
      <c r="G27" s="72">
        <v>22.984</v>
      </c>
      <c r="H27" s="84">
        <f t="shared" si="0"/>
        <v>0.6084745472091146</v>
      </c>
      <c r="I27" s="25"/>
      <c r="J27" s="67"/>
      <c r="K27" s="67"/>
      <c r="L27" s="67"/>
      <c r="M27" s="67"/>
      <c r="N27" s="67"/>
    </row>
    <row r="28" spans="1:14" ht="15">
      <c r="A28" s="9"/>
      <c r="B28" s="59" t="s">
        <v>25</v>
      </c>
      <c r="C28" s="72">
        <v>44.404</v>
      </c>
      <c r="D28" s="72">
        <v>44.367</v>
      </c>
      <c r="E28" s="72">
        <v>37.746</v>
      </c>
      <c r="F28" s="72">
        <v>41.391</v>
      </c>
      <c r="G28" s="72">
        <v>42.359</v>
      </c>
      <c r="H28" s="84">
        <f t="shared" si="0"/>
        <v>-1.1717964114549062</v>
      </c>
      <c r="I28" s="25"/>
      <c r="J28" s="67"/>
      <c r="K28" s="67"/>
      <c r="L28" s="67"/>
      <c r="M28" s="67"/>
      <c r="N28" s="67"/>
    </row>
    <row r="29" spans="1:14" ht="15">
      <c r="A29" s="9"/>
      <c r="B29" s="59" t="s">
        <v>4</v>
      </c>
      <c r="C29" s="124">
        <v>29.109</v>
      </c>
      <c r="D29" s="124">
        <v>27.211</v>
      </c>
      <c r="E29" s="124">
        <v>25.158</v>
      </c>
      <c r="F29" s="124">
        <v>23.888</v>
      </c>
      <c r="G29" s="124">
        <v>25.285</v>
      </c>
      <c r="H29" s="107">
        <f>(POWER(G29/C29,1/4)-1)*100</f>
        <v>-3.459639112443913</v>
      </c>
      <c r="I29" s="25"/>
      <c r="J29" s="67"/>
      <c r="K29" s="67"/>
      <c r="L29" s="67"/>
      <c r="M29" s="67"/>
      <c r="N29" s="67"/>
    </row>
    <row r="30" spans="1:14" ht="15">
      <c r="A30" s="9"/>
      <c r="B30" s="59" t="s">
        <v>26</v>
      </c>
      <c r="C30" s="124">
        <v>19.969</v>
      </c>
      <c r="D30" s="124">
        <v>21.706</v>
      </c>
      <c r="E30" s="124">
        <v>20.387</v>
      </c>
      <c r="F30" s="124">
        <v>22.504</v>
      </c>
      <c r="G30" s="124">
        <v>21.741</v>
      </c>
      <c r="H30" s="91">
        <f t="shared" si="0"/>
        <v>2.1482191996333277</v>
      </c>
      <c r="I30" s="25"/>
      <c r="J30" s="67"/>
      <c r="K30" s="67"/>
      <c r="L30" s="67"/>
      <c r="M30" s="67"/>
      <c r="N30" s="67"/>
    </row>
    <row r="31" spans="1:14" ht="15">
      <c r="A31" s="9"/>
      <c r="B31" s="60" t="s">
        <v>15</v>
      </c>
      <c r="C31" s="122">
        <v>2.375</v>
      </c>
      <c r="D31" s="122">
        <v>2.137</v>
      </c>
      <c r="E31" s="122">
        <v>1.808</v>
      </c>
      <c r="F31" s="122">
        <v>1.966</v>
      </c>
      <c r="G31" s="122">
        <v>1.585</v>
      </c>
      <c r="H31" s="106">
        <f>(POWER(G31/C31,1/4)-1)*100</f>
        <v>-9.616030019608491</v>
      </c>
      <c r="I31" s="25"/>
      <c r="J31" s="67"/>
      <c r="K31" s="67"/>
      <c r="L31" s="67"/>
      <c r="M31" s="67"/>
      <c r="N31" s="67"/>
    </row>
    <row r="32" spans="1:14" ht="15">
      <c r="A32" s="9"/>
      <c r="B32" s="63" t="s">
        <v>17</v>
      </c>
      <c r="C32" s="125">
        <v>2.816</v>
      </c>
      <c r="D32" s="125">
        <v>2.492</v>
      </c>
      <c r="E32" s="125">
        <v>2.473</v>
      </c>
      <c r="F32" s="125">
        <v>2.709</v>
      </c>
      <c r="G32" s="125">
        <v>2.106</v>
      </c>
      <c r="H32" s="112">
        <f t="shared" si="0"/>
        <v>-7.005678714556263</v>
      </c>
      <c r="I32" s="25"/>
      <c r="J32" s="67"/>
      <c r="K32" s="67"/>
      <c r="L32" s="67"/>
      <c r="M32" s="67"/>
      <c r="N32" s="67"/>
    </row>
    <row r="33" spans="1:14" ht="15">
      <c r="A33" s="9"/>
      <c r="B33" s="109" t="s">
        <v>27</v>
      </c>
      <c r="C33" s="111">
        <v>2.414</v>
      </c>
      <c r="D33" s="111">
        <v>2.063</v>
      </c>
      <c r="E33" s="111">
        <v>2.164</v>
      </c>
      <c r="F33" s="111">
        <v>2.138</v>
      </c>
      <c r="G33" s="111">
        <v>2.103</v>
      </c>
      <c r="H33" s="110">
        <f t="shared" si="0"/>
        <v>-3.3892392927654447</v>
      </c>
      <c r="I33" s="25"/>
      <c r="J33" s="67"/>
      <c r="K33" s="67"/>
      <c r="L33" s="67"/>
      <c r="M33" s="67"/>
      <c r="N33" s="67"/>
    </row>
    <row r="34" spans="1:14" ht="15">
      <c r="A34" s="9"/>
      <c r="B34" s="103" t="s">
        <v>28</v>
      </c>
      <c r="C34" s="105">
        <v>1.784</v>
      </c>
      <c r="D34" s="105">
        <v>1.817</v>
      </c>
      <c r="E34" s="105">
        <v>1.838</v>
      </c>
      <c r="F34" s="105">
        <v>1.848</v>
      </c>
      <c r="G34" s="105">
        <v>2.12</v>
      </c>
      <c r="H34" s="104">
        <f t="shared" si="0"/>
        <v>4.408354857751462</v>
      </c>
      <c r="I34" s="25"/>
      <c r="J34" s="67"/>
      <c r="K34" s="67"/>
      <c r="L34" s="67"/>
      <c r="M34" s="67"/>
      <c r="N34" s="67"/>
    </row>
    <row r="35" spans="2:14" ht="15">
      <c r="B35" s="100" t="s">
        <v>51</v>
      </c>
      <c r="C35" s="98"/>
      <c r="D35" s="98"/>
      <c r="E35" s="98"/>
      <c r="F35" s="98"/>
      <c r="G35" s="98"/>
      <c r="H35" s="99"/>
      <c r="N35" s="3"/>
    </row>
    <row r="36" spans="2:9" ht="15" customHeight="1">
      <c r="B36" s="31" t="s">
        <v>46</v>
      </c>
      <c r="C36" s="10"/>
      <c r="D36" s="10"/>
      <c r="E36" s="10"/>
      <c r="F36" s="10"/>
      <c r="G36" s="10"/>
      <c r="H36" s="10"/>
      <c r="I36" s="11"/>
    </row>
    <row r="37" ht="15" customHeight="1">
      <c r="B37" s="86" t="s">
        <v>43</v>
      </c>
    </row>
    <row r="38" spans="3:9" ht="15">
      <c r="C38" s="8"/>
      <c r="D38" s="8"/>
      <c r="E38" s="8"/>
      <c r="F38" s="8"/>
      <c r="G38" s="8"/>
      <c r="H38" s="8"/>
      <c r="I38" s="8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5:F5 G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N115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7.140625" style="16" customWidth="1"/>
    <col min="2" max="2" width="8.140625" style="16" customWidth="1"/>
    <col min="3" max="3" width="7.7109375" style="16" customWidth="1"/>
    <col min="4" max="13" width="8.8515625" style="16" customWidth="1"/>
    <col min="14" max="14" width="9.140625" style="16" customWidth="1"/>
    <col min="15" max="16384" width="8.8515625" style="16" customWidth="1"/>
  </cols>
  <sheetData>
    <row r="1" ht="12" customHeight="1">
      <c r="B1" s="2"/>
    </row>
    <row r="2" ht="15">
      <c r="B2" s="50" t="s">
        <v>73</v>
      </c>
    </row>
    <row r="3" ht="12">
      <c r="B3" s="51" t="s">
        <v>89</v>
      </c>
    </row>
    <row r="4" ht="12">
      <c r="B4" s="26"/>
    </row>
    <row r="5" ht="12">
      <c r="B5" s="26"/>
    </row>
    <row r="6" ht="12"/>
    <row r="7" ht="12"/>
    <row r="8" spans="3:5" ht="12">
      <c r="C8" s="27"/>
      <c r="D8" s="27"/>
      <c r="E8" s="27"/>
    </row>
    <row r="9" spans="3:5" ht="12">
      <c r="C9" s="27"/>
      <c r="D9" s="27"/>
      <c r="E9" s="27"/>
    </row>
    <row r="10" spans="3:5" ht="12">
      <c r="C10" s="27"/>
      <c r="D10" s="27"/>
      <c r="E10" s="27"/>
    </row>
    <row r="11" spans="3:5" ht="12">
      <c r="C11" s="27"/>
      <c r="D11" s="27"/>
      <c r="E11" s="27"/>
    </row>
    <row r="12" spans="3:5" ht="12">
      <c r="C12" s="27"/>
      <c r="D12" s="27"/>
      <c r="E12" s="27"/>
    </row>
    <row r="13" spans="3:5" ht="12">
      <c r="C13" s="27"/>
      <c r="D13" s="27"/>
      <c r="E13" s="27"/>
    </row>
    <row r="14" spans="3:5" ht="12">
      <c r="C14" s="27"/>
      <c r="D14" s="27"/>
      <c r="E14" s="27"/>
    </row>
    <row r="15" spans="3:5" ht="12">
      <c r="C15" s="27"/>
      <c r="D15" s="27"/>
      <c r="E15" s="27"/>
    </row>
    <row r="16" spans="3:5" ht="12">
      <c r="C16" s="27"/>
      <c r="D16" s="27"/>
      <c r="E16" s="27"/>
    </row>
    <row r="17" spans="3:5" ht="12">
      <c r="C17" s="27"/>
      <c r="D17" s="27"/>
      <c r="E17" s="27"/>
    </row>
    <row r="18" spans="3:5" ht="12">
      <c r="C18" s="27"/>
      <c r="D18" s="27"/>
      <c r="E18" s="27"/>
    </row>
    <row r="19" spans="3:5" ht="12">
      <c r="C19" s="27"/>
      <c r="D19" s="27"/>
      <c r="E19" s="27"/>
    </row>
    <row r="20" spans="3:5" ht="12">
      <c r="C20" s="27"/>
      <c r="D20" s="27"/>
      <c r="E20" s="27"/>
    </row>
    <row r="21" spans="3:5" ht="12">
      <c r="C21" s="27"/>
      <c r="D21" s="27"/>
      <c r="E21" s="27"/>
    </row>
    <row r="22" spans="3:5" ht="12">
      <c r="C22" s="27"/>
      <c r="D22" s="27"/>
      <c r="E22" s="27"/>
    </row>
    <row r="23" spans="3:5" ht="12">
      <c r="C23" s="27"/>
      <c r="D23" s="27"/>
      <c r="E23" s="27"/>
    </row>
    <row r="24" spans="3:5" ht="12">
      <c r="C24" s="28"/>
      <c r="D24" s="27"/>
      <c r="E24" s="27"/>
    </row>
    <row r="25" spans="3:5" ht="12">
      <c r="C25" s="27"/>
      <c r="D25" s="27"/>
      <c r="E25" s="27"/>
    </row>
    <row r="26" spans="3:5" ht="12">
      <c r="C26" s="27"/>
      <c r="D26" s="27"/>
      <c r="E26" s="27"/>
    </row>
    <row r="27" spans="3:5" ht="12">
      <c r="C27" s="27"/>
      <c r="D27" s="27"/>
      <c r="E27" s="27"/>
    </row>
    <row r="28" spans="3:5" ht="12">
      <c r="C28" s="27"/>
      <c r="D28" s="27"/>
      <c r="E28" s="27"/>
    </row>
    <row r="29" spans="3:5" ht="12">
      <c r="C29" s="27"/>
      <c r="D29" s="27"/>
      <c r="E29" s="27"/>
    </row>
    <row r="30" spans="3:5" ht="12">
      <c r="C30" s="27"/>
      <c r="D30" s="27"/>
      <c r="E30" s="27"/>
    </row>
    <row r="31" spans="3:5" ht="12">
      <c r="C31" s="27"/>
      <c r="D31" s="27"/>
      <c r="E31" s="27"/>
    </row>
    <row r="32" spans="3:5" ht="12">
      <c r="C32" s="27"/>
      <c r="D32" s="27"/>
      <c r="E32" s="27"/>
    </row>
    <row r="33" spans="3:5" ht="12">
      <c r="C33" s="27"/>
      <c r="D33" s="27"/>
      <c r="E33" s="27"/>
    </row>
    <row r="34" spans="3:5" ht="12">
      <c r="C34" s="27"/>
      <c r="D34" s="27"/>
      <c r="E34" s="27"/>
    </row>
    <row r="35" spans="3:5" ht="12">
      <c r="C35" s="27"/>
      <c r="D35" s="27"/>
      <c r="E35" s="27"/>
    </row>
    <row r="36" spans="3:5" ht="12">
      <c r="C36" s="27"/>
      <c r="D36" s="27"/>
      <c r="E36" s="27"/>
    </row>
    <row r="37" spans="3:5" ht="12">
      <c r="C37" s="27"/>
      <c r="D37" s="27"/>
      <c r="E37" s="27"/>
    </row>
    <row r="38" spans="3:5" ht="12">
      <c r="C38" s="27"/>
      <c r="D38" s="27"/>
      <c r="E38" s="27"/>
    </row>
    <row r="39" spans="3:5" ht="12">
      <c r="C39" s="27"/>
      <c r="D39" s="27"/>
      <c r="E39" s="27"/>
    </row>
    <row r="40" spans="3:5" ht="12">
      <c r="C40" s="27"/>
      <c r="D40" s="27"/>
      <c r="E40" s="27"/>
    </row>
    <row r="41" spans="3:5" ht="12">
      <c r="C41" s="27"/>
      <c r="D41" s="27"/>
      <c r="E41" s="27"/>
    </row>
    <row r="42" spans="3:5" ht="15">
      <c r="C42" s="27"/>
      <c r="D42" s="27"/>
      <c r="E42" s="27"/>
    </row>
    <row r="43" spans="2:5" ht="15" customHeight="1">
      <c r="B43" s="31" t="s">
        <v>74</v>
      </c>
      <c r="C43" s="27"/>
      <c r="D43" s="27"/>
      <c r="E43" s="27"/>
    </row>
    <row r="44" spans="2:5" ht="15" customHeight="1">
      <c r="B44" s="31" t="s">
        <v>48</v>
      </c>
      <c r="C44" s="27"/>
      <c r="D44" s="27"/>
      <c r="E44" s="27"/>
    </row>
    <row r="45" spans="2:13" ht="15" customHeight="1">
      <c r="B45" s="86" t="s">
        <v>43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ht="15">
      <c r="C46" s="3"/>
      <c r="D46" s="3"/>
      <c r="E46" s="3"/>
      <c r="F46" s="3"/>
      <c r="G46" s="3"/>
      <c r="H46" s="3"/>
      <c r="I46" s="30"/>
      <c r="J46" s="30"/>
      <c r="K46" s="30"/>
      <c r="L46" s="30"/>
      <c r="M46" s="30"/>
    </row>
    <row r="47" spans="3:13" ht="1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2" ht="15">
      <c r="B48" s="141"/>
      <c r="C48" s="141">
        <v>2021</v>
      </c>
      <c r="D48" s="141">
        <v>2022</v>
      </c>
      <c r="E48" s="8"/>
      <c r="F48" s="8"/>
      <c r="G48" s="30"/>
      <c r="H48" s="30"/>
      <c r="I48" s="31"/>
      <c r="J48" s="31"/>
      <c r="K48" s="31"/>
      <c r="L48" s="31"/>
    </row>
    <row r="49" spans="2:12" ht="15">
      <c r="B49" s="160" t="s">
        <v>54</v>
      </c>
      <c r="C49" s="162">
        <v>38.67990991992159</v>
      </c>
      <c r="D49" s="162">
        <v>38.682128901545816</v>
      </c>
      <c r="E49" s="8"/>
      <c r="F49" s="8"/>
      <c r="H49" s="30"/>
      <c r="I49" s="31"/>
      <c r="J49" s="31"/>
      <c r="K49" s="31"/>
      <c r="L49" s="31"/>
    </row>
    <row r="50" spans="2:12" ht="15">
      <c r="B50" s="208"/>
      <c r="C50" s="209"/>
      <c r="D50" s="209"/>
      <c r="E50" s="8"/>
      <c r="F50" s="8"/>
      <c r="H50" s="30"/>
      <c r="I50" s="31"/>
      <c r="J50" s="31"/>
      <c r="K50" s="31"/>
      <c r="L50" s="31"/>
    </row>
    <row r="51" spans="2:8" ht="15">
      <c r="B51" s="210" t="s">
        <v>20</v>
      </c>
      <c r="C51" s="171">
        <v>93.31399878798372</v>
      </c>
      <c r="D51" s="171">
        <v>94.08160229111265</v>
      </c>
      <c r="E51" s="8"/>
      <c r="F51" s="8"/>
      <c r="H51" s="30"/>
    </row>
    <row r="52" spans="2:8" ht="15">
      <c r="B52" s="210" t="s">
        <v>3</v>
      </c>
      <c r="C52" s="171">
        <v>91.00521436848203</v>
      </c>
      <c r="D52" s="171">
        <v>91.99700822737472</v>
      </c>
      <c r="E52" s="8"/>
      <c r="F52" s="8"/>
      <c r="H52" s="30"/>
    </row>
    <row r="53" spans="2:8" ht="15">
      <c r="B53" s="210" t="s">
        <v>4</v>
      </c>
      <c r="C53" s="171">
        <v>90.13136815123359</v>
      </c>
      <c r="D53" s="171">
        <v>89.43969063682738</v>
      </c>
      <c r="E53" s="8"/>
      <c r="F53" s="8"/>
      <c r="H53" s="30"/>
    </row>
    <row r="54" spans="2:8" ht="15">
      <c r="B54" s="210" t="s">
        <v>26</v>
      </c>
      <c r="C54" s="171">
        <v>79.14388894410762</v>
      </c>
      <c r="D54" s="171">
        <v>80.29884400406505</v>
      </c>
      <c r="E54" s="8"/>
      <c r="F54" s="8"/>
      <c r="H54" s="30"/>
    </row>
    <row r="55" spans="2:9" ht="15">
      <c r="B55" s="210" t="s">
        <v>7</v>
      </c>
      <c r="C55" s="171">
        <v>74.29832052376885</v>
      </c>
      <c r="D55" s="171">
        <v>74.90180451983834</v>
      </c>
      <c r="E55" s="8"/>
      <c r="F55" s="8"/>
      <c r="H55" s="30"/>
      <c r="I55" s="27"/>
    </row>
    <row r="56" spans="2:8" ht="15">
      <c r="B56" s="210" t="s">
        <v>5</v>
      </c>
      <c r="C56" s="171">
        <v>73.09805998808184</v>
      </c>
      <c r="D56" s="171">
        <v>72.63998902719199</v>
      </c>
      <c r="E56" s="8"/>
      <c r="F56" s="8"/>
      <c r="H56" s="30"/>
    </row>
    <row r="57" spans="2:8" ht="15">
      <c r="B57" s="210" t="s">
        <v>24</v>
      </c>
      <c r="C57" s="171">
        <v>70.70514820592824</v>
      </c>
      <c r="D57" s="171">
        <v>71.73645031913732</v>
      </c>
      <c r="E57" s="8"/>
      <c r="F57" s="8"/>
      <c r="H57" s="30"/>
    </row>
    <row r="58" spans="2:8" ht="15">
      <c r="B58" s="210" t="s">
        <v>25</v>
      </c>
      <c r="C58" s="171">
        <v>66.92266649420363</v>
      </c>
      <c r="D58" s="171">
        <v>65.82288316007023</v>
      </c>
      <c r="E58" s="8"/>
      <c r="F58" s="8"/>
      <c r="H58" s="30"/>
    </row>
    <row r="59" spans="2:8" ht="15">
      <c r="B59" s="210" t="s">
        <v>8</v>
      </c>
      <c r="C59" s="171">
        <v>64.76501449169021</v>
      </c>
      <c r="D59" s="171">
        <v>64.46299143421919</v>
      </c>
      <c r="E59" s="8"/>
      <c r="F59" s="8"/>
      <c r="H59" s="30"/>
    </row>
    <row r="60" spans="2:8" ht="15">
      <c r="B60" s="210" t="s">
        <v>23</v>
      </c>
      <c r="C60" s="171">
        <v>64.52793428466116</v>
      </c>
      <c r="D60" s="171">
        <v>63.63645806553809</v>
      </c>
      <c r="E60" s="8"/>
      <c r="F60" s="8"/>
      <c r="H60" s="30"/>
    </row>
    <row r="61" spans="2:8" ht="15">
      <c r="B61" s="210" t="s">
        <v>21</v>
      </c>
      <c r="C61" s="171">
        <v>60.1668418641007</v>
      </c>
      <c r="D61" s="171">
        <v>62.80846063454759</v>
      </c>
      <c r="E61" s="8"/>
      <c r="F61" s="8"/>
      <c r="H61" s="30"/>
    </row>
    <row r="62" spans="2:8" ht="15">
      <c r="B62" s="210" t="s">
        <v>6</v>
      </c>
      <c r="C62" s="171">
        <v>65.6291770097384</v>
      </c>
      <c r="D62" s="171">
        <v>60.418502202643175</v>
      </c>
      <c r="E62" s="8"/>
      <c r="F62" s="8"/>
      <c r="H62" s="30"/>
    </row>
    <row r="63" spans="2:8" ht="15">
      <c r="B63" s="210" t="s">
        <v>52</v>
      </c>
      <c r="C63" s="171">
        <v>53.31534823900308</v>
      </c>
      <c r="D63" s="171">
        <v>53.244572114690435</v>
      </c>
      <c r="E63" s="8"/>
      <c r="F63" s="8"/>
      <c r="H63" s="30"/>
    </row>
    <row r="64" spans="2:8" ht="15">
      <c r="B64" s="210" t="s">
        <v>22</v>
      </c>
      <c r="C64" s="171">
        <v>48.103690097325156</v>
      </c>
      <c r="D64" s="171">
        <v>46.53263338173424</v>
      </c>
      <c r="E64" s="8"/>
      <c r="F64" s="8"/>
      <c r="H64" s="30"/>
    </row>
    <row r="65" spans="2:8" ht="15">
      <c r="B65" s="210" t="s">
        <v>9</v>
      </c>
      <c r="C65" s="171">
        <v>33.98332264271969</v>
      </c>
      <c r="D65" s="171">
        <v>34.53596720089452</v>
      </c>
      <c r="E65" s="8"/>
      <c r="F65" s="8"/>
      <c r="H65" s="30"/>
    </row>
    <row r="66" spans="2:8" ht="15">
      <c r="B66" s="210" t="s">
        <v>10</v>
      </c>
      <c r="C66" s="171">
        <v>35.71112646855563</v>
      </c>
      <c r="D66" s="171">
        <v>34.13381123058542</v>
      </c>
      <c r="E66" s="8"/>
      <c r="F66" s="8"/>
      <c r="H66" s="30"/>
    </row>
    <row r="67" spans="2:8" ht="15">
      <c r="B67" s="210" t="s">
        <v>19</v>
      </c>
      <c r="C67" s="171">
        <v>32.464023451379845</v>
      </c>
      <c r="D67" s="171">
        <v>33.262661027879005</v>
      </c>
      <c r="E67" s="8"/>
      <c r="F67" s="8"/>
      <c r="H67" s="30"/>
    </row>
    <row r="68" spans="2:8" ht="15">
      <c r="B68" s="210" t="s">
        <v>13</v>
      </c>
      <c r="C68" s="171">
        <v>21.67335597406607</v>
      </c>
      <c r="D68" s="171">
        <v>23.595505617977526</v>
      </c>
      <c r="E68" s="8"/>
      <c r="F68" s="8"/>
      <c r="H68" s="30"/>
    </row>
    <row r="69" spans="2:8" ht="15">
      <c r="B69" s="210" t="s">
        <v>12</v>
      </c>
      <c r="C69" s="171">
        <v>18.05083049829898</v>
      </c>
      <c r="D69" s="171">
        <v>17.64467990455777</v>
      </c>
      <c r="E69" s="8"/>
      <c r="F69" s="8"/>
      <c r="H69" s="30"/>
    </row>
    <row r="70" spans="2:8" ht="15">
      <c r="B70" s="210" t="s">
        <v>11</v>
      </c>
      <c r="C70" s="171">
        <v>16.161517403206883</v>
      </c>
      <c r="D70" s="171">
        <v>15.868618915710329</v>
      </c>
      <c r="E70" s="8"/>
      <c r="F70" s="8"/>
      <c r="H70" s="30"/>
    </row>
    <row r="71" spans="2:8" ht="15">
      <c r="B71" s="210" t="s">
        <v>14</v>
      </c>
      <c r="C71" s="171">
        <v>11.338336115211124</v>
      </c>
      <c r="D71" s="171">
        <v>12.463931171409664</v>
      </c>
      <c r="E71" s="8"/>
      <c r="F71" s="8"/>
      <c r="H71" s="30"/>
    </row>
    <row r="72" spans="2:8" ht="15">
      <c r="B72" s="210" t="s">
        <v>42</v>
      </c>
      <c r="C72" s="171">
        <v>11.479099102910618</v>
      </c>
      <c r="D72" s="171">
        <v>11.643622665098412</v>
      </c>
      <c r="E72" s="8"/>
      <c r="F72" s="8"/>
      <c r="H72" s="30"/>
    </row>
    <row r="73" spans="2:8" ht="15">
      <c r="B73" s="210" t="s">
        <v>16</v>
      </c>
      <c r="C73" s="171">
        <v>7.022756258113959</v>
      </c>
      <c r="D73" s="171">
        <v>7.394161047111962</v>
      </c>
      <c r="E73" s="8"/>
      <c r="F73" s="8"/>
      <c r="H73" s="30"/>
    </row>
    <row r="74" spans="2:8" ht="15">
      <c r="B74" s="210" t="s">
        <v>15</v>
      </c>
      <c r="C74" s="171">
        <v>6.637855358228105</v>
      </c>
      <c r="D74" s="171">
        <v>5.099705786204642</v>
      </c>
      <c r="E74" s="8"/>
      <c r="F74" s="8"/>
      <c r="H74" s="30"/>
    </row>
    <row r="75" spans="2:8" ht="15">
      <c r="B75" s="211" t="s">
        <v>17</v>
      </c>
      <c r="C75" s="212">
        <v>5.703906496788459</v>
      </c>
      <c r="D75" s="212">
        <v>4.400919252063094</v>
      </c>
      <c r="E75" s="8"/>
      <c r="F75" s="8"/>
      <c r="H75" s="30"/>
    </row>
    <row r="76" spans="2:8" ht="15">
      <c r="B76" s="213" t="s">
        <v>18</v>
      </c>
      <c r="C76" s="177">
        <v>3.830369357045144</v>
      </c>
      <c r="D76" s="177">
        <v>2.73972602739726</v>
      </c>
      <c r="E76" s="8"/>
      <c r="F76" s="8"/>
      <c r="H76" s="30"/>
    </row>
    <row r="77" spans="2:8" ht="15">
      <c r="B77" s="170"/>
      <c r="C77" s="176"/>
      <c r="D77" s="176"/>
      <c r="E77" s="8"/>
      <c r="F77" s="8"/>
      <c r="H77" s="30"/>
    </row>
    <row r="78" spans="2:8" ht="15">
      <c r="B78" s="210" t="s">
        <v>28</v>
      </c>
      <c r="C78" s="171">
        <v>14.553472987872107</v>
      </c>
      <c r="D78" s="171">
        <v>16.32275947028026</v>
      </c>
      <c r="E78" s="8"/>
      <c r="F78" s="8"/>
      <c r="H78" s="30"/>
    </row>
    <row r="79" spans="2:8" ht="15">
      <c r="B79" s="213" t="s">
        <v>27</v>
      </c>
      <c r="C79" s="177">
        <v>9.479891810402163</v>
      </c>
      <c r="D79" s="177">
        <v>8.608973309317177</v>
      </c>
      <c r="E79" s="8"/>
      <c r="F79" s="8"/>
      <c r="H79" s="30"/>
    </row>
    <row r="80" spans="2:14" ht="15">
      <c r="B80" s="15"/>
      <c r="C80" s="27"/>
      <c r="E80" s="8"/>
      <c r="F80" s="8"/>
      <c r="G80" s="30"/>
      <c r="H80" s="30"/>
      <c r="L80" s="28"/>
      <c r="M80" s="27"/>
      <c r="N80" s="27"/>
    </row>
    <row r="81" spans="2:14" ht="15">
      <c r="B81" s="15"/>
      <c r="C81" s="27"/>
      <c r="E81" s="30"/>
      <c r="F81" s="30"/>
      <c r="G81" s="30"/>
      <c r="H81" s="30"/>
      <c r="L81" s="28"/>
      <c r="M81" s="27"/>
      <c r="N81" s="27"/>
    </row>
    <row r="82" spans="2:14" ht="15">
      <c r="B82" s="15"/>
      <c r="C82" s="27"/>
      <c r="E82" s="30"/>
      <c r="F82" s="30"/>
      <c r="G82" s="30"/>
      <c r="H82" s="30"/>
      <c r="L82" s="28"/>
      <c r="M82" s="27"/>
      <c r="N82" s="27"/>
    </row>
    <row r="83" spans="2:14" ht="15">
      <c r="B83" s="15"/>
      <c r="C83" s="27"/>
      <c r="E83" s="30"/>
      <c r="L83" s="28"/>
      <c r="M83" s="27"/>
      <c r="N83" s="27"/>
    </row>
    <row r="84" spans="2:14" ht="15">
      <c r="B84" s="15"/>
      <c r="C84" s="27"/>
      <c r="E84" s="30"/>
      <c r="L84" s="28"/>
      <c r="M84" s="27"/>
      <c r="N84" s="27"/>
    </row>
    <row r="85" spans="2:5" ht="15">
      <c r="B85" s="15"/>
      <c r="C85" s="27"/>
      <c r="E85" s="30"/>
    </row>
    <row r="86" spans="2:5" ht="15">
      <c r="B86" s="15"/>
      <c r="C86" s="27"/>
      <c r="E86" s="30"/>
    </row>
    <row r="87" spans="2:5" ht="15">
      <c r="B87" s="15"/>
      <c r="C87" s="27"/>
      <c r="E87" s="30"/>
    </row>
    <row r="88" spans="2:5" ht="15">
      <c r="B88" s="15"/>
      <c r="C88" s="27"/>
      <c r="E88" s="30"/>
    </row>
    <row r="89" spans="2:5" ht="15">
      <c r="B89" s="15"/>
      <c r="C89" s="27"/>
      <c r="E89" s="30"/>
    </row>
    <row r="90" spans="2:5" ht="15">
      <c r="B90" s="15"/>
      <c r="C90" s="27"/>
      <c r="E90" s="30"/>
    </row>
    <row r="91" spans="2:5" ht="15">
      <c r="B91" s="15"/>
      <c r="C91" s="27"/>
      <c r="E91" s="30"/>
    </row>
    <row r="92" spans="2:5" ht="15">
      <c r="B92" s="15"/>
      <c r="C92" s="27"/>
      <c r="E92" s="30"/>
    </row>
    <row r="93" spans="2:5" ht="15">
      <c r="B93" s="15"/>
      <c r="C93" s="27"/>
      <c r="E93" s="30"/>
    </row>
    <row r="94" spans="2:5" ht="15">
      <c r="B94" s="15"/>
      <c r="C94" s="27"/>
      <c r="E94" s="30"/>
    </row>
    <row r="95" spans="2:5" ht="15">
      <c r="B95" s="15"/>
      <c r="C95" s="27"/>
      <c r="E95" s="30"/>
    </row>
    <row r="96" spans="2:5" ht="15">
      <c r="B96" s="15"/>
      <c r="C96" s="27"/>
      <c r="E96" s="30"/>
    </row>
    <row r="97" spans="2:5" ht="15">
      <c r="B97" s="15"/>
      <c r="C97" s="27"/>
      <c r="E97" s="30"/>
    </row>
    <row r="98" spans="2:5" ht="15">
      <c r="B98" s="15"/>
      <c r="C98" s="27"/>
      <c r="E98" s="30"/>
    </row>
    <row r="99" spans="2:5" ht="15">
      <c r="B99" s="15"/>
      <c r="C99" s="27"/>
      <c r="E99" s="30"/>
    </row>
    <row r="100" spans="2:5" ht="15">
      <c r="B100" s="15"/>
      <c r="C100" s="27"/>
      <c r="E100" s="30"/>
    </row>
    <row r="101" spans="2:5" ht="15">
      <c r="B101" s="15"/>
      <c r="C101" s="27"/>
      <c r="E101" s="30"/>
    </row>
    <row r="102" spans="2:5" ht="15">
      <c r="B102" s="15"/>
      <c r="C102" s="27"/>
      <c r="E102" s="30"/>
    </row>
    <row r="103" spans="2:5" ht="15">
      <c r="B103" s="15"/>
      <c r="C103" s="27"/>
      <c r="E103" s="30"/>
    </row>
    <row r="104" spans="2:5" ht="15">
      <c r="B104" s="15"/>
      <c r="C104" s="27"/>
      <c r="E104" s="30"/>
    </row>
    <row r="105" spans="2:5" ht="15">
      <c r="B105" s="15"/>
      <c r="C105" s="27"/>
      <c r="E105" s="30"/>
    </row>
    <row r="106" spans="2:5" ht="15">
      <c r="B106" s="15"/>
      <c r="C106" s="27"/>
      <c r="E106" s="30"/>
    </row>
    <row r="107" spans="2:5" ht="15">
      <c r="B107" s="15"/>
      <c r="C107" s="27"/>
      <c r="E107" s="30"/>
    </row>
    <row r="108" spans="2:5" ht="15">
      <c r="B108" s="15"/>
      <c r="C108" s="27"/>
      <c r="E108" s="30"/>
    </row>
    <row r="109" spans="2:5" ht="15">
      <c r="B109" s="15"/>
      <c r="C109" s="27"/>
      <c r="E109" s="30"/>
    </row>
    <row r="110" spans="2:5" ht="15">
      <c r="B110" s="15"/>
      <c r="C110" s="27"/>
      <c r="E110" s="30"/>
    </row>
    <row r="111" spans="2:5" ht="15">
      <c r="B111" s="15"/>
      <c r="C111" s="27"/>
      <c r="E111" s="30"/>
    </row>
    <row r="112" spans="2:5" ht="15">
      <c r="B112" s="15"/>
      <c r="C112" s="27"/>
      <c r="E112" s="30"/>
    </row>
    <row r="113" spans="2:5" ht="15">
      <c r="B113" s="15"/>
      <c r="C113" s="27"/>
      <c r="E113" s="30"/>
    </row>
    <row r="114" spans="2:5" ht="15">
      <c r="B114" s="15"/>
      <c r="C114" s="27"/>
      <c r="E114" s="30"/>
    </row>
    <row r="115" spans="2:5" ht="15">
      <c r="B115" s="15"/>
      <c r="C115" s="27"/>
      <c r="E115" s="3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F73"/>
  <sheetViews>
    <sheetView showGridLines="0" zoomScalePageLayoutView="125" workbookViewId="0" topLeftCell="A1">
      <selection activeCell="B2" sqref="B2"/>
    </sheetView>
  </sheetViews>
  <sheetFormatPr defaultColWidth="8.8515625" defaultRowHeight="12.75" customHeight="1"/>
  <cols>
    <col min="1" max="1" width="7.140625" style="3" customWidth="1"/>
    <col min="2" max="16384" width="8.8515625" style="3" customWidth="1"/>
  </cols>
  <sheetData>
    <row r="1" ht="12" customHeight="1"/>
    <row r="2" ht="15">
      <c r="B2" s="52" t="s">
        <v>75</v>
      </c>
    </row>
    <row r="3" ht="12.75" customHeight="1">
      <c r="B3" s="49" t="s">
        <v>90</v>
      </c>
    </row>
    <row r="4" ht="12"/>
    <row r="5" ht="12"/>
    <row r="6" ht="12"/>
    <row r="7" ht="12"/>
    <row r="8" ht="12"/>
    <row r="9" ht="12"/>
    <row r="10" ht="12"/>
    <row r="11" ht="12"/>
    <row r="41" ht="15" customHeight="1">
      <c r="B41" s="31" t="s">
        <v>47</v>
      </c>
    </row>
    <row r="42" ht="15" customHeight="1">
      <c r="B42" s="86" t="s">
        <v>43</v>
      </c>
    </row>
    <row r="45" spans="3:6" ht="12.75" customHeight="1">
      <c r="C45" s="194"/>
      <c r="D45" s="194">
        <v>2022</v>
      </c>
      <c r="E45" s="194" t="s">
        <v>58</v>
      </c>
      <c r="F45" s="33"/>
    </row>
    <row r="46" spans="3:6" ht="12.75" customHeight="1">
      <c r="C46" s="136" t="s">
        <v>23</v>
      </c>
      <c r="D46" s="195">
        <v>245057</v>
      </c>
      <c r="E46" s="196">
        <v>32.99133539402686</v>
      </c>
      <c r="F46" s="33"/>
    </row>
    <row r="47" spans="3:6" ht="12.75" customHeight="1">
      <c r="C47" s="138" t="s">
        <v>19</v>
      </c>
      <c r="D47" s="197">
        <v>88719</v>
      </c>
      <c r="E47" s="152">
        <v>11.943989703712479</v>
      </c>
      <c r="F47" s="33"/>
    </row>
    <row r="48" spans="3:6" ht="12.75" customHeight="1">
      <c r="C48" s="138" t="s">
        <v>20</v>
      </c>
      <c r="D48" s="197">
        <v>50591</v>
      </c>
      <c r="E48" s="152">
        <v>6.81092418873655</v>
      </c>
      <c r="F48" s="33"/>
    </row>
    <row r="49" spans="3:6" ht="12.75" customHeight="1">
      <c r="C49" s="138" t="s">
        <v>25</v>
      </c>
      <c r="D49" s="197">
        <v>42359</v>
      </c>
      <c r="E49" s="152">
        <v>5.702673157492272</v>
      </c>
      <c r="F49" s="33"/>
    </row>
    <row r="50" spans="3:6" ht="12.75" customHeight="1">
      <c r="C50" s="138" t="s">
        <v>42</v>
      </c>
      <c r="D50" s="197">
        <v>35390</v>
      </c>
      <c r="E50" s="152">
        <v>4.764456267703475</v>
      </c>
      <c r="F50" s="33"/>
    </row>
    <row r="51" spans="3:6" ht="12.75" customHeight="1">
      <c r="C51" s="138" t="s">
        <v>52</v>
      </c>
      <c r="D51" s="197">
        <v>35032</v>
      </c>
      <c r="E51" s="152">
        <v>4.716259733545865</v>
      </c>
      <c r="F51" s="33"/>
    </row>
    <row r="52" spans="3:6" ht="12.75" customHeight="1">
      <c r="C52" s="138" t="s">
        <v>22</v>
      </c>
      <c r="D52" s="197">
        <v>31246</v>
      </c>
      <c r="E52" s="152">
        <v>4.206561190750573</v>
      </c>
      <c r="F52" s="33"/>
    </row>
    <row r="53" spans="3:6" ht="12.75" customHeight="1">
      <c r="C53" s="138" t="s">
        <v>7</v>
      </c>
      <c r="D53" s="197">
        <v>26316</v>
      </c>
      <c r="E53" s="152">
        <v>3.542849142155543</v>
      </c>
      <c r="F53" s="33"/>
    </row>
    <row r="54" spans="3:6" ht="12.75" customHeight="1">
      <c r="C54" s="199" t="s">
        <v>44</v>
      </c>
      <c r="D54" s="200">
        <f>SUM(D55:D72)</f>
        <v>188082</v>
      </c>
      <c r="E54" s="201">
        <f aca="true" t="shared" si="0" ref="E54">D54/$D$73*100</f>
        <v>25.32095122187638</v>
      </c>
      <c r="F54" s="33"/>
    </row>
    <row r="55" spans="3:6" ht="12.75" customHeight="1">
      <c r="C55" s="136" t="s">
        <v>26</v>
      </c>
      <c r="D55" s="195">
        <v>25285</v>
      </c>
      <c r="E55" s="196">
        <v>3.4040485088692396</v>
      </c>
      <c r="F55" s="33"/>
    </row>
    <row r="56" spans="3:6" ht="12.75" customHeight="1">
      <c r="C56" s="138" t="s">
        <v>21</v>
      </c>
      <c r="D56" s="197">
        <v>23518</v>
      </c>
      <c r="E56" s="152">
        <v>3.166162263460026</v>
      </c>
      <c r="F56" s="33"/>
    </row>
    <row r="57" spans="3:6" ht="12.75" customHeight="1">
      <c r="C57" s="138" t="s">
        <v>24</v>
      </c>
      <c r="D57" s="202">
        <v>22984</v>
      </c>
      <c r="E57" s="152">
        <v>3.0942713437947638</v>
      </c>
      <c r="F57" s="34"/>
    </row>
    <row r="58" spans="3:6" ht="12.75" customHeight="1">
      <c r="C58" s="138" t="s">
        <v>4</v>
      </c>
      <c r="D58" s="202">
        <v>21741</v>
      </c>
      <c r="E58" s="152">
        <v>2.92692974614697</v>
      </c>
      <c r="F58" s="34"/>
    </row>
    <row r="59" spans="3:6" ht="12.75" customHeight="1">
      <c r="C59" s="138" t="s">
        <v>14</v>
      </c>
      <c r="D59" s="202">
        <v>18833</v>
      </c>
      <c r="E59" s="152">
        <v>2.535433876509171</v>
      </c>
      <c r="F59" s="34"/>
    </row>
    <row r="60" spans="3:6" ht="12.75" customHeight="1">
      <c r="C60" s="138" t="s">
        <v>16</v>
      </c>
      <c r="D60" s="202">
        <v>12818</v>
      </c>
      <c r="E60" s="152">
        <v>1.7256513263470799</v>
      </c>
      <c r="F60" s="34"/>
    </row>
    <row r="61" spans="3:6" ht="12.75" customHeight="1">
      <c r="C61" s="138" t="s">
        <v>10</v>
      </c>
      <c r="D61" s="202">
        <v>11428</v>
      </c>
      <c r="E61" s="152">
        <v>1.5385195317127809</v>
      </c>
      <c r="F61" s="34"/>
    </row>
    <row r="62" spans="3:6" ht="12.75" customHeight="1">
      <c r="C62" s="138" t="s">
        <v>5</v>
      </c>
      <c r="D62" s="202">
        <v>10592</v>
      </c>
      <c r="E62" s="152">
        <v>1.425971200551433</v>
      </c>
      <c r="F62" s="34"/>
    </row>
    <row r="63" spans="3:6" ht="12.75" customHeight="1">
      <c r="C63" s="138" t="s">
        <v>9</v>
      </c>
      <c r="D63" s="202">
        <v>9266</v>
      </c>
      <c r="E63" s="152">
        <v>1.2474555461017351</v>
      </c>
      <c r="F63" s="34"/>
    </row>
    <row r="64" spans="3:6" ht="12.75" customHeight="1">
      <c r="C64" s="138" t="s">
        <v>8</v>
      </c>
      <c r="D64" s="202">
        <v>8805</v>
      </c>
      <c r="E64" s="152">
        <v>1.1853924113345324</v>
      </c>
      <c r="F64" s="34"/>
    </row>
    <row r="65" spans="3:6" ht="12.75" customHeight="1">
      <c r="C65" s="138" t="s">
        <v>3</v>
      </c>
      <c r="D65" s="202">
        <v>6765</v>
      </c>
      <c r="E65" s="152">
        <v>0.9107529429503818</v>
      </c>
      <c r="F65" s="34"/>
    </row>
    <row r="66" spans="3:6" ht="12.75" customHeight="1">
      <c r="C66" s="138" t="s">
        <v>13</v>
      </c>
      <c r="D66" s="202">
        <v>4999</v>
      </c>
      <c r="E66" s="152">
        <v>0.6730013247315534</v>
      </c>
      <c r="F66" s="34"/>
    </row>
    <row r="67" spans="3:6" ht="12.75" customHeight="1">
      <c r="C67" s="138" t="s">
        <v>6</v>
      </c>
      <c r="D67" s="202">
        <v>2743</v>
      </c>
      <c r="E67" s="152">
        <v>0.36928238322437507</v>
      </c>
      <c r="F67" s="34"/>
    </row>
    <row r="68" spans="3:6" ht="12.75" customHeight="1">
      <c r="C68" s="138" t="s">
        <v>11</v>
      </c>
      <c r="D68" s="202">
        <v>2406</v>
      </c>
      <c r="E68" s="152">
        <v>0.32391302006483647</v>
      </c>
      <c r="F68" s="34"/>
    </row>
    <row r="69" spans="3:6" ht="12.75" customHeight="1">
      <c r="C69" s="138" t="s">
        <v>12</v>
      </c>
      <c r="D69" s="202">
        <v>2182</v>
      </c>
      <c r="E69" s="152">
        <v>0.29375652941873365</v>
      </c>
      <c r="F69" s="34"/>
    </row>
    <row r="70" spans="3:6" ht="12.75" customHeight="1">
      <c r="C70" s="138" t="s">
        <v>17</v>
      </c>
      <c r="D70" s="202">
        <v>2106</v>
      </c>
      <c r="E70" s="152">
        <v>0.2835248629495202</v>
      </c>
      <c r="F70" s="34"/>
    </row>
    <row r="71" spans="3:5" ht="12.75" customHeight="1">
      <c r="C71" s="199" t="s">
        <v>15</v>
      </c>
      <c r="D71" s="203">
        <v>1585</v>
      </c>
      <c r="E71" s="201">
        <v>0.21338409675925427</v>
      </c>
    </row>
    <row r="72" spans="3:5" ht="12.75" customHeight="1">
      <c r="C72" s="140" t="s">
        <v>18</v>
      </c>
      <c r="D72" s="207">
        <v>26</v>
      </c>
      <c r="E72" s="198">
        <v>0.0035003069499940764</v>
      </c>
    </row>
    <row r="73" spans="3:5" ht="12.75" customHeight="1">
      <c r="C73" s="204" t="s">
        <v>0</v>
      </c>
      <c r="D73" s="205">
        <f>SUM(D46:D53)+SUM(D55:D72)</f>
        <v>742792</v>
      </c>
      <c r="E73" s="20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V120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7.140625" style="16" customWidth="1"/>
    <col min="2" max="2" width="13.57421875" style="16" customWidth="1"/>
    <col min="3" max="3" width="7.421875" style="16" customWidth="1"/>
    <col min="4" max="5" width="6.421875" style="16" customWidth="1"/>
    <col min="6" max="6" width="5.421875" style="16" customWidth="1"/>
    <col min="7" max="7" width="6.28125" style="16" customWidth="1"/>
    <col min="8" max="8" width="5.7109375" style="16" customWidth="1"/>
    <col min="9" max="15" width="8.8515625" style="16" customWidth="1"/>
    <col min="16" max="16" width="9.7109375" style="16" customWidth="1"/>
    <col min="17" max="16384" width="8.8515625" style="16" customWidth="1"/>
  </cols>
  <sheetData>
    <row r="1" ht="12" customHeight="1">
      <c r="B1" s="2"/>
    </row>
    <row r="2" ht="15">
      <c r="B2" s="50" t="s">
        <v>76</v>
      </c>
    </row>
    <row r="3" spans="2:22" ht="12">
      <c r="B3" s="51" t="s">
        <v>91</v>
      </c>
      <c r="I3" s="101"/>
      <c r="V3" s="101"/>
    </row>
    <row r="4" ht="12">
      <c r="B4" s="51"/>
    </row>
    <row r="5" ht="12">
      <c r="B5" s="51"/>
    </row>
    <row r="6" spans="1:5" ht="12.75" customHeight="1">
      <c r="A6" s="9"/>
      <c r="B6" s="36"/>
      <c r="C6" s="37"/>
      <c r="D6" s="37"/>
      <c r="E6" s="37"/>
    </row>
    <row r="7" spans="1:5" ht="12">
      <c r="A7" s="1"/>
      <c r="B7" s="38"/>
      <c r="C7" s="39"/>
      <c r="D7" s="39"/>
      <c r="E7" s="39"/>
    </row>
    <row r="8" spans="1:5" ht="12">
      <c r="A8" s="1"/>
      <c r="B8" s="38"/>
      <c r="C8" s="39"/>
      <c r="D8" s="39"/>
      <c r="E8" s="39"/>
    </row>
    <row r="9" spans="1:5" ht="12">
      <c r="A9" s="1"/>
      <c r="B9" s="38"/>
      <c r="C9" s="39"/>
      <c r="D9" s="39"/>
      <c r="E9" s="39"/>
    </row>
    <row r="10" spans="1:5" ht="12">
      <c r="A10" s="1"/>
      <c r="B10" s="38"/>
      <c r="C10" s="39"/>
      <c r="D10" s="39"/>
      <c r="E10" s="39"/>
    </row>
    <row r="11" spans="1:5" ht="12">
      <c r="A11" s="1"/>
      <c r="B11" s="38"/>
      <c r="C11" s="39"/>
      <c r="D11" s="39"/>
      <c r="E11" s="39"/>
    </row>
    <row r="12" spans="1:5" ht="12">
      <c r="A12" s="1"/>
      <c r="B12" s="38"/>
      <c r="C12" s="39"/>
      <c r="D12" s="39"/>
      <c r="E12" s="39"/>
    </row>
    <row r="13" spans="1:5" ht="12">
      <c r="A13" s="1"/>
      <c r="B13" s="38"/>
      <c r="C13" s="39"/>
      <c r="D13" s="39"/>
      <c r="E13" s="39"/>
    </row>
    <row r="14" spans="1:5" ht="12">
      <c r="A14" s="1"/>
      <c r="B14" s="38"/>
      <c r="C14" s="39"/>
      <c r="D14" s="39"/>
      <c r="E14" s="39"/>
    </row>
    <row r="15" spans="1:5" ht="12">
      <c r="A15" s="1"/>
      <c r="B15" s="38"/>
      <c r="C15" s="39"/>
      <c r="D15" s="39"/>
      <c r="E15" s="39"/>
    </row>
    <row r="16" spans="1:5" ht="12">
      <c r="A16" s="1"/>
      <c r="B16" s="38"/>
      <c r="C16" s="39"/>
      <c r="D16" s="39"/>
      <c r="E16" s="39"/>
    </row>
    <row r="17" spans="1:5" ht="12">
      <c r="A17" s="1"/>
      <c r="B17" s="38"/>
      <c r="C17" s="39"/>
      <c r="D17" s="39"/>
      <c r="E17" s="40"/>
    </row>
    <row r="18" spans="1:5" ht="12">
      <c r="A18" s="1"/>
      <c r="B18" s="38"/>
      <c r="C18" s="39"/>
      <c r="D18" s="38"/>
      <c r="E18" s="39"/>
    </row>
    <row r="19" spans="1:5" ht="12">
      <c r="A19" s="1"/>
      <c r="B19" s="38"/>
      <c r="C19" s="39"/>
      <c r="D19" s="39"/>
      <c r="E19" s="39"/>
    </row>
    <row r="20" spans="1:5" ht="12">
      <c r="A20" s="1"/>
      <c r="B20" s="38"/>
      <c r="C20" s="39"/>
      <c r="D20" s="39"/>
      <c r="E20" s="39"/>
    </row>
    <row r="21" spans="1:5" ht="12">
      <c r="A21" s="1"/>
      <c r="B21" s="38"/>
      <c r="C21" s="39"/>
      <c r="D21" s="39"/>
      <c r="E21" s="39"/>
    </row>
    <row r="22" spans="1:5" ht="12">
      <c r="A22" s="1"/>
      <c r="B22" s="38"/>
      <c r="C22" s="39"/>
      <c r="D22" s="39"/>
      <c r="E22" s="39"/>
    </row>
    <row r="23" spans="1:5" ht="12">
      <c r="A23" s="1"/>
      <c r="B23" s="38"/>
      <c r="C23" s="39"/>
      <c r="D23" s="39"/>
      <c r="E23" s="39"/>
    </row>
    <row r="24" spans="1:5" ht="12">
      <c r="A24" s="1"/>
      <c r="B24" s="38"/>
      <c r="C24" s="39"/>
      <c r="D24" s="39"/>
      <c r="E24" s="39"/>
    </row>
    <row r="25" spans="1:5" ht="12">
      <c r="A25" s="1"/>
      <c r="B25" s="38"/>
      <c r="C25" s="39"/>
      <c r="D25" s="39"/>
      <c r="E25" s="39"/>
    </row>
    <row r="26" spans="1:5" ht="12">
      <c r="A26" s="1"/>
      <c r="B26" s="38"/>
      <c r="C26" s="39"/>
      <c r="D26" s="39"/>
      <c r="E26" s="39"/>
    </row>
    <row r="27" spans="1:5" ht="12">
      <c r="A27" s="1"/>
      <c r="B27" s="38"/>
      <c r="C27" s="39"/>
      <c r="D27" s="39"/>
      <c r="E27" s="39"/>
    </row>
    <row r="28" spans="1:5" ht="12">
      <c r="A28" s="1"/>
      <c r="B28" s="38"/>
      <c r="C28" s="39"/>
      <c r="D28" s="39"/>
      <c r="E28" s="39"/>
    </row>
    <row r="29" spans="1:5" ht="12">
      <c r="A29" s="1"/>
      <c r="B29" s="38"/>
      <c r="C29" s="39"/>
      <c r="D29" s="39"/>
      <c r="E29" s="39"/>
    </row>
    <row r="30" spans="1:5" ht="12">
      <c r="A30" s="1"/>
      <c r="B30" s="38"/>
      <c r="C30" s="39"/>
      <c r="D30" s="39"/>
      <c r="E30" s="40"/>
    </row>
    <row r="31" spans="1:5" ht="12">
      <c r="A31" s="1"/>
      <c r="C31" s="39"/>
      <c r="D31" s="39"/>
      <c r="E31" s="40"/>
    </row>
    <row r="32" ht="12">
      <c r="A32" s="1"/>
    </row>
    <row r="33" spans="1:2" ht="12">
      <c r="A33" s="1"/>
      <c r="B33" s="14"/>
    </row>
    <row r="34" spans="1:2" ht="12">
      <c r="A34" s="1"/>
      <c r="B34" s="14"/>
    </row>
    <row r="35" spans="1:2" ht="12">
      <c r="A35" s="1"/>
      <c r="B35" s="14"/>
    </row>
    <row r="36" spans="1:2" ht="12">
      <c r="A36" s="1"/>
      <c r="B36" s="14"/>
    </row>
    <row r="37" spans="1:2" ht="12">
      <c r="A37" s="1"/>
      <c r="B37" s="14"/>
    </row>
    <row r="38" spans="1:2" ht="12">
      <c r="A38" s="1"/>
      <c r="B38" s="14"/>
    </row>
    <row r="39" spans="1:2" ht="12">
      <c r="A39" s="1"/>
      <c r="B39" s="14"/>
    </row>
    <row r="40" spans="1:2" ht="12">
      <c r="A40" s="1"/>
      <c r="B40" s="14"/>
    </row>
    <row r="41" spans="1:2" ht="12">
      <c r="A41" s="1"/>
      <c r="B41" s="14"/>
    </row>
    <row r="42" spans="1:2" ht="12">
      <c r="A42" s="1"/>
      <c r="B42" s="14"/>
    </row>
    <row r="43" spans="1:2" ht="12">
      <c r="A43" s="1"/>
      <c r="B43" s="14"/>
    </row>
    <row r="44" spans="1:2" ht="12">
      <c r="A44" s="1"/>
      <c r="B44" s="14"/>
    </row>
    <row r="45" spans="1:2" ht="15">
      <c r="A45" s="1"/>
      <c r="B45" s="14"/>
    </row>
    <row r="46" spans="1:2" ht="15">
      <c r="A46" s="1"/>
      <c r="B46" s="14"/>
    </row>
    <row r="47" spans="1:2" ht="15" customHeight="1">
      <c r="A47" s="1"/>
      <c r="B47" s="31" t="s">
        <v>49</v>
      </c>
    </row>
    <row r="48" spans="1:2" ht="15" customHeight="1">
      <c r="A48" s="1"/>
      <c r="B48" s="86" t="s">
        <v>43</v>
      </c>
    </row>
    <row r="49" ht="15" customHeight="1">
      <c r="A49" s="1"/>
    </row>
    <row r="50" ht="15">
      <c r="A50" s="1"/>
    </row>
    <row r="51" spans="1:15" ht="15">
      <c r="A51" s="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5">
      <c r="A52" s="1"/>
      <c r="B52" s="15"/>
      <c r="C52" s="39"/>
      <c r="D52" s="39"/>
      <c r="E52" s="1"/>
      <c r="O52" s="14"/>
    </row>
    <row r="53" spans="1:15" ht="48">
      <c r="A53" s="1"/>
      <c r="B53" s="141"/>
      <c r="C53" s="187" t="s">
        <v>59</v>
      </c>
      <c r="D53" s="187" t="s">
        <v>60</v>
      </c>
      <c r="E53" s="1"/>
      <c r="O53" s="14"/>
    </row>
    <row r="54" spans="1:15" ht="15">
      <c r="A54" s="1"/>
      <c r="B54" s="163" t="s">
        <v>54</v>
      </c>
      <c r="C54" s="188">
        <v>27.521664851445827</v>
      </c>
      <c r="D54" s="188">
        <v>6.745890173978483</v>
      </c>
      <c r="E54" s="1"/>
      <c r="O54" s="14"/>
    </row>
    <row r="55" spans="1:15" ht="15">
      <c r="A55" s="1"/>
      <c r="B55" s="164"/>
      <c r="C55" s="189"/>
      <c r="D55" s="189"/>
      <c r="E55" s="1"/>
      <c r="O55" s="14"/>
    </row>
    <row r="56" spans="1:15" ht="15">
      <c r="A56" s="1"/>
      <c r="B56" s="166" t="s">
        <v>10</v>
      </c>
      <c r="C56" s="190">
        <v>9.301715085754287</v>
      </c>
      <c r="D56" s="190">
        <v>11.025551277563878</v>
      </c>
      <c r="E56" s="1"/>
      <c r="O56" s="14"/>
    </row>
    <row r="57" spans="1:15" ht="15">
      <c r="A57" s="1"/>
      <c r="B57" s="166" t="s">
        <v>7</v>
      </c>
      <c r="C57" s="190">
        <v>44.216446268429856</v>
      </c>
      <c r="D57" s="190">
        <v>4.529563763489892</v>
      </c>
      <c r="E57" s="1"/>
      <c r="O57" s="14"/>
    </row>
    <row r="58" spans="1:15" ht="15">
      <c r="A58" s="15"/>
      <c r="B58" s="166" t="s">
        <v>52</v>
      </c>
      <c r="C58" s="190">
        <v>15.962548527060974</v>
      </c>
      <c r="D58" s="190">
        <v>3.1342772322448047</v>
      </c>
      <c r="E58" s="39"/>
      <c r="O58" s="14"/>
    </row>
    <row r="59" spans="1:15" ht="15">
      <c r="A59" s="1"/>
      <c r="B59" s="166" t="s">
        <v>11</v>
      </c>
      <c r="C59" s="190">
        <v>4.945968412302577</v>
      </c>
      <c r="D59" s="190">
        <v>5.361596009975062</v>
      </c>
      <c r="E59" s="15"/>
      <c r="O59" s="14"/>
    </row>
    <row r="60" spans="1:15" ht="15">
      <c r="A60" s="15"/>
      <c r="B60" s="166" t="s">
        <v>42</v>
      </c>
      <c r="C60" s="190">
        <v>8.471319581802769</v>
      </c>
      <c r="D60" s="190">
        <v>4.266742017519073</v>
      </c>
      <c r="E60" s="15"/>
      <c r="O60" s="14"/>
    </row>
    <row r="61" spans="1:15" ht="15">
      <c r="A61" s="15"/>
      <c r="B61" s="166" t="s">
        <v>6</v>
      </c>
      <c r="C61" s="190">
        <v>30.113014947138172</v>
      </c>
      <c r="D61" s="190">
        <v>7.145461173897193</v>
      </c>
      <c r="E61" s="15"/>
      <c r="O61" s="14"/>
    </row>
    <row r="62" spans="1:15" ht="15">
      <c r="A62" s="15"/>
      <c r="B62" s="166" t="s">
        <v>12</v>
      </c>
      <c r="C62" s="190">
        <v>17.827681026581118</v>
      </c>
      <c r="D62" s="190">
        <v>15.444546287809349</v>
      </c>
      <c r="E62" s="15"/>
      <c r="O62" s="14"/>
    </row>
    <row r="63" spans="1:15" ht="15">
      <c r="A63" s="15"/>
      <c r="B63" s="166" t="s">
        <v>13</v>
      </c>
      <c r="C63" s="190">
        <v>2.5805161032206443</v>
      </c>
      <c r="D63" s="190">
        <v>0.9401880376075216</v>
      </c>
      <c r="E63" s="15"/>
      <c r="O63" s="14"/>
    </row>
    <row r="64" spans="1:15" ht="15">
      <c r="A64" s="15"/>
      <c r="B64" s="166" t="s">
        <v>19</v>
      </c>
      <c r="C64" s="190">
        <v>5.0203451346385775</v>
      </c>
      <c r="D64" s="190">
        <v>2.9925945964224123</v>
      </c>
      <c r="E64" s="15"/>
      <c r="O64" s="14"/>
    </row>
    <row r="65" spans="1:15" ht="15">
      <c r="A65" s="15"/>
      <c r="B65" s="166" t="s">
        <v>16</v>
      </c>
      <c r="C65" s="190">
        <v>2.4106724918083944</v>
      </c>
      <c r="D65" s="190">
        <v>4.688718988921829</v>
      </c>
      <c r="E65" s="15"/>
      <c r="O65" s="14"/>
    </row>
    <row r="66" spans="1:15" ht="15">
      <c r="A66" s="15"/>
      <c r="B66" s="166" t="s">
        <v>8</v>
      </c>
      <c r="C66" s="190">
        <v>30.789324247586595</v>
      </c>
      <c r="D66" s="190">
        <v>3.8046564452015903</v>
      </c>
      <c r="E66" s="15"/>
      <c r="O66" s="14"/>
    </row>
    <row r="67" spans="1:15" ht="15">
      <c r="A67" s="1"/>
      <c r="B67" s="166" t="s">
        <v>14</v>
      </c>
      <c r="C67" s="190">
        <v>4.0885679392555625</v>
      </c>
      <c r="D67" s="190">
        <v>4.385918334837785</v>
      </c>
      <c r="E67" s="15"/>
      <c r="O67" s="14"/>
    </row>
    <row r="68" spans="1:15" ht="15">
      <c r="A68" s="15"/>
      <c r="B68" s="166" t="s">
        <v>5</v>
      </c>
      <c r="C68" s="190">
        <v>32.921072507552864</v>
      </c>
      <c r="D68" s="190">
        <v>7.316842900302115</v>
      </c>
      <c r="E68" s="15"/>
      <c r="O68" s="14"/>
    </row>
    <row r="69" spans="1:15" ht="15">
      <c r="A69" s="15"/>
      <c r="B69" s="166" t="s">
        <v>20</v>
      </c>
      <c r="C69" s="190">
        <v>68.51218596192999</v>
      </c>
      <c r="D69" s="190">
        <v>11.215433575141825</v>
      </c>
      <c r="E69" s="15"/>
      <c r="O69" s="14"/>
    </row>
    <row r="70" spans="1:15" ht="15">
      <c r="A70" s="15"/>
      <c r="B70" s="166" t="s">
        <v>3</v>
      </c>
      <c r="C70" s="190">
        <v>46.69623059866962</v>
      </c>
      <c r="D70" s="190">
        <v>23.562453806356245</v>
      </c>
      <c r="E70" s="15"/>
      <c r="O70" s="14"/>
    </row>
    <row r="71" spans="2:15" ht="15">
      <c r="B71" s="166" t="s">
        <v>21</v>
      </c>
      <c r="C71" s="190">
        <v>27.71068968449698</v>
      </c>
      <c r="D71" s="190">
        <v>4.196785440938855</v>
      </c>
      <c r="E71" s="15"/>
      <c r="O71" s="14"/>
    </row>
    <row r="72" spans="1:15" ht="15">
      <c r="A72" s="15"/>
      <c r="B72" s="166" t="s">
        <v>22</v>
      </c>
      <c r="C72" s="190">
        <v>11.134225180823146</v>
      </c>
      <c r="D72" s="190">
        <v>5.747935735774179</v>
      </c>
      <c r="E72" s="15"/>
      <c r="O72" s="14"/>
    </row>
    <row r="73" spans="1:15" ht="15">
      <c r="A73" s="15"/>
      <c r="B73" s="166" t="s">
        <v>9</v>
      </c>
      <c r="C73" s="190">
        <v>17.31059788473991</v>
      </c>
      <c r="D73" s="190">
        <v>7.392618173969351</v>
      </c>
      <c r="E73" s="15"/>
      <c r="O73" s="14"/>
    </row>
    <row r="74" spans="2:15" ht="15">
      <c r="B74" s="166" t="s">
        <v>23</v>
      </c>
      <c r="C74" s="190">
        <v>31.71425423472906</v>
      </c>
      <c r="D74" s="190">
        <v>8.875894179721453</v>
      </c>
      <c r="E74" s="15"/>
      <c r="O74" s="14"/>
    </row>
    <row r="75" spans="1:15" ht="15">
      <c r="A75" s="15"/>
      <c r="B75" s="166" t="s">
        <v>24</v>
      </c>
      <c r="C75" s="190">
        <v>29.50748346675949</v>
      </c>
      <c r="D75" s="190">
        <v>5.682213713887922</v>
      </c>
      <c r="E75" s="15"/>
      <c r="O75" s="14"/>
    </row>
    <row r="76" spans="1:15" ht="15">
      <c r="A76" s="15"/>
      <c r="B76" s="166" t="s">
        <v>25</v>
      </c>
      <c r="C76" s="191">
        <v>39.59489128638542</v>
      </c>
      <c r="D76" s="191">
        <v>6.784862721027409</v>
      </c>
      <c r="E76" s="15"/>
      <c r="O76" s="14"/>
    </row>
    <row r="77" spans="1:15" ht="15">
      <c r="A77" s="1"/>
      <c r="B77" s="166" t="s">
        <v>4</v>
      </c>
      <c r="C77" s="190">
        <v>43.7928338162918</v>
      </c>
      <c r="D77" s="190">
        <v>5.979485764224276</v>
      </c>
      <c r="E77" s="15"/>
      <c r="O77" s="14"/>
    </row>
    <row r="78" spans="1:15" ht="15">
      <c r="A78" s="15"/>
      <c r="B78" s="166" t="s">
        <v>26</v>
      </c>
      <c r="C78" s="190">
        <v>37.5993672137631</v>
      </c>
      <c r="D78" s="190">
        <v>3.765078109551117</v>
      </c>
      <c r="E78" s="15"/>
      <c r="O78" s="14"/>
    </row>
    <row r="79" spans="1:15" ht="15">
      <c r="A79" s="15"/>
      <c r="B79" s="167" t="s">
        <v>15</v>
      </c>
      <c r="C79" s="192">
        <v>10.53627760252366</v>
      </c>
      <c r="D79" s="192">
        <v>9.968454258675079</v>
      </c>
      <c r="E79" s="15"/>
      <c r="O79" s="14"/>
    </row>
    <row r="80" spans="1:15" ht="15">
      <c r="A80" s="15"/>
      <c r="B80" s="168" t="s">
        <v>17</v>
      </c>
      <c r="C80" s="193">
        <v>2.849002849002849</v>
      </c>
      <c r="D80" s="193">
        <v>3.2288698955365627</v>
      </c>
      <c r="E80" s="15"/>
      <c r="O80" s="14"/>
    </row>
    <row r="81" spans="2:15" ht="15">
      <c r="B81" s="169"/>
      <c r="C81" s="176"/>
      <c r="D81" s="176"/>
      <c r="O81" s="14"/>
    </row>
    <row r="82" spans="2:15" ht="15">
      <c r="B82" s="166" t="s">
        <v>27</v>
      </c>
      <c r="C82" s="190">
        <v>0.9034712315739419</v>
      </c>
      <c r="D82" s="190">
        <v>0.6181645268663813</v>
      </c>
      <c r="O82" s="14"/>
    </row>
    <row r="83" spans="2:15" ht="15">
      <c r="B83" s="168" t="s">
        <v>28</v>
      </c>
      <c r="C83" s="193">
        <v>11.839622641509434</v>
      </c>
      <c r="D83" s="193">
        <v>9.528301886792454</v>
      </c>
      <c r="O83" s="14"/>
    </row>
    <row r="84" ht="15">
      <c r="O84" s="14"/>
    </row>
    <row r="85" spans="2:15" ht="15">
      <c r="B85" s="15"/>
      <c r="C85" s="29"/>
      <c r="D85" s="29"/>
      <c r="O85" s="14"/>
    </row>
    <row r="86" spans="2:15" ht="15">
      <c r="B86" s="15"/>
      <c r="C86" s="29"/>
      <c r="D86" s="29"/>
      <c r="O86" s="14"/>
    </row>
    <row r="87" spans="2:15" ht="15">
      <c r="B87" s="15"/>
      <c r="C87" s="29"/>
      <c r="D87" s="29"/>
      <c r="O87" s="14"/>
    </row>
    <row r="88" ht="15">
      <c r="O88" s="14"/>
    </row>
    <row r="89" spans="3:15" ht="15">
      <c r="C89" s="37"/>
      <c r="D89" s="37"/>
      <c r="O89" s="14"/>
    </row>
    <row r="90" spans="2:15" ht="15">
      <c r="B90" s="15"/>
      <c r="C90" s="29"/>
      <c r="D90" s="29"/>
      <c r="O90" s="14"/>
    </row>
    <row r="91" spans="2:15" ht="15">
      <c r="B91" s="15"/>
      <c r="C91" s="29"/>
      <c r="D91" s="29"/>
      <c r="O91" s="14"/>
    </row>
    <row r="92" spans="2:15" ht="15">
      <c r="B92" s="15"/>
      <c r="C92" s="29"/>
      <c r="D92" s="29"/>
      <c r="O92" s="14"/>
    </row>
    <row r="93" spans="2:15" ht="15">
      <c r="B93" s="15"/>
      <c r="C93" s="29"/>
      <c r="D93" s="29"/>
      <c r="O93" s="14"/>
    </row>
    <row r="94" spans="2:15" ht="15">
      <c r="B94" s="15"/>
      <c r="C94" s="29"/>
      <c r="D94" s="29"/>
      <c r="O94" s="14"/>
    </row>
    <row r="95" spans="2:15" ht="15">
      <c r="B95" s="15"/>
      <c r="C95" s="29"/>
      <c r="D95" s="29"/>
      <c r="O95" s="14"/>
    </row>
    <row r="96" spans="2:15" ht="15">
      <c r="B96" s="15"/>
      <c r="C96" s="56"/>
      <c r="D96" s="56"/>
      <c r="O96" s="14"/>
    </row>
    <row r="97" spans="2:15" ht="15">
      <c r="B97" s="15"/>
      <c r="C97" s="29"/>
      <c r="D97" s="29"/>
      <c r="O97" s="14"/>
    </row>
    <row r="98" spans="2:15" ht="15">
      <c r="B98" s="15"/>
      <c r="C98" s="29"/>
      <c r="D98" s="29"/>
      <c r="O98" s="14"/>
    </row>
    <row r="99" spans="2:15" ht="15">
      <c r="B99" s="15"/>
      <c r="C99" s="29"/>
      <c r="D99" s="29"/>
      <c r="O99" s="14"/>
    </row>
    <row r="100" spans="2:4" ht="15">
      <c r="B100" s="15"/>
      <c r="C100" s="29"/>
      <c r="D100" s="29"/>
    </row>
    <row r="101" spans="2:4" ht="15">
      <c r="B101" s="15"/>
      <c r="C101" s="29"/>
      <c r="D101" s="29"/>
    </row>
    <row r="102" spans="2:4" ht="15">
      <c r="B102" s="15"/>
      <c r="C102" s="29"/>
      <c r="D102" s="29"/>
    </row>
    <row r="103" spans="2:4" ht="15">
      <c r="B103" s="15"/>
      <c r="C103" s="29"/>
      <c r="D103" s="29"/>
    </row>
    <row r="104" spans="2:4" ht="15">
      <c r="B104" s="15"/>
      <c r="C104" s="29"/>
      <c r="D104" s="29"/>
    </row>
    <row r="105" spans="2:4" ht="15">
      <c r="B105" s="15"/>
      <c r="C105" s="29"/>
      <c r="D105" s="29"/>
    </row>
    <row r="106" spans="2:4" ht="15">
      <c r="B106" s="15"/>
      <c r="C106" s="29"/>
      <c r="D106" s="29"/>
    </row>
    <row r="107" spans="2:4" ht="15">
      <c r="B107" s="15"/>
      <c r="C107" s="29"/>
      <c r="D107" s="29"/>
    </row>
    <row r="108" spans="2:4" ht="15">
      <c r="B108" s="15"/>
      <c r="C108" s="29"/>
      <c r="D108" s="29"/>
    </row>
    <row r="109" spans="2:4" ht="15">
      <c r="B109" s="15"/>
      <c r="C109" s="29"/>
      <c r="D109" s="29"/>
    </row>
    <row r="110" spans="2:4" ht="15">
      <c r="B110" s="15"/>
      <c r="C110" s="29"/>
      <c r="D110" s="29"/>
    </row>
    <row r="111" spans="2:4" ht="15">
      <c r="B111" s="15"/>
      <c r="C111" s="29"/>
      <c r="D111" s="29"/>
    </row>
    <row r="112" spans="2:4" ht="15">
      <c r="B112" s="15"/>
      <c r="C112" s="29"/>
      <c r="D112" s="29"/>
    </row>
    <row r="113" spans="2:4" ht="15">
      <c r="B113" s="15"/>
      <c r="C113" s="29"/>
      <c r="D113" s="29"/>
    </row>
    <row r="114" spans="2:4" ht="15">
      <c r="B114" s="15"/>
      <c r="C114" s="29"/>
      <c r="D114" s="29"/>
    </row>
    <row r="115" spans="2:4" ht="15">
      <c r="B115" s="15"/>
      <c r="C115" s="29"/>
      <c r="D115" s="29"/>
    </row>
    <row r="116" spans="2:4" ht="15">
      <c r="B116" s="15"/>
      <c r="C116" s="29"/>
      <c r="D116" s="29"/>
    </row>
    <row r="117" spans="2:4" ht="15">
      <c r="B117" s="15"/>
      <c r="C117" s="29"/>
      <c r="D117" s="29"/>
    </row>
    <row r="119" spans="2:4" ht="15">
      <c r="B119" s="15"/>
      <c r="C119" s="29"/>
      <c r="D119" s="29"/>
    </row>
    <row r="120" spans="2:4" ht="15">
      <c r="B120" s="15"/>
      <c r="C120" s="29"/>
      <c r="D120" s="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P40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7.140625" style="3" customWidth="1"/>
    <col min="2" max="2" width="14.7109375" style="3" customWidth="1"/>
    <col min="3" max="7" width="6.28125" style="3" customWidth="1"/>
    <col min="8" max="9" width="10.7109375" style="3" customWidth="1"/>
    <col min="10" max="10" width="16.57421875" style="3" bestFit="1" customWidth="1"/>
    <col min="11" max="12" width="8.8515625" style="3" customWidth="1"/>
    <col min="13" max="16384" width="8.8515625" style="3" customWidth="1"/>
  </cols>
  <sheetData>
    <row r="1" ht="12" customHeight="1"/>
    <row r="2" ht="15">
      <c r="B2" s="52" t="s">
        <v>78</v>
      </c>
    </row>
    <row r="3" spans="2:10" ht="15">
      <c r="B3" s="30" t="s">
        <v>92</v>
      </c>
      <c r="H3" s="9"/>
      <c r="I3" s="9"/>
      <c r="J3" s="9"/>
    </row>
    <row r="4" spans="2:9" ht="36">
      <c r="B4" s="132"/>
      <c r="C4" s="264">
        <v>2018</v>
      </c>
      <c r="D4" s="264">
        <v>2019</v>
      </c>
      <c r="E4" s="264">
        <v>2020</v>
      </c>
      <c r="F4" s="264">
        <v>2021</v>
      </c>
      <c r="G4" s="266">
        <v>2022</v>
      </c>
      <c r="H4" s="219" t="s">
        <v>96</v>
      </c>
      <c r="I4" s="220" t="s">
        <v>77</v>
      </c>
    </row>
    <row r="5" spans="2:9" ht="24">
      <c r="B5" s="129"/>
      <c r="C5" s="265"/>
      <c r="D5" s="265"/>
      <c r="E5" s="265"/>
      <c r="F5" s="265"/>
      <c r="G5" s="267"/>
      <c r="H5" s="217" t="s">
        <v>58</v>
      </c>
      <c r="I5" s="218" t="s">
        <v>66</v>
      </c>
    </row>
    <row r="6" spans="2:16" ht="15">
      <c r="B6" s="6" t="s">
        <v>10</v>
      </c>
      <c r="C6" s="82">
        <v>0.5932969235000589</v>
      </c>
      <c r="D6" s="82">
        <v>0.7551515344488137</v>
      </c>
      <c r="E6" s="82">
        <v>0.6206949139618229</v>
      </c>
      <c r="F6" s="82">
        <v>0.6351315699475284</v>
      </c>
      <c r="G6" s="82">
        <v>0.5199823900601673</v>
      </c>
      <c r="H6" s="89">
        <f>(SUM(C6:G6))/5</f>
        <v>0.6248514663836782</v>
      </c>
      <c r="I6" s="77">
        <f>G6-F6</f>
        <v>-0.11514917988736106</v>
      </c>
      <c r="L6" s="127"/>
      <c r="M6" s="127"/>
      <c r="N6" s="127"/>
      <c r="O6" s="127"/>
      <c r="P6" s="127"/>
    </row>
    <row r="7" spans="2:16" ht="15">
      <c r="B7" s="59" t="s">
        <v>7</v>
      </c>
      <c r="C7" s="80">
        <v>5.403099513350584</v>
      </c>
      <c r="D7" s="80">
        <v>3.7709815908596416</v>
      </c>
      <c r="E7" s="80">
        <v>7.3344686475357745</v>
      </c>
      <c r="F7" s="80">
        <v>6.495930272324875</v>
      </c>
      <c r="G7" s="80">
        <v>5.691923885926723</v>
      </c>
      <c r="H7" s="87">
        <f aca="true" t="shared" si="0" ref="H7:H32">(SUM(C7:G7))/5</f>
        <v>5.739280781999519</v>
      </c>
      <c r="I7" s="73">
        <f aca="true" t="shared" si="1" ref="I7:I32">G7-F7</f>
        <v>-0.8040063863981519</v>
      </c>
      <c r="L7" s="127"/>
      <c r="M7" s="127"/>
      <c r="N7" s="127"/>
      <c r="O7" s="127"/>
      <c r="P7" s="127"/>
    </row>
    <row r="8" spans="2:16" ht="15">
      <c r="B8" s="59" t="s">
        <v>52</v>
      </c>
      <c r="C8" s="80">
        <v>1.1753677935753297</v>
      </c>
      <c r="D8" s="80">
        <v>0.976973980969969</v>
      </c>
      <c r="E8" s="80">
        <v>2.5010802429911294</v>
      </c>
      <c r="F8" s="80">
        <v>2.6831866016552506</v>
      </c>
      <c r="G8" s="80">
        <v>2.7354106540135987</v>
      </c>
      <c r="H8" s="87">
        <f t="shared" si="0"/>
        <v>2.0144038546410554</v>
      </c>
      <c r="I8" s="73">
        <f t="shared" si="1"/>
        <v>0.05222405235834815</v>
      </c>
      <c r="L8" s="127"/>
      <c r="M8" s="127"/>
      <c r="N8" s="127"/>
      <c r="O8" s="127"/>
      <c r="P8" s="127"/>
    </row>
    <row r="9" spans="2:16" ht="15">
      <c r="B9" s="59" t="s">
        <v>11</v>
      </c>
      <c r="C9" s="80">
        <v>0.1352739437686984</v>
      </c>
      <c r="D9" s="80">
        <v>0.11621798035438523</v>
      </c>
      <c r="E9" s="80">
        <v>0.06456040464631574</v>
      </c>
      <c r="F9" s="80">
        <v>0.060093217771958446</v>
      </c>
      <c r="G9" s="80">
        <v>0.05821063444699898</v>
      </c>
      <c r="H9" s="87">
        <f t="shared" si="0"/>
        <v>0.08687123619767136</v>
      </c>
      <c r="I9" s="73">
        <f t="shared" si="1"/>
        <v>-0.0018825833249594692</v>
      </c>
      <c r="L9" s="127"/>
      <c r="M9" s="127"/>
      <c r="N9" s="127"/>
      <c r="O9" s="127"/>
      <c r="P9" s="127"/>
    </row>
    <row r="10" spans="2:16" ht="15">
      <c r="B10" s="59" t="s">
        <v>42</v>
      </c>
      <c r="C10" s="80">
        <v>1.8450018803639487</v>
      </c>
      <c r="D10" s="80">
        <v>1.7554752466315358</v>
      </c>
      <c r="E10" s="80">
        <v>1.448288132577587</v>
      </c>
      <c r="F10" s="80">
        <v>1.3420818635737388</v>
      </c>
      <c r="G10" s="80">
        <v>1.4665166560680918</v>
      </c>
      <c r="H10" s="87">
        <f t="shared" si="0"/>
        <v>1.5714727558429806</v>
      </c>
      <c r="I10" s="73">
        <f t="shared" si="1"/>
        <v>0.12443479249435296</v>
      </c>
      <c r="L10" s="127"/>
      <c r="M10" s="127"/>
      <c r="N10" s="127"/>
      <c r="O10" s="127"/>
      <c r="P10" s="127"/>
    </row>
    <row r="11" spans="2:16" ht="15">
      <c r="B11" s="59" t="s">
        <v>6</v>
      </c>
      <c r="C11" s="80">
        <v>0.6595306387063097</v>
      </c>
      <c r="D11" s="80">
        <v>0.5821512531906877</v>
      </c>
      <c r="E11" s="80">
        <v>0.5500343136008947</v>
      </c>
      <c r="F11" s="80">
        <v>0.5667327854916406</v>
      </c>
      <c r="G11" s="80">
        <v>0.40405028616152233</v>
      </c>
      <c r="H11" s="87">
        <f t="shared" si="0"/>
        <v>0.552499855430211</v>
      </c>
      <c r="I11" s="73">
        <f t="shared" si="1"/>
        <v>-0.1626824993301183</v>
      </c>
      <c r="L11" s="127"/>
      <c r="M11" s="127"/>
      <c r="N11" s="127"/>
      <c r="O11" s="127"/>
      <c r="P11" s="127"/>
    </row>
    <row r="12" spans="2:16" ht="15">
      <c r="B12" s="59" t="s">
        <v>12</v>
      </c>
      <c r="C12" s="80">
        <v>0.2812126382909456</v>
      </c>
      <c r="D12" s="81">
        <v>0.2706446117841848</v>
      </c>
      <c r="E12" s="81">
        <v>0.2684086114429505</v>
      </c>
      <c r="F12" s="80">
        <v>0.21057054357491134</v>
      </c>
      <c r="G12" s="80">
        <v>0.19028518319229076</v>
      </c>
      <c r="H12" s="87">
        <f t="shared" si="0"/>
        <v>0.2442243176570566</v>
      </c>
      <c r="I12" s="73">
        <f t="shared" si="1"/>
        <v>-0.020285360382620576</v>
      </c>
      <c r="L12" s="127"/>
      <c r="M12" s="127"/>
      <c r="N12" s="127"/>
      <c r="O12" s="127"/>
      <c r="P12" s="127"/>
    </row>
    <row r="13" spans="2:16" ht="15">
      <c r="B13" s="59" t="s">
        <v>13</v>
      </c>
      <c r="C13" s="80">
        <v>0.035923370959322395</v>
      </c>
      <c r="D13" s="80">
        <v>0.06792649080073658</v>
      </c>
      <c r="E13" s="80">
        <v>0.19368121393894722</v>
      </c>
      <c r="F13" s="80">
        <v>0.11676649632112253</v>
      </c>
      <c r="G13" s="80">
        <v>0.0631022844005283</v>
      </c>
      <c r="H13" s="87">
        <f t="shared" si="0"/>
        <v>0.0954799712841314</v>
      </c>
      <c r="I13" s="73">
        <f t="shared" si="1"/>
        <v>-0.05366421192059423</v>
      </c>
      <c r="L13" s="127"/>
      <c r="M13" s="127"/>
      <c r="N13" s="127"/>
      <c r="O13" s="127"/>
      <c r="P13" s="127"/>
    </row>
    <row r="14" spans="2:16" ht="15">
      <c r="B14" s="59" t="s">
        <v>19</v>
      </c>
      <c r="C14" s="80">
        <v>2.3956398008498123</v>
      </c>
      <c r="D14" s="82">
        <v>2.1996508153832273</v>
      </c>
      <c r="E14" s="82">
        <v>1.9220699997458253</v>
      </c>
      <c r="F14" s="80">
        <v>2.169218592743866</v>
      </c>
      <c r="G14" s="80">
        <v>2.1787408893019613</v>
      </c>
      <c r="H14" s="87">
        <f t="shared" si="0"/>
        <v>2.1730640196049387</v>
      </c>
      <c r="I14" s="73">
        <f t="shared" si="1"/>
        <v>0.009522296558095444</v>
      </c>
      <c r="L14" s="127"/>
      <c r="M14" s="127"/>
      <c r="N14" s="127"/>
      <c r="O14" s="127"/>
      <c r="P14" s="127"/>
    </row>
    <row r="15" spans="2:16" ht="15">
      <c r="B15" s="60" t="s">
        <v>16</v>
      </c>
      <c r="C15" s="80">
        <v>0.12292528500143132</v>
      </c>
      <c r="D15" s="80">
        <v>0.12523946741385808</v>
      </c>
      <c r="E15" s="80">
        <v>0.1326792567928221</v>
      </c>
      <c r="F15" s="80">
        <v>0.13288906694286748</v>
      </c>
      <c r="G15" s="80">
        <v>0.15115198356405615</v>
      </c>
      <c r="H15" s="87">
        <f t="shared" si="0"/>
        <v>0.132977011943007</v>
      </c>
      <c r="I15" s="73">
        <f t="shared" si="1"/>
        <v>0.018262916621188674</v>
      </c>
      <c r="L15" s="127"/>
      <c r="M15" s="127"/>
      <c r="N15" s="127"/>
      <c r="O15" s="127"/>
      <c r="P15" s="127"/>
    </row>
    <row r="16" spans="2:16" ht="15">
      <c r="B16" s="61" t="s">
        <v>8</v>
      </c>
      <c r="C16" s="81">
        <v>1.4156053368657981</v>
      </c>
      <c r="D16" s="81">
        <v>1.2783977838982377</v>
      </c>
      <c r="E16" s="81">
        <v>1.2342729329232647</v>
      </c>
      <c r="F16" s="81">
        <v>1.3489217420193276</v>
      </c>
      <c r="G16" s="81">
        <v>1.3261263024018002</v>
      </c>
      <c r="H16" s="88">
        <f t="shared" si="0"/>
        <v>1.3206648196216855</v>
      </c>
      <c r="I16" s="76">
        <f t="shared" si="1"/>
        <v>-0.02279543961752739</v>
      </c>
      <c r="L16" s="127"/>
      <c r="M16" s="127"/>
      <c r="N16" s="127"/>
      <c r="O16" s="127"/>
      <c r="P16" s="127"/>
    </row>
    <row r="17" spans="2:16" ht="15">
      <c r="B17" s="62" t="s">
        <v>14</v>
      </c>
      <c r="C17" s="80">
        <v>0.28458045431838214</v>
      </c>
      <c r="D17" s="80">
        <v>0.267991233237281</v>
      </c>
      <c r="E17" s="80">
        <v>0.27755890501486924</v>
      </c>
      <c r="F17" s="80">
        <v>0.2814121417613664</v>
      </c>
      <c r="G17" s="80">
        <v>0.37665704642175807</v>
      </c>
      <c r="H17" s="87">
        <f t="shared" si="0"/>
        <v>0.29763995615073136</v>
      </c>
      <c r="I17" s="73">
        <f t="shared" si="1"/>
        <v>0.09524490466039165</v>
      </c>
      <c r="L17" s="127"/>
      <c r="M17" s="127"/>
      <c r="N17" s="127"/>
      <c r="O17" s="127"/>
      <c r="P17" s="127"/>
    </row>
    <row r="18" spans="2:16" ht="15">
      <c r="B18" s="59" t="s">
        <v>18</v>
      </c>
      <c r="C18" s="82" t="s">
        <v>1</v>
      </c>
      <c r="D18" s="82" t="s">
        <v>1</v>
      </c>
      <c r="E18" s="82" t="s">
        <v>1</v>
      </c>
      <c r="F18" s="82" t="s">
        <v>1</v>
      </c>
      <c r="G18" s="82" t="s">
        <v>1</v>
      </c>
      <c r="H18" s="89" t="s">
        <v>40</v>
      </c>
      <c r="I18" s="77" t="s">
        <v>40</v>
      </c>
      <c r="L18" s="127"/>
      <c r="M18" s="127"/>
      <c r="N18" s="127"/>
      <c r="O18" s="127"/>
      <c r="P18" s="127"/>
    </row>
    <row r="19" spans="2:16" ht="15">
      <c r="B19" s="59" t="s">
        <v>5</v>
      </c>
      <c r="C19" s="80">
        <v>2.4012528275622067</v>
      </c>
      <c r="D19" s="80">
        <v>2.4501297502109436</v>
      </c>
      <c r="E19" s="80">
        <v>1.786340645095697</v>
      </c>
      <c r="F19" s="80">
        <v>1.912234588288174</v>
      </c>
      <c r="G19" s="80">
        <v>1.7057183387956758</v>
      </c>
      <c r="H19" s="87">
        <f t="shared" si="0"/>
        <v>2.0511352299905394</v>
      </c>
      <c r="I19" s="73">
        <f t="shared" si="1"/>
        <v>-0.20651624949249814</v>
      </c>
      <c r="L19" s="127"/>
      <c r="M19" s="127"/>
      <c r="N19" s="127"/>
      <c r="O19" s="127"/>
      <c r="P19" s="127"/>
    </row>
    <row r="20" spans="2:16" ht="15">
      <c r="B20" s="59" t="s">
        <v>20</v>
      </c>
      <c r="C20" s="80">
        <v>14.058948006533564</v>
      </c>
      <c r="D20" s="80">
        <v>16.69771119566544</v>
      </c>
      <c r="E20" s="80">
        <v>17.200518516635743</v>
      </c>
      <c r="F20" s="80">
        <v>17.654214830810723</v>
      </c>
      <c r="G20" s="80">
        <v>16.954947903927994</v>
      </c>
      <c r="H20" s="87">
        <f t="shared" si="0"/>
        <v>16.513268090714696</v>
      </c>
      <c r="I20" s="73">
        <f t="shared" si="1"/>
        <v>-0.6992669268827285</v>
      </c>
      <c r="L20" s="127"/>
      <c r="M20" s="127"/>
      <c r="N20" s="127"/>
      <c r="O20" s="127"/>
      <c r="P20" s="127"/>
    </row>
    <row r="21" spans="2:16" ht="15">
      <c r="B21" s="59" t="s">
        <v>3</v>
      </c>
      <c r="C21" s="80">
        <v>1.6878371324169132</v>
      </c>
      <c r="D21" s="80">
        <v>1.6896714586683224</v>
      </c>
      <c r="E21" s="80">
        <v>1.3328927636428336</v>
      </c>
      <c r="F21" s="80">
        <v>1.3870296362161794</v>
      </c>
      <c r="G21" s="80">
        <v>1.5452722203199138</v>
      </c>
      <c r="H21" s="87">
        <f t="shared" si="0"/>
        <v>1.5285406422528325</v>
      </c>
      <c r="I21" s="73">
        <f t="shared" si="1"/>
        <v>0.15824258410373448</v>
      </c>
      <c r="L21" s="127"/>
      <c r="M21" s="127"/>
      <c r="N21" s="127"/>
      <c r="O21" s="127"/>
      <c r="P21" s="127"/>
    </row>
    <row r="22" spans="2:16" ht="15">
      <c r="B22" s="59" t="s">
        <v>21</v>
      </c>
      <c r="C22" s="80">
        <v>4.846287263481087</v>
      </c>
      <c r="D22" s="80">
        <v>3.802822133422487</v>
      </c>
      <c r="E22" s="80">
        <v>2.7339043794321736</v>
      </c>
      <c r="F22" s="80">
        <v>2.9470104845565315</v>
      </c>
      <c r="G22" s="80">
        <v>3.1878882747150614</v>
      </c>
      <c r="H22" s="87">
        <f t="shared" si="0"/>
        <v>3.503582507121468</v>
      </c>
      <c r="I22" s="73">
        <f t="shared" si="1"/>
        <v>0.24087779015852995</v>
      </c>
      <c r="L22" s="127"/>
      <c r="M22" s="127"/>
      <c r="N22" s="127"/>
      <c r="O22" s="127"/>
      <c r="P22" s="127"/>
    </row>
    <row r="23" spans="2:16" ht="15">
      <c r="B23" s="59" t="s">
        <v>41</v>
      </c>
      <c r="C23" s="82" t="s">
        <v>40</v>
      </c>
      <c r="D23" s="82" t="s">
        <v>40</v>
      </c>
      <c r="E23" s="82" t="s">
        <v>40</v>
      </c>
      <c r="F23" s="82" t="s">
        <v>40</v>
      </c>
      <c r="G23" s="82" t="s">
        <v>40</v>
      </c>
      <c r="H23" s="89" t="s">
        <v>40</v>
      </c>
      <c r="I23" s="77" t="s">
        <v>40</v>
      </c>
      <c r="L23" s="127"/>
      <c r="M23" s="127"/>
      <c r="N23" s="127"/>
      <c r="O23" s="127"/>
      <c r="P23" s="127"/>
    </row>
    <row r="24" spans="2:16" ht="15">
      <c r="B24" s="59" t="s">
        <v>22</v>
      </c>
      <c r="C24" s="80">
        <v>2.159892678929259</v>
      </c>
      <c r="D24" s="80">
        <v>2.1083745933697378</v>
      </c>
      <c r="E24" s="80">
        <v>1.8971608672444906</v>
      </c>
      <c r="F24" s="80">
        <v>1.861912625438485</v>
      </c>
      <c r="G24" s="80">
        <v>1.7018050188328522</v>
      </c>
      <c r="H24" s="87">
        <f t="shared" si="0"/>
        <v>1.945829156762965</v>
      </c>
      <c r="I24" s="73">
        <f t="shared" si="1"/>
        <v>-0.16010760660563284</v>
      </c>
      <c r="L24" s="127"/>
      <c r="M24" s="127"/>
      <c r="N24" s="127"/>
      <c r="O24" s="127"/>
      <c r="P24" s="127"/>
    </row>
    <row r="25" spans="2:16" ht="15">
      <c r="B25" s="59" t="s">
        <v>9</v>
      </c>
      <c r="C25" s="80">
        <v>0.6707566921310979</v>
      </c>
      <c r="D25" s="80">
        <v>0.8336915394371653</v>
      </c>
      <c r="E25" s="80">
        <v>0.8169178761151921</v>
      </c>
      <c r="F25" s="80">
        <v>0.7939144624344104</v>
      </c>
      <c r="G25" s="80">
        <v>0.7846206525461037</v>
      </c>
      <c r="H25" s="87">
        <f t="shared" si="0"/>
        <v>0.7799802445327939</v>
      </c>
      <c r="I25" s="73">
        <f t="shared" si="1"/>
        <v>-0.009293809888306748</v>
      </c>
      <c r="L25" s="127"/>
      <c r="M25" s="127"/>
      <c r="N25" s="127"/>
      <c r="O25" s="127"/>
      <c r="P25" s="127"/>
    </row>
    <row r="26" spans="2:16" ht="15">
      <c r="B26" s="59" t="s">
        <v>23</v>
      </c>
      <c r="C26" s="80">
        <v>33.066901665385025</v>
      </c>
      <c r="D26" s="80">
        <v>35.4379931967374</v>
      </c>
      <c r="E26" s="80">
        <v>37.412500317718525</v>
      </c>
      <c r="F26" s="80">
        <v>36.34125130690535</v>
      </c>
      <c r="G26" s="80">
        <v>38.01692510883921</v>
      </c>
      <c r="H26" s="87">
        <f t="shared" si="0"/>
        <v>36.0551143191171</v>
      </c>
      <c r="I26" s="73">
        <f t="shared" si="1"/>
        <v>1.6756738019338613</v>
      </c>
      <c r="L26" s="127"/>
      <c r="M26" s="127"/>
      <c r="N26" s="127"/>
      <c r="O26" s="127"/>
      <c r="P26" s="127"/>
    </row>
    <row r="27" spans="2:16" ht="15">
      <c r="B27" s="59" t="s">
        <v>24</v>
      </c>
      <c r="C27" s="80">
        <v>3.097268139899078</v>
      </c>
      <c r="D27" s="80">
        <v>3.000971136548167</v>
      </c>
      <c r="E27" s="80">
        <v>1.963754670462344</v>
      </c>
      <c r="F27" s="80">
        <v>3.339814932431772</v>
      </c>
      <c r="G27" s="80">
        <v>3.3175169984835886</v>
      </c>
      <c r="H27" s="87">
        <f t="shared" si="0"/>
        <v>2.94386517556499</v>
      </c>
      <c r="I27" s="73">
        <f t="shared" si="1"/>
        <v>-0.022297933948183246</v>
      </c>
      <c r="L27" s="127"/>
      <c r="M27" s="127"/>
      <c r="N27" s="127"/>
      <c r="O27" s="127"/>
      <c r="P27" s="127"/>
    </row>
    <row r="28" spans="2:16" ht="15">
      <c r="B28" s="59" t="s">
        <v>25</v>
      </c>
      <c r="C28" s="80">
        <v>11.580235410340318</v>
      </c>
      <c r="D28" s="80">
        <v>10.545587696814355</v>
      </c>
      <c r="E28" s="80">
        <v>8.392344254378163</v>
      </c>
      <c r="F28" s="80">
        <v>8.312895125120919</v>
      </c>
      <c r="G28" s="80">
        <v>8.204275302059385</v>
      </c>
      <c r="H28" s="87">
        <f t="shared" si="0"/>
        <v>9.407067557742629</v>
      </c>
      <c r="I28" s="73">
        <f t="shared" si="1"/>
        <v>-0.1086198230615345</v>
      </c>
      <c r="L28" s="127"/>
      <c r="M28" s="127"/>
      <c r="N28" s="127"/>
      <c r="O28" s="127"/>
      <c r="P28" s="127"/>
    </row>
    <row r="29" spans="2:16" ht="15">
      <c r="B29" s="59" t="s">
        <v>4</v>
      </c>
      <c r="C29" s="80">
        <v>5.216747026499099</v>
      </c>
      <c r="D29" s="80">
        <v>5.60552751818891</v>
      </c>
      <c r="E29" s="80">
        <v>4.741377119182574</v>
      </c>
      <c r="F29" s="80">
        <v>5.0703041791657295</v>
      </c>
      <c r="G29" s="80">
        <v>4.657339920755271</v>
      </c>
      <c r="H29" s="93">
        <f t="shared" si="0"/>
        <v>5.058259152758316</v>
      </c>
      <c r="I29" s="80">
        <f>G29-F29</f>
        <v>-0.4129642584104589</v>
      </c>
      <c r="L29" s="127"/>
      <c r="M29" s="127"/>
      <c r="N29" s="127"/>
      <c r="O29" s="127"/>
      <c r="P29" s="127"/>
    </row>
    <row r="30" spans="2:16" ht="15">
      <c r="B30" s="59" t="s">
        <v>26</v>
      </c>
      <c r="C30" s="80">
        <v>6.595306387063096</v>
      </c>
      <c r="D30" s="80">
        <v>5.4054627757523654</v>
      </c>
      <c r="E30" s="80">
        <v>5.027069618483592</v>
      </c>
      <c r="F30" s="80">
        <v>4.133729394866183</v>
      </c>
      <c r="G30" s="80">
        <v>4.650491610820329</v>
      </c>
      <c r="H30" s="93">
        <f t="shared" si="0"/>
        <v>5.162411957397113</v>
      </c>
      <c r="I30" s="80">
        <f t="shared" si="1"/>
        <v>0.5167622159541461</v>
      </c>
      <c r="L30" s="127"/>
      <c r="M30" s="127"/>
      <c r="N30" s="127"/>
      <c r="O30" s="127"/>
      <c r="P30" s="127"/>
    </row>
    <row r="31" spans="2:16" ht="15">
      <c r="B31" s="59" t="s">
        <v>15</v>
      </c>
      <c r="C31" s="80">
        <v>0.15267432657712018</v>
      </c>
      <c r="D31" s="80">
        <v>0.15336528001103805</v>
      </c>
      <c r="E31" s="80">
        <v>0.07930254428996264</v>
      </c>
      <c r="F31" s="80">
        <v>0.09673542373046971</v>
      </c>
      <c r="G31" s="80">
        <v>0.08169055422393973</v>
      </c>
      <c r="H31" s="87">
        <f t="shared" si="0"/>
        <v>0.11275362576650605</v>
      </c>
      <c r="I31" s="73">
        <f t="shared" si="1"/>
        <v>-0.015044869506529987</v>
      </c>
      <c r="L31" s="127"/>
      <c r="M31" s="127"/>
      <c r="N31" s="127"/>
      <c r="O31" s="127"/>
      <c r="P31" s="127"/>
    </row>
    <row r="32" spans="1:16" ht="15">
      <c r="A32" s="30"/>
      <c r="B32" s="63" t="s">
        <v>17</v>
      </c>
      <c r="C32" s="114">
        <v>0.11843486363151604</v>
      </c>
      <c r="D32" s="114">
        <v>0.10188973620110486</v>
      </c>
      <c r="E32" s="114">
        <v>0.06811885214650636</v>
      </c>
      <c r="F32" s="114">
        <v>0.1060181159066259</v>
      </c>
      <c r="G32" s="114">
        <v>0.02934989972117595</v>
      </c>
      <c r="H32" s="115">
        <f t="shared" si="0"/>
        <v>0.08476229352138583</v>
      </c>
      <c r="I32" s="116">
        <f t="shared" si="1"/>
        <v>-0.07666821618544994</v>
      </c>
      <c r="L32" s="127"/>
      <c r="M32" s="127"/>
      <c r="N32" s="127"/>
      <c r="O32" s="127"/>
      <c r="P32" s="127"/>
    </row>
    <row r="33" spans="1:8" ht="12" customHeight="1">
      <c r="A33" s="30"/>
      <c r="B33" s="31" t="s">
        <v>51</v>
      </c>
      <c r="C33" s="10"/>
      <c r="D33" s="10"/>
      <c r="E33" s="10"/>
      <c r="F33" s="10"/>
      <c r="G33" s="10"/>
      <c r="H33" s="10"/>
    </row>
    <row r="34" spans="1:8" ht="12" customHeight="1">
      <c r="A34" s="30"/>
      <c r="B34" s="100" t="s">
        <v>50</v>
      </c>
      <c r="C34" s="10"/>
      <c r="D34" s="10"/>
      <c r="E34" s="10"/>
      <c r="F34" s="10"/>
      <c r="G34" s="10"/>
      <c r="H34" s="10"/>
    </row>
    <row r="35" spans="1:2" ht="15" customHeight="1">
      <c r="A35" s="30"/>
      <c r="B35" s="31" t="s">
        <v>46</v>
      </c>
    </row>
    <row r="36" spans="1:8" ht="15" customHeight="1">
      <c r="A36" s="30"/>
      <c r="B36" s="86" t="s">
        <v>43</v>
      </c>
      <c r="C36" s="8"/>
      <c r="D36" s="8"/>
      <c r="E36" s="8"/>
      <c r="F36" s="8"/>
      <c r="G36" s="8"/>
      <c r="H36" s="8"/>
    </row>
    <row r="40" spans="3:9" ht="15">
      <c r="C40" s="128"/>
      <c r="D40" s="128"/>
      <c r="E40" s="128"/>
      <c r="F40" s="128"/>
      <c r="G40" s="128"/>
      <c r="H40" s="128"/>
      <c r="I40" s="128"/>
    </row>
  </sheetData>
  <mergeCells count="5"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J38"/>
  <sheetViews>
    <sheetView showGridLines="0" zoomScalePageLayoutView="125" workbookViewId="0" topLeftCell="A1">
      <selection activeCell="B2" sqref="B2"/>
    </sheetView>
  </sheetViews>
  <sheetFormatPr defaultColWidth="11.421875" defaultRowHeight="15"/>
  <cols>
    <col min="1" max="1" width="7.140625" style="3" customWidth="1"/>
    <col min="2" max="2" width="11.28125" style="3" customWidth="1"/>
    <col min="3" max="7" width="10.421875" style="3" customWidth="1"/>
    <col min="8" max="9" width="10.7109375" style="3" customWidth="1"/>
    <col min="10" max="10" width="10.00390625" style="3" customWidth="1"/>
    <col min="11" max="16384" width="11.421875" style="3" customWidth="1"/>
  </cols>
  <sheetData>
    <row r="1" ht="12" customHeight="1">
      <c r="B1" s="2"/>
    </row>
    <row r="2" ht="15">
      <c r="B2" s="48" t="s">
        <v>81</v>
      </c>
    </row>
    <row r="3" spans="2:10" ht="15">
      <c r="B3" s="31" t="s">
        <v>63</v>
      </c>
      <c r="H3" s="94"/>
      <c r="I3" s="94"/>
      <c r="J3" s="94"/>
    </row>
    <row r="4" spans="2:10" ht="48">
      <c r="B4" s="32"/>
      <c r="C4" s="264">
        <v>2018</v>
      </c>
      <c r="D4" s="264">
        <v>2019</v>
      </c>
      <c r="E4" s="264">
        <v>2020</v>
      </c>
      <c r="F4" s="264">
        <v>2021</v>
      </c>
      <c r="G4" s="266">
        <v>2022</v>
      </c>
      <c r="H4" s="130" t="s">
        <v>79</v>
      </c>
      <c r="I4" s="131" t="s">
        <v>80</v>
      </c>
      <c r="J4" s="19"/>
    </row>
    <row r="5" spans="2:10" ht="15">
      <c r="B5" s="133"/>
      <c r="C5" s="265"/>
      <c r="D5" s="265"/>
      <c r="E5" s="265"/>
      <c r="F5" s="265"/>
      <c r="G5" s="267"/>
      <c r="H5" s="268" t="s">
        <v>58</v>
      </c>
      <c r="I5" s="269"/>
      <c r="J5" s="19"/>
    </row>
    <row r="6" spans="2:10" ht="15">
      <c r="B6" s="64" t="s">
        <v>53</v>
      </c>
      <c r="C6" s="126">
        <f>SUM(C7:C33)</f>
        <v>13230.394999999997</v>
      </c>
      <c r="D6" s="126">
        <f>SUM(D7:D33)</f>
        <v>13527.021999999995</v>
      </c>
      <c r="E6" s="126">
        <f>SUM(E7:E33)</f>
        <v>13003.184000000001</v>
      </c>
      <c r="F6" s="126">
        <f>SUM(F7:F33)</f>
        <v>13651.392</v>
      </c>
      <c r="G6" s="126">
        <f>SUM(G7:G33)</f>
        <v>13589.282000000001</v>
      </c>
      <c r="H6" s="118">
        <f>(POWER(G6/C6,1/4)-1)*100</f>
        <v>0.6713575622440571</v>
      </c>
      <c r="I6" s="126">
        <f>(G6/F6-1)*100</f>
        <v>-0.45497191788206326</v>
      </c>
      <c r="J6" s="20"/>
    </row>
    <row r="7" spans="2:10" ht="15">
      <c r="B7" s="6" t="s">
        <v>10</v>
      </c>
      <c r="C7" s="99">
        <v>285.505</v>
      </c>
      <c r="D7" s="121">
        <v>283.945</v>
      </c>
      <c r="E7" s="121">
        <v>273.251</v>
      </c>
      <c r="F7" s="121">
        <v>277.828</v>
      </c>
      <c r="G7" s="121">
        <v>273.307</v>
      </c>
      <c r="H7" s="84">
        <f aca="true" t="shared" si="0" ref="H7:H35">(POWER(G7/C7,1/4)-1)*100</f>
        <v>-1.0856596263207785</v>
      </c>
      <c r="I7" s="71">
        <f aca="true" t="shared" si="1" ref="I7:I35">(G7/F7-1)*100</f>
        <v>-1.6272657903450893</v>
      </c>
      <c r="J7" s="20"/>
    </row>
    <row r="8" spans="2:10" ht="15">
      <c r="B8" s="59" t="s">
        <v>7</v>
      </c>
      <c r="C8" s="72">
        <v>143.199</v>
      </c>
      <c r="D8" s="72">
        <v>114.574</v>
      </c>
      <c r="E8" s="72">
        <v>136.229</v>
      </c>
      <c r="F8" s="72">
        <v>157.376</v>
      </c>
      <c r="G8" s="72">
        <v>160.488</v>
      </c>
      <c r="H8" s="84">
        <f t="shared" si="0"/>
        <v>2.890587003512035</v>
      </c>
      <c r="I8" s="71">
        <f t="shared" si="1"/>
        <v>1.9774298495323306</v>
      </c>
      <c r="J8" s="20"/>
    </row>
    <row r="9" spans="2:10" ht="15">
      <c r="B9" s="59" t="s">
        <v>52</v>
      </c>
      <c r="C9" s="72">
        <v>479.235</v>
      </c>
      <c r="D9" s="72">
        <v>504.099</v>
      </c>
      <c r="E9" s="72">
        <v>459.703</v>
      </c>
      <c r="F9" s="72">
        <v>500.288</v>
      </c>
      <c r="G9" s="72">
        <v>473.688</v>
      </c>
      <c r="H9" s="84">
        <f t="shared" si="0"/>
        <v>-0.29063198046558325</v>
      </c>
      <c r="I9" s="71">
        <f t="shared" si="1"/>
        <v>-5.316937444032243</v>
      </c>
      <c r="J9" s="20"/>
    </row>
    <row r="10" spans="2:10" ht="15">
      <c r="B10" s="59" t="s">
        <v>11</v>
      </c>
      <c r="C10" s="72">
        <v>167.534</v>
      </c>
      <c r="D10" s="72">
        <v>167.747</v>
      </c>
      <c r="E10" s="72">
        <v>178.098</v>
      </c>
      <c r="F10" s="72">
        <v>171.555</v>
      </c>
      <c r="G10" s="72">
        <v>174.842</v>
      </c>
      <c r="H10" s="84">
        <f t="shared" si="0"/>
        <v>1.0731269728686765</v>
      </c>
      <c r="I10" s="71">
        <f t="shared" si="1"/>
        <v>1.9160036140013492</v>
      </c>
      <c r="J10" s="20"/>
    </row>
    <row r="11" spans="2:10" ht="15">
      <c r="B11" s="59" t="s">
        <v>42</v>
      </c>
      <c r="C11" s="72">
        <v>3200.925</v>
      </c>
      <c r="D11" s="72">
        <v>3208.232</v>
      </c>
      <c r="E11" s="72">
        <v>3119.646</v>
      </c>
      <c r="F11" s="72">
        <v>3107.981</v>
      </c>
      <c r="G11" s="72">
        <v>3060.964</v>
      </c>
      <c r="H11" s="84">
        <f t="shared" si="0"/>
        <v>-1.111524691046284</v>
      </c>
      <c r="I11" s="71">
        <f t="shared" si="1"/>
        <v>-1.5127827358018098</v>
      </c>
      <c r="J11" s="20"/>
    </row>
    <row r="12" spans="2:10" ht="15">
      <c r="B12" s="59" t="s">
        <v>6</v>
      </c>
      <c r="C12" s="72">
        <v>28.494</v>
      </c>
      <c r="D12" s="72">
        <v>28.373</v>
      </c>
      <c r="E12" s="72">
        <v>23.281</v>
      </c>
      <c r="F12" s="72">
        <v>28.894</v>
      </c>
      <c r="G12" s="72">
        <v>27.156</v>
      </c>
      <c r="H12" s="84">
        <f t="shared" si="0"/>
        <v>-1.1951882590719887</v>
      </c>
      <c r="I12" s="71">
        <f t="shared" si="1"/>
        <v>-6.015089637987126</v>
      </c>
      <c r="J12" s="20"/>
    </row>
    <row r="13" spans="2:10" ht="15">
      <c r="B13" s="59" t="s">
        <v>12</v>
      </c>
      <c r="C13" s="72">
        <v>148.765</v>
      </c>
      <c r="D13" s="72">
        <v>158.396</v>
      </c>
      <c r="E13" s="72">
        <v>139.987</v>
      </c>
      <c r="F13" s="72">
        <v>153.466</v>
      </c>
      <c r="G13" s="72">
        <v>162.902</v>
      </c>
      <c r="H13" s="84">
        <f t="shared" si="0"/>
        <v>2.29547244151711</v>
      </c>
      <c r="I13" s="71">
        <f t="shared" si="1"/>
        <v>6.148593173732286</v>
      </c>
      <c r="J13" s="20"/>
    </row>
    <row r="14" spans="2:10" ht="15">
      <c r="B14" s="59" t="s">
        <v>13</v>
      </c>
      <c r="C14" s="72">
        <v>361.947</v>
      </c>
      <c r="D14" s="72">
        <v>354.081</v>
      </c>
      <c r="E14" s="72">
        <v>289.246</v>
      </c>
      <c r="F14" s="72">
        <v>270.994</v>
      </c>
      <c r="G14" s="72">
        <v>290.027</v>
      </c>
      <c r="H14" s="84">
        <f t="shared" si="0"/>
        <v>-5.387533983881687</v>
      </c>
      <c r="I14" s="71">
        <f t="shared" si="1"/>
        <v>7.023402732163797</v>
      </c>
      <c r="J14" s="20"/>
    </row>
    <row r="15" spans="2:10" ht="15">
      <c r="B15" s="59" t="s">
        <v>19</v>
      </c>
      <c r="C15" s="72">
        <v>1474.486</v>
      </c>
      <c r="D15" s="72">
        <v>1542.109</v>
      </c>
      <c r="E15" s="72">
        <v>1467.774</v>
      </c>
      <c r="F15" s="72">
        <v>1626.362</v>
      </c>
      <c r="G15" s="72">
        <v>1587.697</v>
      </c>
      <c r="H15" s="84">
        <f t="shared" si="0"/>
        <v>1.8665839903133863</v>
      </c>
      <c r="I15" s="71">
        <f t="shared" si="1"/>
        <v>-2.377391995140088</v>
      </c>
      <c r="J15" s="20"/>
    </row>
    <row r="16" spans="2:10" ht="15">
      <c r="B16" s="60" t="s">
        <v>16</v>
      </c>
      <c r="C16" s="122">
        <v>1619.364</v>
      </c>
      <c r="D16" s="122">
        <v>1634.946</v>
      </c>
      <c r="E16" s="122">
        <v>1508.016</v>
      </c>
      <c r="F16" s="122">
        <v>1648.948</v>
      </c>
      <c r="G16" s="122">
        <v>1631.139</v>
      </c>
      <c r="H16" s="84">
        <f t="shared" si="0"/>
        <v>0.18129073905719384</v>
      </c>
      <c r="I16" s="71">
        <f t="shared" si="1"/>
        <v>-1.0800219291330126</v>
      </c>
      <c r="J16" s="20"/>
    </row>
    <row r="17" spans="2:10" ht="15">
      <c r="B17" s="61" t="s">
        <v>8</v>
      </c>
      <c r="C17" s="73">
        <v>74.009</v>
      </c>
      <c r="D17" s="73">
        <v>81.125</v>
      </c>
      <c r="E17" s="73">
        <v>80.707</v>
      </c>
      <c r="F17" s="73">
        <v>84.968</v>
      </c>
      <c r="G17" s="73">
        <v>86.417</v>
      </c>
      <c r="H17" s="84">
        <f t="shared" si="0"/>
        <v>3.950997795384059</v>
      </c>
      <c r="I17" s="71">
        <f t="shared" si="1"/>
        <v>1.7053478956783774</v>
      </c>
      <c r="J17" s="20"/>
    </row>
    <row r="18" spans="2:10" ht="15">
      <c r="B18" s="62" t="s">
        <v>14</v>
      </c>
      <c r="C18" s="71">
        <v>920.732</v>
      </c>
      <c r="D18" s="71">
        <v>978.883</v>
      </c>
      <c r="E18" s="71">
        <v>933.601</v>
      </c>
      <c r="F18" s="71">
        <v>987.085</v>
      </c>
      <c r="G18" s="71">
        <v>1047.318</v>
      </c>
      <c r="H18" s="84">
        <f t="shared" si="0"/>
        <v>3.2728904915723334</v>
      </c>
      <c r="I18" s="71">
        <f t="shared" si="1"/>
        <v>6.102108734303524</v>
      </c>
      <c r="J18" s="20"/>
    </row>
    <row r="19" spans="2:10" ht="15">
      <c r="B19" s="59" t="s">
        <v>18</v>
      </c>
      <c r="C19" s="72">
        <v>29.308</v>
      </c>
      <c r="D19" s="72">
        <v>29.361</v>
      </c>
      <c r="E19" s="72">
        <v>26.041</v>
      </c>
      <c r="F19" s="72">
        <v>27.67</v>
      </c>
      <c r="G19" s="72">
        <v>38.55</v>
      </c>
      <c r="H19" s="84">
        <f t="shared" si="0"/>
        <v>7.092621542085964</v>
      </c>
      <c r="I19" s="71">
        <f t="shared" si="1"/>
        <v>39.320563787495466</v>
      </c>
      <c r="J19" s="20"/>
    </row>
    <row r="20" spans="2:10" ht="15">
      <c r="B20" s="59" t="s">
        <v>5</v>
      </c>
      <c r="C20" s="72">
        <v>76.701</v>
      </c>
      <c r="D20" s="72">
        <v>73.755</v>
      </c>
      <c r="E20" s="72">
        <v>75.66</v>
      </c>
      <c r="F20" s="72">
        <v>81.562</v>
      </c>
      <c r="G20" s="72">
        <v>80.906</v>
      </c>
      <c r="H20" s="84">
        <f t="shared" si="0"/>
        <v>1.3432729450558734</v>
      </c>
      <c r="I20" s="71">
        <f t="shared" si="1"/>
        <v>-0.8042961182903707</v>
      </c>
      <c r="J20" s="20"/>
    </row>
    <row r="21" spans="2:10" ht="15">
      <c r="B21" s="59" t="s">
        <v>20</v>
      </c>
      <c r="C21" s="72">
        <v>89.105</v>
      </c>
      <c r="D21" s="72">
        <v>100.802</v>
      </c>
      <c r="E21" s="72">
        <v>107.042</v>
      </c>
      <c r="F21" s="72">
        <v>113.135</v>
      </c>
      <c r="G21" s="72">
        <v>100.752</v>
      </c>
      <c r="H21" s="84">
        <f t="shared" si="0"/>
        <v>3.1188118466030534</v>
      </c>
      <c r="I21" s="71">
        <f t="shared" si="1"/>
        <v>-10.945330799487351</v>
      </c>
      <c r="J21" s="20"/>
    </row>
    <row r="22" spans="2:10" ht="15">
      <c r="B22" s="59" t="s">
        <v>3</v>
      </c>
      <c r="C22" s="72">
        <v>48.846</v>
      </c>
      <c r="D22" s="72">
        <v>55.303</v>
      </c>
      <c r="E22" s="72">
        <v>44.931</v>
      </c>
      <c r="F22" s="72">
        <v>48.225</v>
      </c>
      <c r="G22" s="72">
        <v>50.339</v>
      </c>
      <c r="H22" s="84">
        <f t="shared" si="0"/>
        <v>0.7555306572275544</v>
      </c>
      <c r="I22" s="71">
        <f t="shared" si="1"/>
        <v>4.383618455158111</v>
      </c>
      <c r="J22" s="20"/>
    </row>
    <row r="23" spans="2:10" ht="15">
      <c r="B23" s="59" t="s">
        <v>21</v>
      </c>
      <c r="C23" s="72">
        <v>206.669</v>
      </c>
      <c r="D23" s="72">
        <v>202.631</v>
      </c>
      <c r="E23" s="72">
        <v>188.118</v>
      </c>
      <c r="F23" s="72">
        <v>219.919</v>
      </c>
      <c r="G23" s="72">
        <v>204.708</v>
      </c>
      <c r="H23" s="84">
        <f t="shared" si="0"/>
        <v>-0.2380638311069272</v>
      </c>
      <c r="I23" s="71">
        <f t="shared" si="1"/>
        <v>-6.916637489257416</v>
      </c>
      <c r="J23" s="20"/>
    </row>
    <row r="24" spans="2:10" ht="15">
      <c r="B24" s="59" t="s">
        <v>41</v>
      </c>
      <c r="C24" s="72" t="s">
        <v>40</v>
      </c>
      <c r="D24" s="72" t="s">
        <v>40</v>
      </c>
      <c r="E24" s="72" t="s">
        <v>40</v>
      </c>
      <c r="F24" s="72" t="s">
        <v>40</v>
      </c>
      <c r="G24" s="72" t="s">
        <v>40</v>
      </c>
      <c r="H24" s="85" t="s">
        <v>40</v>
      </c>
      <c r="I24" s="69" t="s">
        <v>40</v>
      </c>
      <c r="J24" s="20"/>
    </row>
    <row r="25" spans="2:10" ht="15">
      <c r="B25" s="59" t="s">
        <v>22</v>
      </c>
      <c r="C25" s="72">
        <v>680.065</v>
      </c>
      <c r="D25" s="72">
        <v>688.837</v>
      </c>
      <c r="E25" s="72">
        <v>684.348</v>
      </c>
      <c r="F25" s="72">
        <v>701.99</v>
      </c>
      <c r="G25" s="72">
        <v>694.946</v>
      </c>
      <c r="H25" s="84">
        <f t="shared" si="0"/>
        <v>0.5426109009056823</v>
      </c>
      <c r="I25" s="71">
        <f t="shared" si="1"/>
        <v>-1.0034330973375694</v>
      </c>
      <c r="J25" s="20"/>
    </row>
    <row r="26" spans="2:10" ht="15">
      <c r="B26" s="59" t="s">
        <v>9</v>
      </c>
      <c r="C26" s="72">
        <v>393.313</v>
      </c>
      <c r="D26" s="72">
        <v>402.083</v>
      </c>
      <c r="E26" s="72">
        <v>373.064</v>
      </c>
      <c r="F26" s="72">
        <v>403.502</v>
      </c>
      <c r="G26" s="72">
        <v>390.419</v>
      </c>
      <c r="H26" s="84">
        <f t="shared" si="0"/>
        <v>-0.184459941964088</v>
      </c>
      <c r="I26" s="71">
        <f t="shared" si="1"/>
        <v>-3.24236311096352</v>
      </c>
      <c r="J26" s="20"/>
    </row>
    <row r="27" spans="2:10" ht="15">
      <c r="B27" s="59" t="s">
        <v>23</v>
      </c>
      <c r="C27" s="72">
        <v>1390.184</v>
      </c>
      <c r="D27" s="72">
        <v>1506.45</v>
      </c>
      <c r="E27" s="72">
        <v>1500.104</v>
      </c>
      <c r="F27" s="72">
        <v>1580.517</v>
      </c>
      <c r="G27" s="72">
        <v>1599.513</v>
      </c>
      <c r="H27" s="84">
        <f t="shared" si="0"/>
        <v>3.5687827743392297</v>
      </c>
      <c r="I27" s="71">
        <f t="shared" si="1"/>
        <v>1.2018852059167973</v>
      </c>
      <c r="J27" s="20"/>
    </row>
    <row r="28" spans="2:10" ht="15">
      <c r="B28" s="59" t="s">
        <v>24</v>
      </c>
      <c r="C28" s="72">
        <v>156.65</v>
      </c>
      <c r="D28" s="72">
        <v>155.866</v>
      </c>
      <c r="E28" s="72">
        <v>131.115</v>
      </c>
      <c r="F28" s="72">
        <v>147.065</v>
      </c>
      <c r="G28" s="72">
        <v>143.483</v>
      </c>
      <c r="H28" s="84">
        <f t="shared" si="0"/>
        <v>-2.1710229550304327</v>
      </c>
      <c r="I28" s="71">
        <f t="shared" si="1"/>
        <v>-2.4356577023764925</v>
      </c>
      <c r="J28" s="20"/>
    </row>
    <row r="29" spans="2:10" ht="15">
      <c r="B29" s="59" t="s">
        <v>25</v>
      </c>
      <c r="C29" s="72">
        <v>237.157</v>
      </c>
      <c r="D29" s="72">
        <v>256.641</v>
      </c>
      <c r="E29" s="72">
        <v>266.547</v>
      </c>
      <c r="F29" s="72">
        <v>306.805</v>
      </c>
      <c r="G29" s="72">
        <v>324.554</v>
      </c>
      <c r="H29" s="84">
        <f t="shared" si="0"/>
        <v>8.159022721042808</v>
      </c>
      <c r="I29" s="71">
        <f t="shared" si="1"/>
        <v>5.785107804631595</v>
      </c>
      <c r="J29" s="20"/>
    </row>
    <row r="30" spans="2:10" ht="15">
      <c r="B30" s="60" t="s">
        <v>4</v>
      </c>
      <c r="C30" s="123">
        <v>85.406</v>
      </c>
      <c r="D30" s="123">
        <v>91.775</v>
      </c>
      <c r="E30" s="123">
        <v>90.87</v>
      </c>
      <c r="F30" s="123">
        <v>98.91</v>
      </c>
      <c r="G30" s="123">
        <v>103.842</v>
      </c>
      <c r="H30" s="107">
        <f t="shared" si="0"/>
        <v>5.007704672240809</v>
      </c>
      <c r="I30" s="108">
        <f>(G30/F30-1)*100</f>
        <v>4.986351228389441</v>
      </c>
      <c r="J30" s="20"/>
    </row>
    <row r="31" spans="2:10" ht="15">
      <c r="B31" s="59" t="s">
        <v>26</v>
      </c>
      <c r="C31" s="124">
        <v>177.131</v>
      </c>
      <c r="D31" s="124">
        <v>187.184</v>
      </c>
      <c r="E31" s="124">
        <v>168.653</v>
      </c>
      <c r="F31" s="124">
        <v>154.828</v>
      </c>
      <c r="G31" s="124">
        <v>160.802</v>
      </c>
      <c r="H31" s="91">
        <f t="shared" si="0"/>
        <v>-2.388897540954882</v>
      </c>
      <c r="I31" s="92">
        <f t="shared" si="1"/>
        <v>3.858475211202106</v>
      </c>
      <c r="J31" s="20"/>
    </row>
    <row r="32" spans="2:10" ht="15">
      <c r="B32" s="59" t="s">
        <v>15</v>
      </c>
      <c r="C32" s="72">
        <v>274.346</v>
      </c>
      <c r="D32" s="72">
        <v>270.462</v>
      </c>
      <c r="E32" s="72">
        <v>261.92</v>
      </c>
      <c r="F32" s="72">
        <v>259.023</v>
      </c>
      <c r="G32" s="72">
        <v>243.739</v>
      </c>
      <c r="H32" s="106">
        <f t="shared" si="0"/>
        <v>-2.9140022683791456</v>
      </c>
      <c r="I32" s="72">
        <f t="shared" si="1"/>
        <v>-5.90063430660599</v>
      </c>
      <c r="J32" s="20"/>
    </row>
    <row r="33" spans="2:10" ht="15">
      <c r="B33" s="63" t="s">
        <v>17</v>
      </c>
      <c r="C33" s="125">
        <v>481.319</v>
      </c>
      <c r="D33" s="125">
        <v>449.362</v>
      </c>
      <c r="E33" s="125">
        <v>475.232</v>
      </c>
      <c r="F33" s="125">
        <v>492.496</v>
      </c>
      <c r="G33" s="125">
        <v>476.784</v>
      </c>
      <c r="H33" s="112">
        <f t="shared" si="0"/>
        <v>-0.2363875088129852</v>
      </c>
      <c r="I33" s="75">
        <f t="shared" si="1"/>
        <v>-3.19027971800786</v>
      </c>
      <c r="J33" s="20"/>
    </row>
    <row r="34" spans="2:10" ht="15">
      <c r="B34" s="109" t="s">
        <v>27</v>
      </c>
      <c r="C34" s="111">
        <v>254.346</v>
      </c>
      <c r="D34" s="111">
        <v>244.312</v>
      </c>
      <c r="E34" s="111">
        <v>243.236</v>
      </c>
      <c r="F34" s="111">
        <v>266.275</v>
      </c>
      <c r="G34" s="111">
        <v>266.855</v>
      </c>
      <c r="H34" s="110">
        <f t="shared" si="0"/>
        <v>1.2074792467526185</v>
      </c>
      <c r="I34" s="111">
        <f t="shared" si="1"/>
        <v>0.21781992301193043</v>
      </c>
      <c r="J34" s="20"/>
    </row>
    <row r="35" spans="2:10" ht="15">
      <c r="B35" s="103" t="s">
        <v>28</v>
      </c>
      <c r="C35" s="105">
        <v>292.912</v>
      </c>
      <c r="D35" s="105">
        <v>301.103</v>
      </c>
      <c r="E35" s="105">
        <v>316.299</v>
      </c>
      <c r="F35" s="105">
        <v>287.868</v>
      </c>
      <c r="G35" s="105">
        <v>307.601</v>
      </c>
      <c r="H35" s="104">
        <f t="shared" si="0"/>
        <v>1.2307943423376377</v>
      </c>
      <c r="I35" s="105">
        <f t="shared" si="1"/>
        <v>6.85487793016244</v>
      </c>
      <c r="J35" s="20"/>
    </row>
    <row r="36" spans="2:9" ht="15">
      <c r="B36" s="100" t="s">
        <v>51</v>
      </c>
      <c r="C36" s="98"/>
      <c r="D36" s="98"/>
      <c r="E36" s="98"/>
      <c r="F36" s="98"/>
      <c r="G36" s="98"/>
      <c r="H36" s="99"/>
      <c r="I36" s="99"/>
    </row>
    <row r="37" spans="2:6" ht="15" customHeight="1">
      <c r="B37" s="31" t="s">
        <v>46</v>
      </c>
      <c r="C37" s="10"/>
      <c r="D37" s="10"/>
      <c r="E37" s="10"/>
      <c r="F37" s="10"/>
    </row>
    <row r="38" spans="2:10" ht="15" customHeight="1">
      <c r="B38" s="86" t="s">
        <v>43</v>
      </c>
      <c r="C38" s="14"/>
      <c r="D38" s="14"/>
      <c r="E38" s="14"/>
      <c r="F38" s="14"/>
      <c r="G38" s="14"/>
      <c r="H38" s="14"/>
      <c r="I38" s="14"/>
      <c r="J38" s="14"/>
    </row>
  </sheetData>
  <mergeCells count="6">
    <mergeCell ref="H5:I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freight transport by journey characteristics</dc:title>
  <dc:subject/>
  <dc:creator>Daniel Ganea</dc:creator>
  <cp:keywords/>
  <dc:description/>
  <cp:lastModifiedBy>Daniel Ganea</cp:lastModifiedBy>
  <dcterms:created xsi:type="dcterms:W3CDTF">2012-01-30T08:07:43Z</dcterms:created>
  <dcterms:modified xsi:type="dcterms:W3CDTF">2023-10-24T07:31:37Z</dcterms:modified>
  <cp:category/>
  <cp:version/>
  <cp:contentType/>
  <cp:contentStatus/>
</cp:coreProperties>
</file>