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26" yWindow="65426" windowWidth="19420" windowHeight="10420" tabRatio="802" firstSheet="3" activeTab="8"/>
  </bookViews>
  <sheets>
    <sheet name="Table 1" sheetId="12" r:id="rId1"/>
    <sheet name="Figure 1" sheetId="61" r:id="rId2"/>
    <sheet name="Figure 2" sheetId="28" r:id="rId3"/>
    <sheet name="Figure 3" sheetId="63" r:id="rId4"/>
    <sheet name="Figure 4" sheetId="65" r:id="rId5"/>
    <sheet name="Table 2" sheetId="19" r:id="rId6"/>
    <sheet name="Figure 5" sheetId="66" r:id="rId7"/>
    <sheet name="Figure 6" sheetId="67" r:id="rId8"/>
    <sheet name="Figure 7" sheetId="68" r:id="rId9"/>
  </sheets>
  <externalReferences>
    <externalReference r:id="rId12"/>
  </externalReferences>
  <definedNames>
    <definedName name="__xlnm.Database">"#REF!"</definedName>
    <definedName name="Accounts" localSheetId="2">#REF!</definedName>
    <definedName name="Accounts">#REF!</definedName>
    <definedName name="Colheads">#REF!</definedName>
    <definedName name="datab">#REF!</definedName>
    <definedName name="Datamat">#REF!</definedName>
    <definedName name="Leontief138">#REF!</definedName>
    <definedName name="Matrix138">#REF!</definedName>
    <definedName name="_xlnm.Print_Area" localSheetId="0">'Table 1'!$B$2:$E$44</definedName>
    <definedName name="_xlnm.Print_Area" localSheetId="5">'Table 2'!$B$2:$I$12</definedName>
    <definedName name="Rowtitles" localSheetId="2">#REF!</definedName>
    <definedName name="Rowtitles">#REF!</definedName>
    <definedName name="skrange">'[1]0800Trimmed'!$F$35:$AU$154</definedName>
    <definedName name="ssss">#REF!</definedName>
  </definedNames>
  <calcPr calcId="191029"/>
  <extLst/>
</workbook>
</file>

<file path=xl/sharedStrings.xml><?xml version="1.0" encoding="utf-8"?>
<sst xmlns="http://schemas.openxmlformats.org/spreadsheetml/2006/main" count="448" uniqueCount="187">
  <si>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</si>
  <si>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</si>
  <si>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</si>
  <si>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</si>
  <si>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</si>
  <si>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</si>
  <si>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</si>
  <si>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</si>
  <si>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</si>
  <si>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</si>
  <si>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</si>
  <si>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</si>
  <si>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:</t>
  </si>
  <si>
    <t>2012</t>
  </si>
  <si>
    <t>2013</t>
  </si>
  <si>
    <t>Manufacture of furniture (31)</t>
  </si>
  <si>
    <t>Non-coniferous</t>
  </si>
  <si>
    <t>Coniferous</t>
  </si>
  <si>
    <t>(1 000 m³)</t>
  </si>
  <si>
    <t>Roundwood production</t>
  </si>
  <si>
    <t>Total</t>
  </si>
  <si>
    <t>Fuelwood</t>
  </si>
  <si>
    <t>Industrial 
roundwood</t>
  </si>
  <si>
    <t>UNIT</t>
  </si>
  <si>
    <t>Activity (NACE Rev. 2)</t>
  </si>
  <si>
    <t>Number of persons employed
(1 000)</t>
  </si>
  <si>
    <t>Manufacture of wood and wood products (16)</t>
  </si>
  <si>
    <t>Manufacture of pulp, paper and paper products (17)</t>
  </si>
  <si>
    <t>Belgium</t>
  </si>
  <si>
    <t>Bulgaria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</si>
  <si>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</si>
  <si>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</si>
  <si>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</si>
  <si>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</si>
  <si>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</si>
  <si>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</si>
  <si>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</si>
  <si>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</si>
  <si>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</si>
  <si>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</si>
  <si>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</si>
  <si>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</si>
  <si>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</si>
  <si>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</si>
  <si>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</si>
  <si>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</si>
  <si>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</si>
  <si>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</si>
  <si>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</si>
  <si>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</si>
  <si>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</si>
  <si>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</si>
  <si>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</si>
  <si>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</si>
  <si>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</si>
  <si>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Switzerland</t>
  </si>
  <si>
    <t>2014</t>
  </si>
  <si>
    <t>Manufacturing (NACE C)</t>
  </si>
  <si>
    <t>Roundwood removals by type of wood and assortment [for_remov]</t>
  </si>
  <si>
    <t>Thousand cubic metres</t>
  </si>
  <si>
    <t>BARK</t>
  </si>
  <si>
    <t>Under bark</t>
  </si>
  <si>
    <t>PROD_WD</t>
  </si>
  <si>
    <t>'u' : low reliability.</t>
  </si>
  <si>
    <t>'d' : definition differs, see metadata.</t>
  </si>
  <si>
    <t>Gross value added at factor cost
(billion EUR)</t>
  </si>
  <si>
    <t>Number of
enterprises
(1 000)</t>
  </si>
  <si>
    <t>2015</t>
  </si>
  <si>
    <t>'e': estimated</t>
  </si>
  <si>
    <t>Total - all species</t>
  </si>
  <si>
    <t/>
  </si>
  <si>
    <t>(:) not available</t>
  </si>
  <si>
    <t xml:space="preserve">Printing and service activities related to printing (18.1) </t>
  </si>
  <si>
    <t>Czechia</t>
  </si>
  <si>
    <t>TREESPEC</t>
  </si>
  <si>
    <t>2016</t>
  </si>
  <si>
    <t>2017</t>
  </si>
  <si>
    <t>not available</t>
  </si>
  <si>
    <t>2018</t>
  </si>
  <si>
    <t>Wood-based industries (NACE C 16+17+18.1+31)</t>
  </si>
  <si>
    <t>Roundwood (wood in the rough)</t>
  </si>
  <si>
    <t>GEO/TIME</t>
  </si>
  <si>
    <t>European Union - 27 countries (from 2020)</t>
  </si>
  <si>
    <t>(%)</t>
  </si>
  <si>
    <t>Fuelwood (including wood for charcoal)</t>
  </si>
  <si>
    <t>Share of fuelwood in 2000</t>
  </si>
  <si>
    <t>Sawnwood (including sleepers)</t>
  </si>
  <si>
    <t>STK_FLOW</t>
  </si>
  <si>
    <t>Production</t>
  </si>
  <si>
    <t>EU-27 (¹)</t>
  </si>
  <si>
    <t xml:space="preserve">EU - 27 </t>
  </si>
  <si>
    <t>EU-27</t>
  </si>
  <si>
    <t>Sum C+NC</t>
  </si>
  <si>
    <t>du</t>
  </si>
  <si>
    <t>2019</t>
  </si>
  <si>
    <t>(¹) Data for latest years not available</t>
  </si>
  <si>
    <t xml:space="preserve">Denmark </t>
  </si>
  <si>
    <t>2020</t>
  </si>
  <si>
    <t>e</t>
  </si>
  <si>
    <t>estimated</t>
  </si>
  <si>
    <t>Iceland</t>
  </si>
  <si>
    <t>Figure 4: Sawnwood production, 2000 and 2021</t>
  </si>
  <si>
    <t>Data extracted on 17/12/2022 20:33:09 from [ESTAT]</t>
  </si>
  <si>
    <t xml:space="preserve">Dataset: </t>
  </si>
  <si>
    <t>Annual detailed enterprise statistics for industry (NACE Rev. 2, B-E) [SBS_NA_IND_R2__custom_4201226]</t>
  </si>
  <si>
    <t xml:space="preserve">Last updated: </t>
  </si>
  <si>
    <t>27/10/2022 23:00</t>
  </si>
  <si>
    <t>Time frequency</t>
  </si>
  <si>
    <t>Annual</t>
  </si>
  <si>
    <t>Time</t>
  </si>
  <si>
    <t>INDIC_SB (Labels)</t>
  </si>
  <si>
    <t>Enterprises - number</t>
  </si>
  <si>
    <t>Value added at factor cost - million euro</t>
  </si>
  <si>
    <t>Persons employed - number</t>
  </si>
  <si>
    <t>GEO (Labels)</t>
  </si>
  <si>
    <t>NACE_R2 (Labels)</t>
  </si>
  <si>
    <t>Manufacturing</t>
  </si>
  <si>
    <t>Manufacture of wood and of products of wood and cork, except furniture; manufacture of articles of straw and plaiting materials</t>
  </si>
  <si>
    <t>Manufacture of paper and paper products</t>
  </si>
  <si>
    <t>Printing and service activities related to printing</t>
  </si>
  <si>
    <t>Manufacture of furniture</t>
  </si>
  <si>
    <t>u</t>
  </si>
  <si>
    <t>Special value</t>
  </si>
  <si>
    <t>Available flags:</t>
  </si>
  <si>
    <t>low reliability</t>
  </si>
  <si>
    <t>EU (¹)</t>
  </si>
  <si>
    <t>Table 2: Main economic indicators for wood-based industries, EU, 2020</t>
  </si>
  <si>
    <t>2 063</t>
  </si>
  <si>
    <t>1 881</t>
  </si>
  <si>
    <t>29 401</t>
  </si>
  <si>
    <t>3 093</t>
  </si>
  <si>
    <t>Table 1: Roundwood production, 2022</t>
  </si>
  <si>
    <t>(¹) EU estimate produced using latest available data if a country did not report for 2022</t>
  </si>
  <si>
    <t>Change 2000 to 2022</t>
  </si>
  <si>
    <t>Change 2021-2022</t>
  </si>
  <si>
    <t>Figure 3: Annual production of roundwood, EU-27, 2000–2022</t>
  </si>
  <si>
    <t>Note: EU estimate produced using latest available data if a country did not report for 2022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</si>
  <si>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under bark)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</si>
  <si>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codes: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</si>
  <si>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for_remov)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</si>
  <si>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for_swpan)</t>
    </r>
  </si>
  <si>
    <r>
      <t>Source:</t>
    </r>
    <r>
      <rPr>
        <sz val="9"/>
        <rFont val="Arial"/>
        <family val="2"/>
      </rPr>
      <t xml:space="preserve"> Eurostat (online data code: sbs_na_ind_r2)</t>
    </r>
  </si>
  <si>
    <t>Figure 1:  Change in roundwood production in the EU, 2000–2022</t>
  </si>
  <si>
    <t>Figure 3: Change in the share of fuelwood in total roundwood production in the EU, 2000–2022</t>
  </si>
  <si>
    <t>Share of fuelwood in 2022</t>
  </si>
  <si>
    <t>EU27_2020 European Union - 27 countries (from 2020)</t>
  </si>
  <si>
    <t>EU27</t>
  </si>
  <si>
    <t>Greece³</t>
  </si>
  <si>
    <t>Belgium³</t>
  </si>
  <si>
    <t>Netherlands²</t>
  </si>
  <si>
    <t>Czechia³</t>
  </si>
  <si>
    <t>Lithuania²</t>
  </si>
  <si>
    <t>Hungary²</t>
  </si>
  <si>
    <t>Italy²</t>
  </si>
  <si>
    <t>France²</t>
  </si>
  <si>
    <t>EU¹</t>
  </si>
  <si>
    <t>Czechia¹</t>
  </si>
  <si>
    <t>Ireland¹</t>
  </si>
  <si>
    <t>2021</t>
  </si>
  <si>
    <t>2022</t>
  </si>
  <si>
    <t>GLT Glue-laminated timber</t>
  </si>
  <si>
    <t>DE Germany</t>
  </si>
  <si>
    <t>EE Estonia</t>
  </si>
  <si>
    <t>FR France</t>
  </si>
  <si>
    <t>HR Croatia</t>
  </si>
  <si>
    <t>CY Cyprus</t>
  </si>
  <si>
    <t>LV Latvia</t>
  </si>
  <si>
    <t>AT Austria</t>
  </si>
  <si>
    <t>PL Poland</t>
  </si>
  <si>
    <t>RO Romania</t>
  </si>
  <si>
    <t>SI Slovenia</t>
  </si>
  <si>
    <t>SK Slovakia</t>
  </si>
  <si>
    <t>CLT Cross-laminated timber</t>
  </si>
  <si>
    <t>total import</t>
  </si>
  <si>
    <t>extra-EU import</t>
  </si>
  <si>
    <t>total export</t>
  </si>
  <si>
    <t>extra-EU export</t>
  </si>
  <si>
    <t>Share of coniferous</t>
  </si>
  <si>
    <t>last reported year</t>
  </si>
  <si>
    <t>Greece¹</t>
  </si>
  <si>
    <t>Product</t>
  </si>
  <si>
    <t>country</t>
  </si>
  <si>
    <t>Cross-laminated timber</t>
  </si>
  <si>
    <t>Glue-laminated timber</t>
  </si>
  <si>
    <t>Roundwood</t>
  </si>
  <si>
    <r>
      <t>Source:</t>
    </r>
    <r>
      <rPr>
        <sz val="11"/>
        <rFont val="Calibri"/>
        <family val="2"/>
      </rPr>
      <t xml:space="preserve"> Eurostat (online data code: for_secwpp)</t>
    </r>
  </si>
  <si>
    <r>
      <t>Source:</t>
    </r>
    <r>
      <rPr>
        <sz val="11"/>
        <rFont val="Calibri"/>
        <family val="2"/>
      </rPr>
      <t xml:space="preserve"> Eurostat (online data code: for_basic)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</si>
</sst>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_-* #,##0.00\ _€_-;\-* #,##0.00\ _€_-;_-* &quot;-&quot;??\ _€_-;_-@_-"/>
    <numFmt numFmtId="166" formatCode="0.0"/>
    <numFmt numFmtId="167" formatCode="#,##0_i"/>
    <numFmt numFmtId="168" formatCode="#,##0.0_i"/>
    <numFmt numFmtId="169" formatCode="#,##0.0"/>
    <numFmt numFmtId="170" formatCode="_-* #,##0.00\ [$€]_-;\-* #,##0.00\ [$€]_-;_-* &quot;-&quot;??\ [$€]_-;_-@_-"/>
    <numFmt numFmtId="171" formatCode="#,###,##0"/>
    <numFmt numFmtId="172" formatCode="#\ ##0"/>
    <numFmt numFmtId="173" formatCode="0.00000000000"/>
    <numFmt numFmtId="174" formatCode="#,##0.##########"/>
    <numFmt numFmtId="175" formatCode="0.000"/>
    <numFmt numFmtId="176" formatCode="0.0000"/>
  </numFmts>
  <fonts count="5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9"/>
      <name val="Arial"/>
      <family val="2"/>
    </font>
    <font>
      <sz val="9"/>
      <color theme="0" tint="-0.1499900072813034"/>
      <name val="Arial"/>
      <family val="2"/>
    </font>
    <font>
      <b/>
      <sz val="11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1"/>
      <name val="+mn-cs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69AF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/>
      <right style="thin"/>
      <top style="thin"/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hair">
        <color rgb="FFA6A6A6"/>
      </top>
      <bottom style="hair">
        <color rgb="FFA6A6A6"/>
      </bottom>
    </border>
    <border>
      <left/>
      <right/>
      <top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168" fontId="3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3" fillId="0" borderId="0" applyFont="0" applyFill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" fillId="21" borderId="0" applyNumberFormat="0" applyFont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" fillId="0" borderId="0" applyFill="0" applyBorder="0" applyProtection="0">
      <alignment horizontal="right"/>
    </xf>
    <xf numFmtId="168" fontId="23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24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3" fillId="0" borderId="0" applyFill="0" applyBorder="0" applyProtection="0">
      <alignment horizontal="right"/>
    </xf>
    <xf numFmtId="0" fontId="2" fillId="0" borderId="0">
      <alignment/>
      <protection/>
    </xf>
    <xf numFmtId="168" fontId="4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22" fillId="23" borderId="9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20" fillId="0" borderId="8" applyNumberFormat="0" applyFill="0" applyAlignment="0" applyProtection="0"/>
    <xf numFmtId="0" fontId="26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8" fontId="3" fillId="0" borderId="0" applyFill="0" applyBorder="0" applyProtection="0">
      <alignment horizontal="right"/>
    </xf>
    <xf numFmtId="0" fontId="9" fillId="20" borderId="1" applyNumberFormat="0" applyAlignment="0" applyProtection="0"/>
    <xf numFmtId="0" fontId="9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25" borderId="0" applyNumberFormat="0" applyFont="0" applyBorder="0">
      <alignment/>
      <protection hidden="1"/>
    </xf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5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27" borderId="0" applyNumberFormat="0" applyBorder="0">
      <alignment/>
      <protection locked="0"/>
    </xf>
    <xf numFmtId="0" fontId="29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20" borderId="1" applyNumberFormat="0" applyAlignment="0" applyProtection="0"/>
    <xf numFmtId="0" fontId="10" fillId="20" borderId="2" applyNumberFormat="0" applyAlignment="0" applyProtection="0"/>
    <xf numFmtId="165" fontId="2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1" fillId="0" borderId="0" applyNumberForma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</cellStyleXfs>
  <cellXfs count="220">
    <xf numFmtId="0" fontId="0" fillId="0" borderId="0" xfId="0"/>
    <xf numFmtId="0" fontId="3" fillId="0" borderId="0" xfId="21" applyFont="1" applyBorder="1" applyAlignment="1">
      <alignment vertical="center"/>
    </xf>
    <xf numFmtId="0" fontId="3" fillId="0" borderId="0" xfId="0" applyFont="1"/>
    <xf numFmtId="0" fontId="33" fillId="0" borderId="0" xfId="21" applyFont="1" applyFill="1" applyBorder="1" applyAlignment="1" quotePrefix="1">
      <alignment horizontal="left"/>
    </xf>
    <xf numFmtId="0" fontId="3" fillId="0" borderId="0" xfId="21" applyFont="1" applyBorder="1" applyAlignment="1">
      <alignment vertical="top"/>
    </xf>
    <xf numFmtId="0" fontId="34" fillId="29" borderId="11" xfId="21" applyFont="1" applyFill="1" applyBorder="1" applyAlignment="1">
      <alignment horizontal="center" vertical="top"/>
    </xf>
    <xf numFmtId="2" fontId="3" fillId="0" borderId="0" xfId="21" applyNumberFormat="1" applyFont="1" applyFill="1" applyBorder="1" applyAlignment="1">
      <alignment vertical="top"/>
    </xf>
    <xf numFmtId="0" fontId="33" fillId="29" borderId="0" xfId="21" applyFont="1" applyFill="1" applyBorder="1" applyAlignment="1">
      <alignment horizontal="center" vertical="top"/>
    </xf>
    <xf numFmtId="0" fontId="3" fillId="0" borderId="0" xfId="21" applyFont="1" applyFill="1" applyBorder="1" applyAlignment="1">
      <alignment vertical="top"/>
    </xf>
    <xf numFmtId="0" fontId="3" fillId="0" borderId="0" xfId="21" applyFont="1" applyBorder="1" applyAlignment="1">
      <alignment/>
    </xf>
    <xf numFmtId="0" fontId="33" fillId="29" borderId="0" xfId="21" applyFont="1" applyFill="1" applyBorder="1" applyAlignment="1">
      <alignment horizontal="center"/>
    </xf>
    <xf numFmtId="0" fontId="3" fillId="0" borderId="0" xfId="21" applyFont="1" applyFill="1" applyBorder="1" applyAlignment="1">
      <alignment/>
    </xf>
    <xf numFmtId="0" fontId="33" fillId="30" borderId="11" xfId="0" applyNumberFormat="1" applyFont="1" applyFill="1" applyBorder="1" applyAlignment="1">
      <alignment horizontal="left" vertical="top"/>
    </xf>
    <xf numFmtId="172" fontId="3" fillId="30" borderId="12" xfId="0" applyNumberFormat="1" applyFont="1" applyFill="1" applyBorder="1" applyAlignment="1">
      <alignment horizontal="right" vertical="top" indent="2"/>
    </xf>
    <xf numFmtId="172" fontId="3" fillId="30" borderId="11" xfId="0" applyNumberFormat="1" applyFont="1" applyFill="1" applyBorder="1" applyAlignment="1">
      <alignment horizontal="right" vertical="top" indent="2"/>
    </xf>
    <xf numFmtId="172" fontId="3" fillId="0" borderId="0" xfId="21" applyNumberFormat="1" applyFont="1" applyBorder="1" applyAlignment="1">
      <alignment vertical="top"/>
    </xf>
    <xf numFmtId="0" fontId="33" fillId="0" borderId="13" xfId="0" applyNumberFormat="1" applyFont="1" applyFill="1" applyBorder="1" applyAlignment="1">
      <alignment horizontal="left" vertical="top"/>
    </xf>
    <xf numFmtId="172" fontId="3" fillId="0" borderId="14" xfId="0" applyNumberFormat="1" applyFont="1" applyFill="1" applyBorder="1" applyAlignment="1">
      <alignment horizontal="right" vertical="top" indent="2"/>
    </xf>
    <xf numFmtId="172" fontId="3" fillId="0" borderId="13" xfId="0" applyNumberFormat="1" applyFont="1" applyFill="1" applyBorder="1" applyAlignment="1">
      <alignment horizontal="right" vertical="top" indent="2"/>
    </xf>
    <xf numFmtId="0" fontId="3" fillId="0" borderId="15" xfId="0" applyFont="1" applyBorder="1"/>
    <xf numFmtId="0" fontId="33" fillId="0" borderId="16" xfId="0" applyNumberFormat="1" applyFont="1" applyFill="1" applyBorder="1" applyAlignment="1">
      <alignment horizontal="left" vertical="top"/>
    </xf>
    <xf numFmtId="172" fontId="3" fillId="0" borderId="17" xfId="0" applyNumberFormat="1" applyFont="1" applyFill="1" applyBorder="1" applyAlignment="1">
      <alignment horizontal="right" vertical="top" indent="2"/>
    </xf>
    <xf numFmtId="172" fontId="3" fillId="0" borderId="16" xfId="0" applyNumberFormat="1" applyFont="1" applyFill="1" applyBorder="1" applyAlignment="1">
      <alignment horizontal="right" vertical="top" indent="2"/>
    </xf>
    <xf numFmtId="0" fontId="36" fillId="0" borderId="0" xfId="21" applyFont="1" applyFill="1" applyBorder="1" applyAlignment="1">
      <alignment vertical="top"/>
    </xf>
    <xf numFmtId="0" fontId="33" fillId="0" borderId="18" xfId="0" applyNumberFormat="1" applyFont="1" applyFill="1" applyBorder="1" applyAlignment="1">
      <alignment horizontal="left" vertical="top"/>
    </xf>
    <xf numFmtId="172" fontId="3" fillId="0" borderId="19" xfId="0" applyNumberFormat="1" applyFont="1" applyFill="1" applyBorder="1" applyAlignment="1">
      <alignment horizontal="right" vertical="top" indent="2"/>
    </xf>
    <xf numFmtId="172" fontId="3" fillId="0" borderId="18" xfId="0" applyNumberFormat="1" applyFont="1" applyFill="1" applyBorder="1" applyAlignment="1">
      <alignment horizontal="right" vertical="top" indent="2"/>
    </xf>
    <xf numFmtId="0" fontId="33" fillId="0" borderId="20" xfId="0" applyNumberFormat="1" applyFont="1" applyFill="1" applyBorder="1" applyAlignment="1">
      <alignment horizontal="left" vertical="top"/>
    </xf>
    <xf numFmtId="172" fontId="3" fillId="0" borderId="21" xfId="0" applyNumberFormat="1" applyFont="1" applyFill="1" applyBorder="1" applyAlignment="1">
      <alignment horizontal="right" vertical="top" indent="2"/>
    </xf>
    <xf numFmtId="172" fontId="3" fillId="0" borderId="20" xfId="0" applyNumberFormat="1" applyFont="1" applyFill="1" applyBorder="1" applyAlignment="1">
      <alignment horizontal="right" vertical="top" indent="2"/>
    </xf>
    <xf numFmtId="0" fontId="36" fillId="0" borderId="0" xfId="21" applyFont="1" applyFill="1" applyBorder="1" applyAlignment="1">
      <alignment vertical="center"/>
    </xf>
    <xf numFmtId="167" fontId="3" fillId="0" borderId="0" xfId="21" applyNumberFormat="1" applyFont="1" applyFill="1" applyBorder="1" applyAlignment="1">
      <alignment horizontal="right" indent="1"/>
    </xf>
    <xf numFmtId="0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indent="2"/>
    </xf>
    <xf numFmtId="0" fontId="3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quotePrefix="1">
      <alignment horizontal="left"/>
    </xf>
    <xf numFmtId="0" fontId="3" fillId="0" borderId="0" xfId="21" applyFont="1" applyFill="1" applyBorder="1" applyAlignment="1">
      <alignment vertical="center"/>
    </xf>
    <xf numFmtId="0" fontId="3" fillId="0" borderId="0" xfId="21" applyFont="1" applyBorder="1" applyAlignment="1">
      <alignment vertical="center"/>
    </xf>
    <xf numFmtId="0" fontId="33" fillId="0" borderId="0" xfId="90" applyNumberFormat="1" applyFont="1" applyFill="1" applyBorder="1" applyAlignment="1">
      <alignment/>
      <protection/>
    </xf>
    <xf numFmtId="0" fontId="33" fillId="0" borderId="0" xfId="88" applyFont="1" applyFill="1" applyBorder="1" applyAlignment="1">
      <alignment horizontal="left"/>
    </xf>
    <xf numFmtId="0" fontId="3" fillId="0" borderId="0" xfId="0" applyFont="1" applyFill="1"/>
    <xf numFmtId="0" fontId="3" fillId="0" borderId="0" xfId="88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4" fillId="0" borderId="0" xfId="0" applyFont="1" applyFill="1"/>
    <xf numFmtId="0" fontId="3" fillId="31" borderId="15" xfId="90" applyNumberFormat="1" applyFont="1" applyFill="1" applyBorder="1" applyAlignment="1">
      <alignment/>
      <protection/>
    </xf>
    <xf numFmtId="0" fontId="3" fillId="31" borderId="15" xfId="90" applyNumberFormat="1" applyFont="1" applyFill="1" applyBorder="1" applyAlignment="1">
      <alignment horizontal="center"/>
      <protection/>
    </xf>
    <xf numFmtId="0" fontId="3" fillId="31" borderId="15" xfId="0" applyFont="1" applyFill="1" applyBorder="1"/>
    <xf numFmtId="0" fontId="3" fillId="0" borderId="15" xfId="0" applyFont="1" applyFill="1" applyBorder="1"/>
    <xf numFmtId="0" fontId="3" fillId="29" borderId="15" xfId="90" applyNumberFormat="1" applyFont="1" applyFill="1" applyBorder="1" applyAlignment="1">
      <alignment/>
      <protection/>
    </xf>
    <xf numFmtId="4" fontId="3" fillId="29" borderId="0" xfId="0" applyNumberFormat="1" applyFont="1" applyFill="1"/>
    <xf numFmtId="4" fontId="3" fillId="29" borderId="15" xfId="0" applyNumberFormat="1" applyFont="1" applyFill="1" applyBorder="1" applyAlignment="1">
      <alignment/>
    </xf>
    <xf numFmtId="2" fontId="3" fillId="29" borderId="15" xfId="0" applyNumberFormat="1" applyFont="1" applyFill="1" applyBorder="1"/>
    <xf numFmtId="2" fontId="3" fillId="0" borderId="0" xfId="0" applyNumberFormat="1" applyFont="1" applyFill="1"/>
    <xf numFmtId="4" fontId="3" fillId="0" borderId="0" xfId="0" applyNumberFormat="1" applyFont="1" applyFill="1"/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7" fillId="0" borderId="15" xfId="0" applyNumberFormat="1" applyFont="1" applyFill="1" applyBorder="1" applyAlignment="1">
      <alignment/>
    </xf>
    <xf numFmtId="0" fontId="3" fillId="0" borderId="22" xfId="0" applyFont="1" applyFill="1" applyBorder="1"/>
    <xf numFmtId="169" fontId="3" fillId="0" borderId="15" xfId="0" applyNumberFormat="1" applyFont="1" applyFill="1" applyBorder="1" applyAlignment="1">
      <alignment/>
    </xf>
    <xf numFmtId="173" fontId="3" fillId="0" borderId="0" xfId="0" applyNumberFormat="1" applyFont="1" applyFill="1"/>
    <xf numFmtId="0" fontId="3" fillId="0" borderId="1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7" fillId="0" borderId="22" xfId="0" applyNumberFormat="1" applyFont="1" applyFill="1" applyBorder="1" applyAlignment="1">
      <alignment/>
    </xf>
    <xf numFmtId="0" fontId="37" fillId="0" borderId="15" xfId="0" applyFont="1" applyFill="1" applyBorder="1"/>
    <xf numFmtId="4" fontId="37" fillId="0" borderId="22" xfId="0" applyNumberFormat="1" applyFont="1" applyFill="1" applyBorder="1" applyAlignment="1">
      <alignment/>
    </xf>
    <xf numFmtId="169" fontId="3" fillId="0" borderId="22" xfId="0" applyNumberFormat="1" applyFont="1" applyFill="1" applyBorder="1" applyAlignment="1">
      <alignment/>
    </xf>
    <xf numFmtId="0" fontId="3" fillId="31" borderId="15" xfId="90" applyFont="1" applyFill="1" applyBorder="1">
      <alignment/>
      <protection/>
    </xf>
    <xf numFmtId="0" fontId="33" fillId="0" borderId="0" xfId="88" applyFont="1" applyFill="1" applyBorder="1" applyAlignment="1">
      <alignment vertical="center"/>
    </xf>
    <xf numFmtId="0" fontId="34" fillId="0" borderId="0" xfId="88" applyFont="1" applyFill="1" applyBorder="1" applyAlignment="1">
      <alignment horizontal="left"/>
    </xf>
    <xf numFmtId="166" fontId="38" fillId="0" borderId="0" xfId="88" applyNumberFormat="1" applyFont="1" applyFill="1" applyBorder="1" applyAlignment="1">
      <alignment horizontal="right"/>
    </xf>
    <xf numFmtId="166" fontId="3" fillId="0" borderId="0" xfId="88" applyNumberFormat="1" applyFont="1" applyFill="1" applyBorder="1" applyAlignment="1">
      <alignment horizontal="right"/>
    </xf>
    <xf numFmtId="2" fontId="3" fillId="0" borderId="0" xfId="88" applyNumberFormat="1" applyFont="1" applyFill="1" applyBorder="1" applyAlignment="1">
      <alignment horizontal="left"/>
    </xf>
    <xf numFmtId="2" fontId="33" fillId="0" borderId="0" xfId="88" applyNumberFormat="1" applyFont="1" applyFill="1" applyBorder="1" applyAlignment="1">
      <alignment vertical="center"/>
    </xf>
    <xf numFmtId="0" fontId="33" fillId="0" borderId="0" xfId="88" applyFont="1" applyFill="1" applyBorder="1" applyAlignment="1">
      <alignment horizontal="right"/>
    </xf>
    <xf numFmtId="1" fontId="3" fillId="0" borderId="0" xfId="88" applyNumberFormat="1" applyFont="1" applyFill="1" applyBorder="1" applyAlignment="1">
      <alignment vertical="center"/>
    </xf>
    <xf numFmtId="166" fontId="3" fillId="0" borderId="0" xfId="88" applyNumberFormat="1" applyFont="1" applyFill="1" applyBorder="1" applyAlignment="1">
      <alignment vertical="center"/>
    </xf>
    <xf numFmtId="0" fontId="3" fillId="0" borderId="0" xfId="88" applyFont="1" applyAlignment="1">
      <alignment vertical="center"/>
    </xf>
    <xf numFmtId="0" fontId="34" fillId="0" borderId="0" xfId="88" applyFont="1" applyFill="1" applyBorder="1" applyAlignment="1">
      <alignment vertical="center"/>
    </xf>
    <xf numFmtId="1" fontId="33" fillId="0" borderId="0" xfId="88" applyNumberFormat="1" applyFont="1" applyFill="1" applyBorder="1" applyAlignment="1">
      <alignment vertical="center"/>
    </xf>
    <xf numFmtId="1" fontId="3" fillId="0" borderId="0" xfId="88" applyNumberFormat="1" applyFont="1" applyFill="1" applyBorder="1" applyAlignment="1">
      <alignment horizontal="right"/>
    </xf>
    <xf numFmtId="3" fontId="3" fillId="0" borderId="0" xfId="88" applyNumberFormat="1" applyFont="1" applyFill="1" applyBorder="1" applyAlignment="1">
      <alignment vertical="center"/>
    </xf>
    <xf numFmtId="0" fontId="3" fillId="8" borderId="23" xfId="0" applyNumberFormat="1" applyFont="1" applyFill="1" applyBorder="1" applyAlignment="1">
      <alignment/>
    </xf>
    <xf numFmtId="0" fontId="3" fillId="8" borderId="24" xfId="0" applyNumberFormat="1" applyFont="1" applyFill="1" applyBorder="1" applyAlignment="1">
      <alignment/>
    </xf>
    <xf numFmtId="0" fontId="3" fillId="8" borderId="25" xfId="0" applyNumberFormat="1" applyFont="1" applyFill="1" applyBorder="1" applyAlignment="1">
      <alignment/>
    </xf>
    <xf numFmtId="0" fontId="3" fillId="8" borderId="23" xfId="90" applyNumberFormat="1" applyFont="1" applyFill="1" applyBorder="1" applyAlignment="1">
      <alignment/>
      <protection/>
    </xf>
    <xf numFmtId="1" fontId="3" fillId="0" borderId="15" xfId="0" applyNumberFormat="1" applyFont="1" applyFill="1" applyBorder="1" applyAlignment="1">
      <alignment/>
    </xf>
    <xf numFmtId="0" fontId="3" fillId="0" borderId="15" xfId="88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/>
    </xf>
    <xf numFmtId="0" fontId="3" fillId="8" borderId="27" xfId="0" applyNumberFormat="1" applyFont="1" applyFill="1" applyBorder="1" applyAlignment="1">
      <alignment/>
    </xf>
    <xf numFmtId="0" fontId="33" fillId="32" borderId="0" xfId="88" applyFont="1" applyFill="1" applyBorder="1" applyAlignment="1">
      <alignment horizontal="left"/>
    </xf>
    <xf numFmtId="0" fontId="3" fillId="32" borderId="0" xfId="0" applyFont="1" applyFill="1"/>
    <xf numFmtId="0" fontId="3" fillId="32" borderId="0" xfId="88" applyFont="1" applyFill="1" applyBorder="1" applyAlignment="1">
      <alignment horizontal="left"/>
    </xf>
    <xf numFmtId="0" fontId="3" fillId="32" borderId="0" xfId="0" applyNumberFormat="1" applyFont="1" applyFill="1" applyBorder="1" applyAlignment="1">
      <alignment/>
    </xf>
    <xf numFmtId="4" fontId="3" fillId="32" borderId="23" xfId="0" applyNumberFormat="1" applyFont="1" applyFill="1" applyBorder="1" applyAlignment="1">
      <alignment/>
    </xf>
    <xf numFmtId="2" fontId="3" fillId="32" borderId="15" xfId="0" applyNumberFormat="1" applyFont="1" applyFill="1" applyBorder="1"/>
    <xf numFmtId="2" fontId="3" fillId="0" borderId="15" xfId="0" applyNumberFormat="1" applyFont="1" applyFill="1" applyBorder="1"/>
    <xf numFmtId="3" fontId="3" fillId="32" borderId="23" xfId="0" applyNumberFormat="1" applyFont="1" applyFill="1" applyBorder="1" applyAlignment="1">
      <alignment/>
    </xf>
    <xf numFmtId="0" fontId="3" fillId="8" borderId="23" xfId="90" applyFont="1" applyFill="1" applyBorder="1">
      <alignment/>
      <protection/>
    </xf>
    <xf numFmtId="2" fontId="37" fillId="0" borderId="15" xfId="0" applyNumberFormat="1" applyFont="1" applyFill="1" applyBorder="1"/>
    <xf numFmtId="169" fontId="3" fillId="32" borderId="23" xfId="0" applyNumberFormat="1" applyFont="1" applyFill="1" applyBorder="1" applyAlignment="1">
      <alignment/>
    </xf>
    <xf numFmtId="0" fontId="3" fillId="32" borderId="23" xfId="0" applyNumberFormat="1" applyFont="1" applyFill="1" applyBorder="1" applyAlignment="1">
      <alignment/>
    </xf>
    <xf numFmtId="0" fontId="33" fillId="0" borderId="0" xfId="0" applyFont="1" applyFill="1"/>
    <xf numFmtId="0" fontId="3" fillId="0" borderId="0" xfId="88" applyFont="1" applyFill="1" applyBorder="1" applyAlignment="1">
      <alignment vertical="center"/>
    </xf>
    <xf numFmtId="0" fontId="3" fillId="0" borderId="23" xfId="90" applyNumberFormat="1" applyFont="1" applyFill="1" applyBorder="1" applyAlignment="1">
      <alignment/>
      <protection/>
    </xf>
    <xf numFmtId="1" fontId="3" fillId="0" borderId="23" xfId="0" applyNumberFormat="1" applyFont="1" applyFill="1" applyBorder="1" applyAlignment="1">
      <alignment/>
    </xf>
    <xf numFmtId="1" fontId="3" fillId="0" borderId="0" xfId="0" applyNumberFormat="1" applyFont="1" applyFill="1"/>
    <xf numFmtId="1" fontId="37" fillId="0" borderId="0" xfId="0" applyNumberFormat="1" applyFont="1" applyFill="1"/>
    <xf numFmtId="1" fontId="3" fillId="0" borderId="27" xfId="0" applyNumberFormat="1" applyFont="1" applyFill="1" applyBorder="1" applyAlignment="1">
      <alignment/>
    </xf>
    <xf numFmtId="0" fontId="3" fillId="0" borderId="23" xfId="90" applyFont="1" applyFill="1" applyBorder="1">
      <alignment/>
      <protection/>
    </xf>
    <xf numFmtId="0" fontId="33" fillId="0" borderId="0" xfId="21" applyFont="1" applyFill="1" applyBorder="1" applyAlignment="1">
      <alignment horizontal="left"/>
    </xf>
    <xf numFmtId="0" fontId="33" fillId="30" borderId="13" xfId="21" applyFont="1" applyFill="1" applyBorder="1" applyAlignment="1">
      <alignment horizontal="left" vertical="center" wrapText="1"/>
    </xf>
    <xf numFmtId="1" fontId="3" fillId="30" borderId="0" xfId="0" applyNumberFormat="1" applyFont="1" applyFill="1" applyAlignment="1">
      <alignment horizontal="right" vertical="center" shrinkToFit="1"/>
    </xf>
    <xf numFmtId="1" fontId="3" fillId="30" borderId="13" xfId="0" applyNumberFormat="1" applyFont="1" applyFill="1" applyBorder="1" applyAlignment="1">
      <alignment/>
    </xf>
    <xf numFmtId="1" fontId="3" fillId="30" borderId="14" xfId="0" applyNumberFormat="1" applyFont="1" applyFill="1" applyBorder="1" applyAlignment="1">
      <alignment horizontal="right"/>
    </xf>
    <xf numFmtId="1" fontId="3" fillId="30" borderId="13" xfId="0" applyNumberFormat="1" applyFont="1" applyFill="1" applyBorder="1" applyAlignment="1">
      <alignment horizontal="right"/>
    </xf>
    <xf numFmtId="166" fontId="3" fillId="0" borderId="0" xfId="21" applyNumberFormat="1" applyFont="1" applyFill="1" applyBorder="1" applyAlignment="1">
      <alignment vertical="center"/>
    </xf>
    <xf numFmtId="0" fontId="33" fillId="30" borderId="20" xfId="21" applyFont="1" applyFill="1" applyBorder="1" applyAlignment="1">
      <alignment horizontal="left" vertical="center" wrapText="1"/>
    </xf>
    <xf numFmtId="1" fontId="3" fillId="30" borderId="21" xfId="23" applyNumberFormat="1" applyFont="1" applyFill="1" applyBorder="1" applyAlignment="1">
      <alignment horizontal="right"/>
    </xf>
    <xf numFmtId="1" fontId="3" fillId="30" borderId="0" xfId="23" applyNumberFormat="1" applyFont="1" applyFill="1" applyBorder="1" applyAlignment="1">
      <alignment horizontal="right" indent="2"/>
    </xf>
    <xf numFmtId="1" fontId="3" fillId="30" borderId="20" xfId="23" applyNumberFormat="1" applyFont="1" applyFill="1" applyBorder="1" applyAlignment="1">
      <alignment horizontal="right"/>
    </xf>
    <xf numFmtId="0" fontId="33" fillId="0" borderId="13" xfId="21" applyFont="1" applyFill="1" applyBorder="1" applyAlignment="1">
      <alignment horizontal="left" vertical="center" wrapText="1" indent="1"/>
    </xf>
    <xf numFmtId="1" fontId="3" fillId="0" borderId="14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0" fontId="33" fillId="0" borderId="16" xfId="21" applyFont="1" applyFill="1" applyBorder="1" applyAlignment="1" quotePrefix="1">
      <alignment horizontal="left" vertical="center" wrapText="1" indent="1"/>
    </xf>
    <xf numFmtId="1" fontId="3" fillId="0" borderId="17" xfId="0" applyNumberFormat="1" applyFont="1" applyFill="1" applyBorder="1" applyAlignment="1">
      <alignment horizontal="right"/>
    </xf>
    <xf numFmtId="1" fontId="3" fillId="0" borderId="0" xfId="21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/>
    </xf>
    <xf numFmtId="0" fontId="33" fillId="0" borderId="16" xfId="21" applyFont="1" applyFill="1" applyBorder="1" applyAlignment="1">
      <alignment horizontal="left" vertical="center" wrapText="1" indent="1"/>
    </xf>
    <xf numFmtId="1" fontId="3" fillId="0" borderId="28" xfId="21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/>
    </xf>
    <xf numFmtId="0" fontId="33" fillId="0" borderId="18" xfId="21" applyFont="1" applyFill="1" applyBorder="1" applyAlignment="1">
      <alignment horizontal="left" vertical="center" wrapText="1" indent="1"/>
    </xf>
    <xf numFmtId="1" fontId="3" fillId="0" borderId="19" xfId="0" applyNumberFormat="1" applyFont="1" applyFill="1" applyBorder="1" applyAlignment="1">
      <alignment horizontal="right"/>
    </xf>
    <xf numFmtId="1" fontId="3" fillId="0" borderId="29" xfId="21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/>
    </xf>
    <xf numFmtId="0" fontId="3" fillId="0" borderId="0" xfId="21" applyFont="1" applyFill="1" applyBorder="1" applyAlignment="1">
      <alignment horizontal="left" vertical="center"/>
    </xf>
    <xf numFmtId="2" fontId="3" fillId="0" borderId="0" xfId="21" applyNumberFormat="1" applyFont="1" applyFill="1" applyBorder="1" applyAlignment="1">
      <alignment vertical="center"/>
    </xf>
    <xf numFmtId="0" fontId="3" fillId="0" borderId="0" xfId="21" applyFont="1" applyFill="1" applyBorder="1" applyAlignment="1" quotePrefix="1">
      <alignment vertical="center"/>
    </xf>
    <xf numFmtId="3" fontId="3" fillId="0" borderId="0" xfId="21" applyNumberFormat="1" applyFont="1" applyFill="1" applyBorder="1" applyAlignment="1">
      <alignment vertical="center"/>
    </xf>
    <xf numFmtId="10" fontId="3" fillId="0" borderId="0" xfId="21" applyNumberFormat="1" applyFont="1" applyFill="1" applyBorder="1" applyAlignment="1">
      <alignment vertical="center"/>
    </xf>
    <xf numFmtId="3" fontId="40" fillId="0" borderId="0" xfId="21" applyNumberFormat="1" applyFont="1" applyFill="1" applyBorder="1" applyAlignment="1" quotePrefix="1">
      <alignment horizontal="right" vertical="center" wrapText="1"/>
    </xf>
    <xf numFmtId="0" fontId="37" fillId="0" borderId="0" xfId="2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33" borderId="30" xfId="0" applyFont="1" applyFill="1" applyBorder="1" applyAlignment="1">
      <alignment horizontal="left" vertical="center"/>
    </xf>
    <xf numFmtId="0" fontId="3" fillId="34" borderId="0" xfId="0" applyFont="1" applyFill="1"/>
    <xf numFmtId="0" fontId="33" fillId="35" borderId="30" xfId="0" applyFont="1" applyFill="1" applyBorder="1" applyAlignment="1">
      <alignment horizontal="left" vertical="center"/>
    </xf>
    <xf numFmtId="3" fontId="3" fillId="36" borderId="0" xfId="0" applyNumberFormat="1" applyFont="1" applyFill="1" applyAlignment="1">
      <alignment horizontal="right" vertical="center" shrinkToFit="1"/>
    </xf>
    <xf numFmtId="174" fontId="3" fillId="36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174" fontId="3" fillId="0" borderId="0" xfId="0" applyNumberFormat="1" applyFont="1" applyAlignment="1">
      <alignment horizontal="right" vertical="center" shrinkToFit="1"/>
    </xf>
    <xf numFmtId="169" fontId="3" fillId="36" borderId="0" xfId="0" applyNumberFormat="1" applyFont="1" applyFill="1" applyAlignment="1">
      <alignment horizontal="right" vertical="center" shrinkToFit="1"/>
    </xf>
    <xf numFmtId="0" fontId="3" fillId="32" borderId="0" xfId="0" applyFont="1" applyFill="1" applyBorder="1"/>
    <xf numFmtId="0" fontId="3" fillId="8" borderId="24" xfId="90" applyNumberFormat="1" applyFont="1" applyFill="1" applyBorder="1" applyAlignment="1">
      <alignment/>
      <protection/>
    </xf>
    <xf numFmtId="0" fontId="3" fillId="8" borderId="15" xfId="90" applyNumberFormat="1" applyFont="1" applyFill="1" applyBorder="1" applyAlignment="1">
      <alignment/>
      <protection/>
    </xf>
    <xf numFmtId="0" fontId="3" fillId="8" borderId="15" xfId="0" applyNumberFormat="1" applyFont="1" applyFill="1" applyBorder="1" applyAlignment="1">
      <alignment/>
    </xf>
    <xf numFmtId="3" fontId="3" fillId="32" borderId="24" xfId="0" applyNumberFormat="1" applyFont="1" applyFill="1" applyBorder="1" applyAlignment="1">
      <alignment/>
    </xf>
    <xf numFmtId="3" fontId="3" fillId="32" borderId="15" xfId="0" applyNumberFormat="1" applyFont="1" applyFill="1" applyBorder="1" applyAlignment="1">
      <alignment/>
    </xf>
    <xf numFmtId="0" fontId="3" fillId="32" borderId="15" xfId="0" applyNumberFormat="1" applyFont="1" applyFill="1" applyBorder="1" applyAlignment="1">
      <alignment/>
    </xf>
    <xf numFmtId="0" fontId="3" fillId="32" borderId="15" xfId="0" applyFont="1" applyFill="1" applyBorder="1"/>
    <xf numFmtId="0" fontId="3" fillId="32" borderId="24" xfId="0" applyNumberFormat="1" applyFont="1" applyFill="1" applyBorder="1" applyAlignment="1">
      <alignment/>
    </xf>
    <xf numFmtId="0" fontId="3" fillId="0" borderId="31" xfId="0" applyFont="1" applyBorder="1"/>
    <xf numFmtId="0" fontId="3" fillId="32" borderId="24" xfId="0" applyFont="1" applyFill="1" applyBorder="1"/>
    <xf numFmtId="0" fontId="3" fillId="0" borderId="23" xfId="0" applyFont="1" applyBorder="1"/>
    <xf numFmtId="0" fontId="3" fillId="32" borderId="31" xfId="0" applyFont="1" applyFill="1" applyBorder="1"/>
    <xf numFmtId="4" fontId="3" fillId="32" borderId="15" xfId="0" applyNumberFormat="1" applyFont="1" applyFill="1" applyBorder="1" applyAlignment="1">
      <alignment/>
    </xf>
    <xf numFmtId="0" fontId="3" fillId="32" borderId="23" xfId="0" applyFont="1" applyFill="1" applyBorder="1"/>
    <xf numFmtId="1" fontId="3" fillId="29" borderId="23" xfId="0" applyNumberFormat="1" applyFont="1" applyFill="1" applyBorder="1" applyAlignment="1">
      <alignment/>
    </xf>
    <xf numFmtId="175" fontId="37" fillId="0" borderId="0" xfId="0" applyNumberFormat="1" applyFont="1" applyFill="1"/>
    <xf numFmtId="0" fontId="33" fillId="32" borderId="0" xfId="0" applyNumberFormat="1" applyFont="1" applyFill="1" applyBorder="1" applyAlignment="1">
      <alignment/>
    </xf>
    <xf numFmtId="0" fontId="34" fillId="32" borderId="0" xfId="0" applyNumberFormat="1" applyFont="1" applyFill="1" applyBorder="1" applyAlignment="1">
      <alignment/>
    </xf>
    <xf numFmtId="0" fontId="3" fillId="37" borderId="15" xfId="0" applyFont="1" applyFill="1" applyBorder="1"/>
    <xf numFmtId="175" fontId="3" fillId="0" borderId="15" xfId="0" applyNumberFormat="1" applyFont="1" applyFill="1" applyBorder="1"/>
    <xf numFmtId="175" fontId="3" fillId="32" borderId="0" xfId="0" applyNumberFormat="1" applyFont="1" applyFill="1"/>
    <xf numFmtId="2" fontId="3" fillId="37" borderId="15" xfId="0" applyNumberFormat="1" applyFont="1" applyFill="1" applyBorder="1"/>
    <xf numFmtId="0" fontId="3" fillId="0" borderId="0" xfId="0" applyFont="1" applyAlignment="1">
      <alignment vertical="center"/>
    </xf>
    <xf numFmtId="0" fontId="3" fillId="20" borderId="0" xfId="0" applyFont="1" applyFill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33" fillId="0" borderId="0" xfId="0" applyFont="1" applyAlignment="1">
      <alignment horizontal="left"/>
    </xf>
    <xf numFmtId="176" fontId="3" fillId="0" borderId="0" xfId="0" applyNumberFormat="1" applyFont="1"/>
    <xf numFmtId="0" fontId="3" fillId="31" borderId="31" xfId="90" applyNumberFormat="1" applyFont="1" applyFill="1" applyBorder="1" applyAlignment="1">
      <alignment/>
      <protection/>
    </xf>
    <xf numFmtId="4" fontId="3" fillId="0" borderId="31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2" fontId="3" fillId="29" borderId="31" xfId="0" applyNumberFormat="1" applyFont="1" applyFill="1" applyBorder="1"/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/>
    <xf numFmtId="0" fontId="3" fillId="0" borderId="0" xfId="90" applyNumberFormat="1" applyFont="1" applyFill="1" applyBorder="1" applyAlignment="1">
      <alignment/>
      <protection/>
    </xf>
    <xf numFmtId="2" fontId="3" fillId="0" borderId="0" xfId="0" applyNumberFormat="1" applyFont="1" applyFill="1" applyBorder="1"/>
    <xf numFmtId="175" fontId="3" fillId="0" borderId="0" xfId="0" applyNumberFormat="1" applyFont="1" applyFill="1" applyBorder="1"/>
    <xf numFmtId="4" fontId="37" fillId="32" borderId="23" xfId="0" applyNumberFormat="1" applyFont="1" applyFill="1" applyBorder="1" applyAlignment="1">
      <alignment/>
    </xf>
    <xf numFmtId="0" fontId="37" fillId="0" borderId="15" xfId="0" applyFont="1" applyBorder="1"/>
    <xf numFmtId="0" fontId="37" fillId="32" borderId="0" xfId="0" applyFont="1" applyFill="1"/>
    <xf numFmtId="0" fontId="0" fillId="0" borderId="0" xfId="0" applyFill="1"/>
    <xf numFmtId="0" fontId="43" fillId="0" borderId="0" xfId="0" applyFont="1" applyAlignment="1">
      <alignment horizontal="center"/>
    </xf>
    <xf numFmtId="0" fontId="43" fillId="0" borderId="0" xfId="0" applyFont="1"/>
    <xf numFmtId="0" fontId="33" fillId="29" borderId="33" xfId="21" applyFont="1" applyFill="1" applyBorder="1" applyAlignment="1" quotePrefix="1">
      <alignment horizontal="center"/>
    </xf>
    <xf numFmtId="0" fontId="33" fillId="29" borderId="33" xfId="21" applyFont="1" applyFill="1" applyBorder="1" applyAlignment="1">
      <alignment horizontal="center"/>
    </xf>
    <xf numFmtId="0" fontId="33" fillId="29" borderId="34" xfId="21" applyFont="1" applyFill="1" applyBorder="1" applyAlignment="1">
      <alignment horizontal="center"/>
    </xf>
    <xf numFmtId="0" fontId="33" fillId="29" borderId="35" xfId="21" applyFont="1" applyFill="1" applyBorder="1" applyAlignment="1">
      <alignment horizontal="center" vertical="center"/>
    </xf>
    <xf numFmtId="0" fontId="33" fillId="29" borderId="36" xfId="21" applyFont="1" applyFill="1" applyBorder="1" applyAlignment="1">
      <alignment horizontal="center" vertical="center"/>
    </xf>
    <xf numFmtId="0" fontId="33" fillId="29" borderId="37" xfId="21" applyFont="1" applyFill="1" applyBorder="1" applyAlignment="1">
      <alignment horizontal="center" vertical="center"/>
    </xf>
    <xf numFmtId="0" fontId="33" fillId="29" borderId="38" xfId="21" applyFont="1" applyFill="1" applyBorder="1" applyAlignment="1" quotePrefix="1">
      <alignment horizontal="center" vertical="top" wrapText="1"/>
    </xf>
    <xf numFmtId="0" fontId="3" fillId="0" borderId="0" xfId="88" applyFont="1" applyFill="1" applyBorder="1" applyAlignment="1">
      <alignment wrapText="1"/>
    </xf>
    <xf numFmtId="0" fontId="3" fillId="0" borderId="0" xfId="88" applyFont="1" applyFill="1" applyBorder="1" applyAlignment="1">
      <alignment vertical="center"/>
    </xf>
    <xf numFmtId="0" fontId="41" fillId="38" borderId="30" xfId="0" applyFont="1" applyFill="1" applyBorder="1" applyAlignment="1">
      <alignment horizontal="right" vertical="center"/>
    </xf>
    <xf numFmtId="0" fontId="41" fillId="38" borderId="30" xfId="0" applyFont="1" applyFill="1" applyBorder="1" applyAlignment="1">
      <alignment horizontal="left" vertical="center"/>
    </xf>
    <xf numFmtId="0" fontId="39" fillId="29" borderId="11" xfId="21" applyFont="1" applyFill="1" applyBorder="1" applyAlignment="1">
      <alignment horizontal="left" vertical="center" wrapText="1"/>
    </xf>
    <xf numFmtId="0" fontId="39" fillId="29" borderId="0" xfId="21" applyFont="1" applyFill="1" applyBorder="1" applyAlignment="1">
      <alignment horizontal="left" vertical="center" wrapText="1"/>
    </xf>
    <xf numFmtId="0" fontId="39" fillId="29" borderId="19" xfId="21" applyFont="1" applyFill="1" applyBorder="1" applyAlignment="1">
      <alignment horizontal="center" wrapText="1"/>
    </xf>
    <xf numFmtId="0" fontId="39" fillId="29" borderId="18" xfId="21" applyFont="1" applyFill="1" applyBorder="1" applyAlignment="1">
      <alignment horizontal="center" wrapText="1"/>
    </xf>
    <xf numFmtId="0" fontId="33" fillId="29" borderId="14" xfId="21" applyFont="1" applyFill="1" applyBorder="1" applyAlignment="1">
      <alignment horizontal="center" vertical="center" wrapText="1"/>
    </xf>
    <xf numFmtId="0" fontId="33" fillId="29" borderId="13" xfId="21" applyFont="1" applyFill="1" applyBorder="1" applyAlignment="1">
      <alignment horizontal="center" vertical="center" wrapText="1"/>
    </xf>
    <xf numFmtId="0" fontId="33" fillId="29" borderId="39" xfId="21" applyFont="1" applyFill="1" applyBorder="1" applyAlignment="1">
      <alignment horizontal="center" vertical="center" wrapText="1"/>
    </xf>
    <xf numFmtId="0" fontId="33" fillId="29" borderId="40" xfId="21" applyFont="1" applyFill="1" applyBorder="1" applyAlignment="1">
      <alignment horizontal="center" vertical="center" wrapText="1"/>
    </xf>
    <xf numFmtId="0" fontId="44" fillId="0" borderId="0" xfId="0" applyFont="1"/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 19" xfId="206"/>
    <cellStyle name="Normal 20" xfId="207"/>
    <cellStyle name="Normal 21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roundwood production in the EU, 2000–2022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45"/>
          <c:w val="0.914"/>
          <c:h val="0.4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1'!$A$51:$A$74</c:f>
              <c:strCache/>
            </c:strRef>
          </c:cat>
          <c:val>
            <c:numRef>
              <c:f>'Figure 1'!$G$51:$G$74</c:f>
              <c:numCache/>
            </c:numRef>
          </c:val>
        </c:ser>
        <c:axId val="19913534"/>
        <c:axId val="45004079"/>
      </c:bar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  <c:max val="2.25"/>
          <c:min val="-0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9913534"/>
        <c:crosses val="autoZero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production of roundwood, EU, 2000–2022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(1000 m³)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"/>
          <c:w val="0.97075"/>
          <c:h val="0.6775"/>
        </c:manualLayout>
      </c:layout>
      <c:areaChart>
        <c:grouping val="stacked"/>
        <c:varyColors val="0"/>
        <c:ser>
          <c:idx val="1"/>
          <c:order val="0"/>
          <c:tx>
            <c:strRef>
              <c:f>'Figure 2'!$B$51</c:f>
              <c:strCache>
                <c:ptCount val="1"/>
                <c:pt idx="0">
                  <c:v>Non-coniferous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2'!$D$49:$Z$49</c:f>
              <c:strCache/>
            </c:strRef>
          </c:cat>
          <c:val>
            <c:numRef>
              <c:f>'Figure 2'!$D$51:$Z$51</c:f>
              <c:numCache/>
            </c:numRef>
          </c:val>
        </c:ser>
        <c:ser>
          <c:idx val="0"/>
          <c:order val="1"/>
          <c:tx>
            <c:strRef>
              <c:f>'Figure 2'!$B$50</c:f>
              <c:strCache>
                <c:ptCount val="1"/>
                <c:pt idx="0">
                  <c:v>Coniferous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2'!$D$49:$Z$49</c:f>
              <c:strCache/>
            </c:strRef>
          </c:cat>
          <c:val>
            <c:numRef>
              <c:f>'Figure 2'!$D$50:$Z$50</c:f>
              <c:numCache/>
            </c:numRef>
          </c:val>
        </c:ser>
        <c:axId val="2383528"/>
        <c:axId val="21451753"/>
      </c:areaChart>
      <c:catAx>
        <c:axId val="23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383528"/>
        <c:crosses val="autoZero"/>
        <c:crossBetween val="midCat"/>
        <c:dispUnits/>
        <c:majorUnit val="100000"/>
      </c:valAx>
    </c:plotArea>
    <c:legend>
      <c:legendPos val="b"/>
      <c:layout>
        <c:manualLayout>
          <c:xMode val="edge"/>
          <c:yMode val="edge"/>
          <c:x val="0.33375"/>
          <c:y val="0.83875"/>
          <c:w val="0.33075"/>
          <c:h val="0.04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the share of fuelwood in total roundwood production in the EU, 2000–2022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4025"/>
          <c:w val="0.93175"/>
          <c:h val="0.478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3'!$M$59</c:f>
              <c:strCache>
                <c:ptCount val="1"/>
                <c:pt idx="0">
                  <c:v>Share of fuelwood in 2000</c:v>
                </c:pt>
              </c:strCache>
            </c:strRef>
          </c:tx>
          <c:spPr>
            <a:ln w="19050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 w="6350" cap="flat" cmpd="sng">
                <a:solidFill>
                  <a:schemeClr val="accent1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3'!$A$60:$A$84</c:f>
              <c:strCache/>
            </c:strRef>
          </c:cat>
          <c:val>
            <c:numRef>
              <c:f>'Figure 3'!$M$60:$M$84</c:f>
              <c:numCache/>
            </c:numRef>
          </c:val>
          <c:smooth val="0"/>
        </c:ser>
        <c:ser>
          <c:idx val="1"/>
          <c:order val="1"/>
          <c:tx>
            <c:strRef>
              <c:f>'Figure 3'!$N$59</c:f>
              <c:strCache>
                <c:ptCount val="1"/>
                <c:pt idx="0">
                  <c:v>Share of fuelwood in 2022</c:v>
                </c:pt>
              </c:strCache>
            </c:strRef>
          </c:tx>
          <c:spPr>
            <a:ln w="19050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 w="6350" cap="flat" cmpd="sng">
                <a:solidFill>
                  <a:schemeClr val="accent2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3'!$A$60:$A$84</c:f>
              <c:strCache/>
            </c:strRef>
          </c:cat>
          <c:val>
            <c:numRef>
              <c:f>'Figure 3'!$N$60:$N$84</c:f>
              <c:numCache/>
            </c:numRef>
          </c:val>
          <c:smooth val="0"/>
        </c:ser>
        <c:upDownBars>
          <c:upBars>
            <c:spPr>
              <a:solidFill>
                <a:schemeClr val="accent1">
                  <a:lumMod val="20000"/>
                  <a:lumOff val="80000"/>
                </a:schemeClr>
              </a:solidFill>
              <a:ln w="6350">
                <a:noFill/>
                <a:prstDash val="solid"/>
                <a:round/>
              </a:ln>
            </c:spPr>
          </c:upBars>
          <c:downBars>
            <c:spPr>
              <a:solidFill>
                <a:srgbClr val="FFCCFF"/>
              </a:solidFill>
              <a:ln w="6350">
                <a:noFill/>
                <a:prstDash val="solid"/>
                <a:round/>
              </a:ln>
            </c:spPr>
          </c:downBars>
        </c:upDownBars>
        <c:marker val="1"/>
        <c:axId val="58848050"/>
        <c:axId val="59870403"/>
      </c:lineChart>
      <c:catAx>
        <c:axId val="588480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58848050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0375"/>
          <c:y val="0.7885"/>
          <c:w val="0.418"/>
          <c:h val="0.03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Sawnwood production, 2000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(1000 m</a:t>
            </a:r>
            <a:r>
              <a:rPr lang="en-US" cap="none" sz="1600" b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5"/>
          <c:y val="0.161"/>
          <c:w val="0.9107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4'!$C$49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4'!$B$52:$B$75</c:f>
              <c:strCache/>
            </c:strRef>
          </c:cat>
          <c:val>
            <c:numRef>
              <c:f>'Figure 4'!$C$52:$C$75</c:f>
              <c:numCache/>
            </c:numRef>
          </c:val>
        </c:ser>
        <c:ser>
          <c:idx val="1"/>
          <c:order val="1"/>
          <c:tx>
            <c:strRef>
              <c:f>'Figure 4'!$F$49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4'!$B$52:$B$75</c:f>
              <c:strCache/>
            </c:strRef>
          </c:cat>
          <c:val>
            <c:numRef>
              <c:f>('Figure 4'!$F$52:$F$58,'Figure 4'!$E$59,'Figure 4'!$F$60:$F$65,'Figure 4'!$D$66,'Figure 4'!$F$67:$F$72)</c:f>
              <c:numCache/>
            </c:numRef>
          </c:val>
        </c:ser>
        <c:overlap val="-27"/>
        <c:gapWidth val="219"/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  <c:max val="24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</c:spPr>
        <c:crossAx val="1962716"/>
        <c:crosses val="autoZero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0125"/>
          <c:w val="0.12425"/>
          <c:h val="0.06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Cross-laminated and glue-laminated timber production in 2022 (1000m3)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25"/>
          <c:w val="0.970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5'!$B$34</c:f>
              <c:strCache>
                <c:ptCount val="1"/>
                <c:pt idx="0">
                  <c:v>Cross-laminated timber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5'!$A$35:$A$45</c:f>
              <c:strCache/>
            </c:strRef>
          </c:cat>
          <c:val>
            <c:numRef>
              <c:f>'Figure 5'!$B$35:$B$45</c:f>
              <c:numCache/>
            </c:numRef>
          </c:val>
        </c:ser>
        <c:ser>
          <c:idx val="1"/>
          <c:order val="1"/>
          <c:tx>
            <c:strRef>
              <c:f>'Figure 5'!$C$34</c:f>
              <c:strCache>
                <c:ptCount val="1"/>
                <c:pt idx="0">
                  <c:v>Glue-laminated timber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5'!$A$35:$A$45</c:f>
              <c:strCache/>
            </c:strRef>
          </c:cat>
          <c:val>
            <c:numRef>
              <c:f>'Figure 5'!$C$35:$C$45</c:f>
              <c:numCache/>
            </c:numRef>
          </c:val>
        </c:ser>
        <c:axId val="24762278"/>
        <c:axId val="21533911"/>
      </c:bar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47622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"/>
          <c:y val="0.87425"/>
          <c:w val="0.4557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in roundwood 2015-2022 (1000m3)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475"/>
          <c:w val="0.9707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6'!$A$3</c:f>
              <c:strCache>
                <c:ptCount val="1"/>
                <c:pt idx="0">
                  <c:v>total import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5FB441"/>
              </a:solidFill>
              <a:ln w="28575">
                <a:solidFill>
                  <a:srgbClr val="5FB4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6'!$B$2:$I$2</c:f>
              <c:strCache/>
            </c:strRef>
          </c:cat>
          <c:val>
            <c:numRef>
              <c:f>'Figure 6'!$B$3:$I$3</c:f>
              <c:numCache/>
            </c:numRef>
          </c:val>
          <c:smooth val="0"/>
        </c:ser>
        <c:ser>
          <c:idx val="1"/>
          <c:order val="1"/>
          <c:tx>
            <c:strRef>
              <c:f>'Figure 6'!$A$4</c:f>
              <c:strCache>
                <c:ptCount val="1"/>
                <c:pt idx="0">
                  <c:v>extra-EU import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06423"/>
              </a:solidFill>
              <a:ln w="28575">
                <a:solidFill>
                  <a:srgbClr val="F0642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6'!$B$2:$I$2</c:f>
              <c:strCache/>
            </c:strRef>
          </c:cat>
          <c:val>
            <c:numRef>
              <c:f>'Figure 6'!$B$4:$I$4</c:f>
              <c:numCache/>
            </c:numRef>
          </c:val>
          <c:smooth val="0"/>
        </c:ser>
        <c:ser>
          <c:idx val="2"/>
          <c:order val="2"/>
          <c:tx>
            <c:strRef>
              <c:f>'Figure 6'!$A$5</c:f>
              <c:strCache>
                <c:ptCount val="1"/>
                <c:pt idx="0">
                  <c:v>total export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6'!$B$2:$I$2</c:f>
              <c:strCache/>
            </c:strRef>
          </c:cat>
          <c:val>
            <c:numRef>
              <c:f>'Figure 6'!$B$5:$I$5</c:f>
              <c:numCache/>
            </c:numRef>
          </c:val>
          <c:smooth val="0"/>
        </c:ser>
        <c:ser>
          <c:idx val="3"/>
          <c:order val="3"/>
          <c:tx>
            <c:strRef>
              <c:f>'Figure 6'!$A$6</c:f>
              <c:strCache>
                <c:ptCount val="1"/>
                <c:pt idx="0">
                  <c:v>extra-EU export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FAA51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6'!$B$2:$I$2</c:f>
              <c:strCache/>
            </c:strRef>
          </c:cat>
          <c:val>
            <c:numRef>
              <c:f>'Figure 6'!$B$6:$I$6</c:f>
              <c:numCache/>
            </c:numRef>
          </c:val>
          <c:smooth val="0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95874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5"/>
          <c:y val="0.87375"/>
          <c:w val="0.65075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in fuelwood 2015-2022 (1000m3)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45"/>
          <c:w val="0.97075"/>
          <c:h val="0.690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7'!$A$3</c:f>
              <c:strCache>
                <c:ptCount val="1"/>
                <c:pt idx="0">
                  <c:v>total import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5FB441"/>
              </a:solidFill>
              <a:ln w="28575">
                <a:solidFill>
                  <a:srgbClr val="5FB44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7'!$B$2:$I$2</c:f>
              <c:strCache/>
            </c:strRef>
          </c:cat>
          <c:val>
            <c:numRef>
              <c:f>'Figure 7'!$B$3:$I$3</c:f>
              <c:numCache/>
            </c:numRef>
          </c:val>
          <c:smooth val="0"/>
        </c:ser>
        <c:ser>
          <c:idx val="1"/>
          <c:order val="1"/>
          <c:tx>
            <c:strRef>
              <c:f>'Figure 7'!$A$4</c:f>
              <c:strCache>
                <c:ptCount val="1"/>
                <c:pt idx="0">
                  <c:v>extra-EU import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06423"/>
              </a:solidFill>
              <a:ln w="28575">
                <a:solidFill>
                  <a:srgbClr val="F0642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7'!$B$2:$I$2</c:f>
              <c:strCache/>
            </c:strRef>
          </c:cat>
          <c:val>
            <c:numRef>
              <c:f>'Figure 7'!$B$4:$I$4</c:f>
              <c:numCache/>
            </c:numRef>
          </c:val>
          <c:smooth val="0"/>
        </c:ser>
        <c:ser>
          <c:idx val="2"/>
          <c:order val="2"/>
          <c:tx>
            <c:strRef>
              <c:f>'Figure 7'!$A$5</c:f>
              <c:strCache>
                <c:ptCount val="1"/>
                <c:pt idx="0">
                  <c:v>total export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286EB4"/>
              </a:solidFill>
              <a:ln w="28575">
                <a:solidFill>
                  <a:srgbClr val="286EB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7'!$B$2:$I$2</c:f>
              <c:strCache/>
            </c:strRef>
          </c:cat>
          <c:val>
            <c:numRef>
              <c:f>'Figure 7'!$B$5:$I$5</c:f>
              <c:numCache/>
            </c:numRef>
          </c:val>
          <c:smooth val="0"/>
        </c:ser>
        <c:ser>
          <c:idx val="3"/>
          <c:order val="3"/>
          <c:tx>
            <c:strRef>
              <c:f>'Figure 7'!$A$6</c:f>
              <c:strCache>
                <c:ptCount val="1"/>
                <c:pt idx="0">
                  <c:v>extra-EU export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FAA51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7'!$B$2:$I$2</c:f>
              <c:strCache/>
            </c:strRef>
          </c:cat>
          <c:val>
            <c:numRef>
              <c:f>'Figure 7'!$B$6:$I$6</c:f>
              <c:numCache/>
            </c:numRef>
          </c:val>
          <c:smooth val="0"/>
        </c:ser>
        <c:marker val="1"/>
        <c:axId val="61855898"/>
        <c:axId val="19832171"/>
      </c:line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18558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5"/>
          <c:y val="0.82325"/>
          <c:w val="0.65075"/>
          <c:h val="0.04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43</xdr:row>
      <xdr:rowOff>114300</xdr:rowOff>
    </xdr:from>
    <xdr:to>
      <xdr:col>5</xdr:col>
      <xdr:colOff>142875</xdr:colOff>
      <xdr:row>45</xdr:row>
      <xdr:rowOff>104775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t="18579" b="16915"/>
        <a:stretch>
          <a:fillRect/>
        </a:stretch>
      </xdr:blipFill>
      <xdr:spPr>
        <a:xfrm>
          <a:off x="3371850" y="8010525"/>
          <a:ext cx="1524000" cy="29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15</xdr:row>
      <xdr:rowOff>123825</xdr:rowOff>
    </xdr:from>
    <xdr:to>
      <xdr:col>8</xdr:col>
      <xdr:colOff>28575</xdr:colOff>
      <xdr:row>17</xdr:row>
      <xdr:rowOff>142875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6210300" y="2790825"/>
          <a:ext cx="131445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0.081</cdr:y>
    </cdr:from>
    <cdr:to>
      <cdr:x>1</cdr:x>
      <cdr:y>0.16175</cdr:y>
    </cdr:to>
    <cdr:sp macro="" textlink="">
      <cdr:nvSpPr>
        <cdr:cNvPr id="3" name="TextBox 1"/>
        <cdr:cNvSpPr txBox="1"/>
      </cdr:nvSpPr>
      <cdr:spPr>
        <a:xfrm>
          <a:off x="6524625" y="581025"/>
          <a:ext cx="3000375" cy="5905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0.96125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981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for_secwpp)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66675</xdr:rowOff>
    </xdr:from>
    <xdr:to>
      <xdr:col>11</xdr:col>
      <xdr:colOff>9525</xdr:colOff>
      <xdr:row>48</xdr:row>
      <xdr:rowOff>19050</xdr:rowOff>
    </xdr:to>
    <xdr:graphicFrame macro="">
      <xdr:nvGraphicFramePr>
        <xdr:cNvPr id="3" name="Chart 2"/>
        <xdr:cNvGraphicFramePr/>
      </xdr:nvGraphicFramePr>
      <xdr:xfrm>
        <a:off x="1838325" y="66675"/>
        <a:ext cx="9534525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for_basic)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</xdr:row>
      <xdr:rowOff>133350</xdr:rowOff>
    </xdr:from>
    <xdr:to>
      <xdr:col>9</xdr:col>
      <xdr:colOff>381000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28625" y="1800225"/>
        <a:ext cx="952500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0.68325</cdr:x>
      <cdr:y>0.097</cdr:y>
    </cdr:from>
    <cdr:to>
      <cdr:x>1</cdr:x>
      <cdr:y>0.19275</cdr:y>
    </cdr:to>
    <cdr:sp macro="" textlink="">
      <cdr:nvSpPr>
        <cdr:cNvPr id="3" name="TextBox 1"/>
        <cdr:cNvSpPr txBox="1"/>
      </cdr:nvSpPr>
      <cdr:spPr>
        <a:xfrm>
          <a:off x="6534150" y="485775"/>
          <a:ext cx="3028950" cy="4857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0.9455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for_basic)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8</xdr:row>
      <xdr:rowOff>0</xdr:rowOff>
    </xdr:from>
    <xdr:to>
      <xdr:col>11</xdr:col>
      <xdr:colOff>238125</xdr:colOff>
      <xdr:row>35</xdr:row>
      <xdr:rowOff>152400</xdr:rowOff>
    </xdr:to>
    <xdr:graphicFrame macro="">
      <xdr:nvGraphicFramePr>
        <xdr:cNvPr id="3" name="Chart 2"/>
        <xdr:cNvGraphicFramePr/>
      </xdr:nvGraphicFramePr>
      <xdr:xfrm>
        <a:off x="1609725" y="1847850"/>
        <a:ext cx="95726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0.83025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US" sz="11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0.015</cdr:x>
      <cdr:y>0.8245</cdr:y>
    </cdr:from>
    <cdr:to>
      <cdr:x>0.70425</cdr:x>
      <cdr:y>1</cdr:y>
    </cdr:to>
    <cdr:sp macro="" textlink="">
      <cdr:nvSpPr>
        <cdr:cNvPr id="4" name="TextBox 3"/>
        <cdr:cNvSpPr txBox="1"/>
      </cdr:nvSpPr>
      <cdr:spPr>
        <a:xfrm>
          <a:off x="133350" y="5067300"/>
          <a:ext cx="6267450" cy="1076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(¹) EU aggregate for 2022 estimated</a:t>
          </a: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(²) Shows comparison for 2000 - 2021; data for 2022 not available</a:t>
          </a: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(³) Shows comparison for 2000 - 2019; data since then not available</a:t>
          </a: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Data for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Denmark, Ireland, Greece and Malta not available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Eurostat (online data code: for_remov)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12</xdr:col>
      <xdr:colOff>419100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828675" y="266700"/>
        <a:ext cx="9086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3810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EU estimate produced using latest available data if a country did not report for 2022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for_remov)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8</xdr:row>
      <xdr:rowOff>28575</xdr:rowOff>
    </xdr:from>
    <xdr:ext cx="8086725" cy="5534025"/>
    <xdr:graphicFrame macro="">
      <xdr:nvGraphicFramePr>
        <xdr:cNvPr id="2" name="Chart 1"/>
        <xdr:cNvGraphicFramePr/>
      </xdr:nvGraphicFramePr>
      <xdr:xfrm>
        <a:off x="600075" y="1247775"/>
        <a:ext cx="8086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0.84525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9050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100">
              <a:latin typeface="Arial" panose="020B0604020202020204" pitchFamily="34" charset="0"/>
            </a:rPr>
            <a:t>(¹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)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for Ireland and for the EU aggregate for 2022 were estimated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</a:rPr>
            <a:t>(²) Shows comparison for 2000 - 2020; data for 2022 not available</a:t>
          </a:r>
        </a:p>
        <a:p>
          <a:r>
            <a:rPr lang="en-US" sz="1100">
              <a:latin typeface="Arial" panose="020B0604020202020204" pitchFamily="34" charset="0"/>
            </a:rPr>
            <a:t>(³) Data for the latest years not available</a:t>
          </a:r>
        </a:p>
        <a:p>
          <a:r>
            <a:rPr lang="en-US" sz="1100">
              <a:latin typeface="Arial" panose="020B0604020202020204" pitchFamily="34" charset="0"/>
            </a:rPr>
            <a:t>Data for Belgium,</a:t>
          </a:r>
          <a:r>
            <a:rPr lang="en-US" sz="1100" baseline="0">
              <a:latin typeface="Arial" panose="020B0604020202020204" pitchFamily="34" charset="0"/>
            </a:rPr>
            <a:t> Denmark and </a:t>
          </a:r>
          <a:r>
            <a:rPr lang="en-US" sz="1100">
              <a:latin typeface="Arial" panose="020B0604020202020204" pitchFamily="34" charset="0"/>
            </a:rPr>
            <a:t>Malta</a:t>
          </a:r>
          <a:r>
            <a:rPr lang="en-US" sz="1100" baseline="0">
              <a:latin typeface="Arial" panose="020B0604020202020204" pitchFamily="34" charset="0"/>
            </a:rPr>
            <a:t> not available</a:t>
          </a:r>
          <a:endParaRPr lang="en-US" sz="11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100" i="1">
              <a:latin typeface="Arial" panose="020B0604020202020204" pitchFamily="34" charset="0"/>
            </a:rPr>
            <a:t>Source:</a:t>
          </a:r>
          <a:r>
            <a:rPr lang="en-US" sz="1100">
              <a:latin typeface="Arial" panose="020B0604020202020204" pitchFamily="34" charset="0"/>
            </a:rPr>
            <a:t> Eurostat (online data code: for_remov)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3</xdr:row>
      <xdr:rowOff>104775</xdr:rowOff>
    </xdr:from>
    <xdr:ext cx="11677650" cy="5638800"/>
    <xdr:graphicFrame macro="">
      <xdr:nvGraphicFramePr>
        <xdr:cNvPr id="3" name="Chart 2"/>
        <xdr:cNvGraphicFramePr/>
      </xdr:nvGraphicFramePr>
      <xdr:xfrm>
        <a:off x="542925" y="561975"/>
        <a:ext cx="116776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0.88675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1907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00">
              <a:latin typeface="Arial" panose="020B0604020202020204" pitchFamily="34" charset="0"/>
            </a:rPr>
            <a:t>(¹) Data for latest years not available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(²) Shows comparison for 2000 - 2020 or 2021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D</a:t>
          </a:r>
          <a:r>
            <a:rPr lang="en-US" sz="1000">
              <a:latin typeface="Arial" panose="020B0604020202020204" pitchFamily="34" charset="0"/>
            </a:rPr>
            <a:t>ata for Belgium, Denmark and Malta not available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0.65125</cdr:x>
      <cdr:y>0.05875</cdr:y>
    </cdr:from>
    <cdr:to>
      <cdr:x>1</cdr:x>
      <cdr:y>0.11925</cdr:y>
    </cdr:to>
    <cdr:sp macro="" textlink="">
      <cdr:nvSpPr>
        <cdr:cNvPr id="2" name="TextBox 1"/>
        <cdr:cNvSpPr txBox="1"/>
      </cdr:nvSpPr>
      <cdr:spPr>
        <a:xfrm>
          <a:off x="5934075" y="381000"/>
          <a:ext cx="3181350" cy="3905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i="1"/>
            <a:t>Source:</a:t>
          </a:r>
          <a:r>
            <a:rPr lang="en-US" sz="1100"/>
            <a:t> Eurostat (online</a:t>
          </a:r>
          <a:r>
            <a:rPr lang="en-US" sz="1100" baseline="0"/>
            <a:t> data code: for_swpan)</a:t>
          </a:r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133350</xdr:rowOff>
    </xdr:from>
    <xdr:to>
      <xdr:col>18</xdr:col>
      <xdr:colOff>76200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3581400" y="133350"/>
        <a:ext cx="91249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1"/>
  <sheetViews>
    <sheetView showGridLines="0" workbookViewId="0" topLeftCell="A1">
      <selection activeCell="A1" sqref="A1:F47"/>
    </sheetView>
  </sheetViews>
  <sheetFormatPr defaultColWidth="9.00390625" defaultRowHeight="14.25"/>
  <cols>
    <col min="1" max="1" width="3.625" style="1" customWidth="1"/>
    <col min="2" max="2" width="25.375" style="1" customWidth="1"/>
    <col min="3" max="5" width="11.125" style="1" customWidth="1"/>
    <col min="6" max="6" width="4.625" style="1" customWidth="1"/>
    <col min="7" max="7" width="7.125" style="1" customWidth="1"/>
    <col min="8" max="16384" width="9.00390625" style="1" customWidth="1"/>
  </cols>
  <sheetData>
    <row r="1" ht="12"/>
    <row r="2" ht="14.25">
      <c r="B2" s="3" t="s">
        <v>131</v>
      </c>
    </row>
    <row r="3" ht="9" customHeight="1"/>
    <row r="4" spans="2:7" s="4" customFormat="1" ht="36" customHeight="1">
      <c r="B4" s="5"/>
      <c r="C4" s="203" t="s">
        <v>19</v>
      </c>
      <c r="D4" s="203"/>
      <c r="E4" s="204"/>
      <c r="G4" s="6"/>
    </row>
    <row r="5" spans="2:10" s="4" customFormat="1" ht="12" customHeight="1">
      <c r="B5" s="7"/>
      <c r="C5" s="205" t="s">
        <v>20</v>
      </c>
      <c r="D5" s="205" t="s">
        <v>21</v>
      </c>
      <c r="E5" s="206" t="s">
        <v>22</v>
      </c>
      <c r="G5" s="6"/>
      <c r="H5" s="8"/>
      <c r="I5" s="8"/>
      <c r="J5" s="8"/>
    </row>
    <row r="6" spans="2:10" s="4" customFormat="1" ht="14.25">
      <c r="B6" s="7"/>
      <c r="C6" s="205"/>
      <c r="D6" s="205"/>
      <c r="E6" s="206"/>
      <c r="G6" s="6"/>
      <c r="H6" s="8"/>
      <c r="I6" s="8"/>
      <c r="J6" s="8"/>
    </row>
    <row r="7" spans="2:10" s="9" customFormat="1" ht="12" customHeight="1">
      <c r="B7" s="10"/>
      <c r="C7" s="200" t="s">
        <v>137</v>
      </c>
      <c r="D7" s="201"/>
      <c r="E7" s="202"/>
      <c r="G7" s="6"/>
      <c r="H7" s="11"/>
      <c r="I7" s="11"/>
      <c r="J7" s="11"/>
    </row>
    <row r="8" spans="2:7" s="4" customFormat="1" ht="14.25">
      <c r="B8" s="12" t="s">
        <v>125</v>
      </c>
      <c r="C8" s="13">
        <v>509574</v>
      </c>
      <c r="D8" s="14">
        <v>125010</v>
      </c>
      <c r="E8" s="14">
        <v>384566</v>
      </c>
      <c r="F8" s="15"/>
      <c r="G8" s="6"/>
    </row>
    <row r="9" spans="2:7" s="4" customFormat="1" ht="14.25">
      <c r="B9" s="16" t="s">
        <v>28</v>
      </c>
      <c r="C9" s="17" t="s">
        <v>12</v>
      </c>
      <c r="D9" s="18" t="s">
        <v>12</v>
      </c>
      <c r="E9" s="18" t="s">
        <v>12</v>
      </c>
      <c r="F9" s="15"/>
      <c r="G9" s="6"/>
    </row>
    <row r="10" spans="1:7" s="4" customFormat="1" ht="14.25">
      <c r="A10" s="8"/>
      <c r="B10" s="20" t="s">
        <v>29</v>
      </c>
      <c r="C10" s="21">
        <v>5978</v>
      </c>
      <c r="D10" s="22">
        <v>2662</v>
      </c>
      <c r="E10" s="22">
        <v>3316</v>
      </c>
      <c r="F10" s="15"/>
      <c r="G10" s="6"/>
    </row>
    <row r="11" spans="1:7" s="4" customFormat="1" ht="14.25">
      <c r="A11" s="8"/>
      <c r="B11" s="20" t="s">
        <v>73</v>
      </c>
      <c r="C11" s="21" t="s">
        <v>12</v>
      </c>
      <c r="D11" s="22" t="s">
        <v>12</v>
      </c>
      <c r="E11" s="22" t="s">
        <v>12</v>
      </c>
      <c r="F11" s="6"/>
      <c r="G11" s="6"/>
    </row>
    <row r="12" spans="1:7" s="4" customFormat="1" ht="14.25">
      <c r="A12" s="23"/>
      <c r="B12" s="20" t="s">
        <v>96</v>
      </c>
      <c r="C12" s="21" t="s">
        <v>12</v>
      </c>
      <c r="D12" s="22" t="s">
        <v>12</v>
      </c>
      <c r="E12" s="22" t="s">
        <v>12</v>
      </c>
      <c r="F12" s="6"/>
      <c r="G12" s="6"/>
    </row>
    <row r="13" spans="1:7" s="4" customFormat="1" ht="14.25">
      <c r="A13" s="23"/>
      <c r="B13" s="20" t="s">
        <v>30</v>
      </c>
      <c r="C13" s="21">
        <v>78872</v>
      </c>
      <c r="D13" s="22">
        <v>22338</v>
      </c>
      <c r="E13" s="22">
        <v>56534</v>
      </c>
      <c r="F13" s="6"/>
      <c r="G13" s="6"/>
    </row>
    <row r="14" spans="1:7" s="4" customFormat="1" ht="14.25">
      <c r="A14" s="23"/>
      <c r="B14" s="20" t="s">
        <v>31</v>
      </c>
      <c r="C14" s="21">
        <v>10541</v>
      </c>
      <c r="D14" s="22">
        <v>4066</v>
      </c>
      <c r="E14" s="22">
        <v>6474</v>
      </c>
      <c r="F14" s="6"/>
      <c r="G14" s="6"/>
    </row>
    <row r="15" spans="1:7" s="4" customFormat="1" ht="14.25">
      <c r="A15" s="23"/>
      <c r="B15" s="20" t="s">
        <v>32</v>
      </c>
      <c r="C15" s="21" t="s">
        <v>12</v>
      </c>
      <c r="D15" s="22" t="s">
        <v>12</v>
      </c>
      <c r="E15" s="22" t="s">
        <v>12</v>
      </c>
      <c r="F15" s="6"/>
      <c r="G15" s="6"/>
    </row>
    <row r="16" spans="1:7" s="4" customFormat="1" ht="14.25">
      <c r="A16" s="23"/>
      <c r="B16" s="20" t="s">
        <v>33</v>
      </c>
      <c r="C16" s="21" t="s">
        <v>12</v>
      </c>
      <c r="D16" s="22" t="s">
        <v>12</v>
      </c>
      <c r="E16" s="22" t="s">
        <v>12</v>
      </c>
      <c r="F16" s="6"/>
      <c r="G16" s="6"/>
    </row>
    <row r="17" spans="1:7" s="4" customFormat="1" ht="14.25">
      <c r="A17" s="23"/>
      <c r="B17" s="20" t="s">
        <v>34</v>
      </c>
      <c r="C17" s="21">
        <v>17921</v>
      </c>
      <c r="D17" s="22">
        <v>3555</v>
      </c>
      <c r="E17" s="22">
        <v>14366</v>
      </c>
      <c r="F17" s="6"/>
      <c r="G17" s="6"/>
    </row>
    <row r="18" spans="1:7" s="4" customFormat="1" ht="14.25">
      <c r="A18" s="23"/>
      <c r="B18" s="20" t="s">
        <v>35</v>
      </c>
      <c r="C18" s="21" t="s">
        <v>12</v>
      </c>
      <c r="D18" s="22" t="s">
        <v>12</v>
      </c>
      <c r="E18" s="22" t="s">
        <v>12</v>
      </c>
      <c r="F18" s="6"/>
      <c r="G18" s="6"/>
    </row>
    <row r="19" spans="1:7" s="4" customFormat="1" ht="14.25">
      <c r="A19" s="23"/>
      <c r="B19" s="20" t="s">
        <v>36</v>
      </c>
      <c r="C19" s="21">
        <v>5343</v>
      </c>
      <c r="D19" s="22">
        <v>2604</v>
      </c>
      <c r="E19" s="22">
        <v>2739</v>
      </c>
      <c r="F19" s="6"/>
      <c r="G19" s="6"/>
    </row>
    <row r="20" spans="1:7" s="4" customFormat="1" ht="14.25">
      <c r="A20" s="23"/>
      <c r="B20" s="20" t="s">
        <v>37</v>
      </c>
      <c r="C20" s="21" t="s">
        <v>12</v>
      </c>
      <c r="D20" s="22" t="s">
        <v>12</v>
      </c>
      <c r="E20" s="22" t="s">
        <v>12</v>
      </c>
      <c r="F20" s="6"/>
      <c r="G20" s="6"/>
    </row>
    <row r="21" spans="1:7" s="4" customFormat="1" ht="14.25">
      <c r="A21" s="23"/>
      <c r="B21" s="20" t="s">
        <v>38</v>
      </c>
      <c r="C21" s="21">
        <v>14</v>
      </c>
      <c r="D21" s="22">
        <v>11</v>
      </c>
      <c r="E21" s="22">
        <v>2.855</v>
      </c>
      <c r="F21" s="6"/>
      <c r="G21" s="6"/>
    </row>
    <row r="22" spans="1:7" s="4" customFormat="1" ht="14.25">
      <c r="A22" s="23"/>
      <c r="B22" s="20" t="s">
        <v>39</v>
      </c>
      <c r="C22" s="21">
        <v>15427</v>
      </c>
      <c r="D22" s="22">
        <v>2936</v>
      </c>
      <c r="E22" s="22">
        <v>12491</v>
      </c>
      <c r="F22" s="6"/>
      <c r="G22" s="6"/>
    </row>
    <row r="23" spans="1:7" s="4" customFormat="1" ht="14.25">
      <c r="A23" s="23"/>
      <c r="B23" s="20" t="s">
        <v>40</v>
      </c>
      <c r="C23" s="21" t="s">
        <v>12</v>
      </c>
      <c r="D23" s="22" t="s">
        <v>12</v>
      </c>
      <c r="E23" s="22" t="s">
        <v>12</v>
      </c>
      <c r="F23" s="6"/>
      <c r="G23" s="6"/>
    </row>
    <row r="24" spans="1:7" s="4" customFormat="1" ht="14.25">
      <c r="A24" s="23"/>
      <c r="B24" s="20" t="s">
        <v>41</v>
      </c>
      <c r="C24" s="21">
        <v>233</v>
      </c>
      <c r="D24" s="22">
        <v>41</v>
      </c>
      <c r="E24" s="22">
        <v>193</v>
      </c>
      <c r="F24" s="6"/>
      <c r="G24" s="6"/>
    </row>
    <row r="25" spans="1:7" s="4" customFormat="1" ht="14.25">
      <c r="A25" s="23"/>
      <c r="B25" s="20" t="s">
        <v>42</v>
      </c>
      <c r="C25" s="21" t="s">
        <v>12</v>
      </c>
      <c r="D25" s="22" t="s">
        <v>12</v>
      </c>
      <c r="E25" s="22" t="s">
        <v>12</v>
      </c>
      <c r="F25" s="6"/>
      <c r="G25" s="6"/>
    </row>
    <row r="26" spans="1:7" s="4" customFormat="1" ht="14.25">
      <c r="A26" s="23"/>
      <c r="B26" s="20" t="s">
        <v>43</v>
      </c>
      <c r="C26" s="21" t="s">
        <v>12</v>
      </c>
      <c r="D26" s="22" t="s">
        <v>12</v>
      </c>
      <c r="E26" s="22" t="s">
        <v>12</v>
      </c>
      <c r="F26" s="6"/>
      <c r="G26" s="6"/>
    </row>
    <row r="27" spans="1:7" s="4" customFormat="1" ht="14.25">
      <c r="A27" s="23"/>
      <c r="B27" s="20" t="s">
        <v>44</v>
      </c>
      <c r="C27" s="21" t="s">
        <v>12</v>
      </c>
      <c r="D27" s="22" t="s">
        <v>12</v>
      </c>
      <c r="E27" s="22" t="s">
        <v>12</v>
      </c>
      <c r="F27" s="6"/>
      <c r="G27" s="6"/>
    </row>
    <row r="28" spans="1:7" s="4" customFormat="1" ht="14.25">
      <c r="A28" s="23"/>
      <c r="B28" s="20" t="s">
        <v>45</v>
      </c>
      <c r="C28" s="21">
        <v>19358</v>
      </c>
      <c r="D28" s="22">
        <v>5424</v>
      </c>
      <c r="E28" s="22">
        <v>13934</v>
      </c>
      <c r="F28" s="6"/>
      <c r="G28" s="6"/>
    </row>
    <row r="29" spans="1:7" s="4" customFormat="1" ht="14.25">
      <c r="A29" s="23"/>
      <c r="B29" s="20" t="s">
        <v>46</v>
      </c>
      <c r="C29" s="21">
        <v>45693</v>
      </c>
      <c r="D29" s="22">
        <v>6958</v>
      </c>
      <c r="E29" s="22">
        <v>38735</v>
      </c>
      <c r="F29" s="6"/>
      <c r="G29" s="6"/>
    </row>
    <row r="30" spans="1:7" s="4" customFormat="1" ht="14.25">
      <c r="A30" s="23"/>
      <c r="B30" s="20" t="s">
        <v>47</v>
      </c>
      <c r="C30" s="21">
        <v>14619</v>
      </c>
      <c r="D30" s="22">
        <v>2383</v>
      </c>
      <c r="E30" s="22">
        <v>12235</v>
      </c>
      <c r="F30" s="6"/>
      <c r="G30" s="6"/>
    </row>
    <row r="31" spans="1:7" s="4" customFormat="1" ht="14.25">
      <c r="A31" s="23"/>
      <c r="B31" s="20" t="s">
        <v>48</v>
      </c>
      <c r="C31" s="21">
        <v>17476</v>
      </c>
      <c r="D31" s="22">
        <v>6574</v>
      </c>
      <c r="E31" s="22">
        <v>10903</v>
      </c>
      <c r="F31" s="6"/>
      <c r="G31" s="6"/>
    </row>
    <row r="32" spans="1:7" s="4" customFormat="1" ht="14.25">
      <c r="A32" s="23"/>
      <c r="B32" s="20" t="s">
        <v>49</v>
      </c>
      <c r="C32" s="21">
        <v>4157</v>
      </c>
      <c r="D32" s="22">
        <v>1150</v>
      </c>
      <c r="E32" s="22">
        <v>3007</v>
      </c>
      <c r="F32" s="6"/>
      <c r="G32" s="6"/>
    </row>
    <row r="33" spans="1:7" s="4" customFormat="1" ht="14.25">
      <c r="A33" s="23"/>
      <c r="B33" s="20" t="s">
        <v>50</v>
      </c>
      <c r="C33" s="21">
        <v>7435</v>
      </c>
      <c r="D33" s="22">
        <v>609</v>
      </c>
      <c r="E33" s="22">
        <v>6827</v>
      </c>
      <c r="F33" s="6"/>
      <c r="G33" s="6"/>
    </row>
    <row r="34" spans="1:7" s="4" customFormat="1" ht="14.25">
      <c r="A34" s="23"/>
      <c r="B34" s="20" t="s">
        <v>51</v>
      </c>
      <c r="C34" s="21">
        <v>65637</v>
      </c>
      <c r="D34" s="22">
        <v>9386</v>
      </c>
      <c r="E34" s="22">
        <v>56251</v>
      </c>
      <c r="F34" s="6"/>
      <c r="G34" s="6"/>
    </row>
    <row r="35" spans="1:7" s="4" customFormat="1" ht="14.25">
      <c r="A35" s="23"/>
      <c r="B35" s="24" t="s">
        <v>52</v>
      </c>
      <c r="C35" s="25">
        <v>77200</v>
      </c>
      <c r="D35" s="26">
        <v>6000</v>
      </c>
      <c r="E35" s="26">
        <v>71200</v>
      </c>
      <c r="F35" s="6"/>
      <c r="G35" s="6"/>
    </row>
    <row r="36" spans="1:7" s="4" customFormat="1" ht="14.25">
      <c r="A36" s="23"/>
      <c r="B36" s="20" t="s">
        <v>53</v>
      </c>
      <c r="C36" s="21" t="s">
        <v>12</v>
      </c>
      <c r="D36" s="22" t="s">
        <v>12</v>
      </c>
      <c r="E36" s="22" t="s">
        <v>12</v>
      </c>
      <c r="F36" s="6"/>
      <c r="G36" s="6"/>
    </row>
    <row r="37" spans="1:7" s="4" customFormat="1" ht="14.25">
      <c r="A37" s="23"/>
      <c r="B37" s="20" t="s">
        <v>54</v>
      </c>
      <c r="C37" s="21">
        <v>13222</v>
      </c>
      <c r="D37" s="22">
        <v>1705.269252</v>
      </c>
      <c r="E37" s="22">
        <v>11517</v>
      </c>
      <c r="F37" s="6"/>
      <c r="G37" s="6"/>
    </row>
    <row r="38" spans="1:7" s="4" customFormat="1" ht="14.25">
      <c r="A38" s="23"/>
      <c r="B38" s="27" t="s">
        <v>100</v>
      </c>
      <c r="C38" s="28">
        <v>4.3</v>
      </c>
      <c r="D38" s="29">
        <v>1</v>
      </c>
      <c r="E38" s="29">
        <v>3</v>
      </c>
      <c r="F38" s="15"/>
      <c r="G38" s="6"/>
    </row>
    <row r="39" spans="1:6" ht="16.5" customHeight="1">
      <c r="A39" s="30"/>
      <c r="B39" s="24" t="s">
        <v>55</v>
      </c>
      <c r="C39" s="25">
        <v>4945</v>
      </c>
      <c r="D39" s="26">
        <v>1805.13</v>
      </c>
      <c r="E39" s="26">
        <v>3006</v>
      </c>
      <c r="F39" s="31"/>
    </row>
    <row r="40" spans="1:7" ht="11.25" customHeight="1">
      <c r="A40" s="30"/>
      <c r="B40" s="32" t="s">
        <v>71</v>
      </c>
      <c r="C40" s="33"/>
      <c r="D40" s="33"/>
      <c r="E40" s="33"/>
      <c r="F40" s="31"/>
      <c r="G40" s="6"/>
    </row>
    <row r="41" spans="1:7" ht="14.25">
      <c r="A41" s="30"/>
      <c r="B41" s="34"/>
      <c r="C41" s="33"/>
      <c r="D41" s="33"/>
      <c r="E41" s="33"/>
      <c r="F41" s="31"/>
      <c r="G41" s="6"/>
    </row>
    <row r="42" spans="1:6" ht="14.25">
      <c r="A42" s="30"/>
      <c r="B42" s="35" t="s">
        <v>132</v>
      </c>
      <c r="C42" s="33"/>
      <c r="D42" s="33"/>
      <c r="E42" s="33"/>
      <c r="F42" s="36"/>
    </row>
    <row r="43" ht="14.25">
      <c r="F43" s="36"/>
    </row>
    <row r="44" spans="2:6" ht="12" customHeight="1">
      <c r="B44" s="1" t="s">
        <v>138</v>
      </c>
      <c r="F44" s="37"/>
    </row>
    <row r="45" ht="12"/>
    <row r="46" ht="12"/>
    <row r="47" spans="2:10" ht="14.25">
      <c r="B47" s="38"/>
      <c r="C47" s="35"/>
      <c r="F47" s="36"/>
      <c r="H47" s="36"/>
      <c r="I47" s="36"/>
      <c r="J47" s="36"/>
    </row>
    <row r="48" spans="3:10" ht="11.5" customHeight="1">
      <c r="C48" s="36"/>
      <c r="D48" s="36"/>
      <c r="E48" s="36"/>
      <c r="H48" s="36"/>
      <c r="I48" s="36"/>
      <c r="J48" s="36"/>
    </row>
    <row r="49" spans="8:10" ht="14.25">
      <c r="H49" s="36"/>
      <c r="I49" s="36"/>
      <c r="J49" s="36"/>
    </row>
    <row r="50" spans="6:10" ht="14.25">
      <c r="F50" s="36"/>
      <c r="H50" s="36"/>
      <c r="I50" s="36"/>
      <c r="J50" s="36"/>
    </row>
    <row r="51" spans="2:5" ht="14.25">
      <c r="B51" s="36"/>
      <c r="C51" s="36"/>
      <c r="D51" s="36"/>
      <c r="E51" s="36"/>
    </row>
  </sheetData>
  <mergeCells count="5">
    <mergeCell ref="C7:E7"/>
    <mergeCell ref="C4:E4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workbookViewId="0" topLeftCell="A19">
      <selection activeCell="A76" sqref="A76"/>
    </sheetView>
  </sheetViews>
  <sheetFormatPr defaultColWidth="9.00390625" defaultRowHeight="14.25"/>
  <cols>
    <col min="1" max="1" width="10.875" style="40" customWidth="1"/>
    <col min="2" max="6" width="9.00390625" style="40" customWidth="1"/>
    <col min="7" max="7" width="16.625" style="40" customWidth="1"/>
    <col min="8" max="8" width="16.125" style="40" customWidth="1"/>
    <col min="9" max="16384" width="9.00390625" style="40" customWidth="1"/>
  </cols>
  <sheetData>
    <row r="1" ht="12">
      <c r="B1" s="39" t="s">
        <v>142</v>
      </c>
    </row>
    <row r="2" ht="12">
      <c r="B2" s="41" t="s">
        <v>83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5" spans="1:2" ht="14.25">
      <c r="A45" s="42" t="s">
        <v>23</v>
      </c>
      <c r="B45" s="42" t="s">
        <v>59</v>
      </c>
    </row>
    <row r="46" spans="1:2" ht="14.25">
      <c r="A46" s="42" t="s">
        <v>74</v>
      </c>
      <c r="B46" s="42" t="s">
        <v>69</v>
      </c>
    </row>
    <row r="47" spans="1:2" ht="14.25">
      <c r="A47" s="42" t="s">
        <v>60</v>
      </c>
      <c r="B47" s="42" t="s">
        <v>61</v>
      </c>
    </row>
    <row r="48" spans="1:2" ht="14.25">
      <c r="A48" s="42" t="s">
        <v>62</v>
      </c>
      <c r="B48" s="42" t="s">
        <v>80</v>
      </c>
    </row>
    <row r="49" spans="9:12" ht="14.25">
      <c r="I49" s="43"/>
      <c r="J49" s="43"/>
      <c r="K49" s="43"/>
      <c r="L49" s="43"/>
    </row>
    <row r="50" spans="1:8" ht="14.25">
      <c r="A50" s="44" t="s">
        <v>81</v>
      </c>
      <c r="B50" s="45" t="s">
        <v>0</v>
      </c>
      <c r="C50" s="44">
        <v>2020</v>
      </c>
      <c r="D50" s="44">
        <v>2021</v>
      </c>
      <c r="E50" s="44">
        <v>2022</v>
      </c>
      <c r="F50" s="44"/>
      <c r="G50" s="44" t="s">
        <v>133</v>
      </c>
      <c r="H50" s="46" t="s">
        <v>134</v>
      </c>
    </row>
    <row r="51" spans="1:11" ht="14.25">
      <c r="A51" s="48" t="s">
        <v>155</v>
      </c>
      <c r="B51" s="49">
        <v>403972.66</v>
      </c>
      <c r="C51" s="50">
        <v>474464.3097689999</v>
      </c>
      <c r="D51" s="50">
        <v>509383.4496389</v>
      </c>
      <c r="E51" s="50">
        <v>509587</v>
      </c>
      <c r="F51" s="50"/>
      <c r="G51" s="51">
        <f>(E51-B51)/B51</f>
        <v>0.26143932611677245</v>
      </c>
      <c r="H51" s="51">
        <f aca="true" t="shared" si="0" ref="H51">E51/(D51/100)</f>
        <v>100.03996014421833</v>
      </c>
      <c r="I51" s="52"/>
      <c r="J51" s="52"/>
      <c r="K51" s="53"/>
    </row>
    <row r="52" spans="1:10" ht="14.25">
      <c r="A52" s="44" t="s">
        <v>149</v>
      </c>
      <c r="B52" s="54">
        <v>1039</v>
      </c>
      <c r="C52" s="55">
        <v>2965.92</v>
      </c>
      <c r="D52" s="55">
        <v>3010.212</v>
      </c>
      <c r="E52" s="55"/>
      <c r="F52" s="56"/>
      <c r="G52" s="51">
        <f>(D52-B52)/B52</f>
        <v>1.8972204042348413</v>
      </c>
      <c r="H52" s="51">
        <f aca="true" t="shared" si="1" ref="H52:H72">E52/(D52/100)</f>
        <v>0</v>
      </c>
      <c r="I52" s="52"/>
      <c r="J52" s="52"/>
    </row>
    <row r="53" spans="1:11" ht="12">
      <c r="A53" s="44" t="s">
        <v>150</v>
      </c>
      <c r="B53" s="54">
        <v>14441</v>
      </c>
      <c r="C53" s="55">
        <v>32586</v>
      </c>
      <c r="D53" s="55"/>
      <c r="E53" s="57"/>
      <c r="F53" s="58"/>
      <c r="G53" s="51">
        <f>(C53-B53)/B53</f>
        <v>1.256491932691642</v>
      </c>
      <c r="H53" s="51"/>
      <c r="I53" s="52"/>
      <c r="J53" s="52"/>
      <c r="K53" s="60"/>
    </row>
    <row r="54" spans="1:10" ht="14.25">
      <c r="A54" s="44" t="s">
        <v>49</v>
      </c>
      <c r="B54" s="59">
        <v>2253</v>
      </c>
      <c r="C54" s="55">
        <v>3890.784109</v>
      </c>
      <c r="D54" s="55">
        <v>3716.458344</v>
      </c>
      <c r="E54" s="55">
        <v>4157</v>
      </c>
      <c r="F54" s="56"/>
      <c r="G54" s="51">
        <f aca="true" t="shared" si="2" ref="G54:G65">(E54-B54)/B54</f>
        <v>0.8450954283177985</v>
      </c>
      <c r="H54" s="51">
        <f t="shared" si="1"/>
        <v>111.85380314328636</v>
      </c>
      <c r="I54" s="52"/>
      <c r="J54" s="52"/>
    </row>
    <row r="55" spans="1:10" ht="14.25">
      <c r="A55" s="44" t="s">
        <v>46</v>
      </c>
      <c r="B55" s="59">
        <v>26025</v>
      </c>
      <c r="C55" s="55">
        <v>40572.78</v>
      </c>
      <c r="D55" s="55">
        <v>43106.167</v>
      </c>
      <c r="E55" s="55">
        <v>45693</v>
      </c>
      <c r="F55" s="56"/>
      <c r="G55" s="51">
        <f t="shared" si="2"/>
        <v>0.7557348703170029</v>
      </c>
      <c r="H55" s="51">
        <f t="shared" si="1"/>
        <v>106.0010740458552</v>
      </c>
      <c r="I55" s="52"/>
      <c r="J55" s="52"/>
    </row>
    <row r="56" spans="1:10" ht="14.25">
      <c r="A56" s="44" t="s">
        <v>30</v>
      </c>
      <c r="B56" s="54">
        <v>53710</v>
      </c>
      <c r="C56" s="54">
        <v>78673.44306</v>
      </c>
      <c r="D56" s="61">
        <v>82178.01836</v>
      </c>
      <c r="E56" s="61">
        <v>78872</v>
      </c>
      <c r="F56" s="62"/>
      <c r="G56" s="51">
        <f t="shared" si="2"/>
        <v>0.46847886799478683</v>
      </c>
      <c r="H56" s="51">
        <f t="shared" si="1"/>
        <v>95.97700403833393</v>
      </c>
      <c r="I56" s="52"/>
      <c r="J56" s="52"/>
    </row>
    <row r="57" spans="1:10" ht="14.25">
      <c r="A57" s="44" t="s">
        <v>45</v>
      </c>
      <c r="B57" s="54">
        <v>13276</v>
      </c>
      <c r="C57" s="54">
        <v>16789.57</v>
      </c>
      <c r="D57" s="54">
        <v>18420.265</v>
      </c>
      <c r="E57" s="54">
        <v>19358</v>
      </c>
      <c r="F57" s="63"/>
      <c r="G57" s="51">
        <f t="shared" si="2"/>
        <v>0.45811991563724014</v>
      </c>
      <c r="H57" s="51">
        <f t="shared" si="1"/>
        <v>105.09077909574047</v>
      </c>
      <c r="I57" s="52"/>
      <c r="J57" s="52"/>
    </row>
    <row r="58" spans="1:10" ht="14.25">
      <c r="A58" s="44" t="s">
        <v>36</v>
      </c>
      <c r="B58" s="54">
        <v>3669</v>
      </c>
      <c r="C58" s="54">
        <v>5233.867373</v>
      </c>
      <c r="D58" s="61">
        <v>4985.792435</v>
      </c>
      <c r="E58" s="61">
        <v>5343</v>
      </c>
      <c r="F58" s="62"/>
      <c r="G58" s="51">
        <f t="shared" si="2"/>
        <v>0.4562551103843009</v>
      </c>
      <c r="H58" s="51">
        <f t="shared" si="1"/>
        <v>107.16450934644654</v>
      </c>
      <c r="I58" s="52"/>
      <c r="J58" s="52"/>
    </row>
    <row r="59" spans="1:10" ht="12">
      <c r="A59" s="44" t="s">
        <v>47</v>
      </c>
      <c r="B59" s="54">
        <v>10831</v>
      </c>
      <c r="C59" s="54">
        <v>12747.92387</v>
      </c>
      <c r="D59" s="54">
        <v>14497.99252</v>
      </c>
      <c r="E59" s="54">
        <v>14619</v>
      </c>
      <c r="F59" s="64"/>
      <c r="G59" s="51">
        <f t="shared" si="2"/>
        <v>0.34973686640199425</v>
      </c>
      <c r="H59" s="51">
        <f t="shared" si="1"/>
        <v>100.83464989951588</v>
      </c>
      <c r="I59" s="52"/>
      <c r="J59" s="52"/>
    </row>
    <row r="60" spans="1:10" ht="14.25">
      <c r="A60" s="46" t="s">
        <v>48</v>
      </c>
      <c r="B60" s="47">
        <v>13148.2</v>
      </c>
      <c r="C60" s="47">
        <v>18048.528</v>
      </c>
      <c r="D60" s="47">
        <v>17796.33</v>
      </c>
      <c r="E60" s="47">
        <v>17476</v>
      </c>
      <c r="F60" s="58"/>
      <c r="G60" s="51">
        <f t="shared" si="2"/>
        <v>0.329155321640985</v>
      </c>
      <c r="H60" s="51">
        <f t="shared" si="1"/>
        <v>98.20002213939615</v>
      </c>
      <c r="I60" s="52"/>
      <c r="J60" s="52"/>
    </row>
    <row r="61" spans="1:10" ht="14.25">
      <c r="A61" s="44" t="s">
        <v>34</v>
      </c>
      <c r="B61" s="55">
        <v>14321</v>
      </c>
      <c r="C61" s="55">
        <v>15880.99572</v>
      </c>
      <c r="D61" s="55">
        <v>17778.27803</v>
      </c>
      <c r="E61" s="55">
        <v>17921</v>
      </c>
      <c r="F61" s="56"/>
      <c r="G61" s="51">
        <f t="shared" si="2"/>
        <v>0.25137909363871236</v>
      </c>
      <c r="H61" s="51">
        <f t="shared" si="1"/>
        <v>100.80278849143411</v>
      </c>
      <c r="I61" s="52"/>
      <c r="J61" s="52"/>
    </row>
    <row r="62" spans="1:8" ht="14.25">
      <c r="A62" s="44" t="s">
        <v>29</v>
      </c>
      <c r="B62" s="54">
        <v>4783.9</v>
      </c>
      <c r="C62" s="61">
        <v>5404.162</v>
      </c>
      <c r="D62" s="61">
        <v>5528.875</v>
      </c>
      <c r="E62" s="61">
        <v>5978</v>
      </c>
      <c r="F62" s="62"/>
      <c r="G62" s="51">
        <f t="shared" si="2"/>
        <v>0.24960806036915498</v>
      </c>
      <c r="H62" s="51">
        <f t="shared" si="1"/>
        <v>108.12326196558975</v>
      </c>
    </row>
    <row r="63" spans="1:8" ht="12" customHeight="1">
      <c r="A63" s="46" t="s">
        <v>52</v>
      </c>
      <c r="B63" s="47">
        <v>63300</v>
      </c>
      <c r="C63" s="47">
        <v>74100</v>
      </c>
      <c r="D63" s="47">
        <v>77000</v>
      </c>
      <c r="E63" s="47">
        <v>77200</v>
      </c>
      <c r="F63" s="58"/>
      <c r="G63" s="51">
        <f t="shared" si="2"/>
        <v>0.21958925750394945</v>
      </c>
      <c r="H63" s="51">
        <f t="shared" si="1"/>
        <v>100.25974025974025</v>
      </c>
    </row>
    <row r="64" spans="1:8" ht="11.5" customHeight="1">
      <c r="A64" s="44" t="s">
        <v>50</v>
      </c>
      <c r="B64" s="54">
        <v>6163</v>
      </c>
      <c r="C64" s="55">
        <v>7447.858</v>
      </c>
      <c r="D64" s="55">
        <v>7664.7555</v>
      </c>
      <c r="E64" s="55">
        <v>7435</v>
      </c>
      <c r="F64" s="66"/>
      <c r="G64" s="51">
        <f t="shared" si="2"/>
        <v>0.20639299042674022</v>
      </c>
      <c r="H64" s="51">
        <f t="shared" si="1"/>
        <v>97.00244189132974</v>
      </c>
    </row>
    <row r="65" spans="1:8" ht="14.25">
      <c r="A65" s="44" t="s">
        <v>51</v>
      </c>
      <c r="B65" s="54">
        <v>54542.26</v>
      </c>
      <c r="C65" s="55">
        <v>60127.93505</v>
      </c>
      <c r="D65" s="55">
        <v>66713.89654</v>
      </c>
      <c r="E65" s="55">
        <v>65637</v>
      </c>
      <c r="F65" s="56"/>
      <c r="G65" s="51">
        <f t="shared" si="2"/>
        <v>0.20341548003328058</v>
      </c>
      <c r="H65" s="51">
        <f t="shared" si="1"/>
        <v>98.38579876779598</v>
      </c>
    </row>
    <row r="66" spans="1:8" ht="14.25">
      <c r="A66" s="44" t="s">
        <v>151</v>
      </c>
      <c r="B66" s="54">
        <v>5500</v>
      </c>
      <c r="C66" s="55">
        <v>6366</v>
      </c>
      <c r="D66" s="55">
        <v>6614</v>
      </c>
      <c r="E66" s="55"/>
      <c r="F66" s="56"/>
      <c r="G66" s="51">
        <f>(D66-B66)/B66</f>
        <v>0.20254545454545456</v>
      </c>
      <c r="H66" s="51"/>
    </row>
    <row r="67" spans="1:8" ht="14.25">
      <c r="A67" s="44" t="s">
        <v>148</v>
      </c>
      <c r="B67" s="54">
        <v>4510</v>
      </c>
      <c r="C67" s="54">
        <v>5351.3</v>
      </c>
      <c r="D67" s="54"/>
      <c r="E67" s="54"/>
      <c r="F67" s="63"/>
      <c r="G67" s="51">
        <f>(C67-B67)/B67</f>
        <v>0.18654101995565414</v>
      </c>
      <c r="H67" s="51"/>
    </row>
    <row r="68" spans="1:8" ht="12" customHeight="1">
      <c r="A68" s="44" t="s">
        <v>31</v>
      </c>
      <c r="B68" s="59">
        <v>8910</v>
      </c>
      <c r="C68" s="55">
        <v>11288.33333</v>
      </c>
      <c r="D68" s="59">
        <v>10082.5</v>
      </c>
      <c r="E68" s="59">
        <v>10541</v>
      </c>
      <c r="F68" s="67"/>
      <c r="G68" s="51">
        <f>(E68-B68)/B68</f>
        <v>0.18305274971941637</v>
      </c>
      <c r="H68" s="51">
        <f t="shared" si="1"/>
        <v>104.54748326307958</v>
      </c>
    </row>
    <row r="69" spans="1:8" ht="11.5" customHeight="1">
      <c r="A69" s="68" t="s">
        <v>39</v>
      </c>
      <c r="B69" s="54">
        <v>14304</v>
      </c>
      <c r="C69" s="55">
        <v>15346.704</v>
      </c>
      <c r="D69" s="55">
        <v>15943</v>
      </c>
      <c r="E69" s="55">
        <v>15427</v>
      </c>
      <c r="F69" s="56"/>
      <c r="G69" s="51">
        <f>(E69-B69)/B69</f>
        <v>0.07850950782997763</v>
      </c>
      <c r="H69" s="51">
        <f t="shared" si="1"/>
        <v>96.76346986138117</v>
      </c>
    </row>
    <row r="70" spans="1:8" ht="14.25">
      <c r="A70" s="44" t="s">
        <v>152</v>
      </c>
      <c r="B70" s="54">
        <v>5902</v>
      </c>
      <c r="C70" s="54">
        <v>4972.418485</v>
      </c>
      <c r="D70" s="54">
        <v>5984.776657</v>
      </c>
      <c r="E70" s="54"/>
      <c r="F70" s="63"/>
      <c r="G70" s="51">
        <f>(D70-B70)/B70</f>
        <v>0.014025187563537841</v>
      </c>
      <c r="H70" s="51"/>
    </row>
    <row r="71" spans="1:8" ht="14.25">
      <c r="A71" s="44" t="s">
        <v>153</v>
      </c>
      <c r="B71" s="54">
        <v>9329</v>
      </c>
      <c r="C71" s="54">
        <v>8923.426742</v>
      </c>
      <c r="D71" s="61"/>
      <c r="E71" s="61"/>
      <c r="F71" s="62"/>
      <c r="G71" s="51">
        <f>(C71-B71)/B71</f>
        <v>-0.04347446221459967</v>
      </c>
      <c r="H71" s="51"/>
    </row>
    <row r="72" spans="1:8" ht="14.25">
      <c r="A72" s="44" t="s">
        <v>41</v>
      </c>
      <c r="B72" s="54">
        <v>259.7</v>
      </c>
      <c r="C72" s="55">
        <v>349.7</v>
      </c>
      <c r="D72" s="55">
        <v>281.3395109</v>
      </c>
      <c r="E72" s="55">
        <v>233</v>
      </c>
      <c r="F72" s="56"/>
      <c r="G72" s="51">
        <f>(E72-B72)/B72</f>
        <v>-0.10281093569503269</v>
      </c>
      <c r="H72" s="51">
        <f t="shared" si="1"/>
        <v>82.81808667920023</v>
      </c>
    </row>
    <row r="73" spans="1:8" ht="14.25">
      <c r="A73" s="185" t="s">
        <v>154</v>
      </c>
      <c r="B73" s="186">
        <v>65864.99</v>
      </c>
      <c r="C73" s="186">
        <v>47388.04503</v>
      </c>
      <c r="D73" s="186">
        <v>53139</v>
      </c>
      <c r="E73" s="186"/>
      <c r="F73" s="187"/>
      <c r="G73" s="188">
        <f>(D73-B73)/B73</f>
        <v>-0.1932132685361374</v>
      </c>
      <c r="H73" s="188"/>
    </row>
    <row r="74" spans="1:8" ht="14.25">
      <c r="A74" s="44" t="s">
        <v>38</v>
      </c>
      <c r="B74" s="55">
        <v>20.58</v>
      </c>
      <c r="C74" s="55">
        <v>8.615</v>
      </c>
      <c r="D74" s="55">
        <v>10.033</v>
      </c>
      <c r="E74" s="55">
        <v>14</v>
      </c>
      <c r="F74" s="55"/>
      <c r="G74" s="51">
        <v>-0.31972789115646255</v>
      </c>
      <c r="H74" s="51">
        <v>139.5395195853683</v>
      </c>
    </row>
    <row r="75" spans="1:10" ht="14.25">
      <c r="A75" s="191"/>
      <c r="B75" s="189"/>
      <c r="C75" s="42"/>
      <c r="D75" s="42"/>
      <c r="E75" s="42"/>
      <c r="F75" s="42"/>
      <c r="G75" s="42"/>
      <c r="H75" s="192"/>
      <c r="I75" s="192"/>
      <c r="J75" s="190"/>
    </row>
    <row r="76" spans="1:10" ht="14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</row>
    <row r="77" spans="1:10" ht="14.25">
      <c r="A77" s="190"/>
      <c r="B77" s="190"/>
      <c r="C77" s="190"/>
      <c r="D77" s="190"/>
      <c r="E77" s="190"/>
      <c r="F77" s="190"/>
      <c r="G77" s="190"/>
      <c r="H77" s="190"/>
      <c r="I77" s="190"/>
      <c r="J77" s="19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J57"/>
  <sheetViews>
    <sheetView showGridLines="0" workbookViewId="0" topLeftCell="A24">
      <selection activeCell="B56" sqref="B56"/>
    </sheetView>
  </sheetViews>
  <sheetFormatPr defaultColWidth="8.125" defaultRowHeight="14.25"/>
  <cols>
    <col min="1" max="1" width="9.625" style="104" customWidth="1"/>
    <col min="2" max="2" width="13.625" style="104" customWidth="1"/>
    <col min="3" max="3" width="7.625" style="104" customWidth="1"/>
    <col min="4" max="4" width="9.875" style="104" bestFit="1" customWidth="1"/>
    <col min="5" max="20" width="7.625" style="104" customWidth="1"/>
    <col min="21" max="23" width="6.875" style="104" customWidth="1"/>
    <col min="24" max="24" width="8.625" style="104" bestFit="1" customWidth="1"/>
    <col min="25" max="25" width="8.625" style="104" customWidth="1"/>
    <col min="26" max="27" width="8.625" style="104" bestFit="1" customWidth="1"/>
    <col min="28" max="16384" width="8.125" style="104" customWidth="1"/>
  </cols>
  <sheetData>
    <row r="1" s="69" customFormat="1" ht="12"/>
    <row r="2" spans="2:35" s="69" customFormat="1" ht="12">
      <c r="B2" s="39" t="s">
        <v>135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70"/>
      <c r="N2" s="70"/>
      <c r="O2" s="70"/>
      <c r="P2" s="71"/>
      <c r="Q2" s="72"/>
      <c r="R2" s="72"/>
      <c r="S2" s="72"/>
      <c r="T2" s="72"/>
      <c r="U2" s="72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2:36" s="69" customFormat="1" ht="12">
      <c r="B3" s="41" t="s">
        <v>18</v>
      </c>
      <c r="C3" s="41"/>
      <c r="D3" s="73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72"/>
      <c r="Q3" s="72"/>
      <c r="R3" s="72"/>
      <c r="S3" s="72"/>
      <c r="T3" s="72"/>
      <c r="U3" s="72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2:21" s="69" customFormat="1" ht="12">
      <c r="B4" s="104"/>
      <c r="D4" s="74"/>
      <c r="G4" s="75"/>
      <c r="H4" s="75"/>
      <c r="I4" s="75"/>
      <c r="J4" s="75"/>
      <c r="K4" s="75"/>
      <c r="N4" s="39"/>
      <c r="O4" s="39"/>
      <c r="P4" s="72"/>
      <c r="Q4" s="72"/>
      <c r="R4" s="72"/>
      <c r="S4" s="72"/>
      <c r="T4" s="72"/>
      <c r="U4" s="72"/>
    </row>
    <row r="5" ht="12">
      <c r="B5" s="104" t="s">
        <v>136</v>
      </c>
    </row>
    <row r="6" ht="12">
      <c r="B6" s="104" t="s">
        <v>139</v>
      </c>
    </row>
    <row r="7" ht="12"/>
    <row r="8" ht="12"/>
    <row r="9" ht="12"/>
    <row r="10" ht="12"/>
    <row r="11" ht="12"/>
    <row r="12" spans="3:23" ht="12">
      <c r="C12" s="76"/>
      <c r="D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77"/>
      <c r="R12" s="77"/>
      <c r="S12" s="77"/>
      <c r="T12" s="77"/>
      <c r="U12" s="77"/>
      <c r="V12" s="76"/>
      <c r="W12" s="76"/>
    </row>
    <row r="13" spans="3:23" ht="12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7"/>
      <c r="V13" s="76"/>
      <c r="W13" s="76"/>
    </row>
    <row r="14" spans="3:23" ht="12"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  <c r="V14" s="76"/>
      <c r="W14" s="76"/>
    </row>
    <row r="15" spans="3:23" ht="12"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15:16" ht="12">
      <c r="O16" s="78"/>
      <c r="P16" s="78"/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39.75" customHeight="1"/>
    <row r="29" ht="12"/>
    <row r="30" ht="12"/>
    <row r="31" ht="12"/>
    <row r="32" ht="12"/>
    <row r="33" spans="2:23" ht="12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1:23" ht="12">
      <c r="A34" s="79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4:23" ht="12"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3:21" s="69" customFormat="1" ht="12">
      <c r="C36" s="80"/>
      <c r="M36" s="80"/>
      <c r="N36" s="39"/>
      <c r="O36" s="39"/>
      <c r="P36" s="39"/>
      <c r="Q36" s="39"/>
      <c r="R36" s="39"/>
      <c r="S36" s="39"/>
      <c r="T36" s="39"/>
      <c r="U36" s="39"/>
    </row>
    <row r="37" ht="12"/>
    <row r="38" ht="12"/>
    <row r="39" ht="12"/>
    <row r="40" ht="12"/>
    <row r="41" ht="12"/>
    <row r="42" ht="12"/>
    <row r="43" spans="4:23" ht="12"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</row>
    <row r="44" spans="4:23" ht="14.25"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</row>
    <row r="45" spans="2:23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81"/>
    </row>
    <row r="46" spans="2:23" ht="14.25">
      <c r="B46" s="42" t="s">
        <v>62</v>
      </c>
      <c r="C46" s="42" t="s">
        <v>80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82"/>
    </row>
    <row r="47" spans="2:23" ht="14.25">
      <c r="B47" s="42" t="s">
        <v>60</v>
      </c>
      <c r="C47" s="42" t="s">
        <v>61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76"/>
    </row>
    <row r="48" spans="2:23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76"/>
    </row>
    <row r="49" spans="2:26" ht="14.25">
      <c r="B49" s="83" t="s">
        <v>74</v>
      </c>
      <c r="C49" s="83" t="s">
        <v>81</v>
      </c>
      <c r="D49" s="84" t="s">
        <v>0</v>
      </c>
      <c r="E49" s="84" t="s">
        <v>1</v>
      </c>
      <c r="F49" s="84" t="s">
        <v>2</v>
      </c>
      <c r="G49" s="84" t="s">
        <v>3</v>
      </c>
      <c r="H49" s="84" t="s">
        <v>4</v>
      </c>
      <c r="I49" s="84" t="s">
        <v>5</v>
      </c>
      <c r="J49" s="84" t="s">
        <v>6</v>
      </c>
      <c r="K49" s="84" t="s">
        <v>7</v>
      </c>
      <c r="L49" s="84" t="s">
        <v>8</v>
      </c>
      <c r="M49" s="84" t="s">
        <v>9</v>
      </c>
      <c r="N49" s="84" t="s">
        <v>10</v>
      </c>
      <c r="O49" s="84" t="s">
        <v>11</v>
      </c>
      <c r="P49" s="84" t="s">
        <v>13</v>
      </c>
      <c r="Q49" s="84" t="s">
        <v>14</v>
      </c>
      <c r="R49" s="84" t="s">
        <v>56</v>
      </c>
      <c r="S49" s="84" t="s">
        <v>67</v>
      </c>
      <c r="T49" s="84" t="s">
        <v>75</v>
      </c>
      <c r="U49" s="84" t="s">
        <v>76</v>
      </c>
      <c r="V49" s="84" t="s">
        <v>78</v>
      </c>
      <c r="W49" s="84" t="s">
        <v>94</v>
      </c>
      <c r="X49" s="85">
        <v>2020</v>
      </c>
      <c r="Y49" s="157">
        <v>2021</v>
      </c>
      <c r="Z49" s="157">
        <v>2022</v>
      </c>
    </row>
    <row r="50" spans="2:26" ht="14.25">
      <c r="B50" s="83" t="s">
        <v>17</v>
      </c>
      <c r="C50" s="86" t="s">
        <v>89</v>
      </c>
      <c r="D50" s="87">
        <v>273708.71</v>
      </c>
      <c r="E50" s="87">
        <v>247927.64</v>
      </c>
      <c r="F50" s="87">
        <v>259697.13</v>
      </c>
      <c r="G50" s="87">
        <v>271240.94</v>
      </c>
      <c r="H50" s="87">
        <v>275221.32</v>
      </c>
      <c r="I50" s="87">
        <v>309241.23</v>
      </c>
      <c r="J50" s="87">
        <v>279932.18</v>
      </c>
      <c r="K50" s="87">
        <v>320549.24</v>
      </c>
      <c r="L50" s="87">
        <v>277875.08</v>
      </c>
      <c r="M50" s="87">
        <v>254475.27</v>
      </c>
      <c r="N50" s="87">
        <v>282666.21</v>
      </c>
      <c r="O50" s="87">
        <v>281094.46</v>
      </c>
      <c r="P50" s="87">
        <v>267696.56</v>
      </c>
      <c r="Q50" s="87">
        <v>272287.633</v>
      </c>
      <c r="R50" s="87">
        <v>286052.00859</v>
      </c>
      <c r="S50" s="87">
        <v>294981.757284</v>
      </c>
      <c r="T50" s="88">
        <v>299304.46321200003</v>
      </c>
      <c r="U50" s="88">
        <v>307438.0183397</v>
      </c>
      <c r="V50" s="87">
        <v>329518.32053151</v>
      </c>
      <c r="W50" s="87">
        <v>336915.1115837</v>
      </c>
      <c r="X50" s="89">
        <v>334324.42134145</v>
      </c>
      <c r="Y50" s="89">
        <v>352427.36702672</v>
      </c>
      <c r="Z50" s="88">
        <v>349441.83570429997</v>
      </c>
    </row>
    <row r="51" spans="2:26" ht="14.25">
      <c r="B51" s="83" t="s">
        <v>16</v>
      </c>
      <c r="C51" s="86" t="s">
        <v>89</v>
      </c>
      <c r="D51" s="87">
        <v>130263.95</v>
      </c>
      <c r="E51" s="87">
        <v>125897.13</v>
      </c>
      <c r="F51" s="87">
        <v>125005.07</v>
      </c>
      <c r="G51" s="87">
        <v>131463.4</v>
      </c>
      <c r="H51" s="87">
        <v>133255.74</v>
      </c>
      <c r="I51" s="87">
        <v>129742.36</v>
      </c>
      <c r="J51" s="87">
        <v>133909.22</v>
      </c>
      <c r="K51" s="87">
        <v>132943.76</v>
      </c>
      <c r="L51" s="87">
        <v>133569.64</v>
      </c>
      <c r="M51" s="87">
        <v>125717.1</v>
      </c>
      <c r="N51" s="87">
        <v>136399.97</v>
      </c>
      <c r="O51" s="87">
        <v>144552.93</v>
      </c>
      <c r="P51" s="87">
        <v>148388.3</v>
      </c>
      <c r="Q51" s="87">
        <v>149780.586</v>
      </c>
      <c r="R51" s="87">
        <v>145972.30471299996</v>
      </c>
      <c r="S51" s="87">
        <v>146313.918442</v>
      </c>
      <c r="T51" s="88">
        <v>153123.68127099998</v>
      </c>
      <c r="U51" s="88">
        <v>159910.95029900002</v>
      </c>
      <c r="V51" s="87">
        <v>158021.56777052997</v>
      </c>
      <c r="W51" s="87">
        <v>157191.97546760002</v>
      </c>
      <c r="X51" s="89">
        <v>146949.5733251</v>
      </c>
      <c r="Y51" s="89">
        <v>155867.79606181005</v>
      </c>
      <c r="Z51" s="88">
        <v>158520.51792654002</v>
      </c>
    </row>
    <row r="52" spans="2:26" ht="14.25">
      <c r="B52" s="83" t="s">
        <v>92</v>
      </c>
      <c r="C52" s="90" t="s">
        <v>91</v>
      </c>
      <c r="D52" s="87">
        <f aca="true" t="shared" si="0" ref="D52:Z52">D50+D51</f>
        <v>403972.66000000003</v>
      </c>
      <c r="E52" s="87">
        <f t="shared" si="0"/>
        <v>373824.77</v>
      </c>
      <c r="F52" s="87">
        <f t="shared" si="0"/>
        <v>384702.2</v>
      </c>
      <c r="G52" s="87">
        <f t="shared" si="0"/>
        <v>402704.33999999997</v>
      </c>
      <c r="H52" s="87">
        <f t="shared" si="0"/>
        <v>408477.06</v>
      </c>
      <c r="I52" s="87">
        <f t="shared" si="0"/>
        <v>438983.58999999997</v>
      </c>
      <c r="J52" s="87">
        <f t="shared" si="0"/>
        <v>413841.4</v>
      </c>
      <c r="K52" s="87">
        <f t="shared" si="0"/>
        <v>453493</v>
      </c>
      <c r="L52" s="87">
        <f t="shared" si="0"/>
        <v>411444.72000000003</v>
      </c>
      <c r="M52" s="87">
        <f t="shared" si="0"/>
        <v>380192.37</v>
      </c>
      <c r="N52" s="87">
        <f t="shared" si="0"/>
        <v>419066.18000000005</v>
      </c>
      <c r="O52" s="87">
        <f t="shared" si="0"/>
        <v>425647.39</v>
      </c>
      <c r="P52" s="87">
        <f t="shared" si="0"/>
        <v>416084.86</v>
      </c>
      <c r="Q52" s="87">
        <f t="shared" si="0"/>
        <v>422068.219</v>
      </c>
      <c r="R52" s="87">
        <f t="shared" si="0"/>
        <v>432024.31330299994</v>
      </c>
      <c r="S52" s="87">
        <f t="shared" si="0"/>
        <v>441295.675726</v>
      </c>
      <c r="T52" s="87">
        <f t="shared" si="0"/>
        <v>452428.14448300004</v>
      </c>
      <c r="U52" s="87">
        <f t="shared" si="0"/>
        <v>467348.9686387</v>
      </c>
      <c r="V52" s="87">
        <f t="shared" si="0"/>
        <v>487539.88830203994</v>
      </c>
      <c r="W52" s="87">
        <f t="shared" si="0"/>
        <v>494107.0870513</v>
      </c>
      <c r="X52" s="87">
        <f t="shared" si="0"/>
        <v>481273.99466655</v>
      </c>
      <c r="Y52" s="87">
        <f t="shared" si="0"/>
        <v>508295.16308853007</v>
      </c>
      <c r="Z52" s="87">
        <f t="shared" si="0"/>
        <v>507962.35363083996</v>
      </c>
    </row>
    <row r="54" spans="2:26" ht="14.25">
      <c r="B54" s="104" t="s">
        <v>177</v>
      </c>
      <c r="D54" s="104">
        <f aca="true" t="shared" si="1" ref="D54:W54">D50/D52</f>
        <v>0.677542658456144</v>
      </c>
      <c r="E54" s="104">
        <f t="shared" si="1"/>
        <v>0.6632188658873515</v>
      </c>
      <c r="F54" s="104">
        <f t="shared" si="1"/>
        <v>0.6750601634199128</v>
      </c>
      <c r="G54" s="104">
        <f t="shared" si="1"/>
        <v>0.6735485890219113</v>
      </c>
      <c r="H54" s="104">
        <f t="shared" si="1"/>
        <v>0.6737742383868509</v>
      </c>
      <c r="I54" s="104">
        <f t="shared" si="1"/>
        <v>0.7044482687838058</v>
      </c>
      <c r="J54" s="104">
        <f t="shared" si="1"/>
        <v>0.6764238183999957</v>
      </c>
      <c r="K54" s="104">
        <f t="shared" si="1"/>
        <v>0.7068449568130049</v>
      </c>
      <c r="L54" s="104">
        <f t="shared" si="1"/>
        <v>0.6753643113952221</v>
      </c>
      <c r="M54" s="104">
        <f t="shared" si="1"/>
        <v>0.6693329221730567</v>
      </c>
      <c r="N54" s="104">
        <f t="shared" si="1"/>
        <v>0.6745144883798544</v>
      </c>
      <c r="O54" s="104">
        <f t="shared" si="1"/>
        <v>0.6603927725246947</v>
      </c>
      <c r="P54" s="104">
        <f t="shared" si="1"/>
        <v>0.64337010483871</v>
      </c>
      <c r="Q54" s="104">
        <f t="shared" si="1"/>
        <v>0.645127068901627</v>
      </c>
      <c r="R54" s="104">
        <f t="shared" si="1"/>
        <v>0.6621201626432021</v>
      </c>
      <c r="S54" s="104">
        <f t="shared" si="1"/>
        <v>0.6684447038795681</v>
      </c>
      <c r="T54" s="104">
        <f t="shared" si="1"/>
        <v>0.6615513797312987</v>
      </c>
      <c r="U54" s="104">
        <f t="shared" si="1"/>
        <v>0.6578339505813169</v>
      </c>
      <c r="V54" s="104">
        <f t="shared" si="1"/>
        <v>0.6758797145380796</v>
      </c>
      <c r="W54" s="104">
        <f t="shared" si="1"/>
        <v>0.6818665840118182</v>
      </c>
      <c r="X54" s="104">
        <f>X50/X52</f>
        <v>0.6946654609357944</v>
      </c>
      <c r="Y54" s="104">
        <f aca="true" t="shared" si="2" ref="Y54:Z54">Y50/Y52</f>
        <v>0.6933518015109216</v>
      </c>
      <c r="Z54" s="104">
        <f t="shared" si="2"/>
        <v>0.687928609682472</v>
      </c>
    </row>
    <row r="56" spans="4:21" ht="14.25"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4:21" ht="14.25"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</sheetData>
  <printOptions/>
  <pageMargins left="0.25" right="0.25" top="0.75" bottom="0.75" header="0.3" footer="0.3"/>
  <pageSetup fitToHeight="1" fitToWidth="1" horizontalDpi="600" verticalDpi="600" orientation="portrait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1"/>
  <sheetViews>
    <sheetView workbookViewId="0" topLeftCell="A16">
      <selection activeCell="M54" sqref="M54"/>
    </sheetView>
  </sheetViews>
  <sheetFormatPr defaultColWidth="9.125" defaultRowHeight="14.25"/>
  <cols>
    <col min="1" max="12" width="9.125" style="92" customWidth="1"/>
    <col min="13" max="13" width="18.00390625" style="92" customWidth="1"/>
    <col min="14" max="14" width="18.875" style="92" customWidth="1"/>
    <col min="15" max="16384" width="9.125" style="92" customWidth="1"/>
  </cols>
  <sheetData>
    <row r="1" ht="12">
      <c r="B1" s="91" t="s">
        <v>143</v>
      </c>
    </row>
    <row r="2" ht="12">
      <c r="B2" s="93" t="s">
        <v>83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52" ht="14.25">
      <c r="A52" s="94" t="s">
        <v>58</v>
      </c>
    </row>
    <row r="54" spans="1:19" ht="14.25">
      <c r="A54" s="94" t="s">
        <v>23</v>
      </c>
      <c r="B54" s="94" t="s">
        <v>59</v>
      </c>
      <c r="G54" s="94" t="s">
        <v>23</v>
      </c>
      <c r="H54" s="94" t="s">
        <v>59</v>
      </c>
      <c r="P54" s="154"/>
      <c r="Q54" s="154"/>
      <c r="R54" s="154"/>
      <c r="S54" s="154"/>
    </row>
    <row r="55" spans="1:19" ht="14.25">
      <c r="A55" s="94" t="s">
        <v>74</v>
      </c>
      <c r="B55" s="94" t="s">
        <v>69</v>
      </c>
      <c r="G55" s="94" t="s">
        <v>74</v>
      </c>
      <c r="H55" s="94" t="s">
        <v>69</v>
      </c>
      <c r="P55" s="154"/>
      <c r="Q55" s="154"/>
      <c r="R55" s="154"/>
      <c r="S55" s="154"/>
    </row>
    <row r="56" spans="1:19" ht="14.25">
      <c r="A56" s="94" t="s">
        <v>60</v>
      </c>
      <c r="B56" s="94" t="s">
        <v>61</v>
      </c>
      <c r="G56" s="94" t="s">
        <v>60</v>
      </c>
      <c r="H56" s="94" t="s">
        <v>61</v>
      </c>
      <c r="P56" s="154"/>
      <c r="Q56" s="154"/>
      <c r="R56" s="154"/>
      <c r="S56" s="154"/>
    </row>
    <row r="57" spans="1:19" ht="14.25">
      <c r="A57" s="94" t="s">
        <v>62</v>
      </c>
      <c r="B57" s="171" t="s">
        <v>80</v>
      </c>
      <c r="G57" s="94" t="s">
        <v>62</v>
      </c>
      <c r="H57" s="172" t="s">
        <v>84</v>
      </c>
      <c r="P57" s="154"/>
      <c r="Q57" s="154"/>
      <c r="R57" s="154"/>
      <c r="S57" s="154"/>
    </row>
    <row r="58" spans="16:19" ht="14.25">
      <c r="P58" s="154"/>
      <c r="Q58" s="154"/>
      <c r="R58" s="154"/>
      <c r="S58" s="154"/>
    </row>
    <row r="59" spans="1:19" ht="14.25">
      <c r="A59" s="86" t="s">
        <v>81</v>
      </c>
      <c r="B59" s="86" t="s">
        <v>0</v>
      </c>
      <c r="C59" s="86" t="s">
        <v>178</v>
      </c>
      <c r="D59" s="86">
        <v>2021</v>
      </c>
      <c r="E59" s="86">
        <v>2022</v>
      </c>
      <c r="G59" s="86" t="s">
        <v>81</v>
      </c>
      <c r="H59" s="86" t="s">
        <v>0</v>
      </c>
      <c r="I59" s="86" t="s">
        <v>178</v>
      </c>
      <c r="J59" s="86">
        <v>2021</v>
      </c>
      <c r="K59" s="86">
        <v>2022</v>
      </c>
      <c r="M59" s="86" t="s">
        <v>85</v>
      </c>
      <c r="N59" s="86" t="s">
        <v>144</v>
      </c>
      <c r="P59" s="154"/>
      <c r="Q59" s="154"/>
      <c r="R59" s="154"/>
      <c r="S59" s="154"/>
    </row>
    <row r="60" spans="1:19" ht="14.25">
      <c r="A60" s="86" t="s">
        <v>146</v>
      </c>
      <c r="B60" s="95">
        <v>403972.66</v>
      </c>
      <c r="C60" s="95"/>
      <c r="D60" s="95">
        <v>509674.43099990004</v>
      </c>
      <c r="E60" s="173">
        <v>509575.01787020004</v>
      </c>
      <c r="G60" s="86" t="s">
        <v>146</v>
      </c>
      <c r="H60" s="95">
        <v>69682.07</v>
      </c>
      <c r="I60" s="95"/>
      <c r="J60" s="95">
        <v>118668.74350469002</v>
      </c>
      <c r="K60" s="173">
        <v>122993.23235475004</v>
      </c>
      <c r="M60" s="96">
        <f>H60/B60</f>
        <v>0.1724920443873603</v>
      </c>
      <c r="N60" s="174">
        <f>K60/E60</f>
        <v>0.24136432917925957</v>
      </c>
      <c r="P60" s="193"/>
      <c r="Q60" s="154"/>
      <c r="R60" s="154"/>
      <c r="S60" s="154"/>
    </row>
    <row r="61" spans="1:19" ht="14.25">
      <c r="A61" s="86"/>
      <c r="B61" s="98"/>
      <c r="C61" s="98"/>
      <c r="D61" s="98"/>
      <c r="E61" s="165"/>
      <c r="G61" s="86"/>
      <c r="H61" s="98"/>
      <c r="I61" s="98"/>
      <c r="J61" s="98"/>
      <c r="K61" s="165"/>
      <c r="M61" s="96"/>
      <c r="N61" s="96"/>
      <c r="P61" s="154"/>
      <c r="Q61" s="154"/>
      <c r="R61" s="154"/>
      <c r="S61" s="154"/>
    </row>
    <row r="62" spans="1:19" ht="14.25">
      <c r="A62" s="86" t="s">
        <v>38</v>
      </c>
      <c r="B62" s="98">
        <v>20.58</v>
      </c>
      <c r="C62" s="95"/>
      <c r="D62" s="98">
        <v>10.033</v>
      </c>
      <c r="E62" s="19">
        <v>13.818</v>
      </c>
      <c r="G62" s="86" t="s">
        <v>38</v>
      </c>
      <c r="H62" s="101">
        <v>5.43</v>
      </c>
      <c r="I62" s="95"/>
      <c r="J62" s="95">
        <v>7.178</v>
      </c>
      <c r="K62" s="19">
        <v>11.215</v>
      </c>
      <c r="M62" s="96">
        <f aca="true" t="shared" si="0" ref="M62:M86">H62/B62</f>
        <v>0.26384839650145775</v>
      </c>
      <c r="N62" s="176">
        <f aca="true" t="shared" si="1" ref="N62:N85">K62/E62</f>
        <v>0.8116225213489652</v>
      </c>
      <c r="P62" s="154"/>
      <c r="Q62" s="154"/>
      <c r="R62" s="154"/>
      <c r="S62" s="154"/>
    </row>
    <row r="63" spans="1:19" ht="14.25">
      <c r="A63" s="86" t="s">
        <v>44</v>
      </c>
      <c r="B63" s="95">
        <v>1039</v>
      </c>
      <c r="C63" s="102"/>
      <c r="D63" s="102">
        <v>3010.212</v>
      </c>
      <c r="E63" s="19"/>
      <c r="G63" s="86" t="s">
        <v>44</v>
      </c>
      <c r="H63" s="95">
        <v>160</v>
      </c>
      <c r="I63" s="102"/>
      <c r="J63" s="102">
        <v>2362.278</v>
      </c>
      <c r="K63" s="19"/>
      <c r="M63" s="96">
        <f t="shared" si="0"/>
        <v>0.15399422521655437</v>
      </c>
      <c r="N63" s="176">
        <f>J63/D63</f>
        <v>0.7847546950181581</v>
      </c>
      <c r="P63" s="154"/>
      <c r="Q63" s="154"/>
      <c r="R63" s="154"/>
      <c r="S63" s="154"/>
    </row>
    <row r="64" spans="1:19" ht="12" customHeight="1">
      <c r="A64" s="86" t="s">
        <v>147</v>
      </c>
      <c r="B64" s="98">
        <v>2244.93</v>
      </c>
      <c r="C64" s="194">
        <v>1359.10527</v>
      </c>
      <c r="D64" s="194"/>
      <c r="E64" s="195"/>
      <c r="F64" s="196"/>
      <c r="G64" s="86" t="s">
        <v>147</v>
      </c>
      <c r="H64" s="98">
        <v>1601.41</v>
      </c>
      <c r="I64" s="95">
        <v>946.849722</v>
      </c>
      <c r="J64" s="95"/>
      <c r="K64" s="165"/>
      <c r="M64" s="96">
        <f t="shared" si="0"/>
        <v>0.7133451822551261</v>
      </c>
      <c r="N64" s="96">
        <f>I64/C64</f>
        <v>0.6966713638009806</v>
      </c>
      <c r="P64" s="154"/>
      <c r="Q64" s="154"/>
      <c r="R64" s="154"/>
      <c r="S64" s="154"/>
    </row>
    <row r="65" spans="1:19" ht="12">
      <c r="A65" s="86" t="s">
        <v>35</v>
      </c>
      <c r="B65" s="101">
        <v>65864.99</v>
      </c>
      <c r="C65" s="95"/>
      <c r="D65" s="95">
        <v>53139</v>
      </c>
      <c r="E65" s="195"/>
      <c r="F65" s="196"/>
      <c r="G65" s="86" t="s">
        <v>35</v>
      </c>
      <c r="H65" s="98">
        <v>26388.94</v>
      </c>
      <c r="I65" s="95"/>
      <c r="J65" s="95">
        <v>26950</v>
      </c>
      <c r="K65" s="19"/>
      <c r="M65" s="96">
        <f t="shared" si="0"/>
        <v>0.40065200040264176</v>
      </c>
      <c r="N65" s="96">
        <f>J65/D65</f>
        <v>0.5071604659477973</v>
      </c>
      <c r="P65" s="154"/>
      <c r="Q65" s="154"/>
      <c r="R65" s="154"/>
      <c r="S65" s="154"/>
    </row>
    <row r="66" spans="1:19" ht="14.25">
      <c r="A66" s="86" t="s">
        <v>36</v>
      </c>
      <c r="B66" s="101">
        <v>3669</v>
      </c>
      <c r="C66" s="95"/>
      <c r="D66" s="95">
        <v>4985.792435</v>
      </c>
      <c r="E66" s="19">
        <v>5342.7</v>
      </c>
      <c r="G66" s="86" t="s">
        <v>36</v>
      </c>
      <c r="H66" s="98">
        <v>976</v>
      </c>
      <c r="I66" s="95"/>
      <c r="J66" s="95">
        <v>2130.105726</v>
      </c>
      <c r="K66" s="19">
        <v>2604</v>
      </c>
      <c r="M66" s="96">
        <f t="shared" si="0"/>
        <v>0.26601253747615156</v>
      </c>
      <c r="N66" s="96">
        <f t="shared" si="1"/>
        <v>0.4873940142624516</v>
      </c>
      <c r="P66" s="154"/>
      <c r="Q66" s="154"/>
      <c r="R66" s="154"/>
      <c r="S66" s="154"/>
    </row>
    <row r="67" spans="1:19" ht="12">
      <c r="A67" s="86" t="s">
        <v>42</v>
      </c>
      <c r="B67" s="98">
        <v>5902</v>
      </c>
      <c r="C67" s="95"/>
      <c r="D67" s="102">
        <v>5984.776657</v>
      </c>
      <c r="E67" s="65"/>
      <c r="G67" s="86" t="s">
        <v>42</v>
      </c>
      <c r="H67" s="98">
        <v>2596.9</v>
      </c>
      <c r="I67" s="98"/>
      <c r="J67" s="102">
        <v>2860.20955</v>
      </c>
      <c r="K67" s="65"/>
      <c r="M67" s="96">
        <f t="shared" si="0"/>
        <v>0.4400033886818028</v>
      </c>
      <c r="N67" s="97">
        <f>J67/D67</f>
        <v>0.47791416688116517</v>
      </c>
      <c r="P67" s="154"/>
      <c r="Q67" s="154"/>
      <c r="R67" s="154"/>
      <c r="S67" s="154"/>
    </row>
    <row r="68" spans="1:19" ht="14.25">
      <c r="A68" s="86" t="s">
        <v>29</v>
      </c>
      <c r="B68" s="98">
        <v>4783.9</v>
      </c>
      <c r="C68" s="95"/>
      <c r="D68" s="95">
        <v>5528.875</v>
      </c>
      <c r="E68" s="19">
        <v>5977.875</v>
      </c>
      <c r="G68" s="86" t="s">
        <v>29</v>
      </c>
      <c r="H68" s="98">
        <v>2107</v>
      </c>
      <c r="I68" s="95"/>
      <c r="J68" s="95">
        <v>2356.632</v>
      </c>
      <c r="K68" s="19">
        <v>2661.594</v>
      </c>
      <c r="M68" s="96">
        <f t="shared" si="0"/>
        <v>0.44043562783503004</v>
      </c>
      <c r="N68" s="97">
        <f t="shared" si="1"/>
        <v>0.44524082554419425</v>
      </c>
      <c r="P68" s="154"/>
      <c r="Q68" s="154"/>
      <c r="R68" s="154"/>
      <c r="S68" s="154"/>
    </row>
    <row r="69" spans="1:19" ht="14.25">
      <c r="A69" s="86" t="s">
        <v>153</v>
      </c>
      <c r="B69" s="98">
        <v>9329</v>
      </c>
      <c r="C69" s="95">
        <v>8923.426742</v>
      </c>
      <c r="D69" s="95"/>
      <c r="E69" s="19"/>
      <c r="G69" s="86" t="s">
        <v>153</v>
      </c>
      <c r="H69" s="98">
        <v>5680</v>
      </c>
      <c r="I69" s="95">
        <v>3921.348949</v>
      </c>
      <c r="J69" s="95"/>
      <c r="K69" s="19"/>
      <c r="M69" s="96">
        <f t="shared" si="0"/>
        <v>0.6088541108371744</v>
      </c>
      <c r="N69" s="96">
        <f>I69/C69</f>
        <v>0.4394442922407084</v>
      </c>
      <c r="P69" s="154"/>
      <c r="Q69" s="154"/>
      <c r="R69" s="154"/>
      <c r="S69" s="154"/>
    </row>
    <row r="70" spans="1:19" ht="14.25">
      <c r="A70" s="86" t="s">
        <v>31</v>
      </c>
      <c r="B70" s="101">
        <v>8910</v>
      </c>
      <c r="C70" s="95"/>
      <c r="D70" s="101">
        <v>10082.5</v>
      </c>
      <c r="E70" s="19">
        <v>10540.75758</v>
      </c>
      <c r="G70" s="86" t="s">
        <v>31</v>
      </c>
      <c r="H70" s="98">
        <v>1640</v>
      </c>
      <c r="I70" s="95"/>
      <c r="J70" s="95">
        <v>3887.575758</v>
      </c>
      <c r="K70" s="19">
        <v>4066.363636</v>
      </c>
      <c r="M70" s="96">
        <f t="shared" si="0"/>
        <v>0.1840628507295174</v>
      </c>
      <c r="N70" s="96">
        <f t="shared" si="1"/>
        <v>0.38577527327974087</v>
      </c>
      <c r="P70" s="154"/>
      <c r="Q70" s="154"/>
      <c r="R70" s="154"/>
      <c r="S70" s="154"/>
    </row>
    <row r="71" spans="1:19" ht="14.25">
      <c r="A71" s="86" t="s">
        <v>48</v>
      </c>
      <c r="B71" s="98">
        <v>13148.2</v>
      </c>
      <c r="C71" s="98"/>
      <c r="D71" s="102">
        <v>17796.33</v>
      </c>
      <c r="E71" s="19">
        <v>17476.457</v>
      </c>
      <c r="G71" s="86" t="s">
        <v>48</v>
      </c>
      <c r="H71" s="98">
        <v>3032.2</v>
      </c>
      <c r="I71" s="98"/>
      <c r="J71" s="102">
        <v>6461.03</v>
      </c>
      <c r="K71" s="19">
        <v>6573.551</v>
      </c>
      <c r="M71" s="96">
        <f t="shared" si="0"/>
        <v>0.230617118693053</v>
      </c>
      <c r="N71" s="96">
        <f t="shared" si="1"/>
        <v>0.37613750887837283</v>
      </c>
      <c r="P71" s="154"/>
      <c r="Q71" s="154"/>
      <c r="R71" s="154"/>
      <c r="S71" s="154"/>
    </row>
    <row r="72" spans="1:19" ht="14.25">
      <c r="A72" s="86" t="s">
        <v>40</v>
      </c>
      <c r="B72" s="98">
        <v>5500</v>
      </c>
      <c r="C72" s="95"/>
      <c r="D72" s="95">
        <v>6614</v>
      </c>
      <c r="E72" s="19">
        <v>6614</v>
      </c>
      <c r="G72" s="86" t="s">
        <v>40</v>
      </c>
      <c r="H72" s="98">
        <v>1450</v>
      </c>
      <c r="I72" s="101"/>
      <c r="J72" s="95">
        <v>1885</v>
      </c>
      <c r="K72" s="19">
        <v>1885</v>
      </c>
      <c r="M72" s="96">
        <f t="shared" si="0"/>
        <v>0.2636363636363636</v>
      </c>
      <c r="N72" s="96">
        <f t="shared" si="1"/>
        <v>0.28500151194436046</v>
      </c>
      <c r="P72" s="154"/>
      <c r="Q72" s="154"/>
      <c r="R72" s="154"/>
      <c r="S72" s="154"/>
    </row>
    <row r="73" spans="1:19" ht="14.25">
      <c r="A73" s="86" t="s">
        <v>30</v>
      </c>
      <c r="B73" s="98">
        <v>53710</v>
      </c>
      <c r="C73" s="95"/>
      <c r="D73" s="95">
        <v>82178.01836</v>
      </c>
      <c r="E73" s="19">
        <v>78871.94734</v>
      </c>
      <c r="G73" s="86" t="s">
        <v>30</v>
      </c>
      <c r="H73" s="98">
        <v>2622</v>
      </c>
      <c r="I73" s="95"/>
      <c r="J73" s="95">
        <v>22799.33031</v>
      </c>
      <c r="K73" s="19">
        <v>22337.62137</v>
      </c>
      <c r="M73" s="96">
        <f t="shared" si="0"/>
        <v>0.048817724818469556</v>
      </c>
      <c r="N73" s="96">
        <f t="shared" si="1"/>
        <v>0.2832137676746755</v>
      </c>
      <c r="P73" s="154"/>
      <c r="Q73" s="154"/>
      <c r="R73" s="154"/>
      <c r="S73" s="154"/>
    </row>
    <row r="74" spans="1:19" ht="14.25">
      <c r="A74" s="86" t="s">
        <v>45</v>
      </c>
      <c r="B74" s="98">
        <v>13276</v>
      </c>
      <c r="C74" s="95"/>
      <c r="D74" s="95">
        <v>18420.265</v>
      </c>
      <c r="E74" s="19">
        <v>19357.935</v>
      </c>
      <c r="G74" s="86" t="s">
        <v>45</v>
      </c>
      <c r="H74" s="98">
        <v>2860</v>
      </c>
      <c r="I74" s="95"/>
      <c r="J74" s="95">
        <v>4899.508</v>
      </c>
      <c r="K74" s="19">
        <v>5423.706</v>
      </c>
      <c r="M74" s="96">
        <f t="shared" si="0"/>
        <v>0.21542633323290147</v>
      </c>
      <c r="N74" s="96">
        <f t="shared" si="1"/>
        <v>0.2801799882063867</v>
      </c>
      <c r="P74" s="154"/>
      <c r="Q74" s="154"/>
      <c r="R74" s="154"/>
      <c r="S74" s="154"/>
    </row>
    <row r="75" spans="1:19" ht="11.5" customHeight="1">
      <c r="A75" s="99" t="s">
        <v>49</v>
      </c>
      <c r="B75" s="98">
        <v>2253</v>
      </c>
      <c r="C75" s="95"/>
      <c r="D75" s="95">
        <v>3716.458344</v>
      </c>
      <c r="E75" s="47">
        <v>4156.986134</v>
      </c>
      <c r="G75" s="86" t="s">
        <v>49</v>
      </c>
      <c r="H75" s="98">
        <v>532</v>
      </c>
      <c r="I75" s="101"/>
      <c r="J75" s="95">
        <v>1043.296906</v>
      </c>
      <c r="K75" s="47">
        <v>1149.800793</v>
      </c>
      <c r="M75" s="96">
        <f t="shared" si="0"/>
        <v>0.23612960497114957</v>
      </c>
      <c r="N75" s="100">
        <f t="shared" si="1"/>
        <v>0.27659481074420156</v>
      </c>
      <c r="P75" s="154"/>
      <c r="Q75" s="154"/>
      <c r="R75" s="154"/>
      <c r="S75" s="154"/>
    </row>
    <row r="76" spans="1:19" ht="12" customHeight="1">
      <c r="A76" s="86" t="s">
        <v>148</v>
      </c>
      <c r="B76" s="95">
        <v>4510</v>
      </c>
      <c r="C76" s="95">
        <v>5351.3</v>
      </c>
      <c r="D76" s="95"/>
      <c r="E76" s="167"/>
      <c r="G76" s="86" t="s">
        <v>148</v>
      </c>
      <c r="H76" s="95">
        <v>550</v>
      </c>
      <c r="I76" s="95">
        <v>1236.66</v>
      </c>
      <c r="J76" s="95"/>
      <c r="K76" s="167"/>
      <c r="M76" s="96">
        <f t="shared" si="0"/>
        <v>0.12195121951219512</v>
      </c>
      <c r="N76" s="97">
        <f>I76/C76</f>
        <v>0.23109524788369182</v>
      </c>
      <c r="P76" s="154"/>
      <c r="Q76" s="154"/>
      <c r="R76" s="154"/>
      <c r="S76" s="154"/>
    </row>
    <row r="77" spans="1:19" ht="14.25">
      <c r="A77" s="86" t="s">
        <v>34</v>
      </c>
      <c r="B77" s="98">
        <v>14321</v>
      </c>
      <c r="C77" s="95"/>
      <c r="D77" s="95">
        <v>17778.27803</v>
      </c>
      <c r="E77" s="19">
        <v>17921.06207</v>
      </c>
      <c r="G77" s="86" t="s">
        <v>34</v>
      </c>
      <c r="H77" s="98">
        <v>1600</v>
      </c>
      <c r="I77" s="98"/>
      <c r="J77" s="98">
        <v>3678.327031</v>
      </c>
      <c r="K77" s="19">
        <v>3554.841071</v>
      </c>
      <c r="M77" s="96">
        <f t="shared" si="0"/>
        <v>0.1117240416172055</v>
      </c>
      <c r="N77" s="96">
        <f t="shared" si="1"/>
        <v>0.19836107129782402</v>
      </c>
      <c r="P77" s="154"/>
      <c r="Q77" s="154"/>
      <c r="R77" s="154"/>
      <c r="S77" s="154"/>
    </row>
    <row r="78" spans="1:19" ht="14.25">
      <c r="A78" s="86" t="s">
        <v>39</v>
      </c>
      <c r="B78" s="98">
        <v>14304</v>
      </c>
      <c r="C78" s="102"/>
      <c r="D78" s="102">
        <v>15943</v>
      </c>
      <c r="E78" s="19">
        <v>15427</v>
      </c>
      <c r="G78" s="86" t="s">
        <v>39</v>
      </c>
      <c r="H78" s="98">
        <v>1680</v>
      </c>
      <c r="I78" s="102"/>
      <c r="J78" s="102">
        <v>2940</v>
      </c>
      <c r="K78" s="19">
        <v>2936</v>
      </c>
      <c r="M78" s="96">
        <f t="shared" si="0"/>
        <v>0.1174496644295302</v>
      </c>
      <c r="N78" s="96">
        <f t="shared" si="1"/>
        <v>0.19031568030077137</v>
      </c>
      <c r="P78" s="154"/>
      <c r="Q78" s="154"/>
      <c r="R78" s="154"/>
      <c r="S78" s="154"/>
    </row>
    <row r="79" spans="1:19" ht="14.25">
      <c r="A79" s="86" t="s">
        <v>150</v>
      </c>
      <c r="B79" s="98">
        <v>14441</v>
      </c>
      <c r="C79" s="95">
        <v>32586</v>
      </c>
      <c r="D79" s="95"/>
      <c r="E79" s="19"/>
      <c r="G79" s="86" t="s">
        <v>150</v>
      </c>
      <c r="H79" s="98">
        <v>940</v>
      </c>
      <c r="I79" s="19">
        <v>5922</v>
      </c>
      <c r="J79" s="95"/>
      <c r="K79" s="19"/>
      <c r="M79" s="96">
        <f t="shared" si="0"/>
        <v>0.06509244512152898</v>
      </c>
      <c r="N79" s="96">
        <f>I79/C79</f>
        <v>0.18173448720309335</v>
      </c>
      <c r="P79" s="154"/>
      <c r="Q79" s="154"/>
      <c r="R79" s="154"/>
      <c r="S79" s="154"/>
    </row>
    <row r="80" spans="1:19" ht="14.25">
      <c r="A80" s="86" t="s">
        <v>41</v>
      </c>
      <c r="B80" s="98">
        <v>259.7</v>
      </c>
      <c r="C80" s="102"/>
      <c r="D80" s="102">
        <v>281.3395109</v>
      </c>
      <c r="E80" s="19">
        <v>233.3179462</v>
      </c>
      <c r="G80" s="86" t="s">
        <v>41</v>
      </c>
      <c r="H80" s="98">
        <v>18</v>
      </c>
      <c r="I80" s="102"/>
      <c r="J80" s="102">
        <v>45.74910759</v>
      </c>
      <c r="K80" s="19">
        <v>40.75652685</v>
      </c>
      <c r="M80" s="96">
        <f t="shared" si="0"/>
        <v>0.0693107431651906</v>
      </c>
      <c r="N80" s="96">
        <f t="shared" si="1"/>
        <v>0.1746823487596772</v>
      </c>
      <c r="P80" s="154"/>
      <c r="Q80" s="154"/>
      <c r="R80" s="154"/>
      <c r="S80" s="154"/>
    </row>
    <row r="81" spans="1:19" ht="14.25">
      <c r="A81" s="86" t="s">
        <v>47</v>
      </c>
      <c r="B81" s="98">
        <v>10831</v>
      </c>
      <c r="C81" s="98"/>
      <c r="D81" s="98">
        <v>14497.99252</v>
      </c>
      <c r="E81" s="19">
        <v>14618.73646</v>
      </c>
      <c r="G81" s="86" t="s">
        <v>47</v>
      </c>
      <c r="H81" s="98">
        <v>600</v>
      </c>
      <c r="I81" s="98"/>
      <c r="J81" s="98">
        <v>2296.580801</v>
      </c>
      <c r="K81" s="19">
        <v>2383.259019</v>
      </c>
      <c r="M81" s="96">
        <f t="shared" si="0"/>
        <v>0.05539654694857354</v>
      </c>
      <c r="N81" s="96">
        <f t="shared" si="1"/>
        <v>0.1630277025323706</v>
      </c>
      <c r="P81" s="154"/>
      <c r="Q81" s="154"/>
      <c r="R81" s="154"/>
      <c r="S81" s="154"/>
    </row>
    <row r="82" spans="1:19" ht="14.25">
      <c r="A82" s="86" t="s">
        <v>46</v>
      </c>
      <c r="B82" s="101">
        <v>26025</v>
      </c>
      <c r="C82" s="95"/>
      <c r="D82" s="95">
        <v>43106.167</v>
      </c>
      <c r="E82" s="19">
        <v>45692.953</v>
      </c>
      <c r="G82" s="86" t="s">
        <v>46</v>
      </c>
      <c r="H82" s="101">
        <v>1536</v>
      </c>
      <c r="I82" s="95"/>
      <c r="J82" s="95">
        <v>4519.348</v>
      </c>
      <c r="K82" s="19">
        <v>6957.929</v>
      </c>
      <c r="M82" s="96">
        <f t="shared" si="0"/>
        <v>0.059020172910662826</v>
      </c>
      <c r="N82" s="96">
        <f t="shared" si="1"/>
        <v>0.15227575683278777</v>
      </c>
      <c r="P82" s="154"/>
      <c r="Q82" s="154"/>
      <c r="R82" s="154"/>
      <c r="S82" s="154"/>
    </row>
    <row r="83" spans="1:19" ht="12" customHeight="1">
      <c r="A83" s="155" t="s">
        <v>51</v>
      </c>
      <c r="B83" s="164">
        <v>54542.26</v>
      </c>
      <c r="C83" s="164"/>
      <c r="D83" s="164">
        <v>66713.89654</v>
      </c>
      <c r="E83" s="166">
        <v>65637.33973</v>
      </c>
      <c r="G83" s="86" t="s">
        <v>51</v>
      </c>
      <c r="H83" s="168">
        <v>4395.19</v>
      </c>
      <c r="I83" s="168"/>
      <c r="J83" s="168">
        <v>8911.045941</v>
      </c>
      <c r="K83" s="161">
        <v>9386.077842</v>
      </c>
      <c r="M83" s="96">
        <f t="shared" si="0"/>
        <v>0.08058320282291198</v>
      </c>
      <c r="N83" s="96">
        <f t="shared" si="1"/>
        <v>0.14299905938616259</v>
      </c>
      <c r="P83" s="154"/>
      <c r="Q83" s="154"/>
      <c r="R83" s="154"/>
      <c r="S83" s="154"/>
    </row>
    <row r="84" spans="1:19" ht="14.25">
      <c r="A84" s="156" t="s">
        <v>50</v>
      </c>
      <c r="B84" s="159">
        <v>6163</v>
      </c>
      <c r="C84" s="160"/>
      <c r="D84" s="160">
        <v>7664.7555</v>
      </c>
      <c r="E84" s="19">
        <v>7435.40285</v>
      </c>
      <c r="G84" s="155" t="s">
        <v>50</v>
      </c>
      <c r="H84" s="158">
        <v>277</v>
      </c>
      <c r="I84" s="162"/>
      <c r="J84" s="162">
        <v>495.0533395</v>
      </c>
      <c r="K84" s="163">
        <v>608.5345123</v>
      </c>
      <c r="M84" s="96">
        <f t="shared" si="0"/>
        <v>0.04494564335550868</v>
      </c>
      <c r="N84" s="176">
        <f t="shared" si="1"/>
        <v>0.0818428435656314</v>
      </c>
      <c r="P84" s="154"/>
      <c r="Q84" s="154"/>
      <c r="R84" s="154"/>
      <c r="S84" s="154"/>
    </row>
    <row r="85" spans="1:19" ht="14.25">
      <c r="A85" s="156" t="s">
        <v>52</v>
      </c>
      <c r="B85" s="161">
        <v>63300</v>
      </c>
      <c r="C85" s="161"/>
      <c r="D85" s="161">
        <v>77300</v>
      </c>
      <c r="E85" s="161">
        <v>77200</v>
      </c>
      <c r="G85" s="155" t="s">
        <v>52</v>
      </c>
      <c r="H85" s="161">
        <v>5900</v>
      </c>
      <c r="I85" s="161"/>
      <c r="J85" s="161">
        <v>5900</v>
      </c>
      <c r="K85" s="161">
        <v>6000</v>
      </c>
      <c r="M85" s="96">
        <f t="shared" si="0"/>
        <v>0.09320695102685624</v>
      </c>
      <c r="N85" s="176">
        <f t="shared" si="1"/>
        <v>0.07772020725388601</v>
      </c>
      <c r="P85" s="154"/>
      <c r="Q85" s="154"/>
      <c r="R85" s="154"/>
      <c r="S85" s="154"/>
    </row>
    <row r="86" spans="1:19" ht="11.5" customHeight="1">
      <c r="A86" s="156" t="s">
        <v>32</v>
      </c>
      <c r="B86" s="159">
        <v>2673.1</v>
      </c>
      <c r="C86" s="159">
        <v>3219.909091</v>
      </c>
      <c r="D86" s="159"/>
      <c r="E86" s="47"/>
      <c r="G86" s="156" t="s">
        <v>32</v>
      </c>
      <c r="H86" s="159">
        <v>73</v>
      </c>
      <c r="I86" s="159">
        <v>213.6363636</v>
      </c>
      <c r="J86" s="159"/>
      <c r="K86" s="47"/>
      <c r="M86" s="96">
        <f t="shared" si="0"/>
        <v>0.02730911675582657</v>
      </c>
      <c r="N86" s="97">
        <f>I86/C86</f>
        <v>0.06634856996339963</v>
      </c>
      <c r="P86" s="154"/>
      <c r="Q86" s="154"/>
      <c r="R86" s="154"/>
      <c r="S86" s="154"/>
    </row>
    <row r="87" spans="16:19" ht="14.25">
      <c r="P87" s="154"/>
      <c r="Q87" s="154"/>
      <c r="R87" s="154"/>
      <c r="S87" s="154"/>
    </row>
    <row r="91" ht="14.25">
      <c r="N91" s="17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75"/>
  <sheetViews>
    <sheetView workbookViewId="0" topLeftCell="A24">
      <selection activeCell="A78" sqref="A78:XFD110"/>
    </sheetView>
  </sheetViews>
  <sheetFormatPr defaultColWidth="9.00390625" defaultRowHeight="14.25"/>
  <cols>
    <col min="1" max="2" width="9.00390625" style="40" customWidth="1"/>
    <col min="3" max="3" width="9.75390625" style="40" customWidth="1"/>
    <col min="4" max="5" width="9.25390625" style="40" bestFit="1" customWidth="1"/>
    <col min="6" max="7" width="9.125" style="40" bestFit="1" customWidth="1"/>
    <col min="8" max="8" width="11.125" style="40" customWidth="1"/>
    <col min="9" max="9" width="9.125" style="40" bestFit="1" customWidth="1"/>
    <col min="10" max="16384" width="9.00390625" style="40" customWidth="1"/>
  </cols>
  <sheetData>
    <row r="1" ht="12">
      <c r="B1" s="103" t="s">
        <v>101</v>
      </c>
    </row>
    <row r="2" spans="2:11" ht="12">
      <c r="B2" s="207" t="s">
        <v>95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2:11" ht="12">
      <c r="B3" s="208" t="s">
        <v>140</v>
      </c>
      <c r="C3" s="208"/>
      <c r="D3" s="208"/>
      <c r="E3" s="208"/>
      <c r="F3" s="208"/>
      <c r="G3" s="208"/>
      <c r="H3" s="208"/>
      <c r="I3" s="208"/>
      <c r="J3" s="208"/>
      <c r="K3" s="208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2:3" ht="12">
      <c r="B44" s="42" t="s">
        <v>74</v>
      </c>
      <c r="C44" s="42" t="s">
        <v>69</v>
      </c>
    </row>
    <row r="45" spans="2:3" ht="14.25">
      <c r="B45" s="42" t="s">
        <v>62</v>
      </c>
      <c r="C45" s="42" t="s">
        <v>86</v>
      </c>
    </row>
    <row r="46" spans="2:3" ht="14.25">
      <c r="B46" s="42" t="s">
        <v>87</v>
      </c>
      <c r="C46" s="42" t="s">
        <v>88</v>
      </c>
    </row>
    <row r="47" spans="2:3" ht="14.25">
      <c r="B47" s="42" t="s">
        <v>23</v>
      </c>
      <c r="C47" s="42" t="s">
        <v>59</v>
      </c>
    </row>
    <row r="49" spans="2:6" ht="14.25">
      <c r="B49" s="105" t="s">
        <v>81</v>
      </c>
      <c r="C49" s="105" t="s">
        <v>0</v>
      </c>
      <c r="D49" s="105">
        <v>2020</v>
      </c>
      <c r="E49" s="105">
        <v>2021</v>
      </c>
      <c r="F49" s="105">
        <v>2022</v>
      </c>
    </row>
    <row r="50" spans="2:8" ht="14.25">
      <c r="B50" s="105" t="s">
        <v>90</v>
      </c>
      <c r="C50" s="169">
        <v>97587</v>
      </c>
      <c r="D50" s="106">
        <f>SUM(D52:D75)</f>
        <v>108672.74409000004</v>
      </c>
      <c r="E50" s="169">
        <v>113182</v>
      </c>
      <c r="F50" s="169">
        <f>SUM(F52:F75)</f>
        <v>107237.22626200003</v>
      </c>
      <c r="H50" s="107"/>
    </row>
    <row r="51" spans="3:6" ht="12">
      <c r="C51" s="108"/>
      <c r="D51" s="108"/>
      <c r="E51" s="170"/>
      <c r="F51" s="170"/>
    </row>
    <row r="52" spans="2:6" ht="14.25">
      <c r="B52" s="105" t="s">
        <v>30</v>
      </c>
      <c r="C52" s="109">
        <v>16340</v>
      </c>
      <c r="D52" s="47">
        <v>26219.4162</v>
      </c>
      <c r="E52" s="47">
        <v>26438.2958</v>
      </c>
      <c r="F52" s="97">
        <v>25341.5878</v>
      </c>
    </row>
    <row r="53" spans="2:6" ht="12" customHeight="1">
      <c r="B53" s="105" t="s">
        <v>52</v>
      </c>
      <c r="C53" s="109">
        <v>16176</v>
      </c>
      <c r="D53" s="47">
        <v>18500</v>
      </c>
      <c r="E53" s="47">
        <v>19140</v>
      </c>
      <c r="F53" s="97">
        <v>18970</v>
      </c>
    </row>
    <row r="54" spans="2:6" ht="14.25">
      <c r="B54" s="105" t="s">
        <v>51</v>
      </c>
      <c r="C54" s="109">
        <v>13420</v>
      </c>
      <c r="D54" s="47">
        <v>10916</v>
      </c>
      <c r="E54" s="47">
        <v>11966</v>
      </c>
      <c r="F54" s="97">
        <v>11273</v>
      </c>
    </row>
    <row r="55" spans="2:6" ht="14.25">
      <c r="B55" s="105" t="s">
        <v>45</v>
      </c>
      <c r="C55" s="109">
        <v>10390</v>
      </c>
      <c r="D55" s="47">
        <v>10475</v>
      </c>
      <c r="E55" s="47">
        <v>10764</v>
      </c>
      <c r="F55" s="97">
        <v>10342</v>
      </c>
    </row>
    <row r="56" spans="2:6" ht="12">
      <c r="B56" s="105" t="s">
        <v>154</v>
      </c>
      <c r="C56" s="109">
        <v>10536</v>
      </c>
      <c r="D56" s="47">
        <v>7575</v>
      </c>
      <c r="E56" s="47">
        <v>8581</v>
      </c>
      <c r="F56" s="65">
        <v>8581</v>
      </c>
    </row>
    <row r="57" spans="2:6" ht="12">
      <c r="B57" s="105" t="s">
        <v>156</v>
      </c>
      <c r="C57" s="109">
        <v>4106</v>
      </c>
      <c r="D57" s="47">
        <v>4816</v>
      </c>
      <c r="E57" s="65">
        <v>4816</v>
      </c>
      <c r="F57" s="100">
        <v>4816</v>
      </c>
    </row>
    <row r="58" spans="2:6" ht="14.25">
      <c r="B58" s="105" t="s">
        <v>46</v>
      </c>
      <c r="C58" s="109">
        <v>4262</v>
      </c>
      <c r="D58" s="47">
        <v>4707.215</v>
      </c>
      <c r="E58" s="47">
        <v>5039.338</v>
      </c>
      <c r="F58" s="97">
        <v>4630.927</v>
      </c>
    </row>
    <row r="59" spans="2:6" ht="14.25">
      <c r="B59" s="105" t="s">
        <v>39</v>
      </c>
      <c r="C59" s="109">
        <v>3900</v>
      </c>
      <c r="D59" s="47">
        <v>3899.454</v>
      </c>
      <c r="E59" s="47">
        <v>4438.098</v>
      </c>
      <c r="F59" s="97">
        <v>3822.061</v>
      </c>
    </row>
    <row r="60" spans="2:6" ht="14.25">
      <c r="B60" s="105" t="s">
        <v>48</v>
      </c>
      <c r="C60" s="109">
        <v>3395.7</v>
      </c>
      <c r="D60" s="47">
        <v>5452.99</v>
      </c>
      <c r="E60" s="47">
        <v>5373.31</v>
      </c>
      <c r="F60" s="97">
        <v>3492.912</v>
      </c>
    </row>
    <row r="61" spans="2:6" ht="14.25">
      <c r="B61" s="105" t="s">
        <v>34</v>
      </c>
      <c r="C61" s="109">
        <v>3760</v>
      </c>
      <c r="D61" s="47">
        <v>2300.221</v>
      </c>
      <c r="E61" s="47">
        <v>2213.627</v>
      </c>
      <c r="F61" s="97">
        <v>3308.368</v>
      </c>
    </row>
    <row r="62" spans="2:6" ht="14.25">
      <c r="B62" s="105" t="s">
        <v>31</v>
      </c>
      <c r="C62" s="109">
        <v>1436.3</v>
      </c>
      <c r="D62" s="47">
        <v>1750</v>
      </c>
      <c r="E62" s="47">
        <v>1850</v>
      </c>
      <c r="F62" s="97">
        <v>1900</v>
      </c>
    </row>
    <row r="63" spans="2:6" ht="14.25">
      <c r="B63" s="105" t="s">
        <v>50</v>
      </c>
      <c r="C63" s="109">
        <v>1265</v>
      </c>
      <c r="D63" s="47">
        <v>1522</v>
      </c>
      <c r="E63" s="47">
        <v>1652</v>
      </c>
      <c r="F63" s="97">
        <v>1815</v>
      </c>
    </row>
    <row r="64" spans="2:6" ht="12" customHeight="1">
      <c r="B64" s="105" t="s">
        <v>151</v>
      </c>
      <c r="C64" s="109">
        <v>1300</v>
      </c>
      <c r="D64" s="47">
        <v>1038</v>
      </c>
      <c r="E64" s="47">
        <v>1292.6</v>
      </c>
      <c r="F64" s="100">
        <v>1292.6</v>
      </c>
    </row>
    <row r="65" spans="2:6" ht="12" customHeight="1">
      <c r="B65" s="105" t="s">
        <v>49</v>
      </c>
      <c r="C65" s="109">
        <v>439</v>
      </c>
      <c r="D65" s="47">
        <v>1002</v>
      </c>
      <c r="E65" s="47">
        <v>1044</v>
      </c>
      <c r="F65" s="97">
        <v>1175</v>
      </c>
    </row>
    <row r="66" spans="2:6" ht="11.5" customHeight="1">
      <c r="B66" s="105" t="s">
        <v>36</v>
      </c>
      <c r="C66" s="109">
        <v>642</v>
      </c>
      <c r="D66" s="47">
        <v>1298.19169</v>
      </c>
      <c r="E66" s="47">
        <v>1298.15469</v>
      </c>
      <c r="F66" s="97">
        <v>1163.131</v>
      </c>
    </row>
    <row r="67" spans="2:6" ht="12">
      <c r="B67" s="105" t="s">
        <v>157</v>
      </c>
      <c r="C67" s="109">
        <v>888.03</v>
      </c>
      <c r="D67" s="47">
        <v>1057.769</v>
      </c>
      <c r="E67" s="65">
        <v>1057.769</v>
      </c>
      <c r="F67" s="100">
        <v>1057.769</v>
      </c>
    </row>
    <row r="68" spans="2:6" ht="14.25">
      <c r="B68" s="105" t="s">
        <v>47</v>
      </c>
      <c r="C68" s="109">
        <v>1427</v>
      </c>
      <c r="D68" s="47">
        <v>992.141</v>
      </c>
      <c r="E68" s="47">
        <v>1005.657</v>
      </c>
      <c r="F68" s="97">
        <v>988.614</v>
      </c>
    </row>
    <row r="69" spans="2:6" ht="11.5" customHeight="1">
      <c r="B69" s="105" t="s">
        <v>28</v>
      </c>
      <c r="C69" s="109">
        <v>1150</v>
      </c>
      <c r="D69" s="47">
        <v>2916.409</v>
      </c>
      <c r="E69" s="47">
        <v>2916.409</v>
      </c>
      <c r="F69" s="100">
        <v>970.718987</v>
      </c>
    </row>
    <row r="70" spans="2:6" ht="12">
      <c r="B70" s="105" t="s">
        <v>153</v>
      </c>
      <c r="C70" s="109">
        <v>1630</v>
      </c>
      <c r="D70" s="47">
        <v>900</v>
      </c>
      <c r="E70" s="65">
        <v>900</v>
      </c>
      <c r="F70" s="100">
        <v>900</v>
      </c>
    </row>
    <row r="71" spans="2:6" ht="14.25">
      <c r="B71" s="105" t="s">
        <v>29</v>
      </c>
      <c r="C71" s="109">
        <v>312</v>
      </c>
      <c r="D71" s="47">
        <v>680.831</v>
      </c>
      <c r="E71" s="47">
        <v>694.603</v>
      </c>
      <c r="F71" s="97">
        <v>694.603</v>
      </c>
    </row>
    <row r="72" spans="2:6" ht="12">
      <c r="B72" s="105" t="s">
        <v>152</v>
      </c>
      <c r="C72" s="109">
        <v>291.2</v>
      </c>
      <c r="D72" s="47">
        <v>400.3102</v>
      </c>
      <c r="E72" s="47">
        <v>442.957475</v>
      </c>
      <c r="F72" s="100">
        <v>442.957475</v>
      </c>
    </row>
    <row r="73" spans="2:6" ht="12">
      <c r="B73" s="105" t="s">
        <v>149</v>
      </c>
      <c r="C73" s="109">
        <v>389</v>
      </c>
      <c r="D73" s="47">
        <v>143</v>
      </c>
      <c r="E73" s="47">
        <v>147.975</v>
      </c>
      <c r="F73" s="100">
        <v>147.975</v>
      </c>
    </row>
    <row r="74" spans="2:6" ht="12">
      <c r="B74" s="105" t="s">
        <v>179</v>
      </c>
      <c r="C74" s="109">
        <v>122.57</v>
      </c>
      <c r="D74" s="47">
        <v>109.44</v>
      </c>
      <c r="E74" s="65">
        <v>109.44</v>
      </c>
      <c r="F74" s="100">
        <v>109.44</v>
      </c>
    </row>
    <row r="75" spans="2:6" ht="14.25">
      <c r="B75" s="110" t="s">
        <v>38</v>
      </c>
      <c r="C75" s="109">
        <v>8.74</v>
      </c>
      <c r="D75" s="47">
        <v>1.356</v>
      </c>
      <c r="E75" s="47">
        <v>1.713</v>
      </c>
      <c r="F75" s="97">
        <v>1.562</v>
      </c>
    </row>
  </sheetData>
  <mergeCells count="2">
    <mergeCell ref="B2:K2"/>
    <mergeCell ref="B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42"/>
  <sheetViews>
    <sheetView showGridLines="0" workbookViewId="0" topLeftCell="A1">
      <selection activeCell="B44" sqref="B44"/>
    </sheetView>
  </sheetViews>
  <sheetFormatPr defaultColWidth="9.00390625" defaultRowHeight="14.25"/>
  <cols>
    <col min="1" max="1" width="8.875" style="36" customWidth="1"/>
    <col min="2" max="2" width="43.125" style="36" customWidth="1"/>
    <col min="3" max="3" width="9.875" style="36" customWidth="1"/>
    <col min="4" max="4" width="3.125" style="36" customWidth="1"/>
    <col min="5" max="5" width="14.625" style="36" customWidth="1"/>
    <col min="6" max="6" width="2.125" style="36" customWidth="1"/>
    <col min="7" max="7" width="13.625" style="36" customWidth="1"/>
    <col min="8" max="8" width="3.00390625" style="36" customWidth="1"/>
    <col min="9" max="9" width="2.50390625" style="36" customWidth="1"/>
    <col min="10" max="10" width="9.00390625" style="36" customWidth="1"/>
    <col min="11" max="11" width="3.625" style="36" customWidth="1"/>
    <col min="12" max="12" width="9.00390625" style="36" customWidth="1"/>
    <col min="13" max="13" width="8.125" style="36" customWidth="1"/>
    <col min="14" max="14" width="9.00390625" style="36" customWidth="1"/>
    <col min="15" max="15" width="8.125" style="36" customWidth="1"/>
    <col min="16" max="16" width="9.00390625" style="36" customWidth="1"/>
    <col min="17" max="17" width="8.125" style="36" customWidth="1"/>
    <col min="18" max="18" width="9.00390625" style="36" customWidth="1"/>
    <col min="19" max="19" width="9.875" style="36" customWidth="1"/>
    <col min="20" max="20" width="9.00390625" style="36" customWidth="1"/>
    <col min="21" max="21" width="8.125" style="36" customWidth="1"/>
    <col min="22" max="22" width="9.00390625" style="36" customWidth="1"/>
    <col min="23" max="23" width="8.125" style="36" customWidth="1"/>
    <col min="24" max="24" width="9.00390625" style="36" customWidth="1"/>
    <col min="25" max="25" width="8.125" style="36" customWidth="1"/>
    <col min="26" max="16384" width="9.00390625" style="36" customWidth="1"/>
  </cols>
  <sheetData>
    <row r="1" ht="12"/>
    <row r="2" ht="14.25">
      <c r="B2" s="111" t="s">
        <v>126</v>
      </c>
    </row>
    <row r="3" ht="6" customHeight="1"/>
    <row r="4" spans="2:8" ht="36.75" customHeight="1">
      <c r="B4" s="211" t="s">
        <v>24</v>
      </c>
      <c r="C4" s="215" t="s">
        <v>66</v>
      </c>
      <c r="D4" s="216"/>
      <c r="E4" s="215" t="s">
        <v>65</v>
      </c>
      <c r="F4" s="216"/>
      <c r="G4" s="217" t="s">
        <v>25</v>
      </c>
      <c r="H4" s="218"/>
    </row>
    <row r="5" spans="2:8" ht="14.25" customHeight="1">
      <c r="B5" s="212"/>
      <c r="C5" s="213">
        <v>2020</v>
      </c>
      <c r="D5" s="214"/>
      <c r="E5" s="213">
        <v>2020</v>
      </c>
      <c r="F5" s="214"/>
      <c r="G5" s="213">
        <v>2020</v>
      </c>
      <c r="H5" s="214"/>
    </row>
    <row r="6" spans="2:9" ht="16" customHeight="1">
      <c r="B6" s="112" t="s">
        <v>57</v>
      </c>
      <c r="C6" s="113" t="s">
        <v>127</v>
      </c>
      <c r="D6" s="114"/>
      <c r="E6" s="115" t="s">
        <v>128</v>
      </c>
      <c r="F6" s="116"/>
      <c r="G6" s="115" t="s">
        <v>129</v>
      </c>
      <c r="H6" s="114"/>
      <c r="I6" s="117"/>
    </row>
    <row r="7" spans="2:9" ht="12" customHeight="1">
      <c r="B7" s="118" t="s">
        <v>79</v>
      </c>
      <c r="C7" s="119">
        <v>393</v>
      </c>
      <c r="D7" s="120"/>
      <c r="E7" s="119">
        <v>136</v>
      </c>
      <c r="F7" s="121"/>
      <c r="G7" s="119" t="s">
        <v>130</v>
      </c>
      <c r="H7" s="121"/>
      <c r="I7" s="117"/>
    </row>
    <row r="8" spans="2:9" ht="13.4" customHeight="1">
      <c r="B8" s="122" t="s">
        <v>26</v>
      </c>
      <c r="C8" s="123">
        <v>157</v>
      </c>
      <c r="D8" s="124" t="s">
        <v>93</v>
      </c>
      <c r="E8" s="123">
        <v>37</v>
      </c>
      <c r="F8" s="124"/>
      <c r="G8" s="123">
        <v>912</v>
      </c>
      <c r="H8" s="125"/>
      <c r="I8" s="117"/>
    </row>
    <row r="9" spans="2:9" ht="13.4" customHeight="1">
      <c r="B9" s="126" t="s">
        <v>27</v>
      </c>
      <c r="C9" s="127">
        <v>18.34</v>
      </c>
      <c r="D9" s="128"/>
      <c r="E9" s="127">
        <v>46</v>
      </c>
      <c r="F9" s="129" t="s">
        <v>98</v>
      </c>
      <c r="G9" s="127">
        <v>620</v>
      </c>
      <c r="H9" s="129" t="s">
        <v>98</v>
      </c>
      <c r="I9" s="117"/>
    </row>
    <row r="10" spans="2:9" ht="13.4" customHeight="1">
      <c r="B10" s="130" t="s">
        <v>72</v>
      </c>
      <c r="C10" s="127">
        <v>98</v>
      </c>
      <c r="D10" s="131" t="s">
        <v>98</v>
      </c>
      <c r="E10" s="127">
        <v>22</v>
      </c>
      <c r="F10" s="129"/>
      <c r="G10" s="127">
        <v>555</v>
      </c>
      <c r="H10" s="132"/>
      <c r="I10" s="117"/>
    </row>
    <row r="11" spans="2:9" ht="13.4" customHeight="1">
      <c r="B11" s="133" t="s">
        <v>15</v>
      </c>
      <c r="C11" s="134">
        <v>120</v>
      </c>
      <c r="D11" s="135" t="s">
        <v>121</v>
      </c>
      <c r="E11" s="134">
        <v>31</v>
      </c>
      <c r="F11" s="136" t="s">
        <v>98</v>
      </c>
      <c r="G11" s="134">
        <v>920</v>
      </c>
      <c r="H11" s="136" t="s">
        <v>98</v>
      </c>
      <c r="I11" s="117"/>
    </row>
    <row r="12" spans="2:6" ht="12" customHeight="1">
      <c r="B12" s="137"/>
      <c r="E12" s="138"/>
      <c r="F12" s="138"/>
    </row>
    <row r="13" spans="2:12" ht="12" customHeight="1">
      <c r="B13" s="139" t="s">
        <v>64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2:6" ht="12" customHeight="1">
      <c r="B14" s="139" t="s">
        <v>68</v>
      </c>
      <c r="F14" s="138"/>
    </row>
    <row r="15" spans="2:6" ht="12" customHeight="1">
      <c r="B15" s="139" t="s">
        <v>63</v>
      </c>
      <c r="E15" s="141"/>
      <c r="F15" s="138"/>
    </row>
    <row r="16" spans="2:11" ht="12" customHeight="1">
      <c r="B16" s="139"/>
      <c r="E16" s="138"/>
      <c r="J16" s="142"/>
      <c r="K16" s="117"/>
    </row>
    <row r="17" spans="2:11" ht="12" customHeight="1">
      <c r="B17" s="143" t="s">
        <v>141</v>
      </c>
      <c r="E17" s="138"/>
      <c r="J17" s="142"/>
      <c r="K17" s="117"/>
    </row>
    <row r="18" spans="2:11" ht="12" customHeight="1">
      <c r="B18" s="143"/>
      <c r="E18" s="138"/>
      <c r="J18" s="142"/>
      <c r="K18" s="117"/>
    </row>
    <row r="19" ht="12" customHeight="1">
      <c r="E19" s="138"/>
    </row>
    <row r="22" spans="2:10" ht="14.25">
      <c r="B22" s="144" t="s">
        <v>102</v>
      </c>
      <c r="C22" s="2"/>
      <c r="D22" s="2"/>
      <c r="E22" s="2"/>
      <c r="F22" s="2"/>
      <c r="G22" s="2"/>
      <c r="H22" s="2"/>
      <c r="I22" s="2"/>
      <c r="J22" s="2"/>
    </row>
    <row r="23" spans="2:10" ht="14.25">
      <c r="B23" s="144" t="s">
        <v>103</v>
      </c>
      <c r="C23" s="145" t="s">
        <v>104</v>
      </c>
      <c r="D23" s="2"/>
      <c r="E23" s="2"/>
      <c r="F23" s="2"/>
      <c r="G23" s="2"/>
      <c r="H23" s="2"/>
      <c r="I23" s="2"/>
      <c r="J23" s="2"/>
    </row>
    <row r="24" spans="2:10" ht="14.25">
      <c r="B24" s="144" t="s">
        <v>105</v>
      </c>
      <c r="C24" s="144" t="s">
        <v>106</v>
      </c>
      <c r="D24" s="2"/>
      <c r="E24" s="2"/>
      <c r="F24" s="2"/>
      <c r="G24" s="2"/>
      <c r="H24" s="2"/>
      <c r="I24" s="2"/>
      <c r="J24" s="2"/>
    </row>
    <row r="25" spans="2:10" ht="14.25">
      <c r="B25" s="2"/>
      <c r="C25" s="2"/>
      <c r="D25" s="2"/>
      <c r="E25" s="2"/>
      <c r="F25" s="2"/>
      <c r="G25" s="2"/>
      <c r="H25" s="2"/>
      <c r="I25" s="2"/>
      <c r="J25" s="2"/>
    </row>
    <row r="26" spans="2:10" ht="14.25">
      <c r="B26" s="145" t="s">
        <v>107</v>
      </c>
      <c r="C26" s="2"/>
      <c r="D26" s="144" t="s">
        <v>108</v>
      </c>
      <c r="E26" s="2"/>
      <c r="F26" s="2"/>
      <c r="G26" s="2"/>
      <c r="H26" s="2"/>
      <c r="I26" s="2"/>
      <c r="J26" s="2"/>
    </row>
    <row r="27" spans="2:10" ht="14.25">
      <c r="B27" s="145" t="s">
        <v>109</v>
      </c>
      <c r="C27" s="2"/>
      <c r="D27" s="144" t="s">
        <v>97</v>
      </c>
      <c r="E27" s="2"/>
      <c r="F27" s="2"/>
      <c r="G27" s="2"/>
      <c r="H27" s="2"/>
      <c r="I27" s="2"/>
      <c r="J27" s="2"/>
    </row>
    <row r="28" spans="2:10" ht="14.25">
      <c r="B28" s="2"/>
      <c r="C28" s="2"/>
      <c r="D28" s="2"/>
      <c r="E28" s="2"/>
      <c r="F28" s="2"/>
      <c r="G28" s="2"/>
      <c r="H28" s="2"/>
      <c r="I28" s="2"/>
      <c r="J28" s="2"/>
    </row>
    <row r="29" spans="2:10" ht="14.25">
      <c r="B29" s="209" t="s">
        <v>110</v>
      </c>
      <c r="C29" s="209" t="s">
        <v>110</v>
      </c>
      <c r="D29" s="210" t="s">
        <v>111</v>
      </c>
      <c r="E29" s="210" t="s">
        <v>70</v>
      </c>
      <c r="F29" s="210" t="s">
        <v>112</v>
      </c>
      <c r="G29" s="210" t="s">
        <v>70</v>
      </c>
      <c r="H29" s="210" t="s">
        <v>113</v>
      </c>
      <c r="I29" s="210" t="s">
        <v>70</v>
      </c>
      <c r="J29" s="2"/>
    </row>
    <row r="30" spans="2:10" ht="14.25">
      <c r="B30" s="146" t="s">
        <v>114</v>
      </c>
      <c r="C30" s="146" t="s">
        <v>115</v>
      </c>
      <c r="D30" s="147" t="s">
        <v>70</v>
      </c>
      <c r="E30" s="147" t="s">
        <v>70</v>
      </c>
      <c r="F30" s="147" t="s">
        <v>70</v>
      </c>
      <c r="G30" s="147" t="s">
        <v>70</v>
      </c>
      <c r="H30" s="147" t="s">
        <v>70</v>
      </c>
      <c r="I30" s="147" t="s">
        <v>70</v>
      </c>
      <c r="J30" s="2"/>
    </row>
    <row r="31" spans="2:10" ht="14.25">
      <c r="B31" s="148" t="s">
        <v>82</v>
      </c>
      <c r="C31" s="148" t="s">
        <v>116</v>
      </c>
      <c r="D31" s="149">
        <v>2062589</v>
      </c>
      <c r="E31" s="149" t="s">
        <v>70</v>
      </c>
      <c r="F31" s="150">
        <v>1880888.6</v>
      </c>
      <c r="G31" s="149" t="s">
        <v>70</v>
      </c>
      <c r="H31" s="149">
        <v>29400531</v>
      </c>
      <c r="I31" s="149" t="s">
        <v>70</v>
      </c>
      <c r="J31" s="2"/>
    </row>
    <row r="32" spans="2:10" ht="14.25">
      <c r="B32" s="148" t="s">
        <v>82</v>
      </c>
      <c r="C32" s="148" t="s">
        <v>117</v>
      </c>
      <c r="D32" s="151">
        <v>157089</v>
      </c>
      <c r="E32" s="151" t="s">
        <v>70</v>
      </c>
      <c r="F32" s="152">
        <v>36720.5</v>
      </c>
      <c r="G32" s="151" t="s">
        <v>70</v>
      </c>
      <c r="H32" s="151">
        <v>912247</v>
      </c>
      <c r="I32" s="151" t="s">
        <v>70</v>
      </c>
      <c r="J32" s="2"/>
    </row>
    <row r="33" spans="2:10" ht="14.25">
      <c r="B33" s="148" t="s">
        <v>82</v>
      </c>
      <c r="C33" s="148" t="s">
        <v>118</v>
      </c>
      <c r="D33" s="149">
        <v>18242</v>
      </c>
      <c r="E33" s="149" t="s">
        <v>70</v>
      </c>
      <c r="F33" s="153">
        <v>46200</v>
      </c>
      <c r="G33" s="149" t="s">
        <v>98</v>
      </c>
      <c r="H33" s="149">
        <v>620000</v>
      </c>
      <c r="I33" s="149" t="s">
        <v>98</v>
      </c>
      <c r="J33" s="2"/>
    </row>
    <row r="34" spans="2:10" ht="14.25">
      <c r="B34" s="148" t="s">
        <v>82</v>
      </c>
      <c r="C34" s="148" t="s">
        <v>119</v>
      </c>
      <c r="D34" s="151">
        <v>98000</v>
      </c>
      <c r="E34" s="151" t="s">
        <v>98</v>
      </c>
      <c r="F34" s="152">
        <v>21819.9</v>
      </c>
      <c r="G34" s="151" t="s">
        <v>70</v>
      </c>
      <c r="H34" s="151">
        <v>555134</v>
      </c>
      <c r="I34" s="151" t="s">
        <v>70</v>
      </c>
      <c r="J34" s="2"/>
    </row>
    <row r="35" spans="2:10" ht="14.25">
      <c r="B35" s="148" t="s">
        <v>82</v>
      </c>
      <c r="C35" s="148" t="s">
        <v>120</v>
      </c>
      <c r="D35" s="149">
        <v>120000</v>
      </c>
      <c r="E35" s="149" t="s">
        <v>121</v>
      </c>
      <c r="F35" s="153">
        <v>31000</v>
      </c>
      <c r="G35" s="149" t="s">
        <v>98</v>
      </c>
      <c r="H35" s="149">
        <v>920000</v>
      </c>
      <c r="I35" s="149" t="s">
        <v>98</v>
      </c>
      <c r="J35" s="2"/>
    </row>
    <row r="36" spans="2:10" ht="14.25">
      <c r="B36" s="2"/>
      <c r="C36" s="2"/>
      <c r="D36" s="2"/>
      <c r="E36" s="2"/>
      <c r="F36" s="2"/>
      <c r="G36" s="2"/>
      <c r="H36" s="2"/>
      <c r="I36" s="2"/>
      <c r="J36" s="2"/>
    </row>
    <row r="37" spans="2:10" ht="14.25">
      <c r="B37" s="145" t="s">
        <v>122</v>
      </c>
      <c r="C37" s="2"/>
      <c r="D37" s="2"/>
      <c r="E37" s="2"/>
      <c r="F37" s="2"/>
      <c r="G37" s="2"/>
      <c r="H37" s="2"/>
      <c r="I37" s="2"/>
      <c r="J37" s="2"/>
    </row>
    <row r="38" spans="2:10" ht="14.25">
      <c r="B38" s="145" t="s">
        <v>12</v>
      </c>
      <c r="C38" s="144" t="s">
        <v>77</v>
      </c>
      <c r="D38" s="2"/>
      <c r="E38" s="2"/>
      <c r="F38" s="2"/>
      <c r="G38" s="2"/>
      <c r="H38" s="2"/>
      <c r="I38" s="2"/>
      <c r="J38" s="2"/>
    </row>
    <row r="39" spans="2:10" ht="14.25">
      <c r="B39" s="145" t="s">
        <v>123</v>
      </c>
      <c r="C39" s="2"/>
      <c r="D39" s="2"/>
      <c r="E39" s="2"/>
      <c r="F39" s="2"/>
      <c r="G39" s="2"/>
      <c r="H39" s="2"/>
      <c r="I39" s="2"/>
      <c r="J39" s="2"/>
    </row>
    <row r="40" spans="2:12" ht="14.25">
      <c r="B40" s="145" t="s">
        <v>98</v>
      </c>
      <c r="C40" s="144" t="s">
        <v>99</v>
      </c>
      <c r="D40" s="2"/>
      <c r="E40" s="2"/>
      <c r="F40" s="2"/>
      <c r="G40" s="2"/>
      <c r="H40" s="2"/>
      <c r="I40" s="2"/>
      <c r="J40" s="2"/>
      <c r="K40" s="2"/>
      <c r="L40" s="2"/>
    </row>
    <row r="41" spans="2:10" ht="14.25">
      <c r="B41" s="145" t="s">
        <v>121</v>
      </c>
      <c r="C41" s="144" t="s">
        <v>124</v>
      </c>
      <c r="D41" s="2"/>
      <c r="E41" s="2"/>
      <c r="F41" s="2"/>
      <c r="G41" s="2"/>
      <c r="H41" s="2"/>
      <c r="I41" s="2"/>
      <c r="J41" s="2"/>
    </row>
    <row r="42" spans="2:10" ht="14.25">
      <c r="B42" s="2"/>
      <c r="C42" s="2"/>
      <c r="D42" s="2"/>
      <c r="E42" s="2"/>
      <c r="F42" s="2"/>
      <c r="G42" s="2"/>
      <c r="H42" s="2"/>
      <c r="I42" s="2"/>
      <c r="J42" s="2"/>
    </row>
  </sheetData>
  <mergeCells count="11">
    <mergeCell ref="B29:C29"/>
    <mergeCell ref="D29:E29"/>
    <mergeCell ref="F29:G29"/>
    <mergeCell ref="H29:I29"/>
    <mergeCell ref="B4:B5"/>
    <mergeCell ref="G5:H5"/>
    <mergeCell ref="E5:F5"/>
    <mergeCell ref="C5:D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9"/>
  <sheetViews>
    <sheetView workbookViewId="0" topLeftCell="A25">
      <selection activeCell="A59" sqref="A59"/>
    </sheetView>
  </sheetViews>
  <sheetFormatPr defaultColWidth="9.00390625" defaultRowHeight="14.25"/>
  <cols>
    <col min="1" max="1" width="36.125" style="2" customWidth="1"/>
    <col min="2" max="2" width="22.75390625" style="2" customWidth="1"/>
    <col min="3" max="3" width="14.00390625" style="2" customWidth="1"/>
    <col min="4" max="4" width="13.25390625" style="2" customWidth="1"/>
    <col min="5" max="254" width="9.00390625" style="2" customWidth="1"/>
    <col min="255" max="255" width="36.125" style="2" customWidth="1"/>
    <col min="256" max="256" width="43.875" style="2" customWidth="1"/>
    <col min="257" max="257" width="14.00390625" style="2" customWidth="1"/>
    <col min="258" max="510" width="9.00390625" style="2" customWidth="1"/>
    <col min="511" max="511" width="36.125" style="2" customWidth="1"/>
    <col min="512" max="512" width="43.875" style="2" customWidth="1"/>
    <col min="513" max="513" width="14.00390625" style="2" customWidth="1"/>
    <col min="514" max="766" width="9.00390625" style="2" customWidth="1"/>
    <col min="767" max="767" width="36.125" style="2" customWidth="1"/>
    <col min="768" max="768" width="43.875" style="2" customWidth="1"/>
    <col min="769" max="769" width="14.00390625" style="2" customWidth="1"/>
    <col min="770" max="1022" width="9.00390625" style="2" customWidth="1"/>
    <col min="1023" max="1023" width="36.125" style="2" customWidth="1"/>
    <col min="1024" max="1024" width="43.875" style="2" customWidth="1"/>
    <col min="1025" max="1025" width="14.00390625" style="2" customWidth="1"/>
    <col min="1026" max="1278" width="9.00390625" style="2" customWidth="1"/>
    <col min="1279" max="1279" width="36.125" style="2" customWidth="1"/>
    <col min="1280" max="1280" width="43.875" style="2" customWidth="1"/>
    <col min="1281" max="1281" width="14.00390625" style="2" customWidth="1"/>
    <col min="1282" max="1534" width="9.00390625" style="2" customWidth="1"/>
    <col min="1535" max="1535" width="36.125" style="2" customWidth="1"/>
    <col min="1536" max="1536" width="43.875" style="2" customWidth="1"/>
    <col min="1537" max="1537" width="14.00390625" style="2" customWidth="1"/>
    <col min="1538" max="1790" width="9.00390625" style="2" customWidth="1"/>
    <col min="1791" max="1791" width="36.125" style="2" customWidth="1"/>
    <col min="1792" max="1792" width="43.875" style="2" customWidth="1"/>
    <col min="1793" max="1793" width="14.00390625" style="2" customWidth="1"/>
    <col min="1794" max="2046" width="9.00390625" style="2" customWidth="1"/>
    <col min="2047" max="2047" width="36.125" style="2" customWidth="1"/>
    <col min="2048" max="2048" width="43.875" style="2" customWidth="1"/>
    <col min="2049" max="2049" width="14.00390625" style="2" customWidth="1"/>
    <col min="2050" max="2302" width="9.00390625" style="2" customWidth="1"/>
    <col min="2303" max="2303" width="36.125" style="2" customWidth="1"/>
    <col min="2304" max="2304" width="43.875" style="2" customWidth="1"/>
    <col min="2305" max="2305" width="14.00390625" style="2" customWidth="1"/>
    <col min="2306" max="2558" width="9.00390625" style="2" customWidth="1"/>
    <col min="2559" max="2559" width="36.125" style="2" customWidth="1"/>
    <col min="2560" max="2560" width="43.875" style="2" customWidth="1"/>
    <col min="2561" max="2561" width="14.00390625" style="2" customWidth="1"/>
    <col min="2562" max="2814" width="9.00390625" style="2" customWidth="1"/>
    <col min="2815" max="2815" width="36.125" style="2" customWidth="1"/>
    <col min="2816" max="2816" width="43.875" style="2" customWidth="1"/>
    <col min="2817" max="2817" width="14.00390625" style="2" customWidth="1"/>
    <col min="2818" max="3070" width="9.00390625" style="2" customWidth="1"/>
    <col min="3071" max="3071" width="36.125" style="2" customWidth="1"/>
    <col min="3072" max="3072" width="43.875" style="2" customWidth="1"/>
    <col min="3073" max="3073" width="14.00390625" style="2" customWidth="1"/>
    <col min="3074" max="3326" width="9.00390625" style="2" customWidth="1"/>
    <col min="3327" max="3327" width="36.125" style="2" customWidth="1"/>
    <col min="3328" max="3328" width="43.875" style="2" customWidth="1"/>
    <col min="3329" max="3329" width="14.00390625" style="2" customWidth="1"/>
    <col min="3330" max="3582" width="9.00390625" style="2" customWidth="1"/>
    <col min="3583" max="3583" width="36.125" style="2" customWidth="1"/>
    <col min="3584" max="3584" width="43.875" style="2" customWidth="1"/>
    <col min="3585" max="3585" width="14.00390625" style="2" customWidth="1"/>
    <col min="3586" max="3838" width="9.00390625" style="2" customWidth="1"/>
    <col min="3839" max="3839" width="36.125" style="2" customWidth="1"/>
    <col min="3840" max="3840" width="43.875" style="2" customWidth="1"/>
    <col min="3841" max="3841" width="14.00390625" style="2" customWidth="1"/>
    <col min="3842" max="4094" width="9.00390625" style="2" customWidth="1"/>
    <col min="4095" max="4095" width="36.125" style="2" customWidth="1"/>
    <col min="4096" max="4096" width="43.875" style="2" customWidth="1"/>
    <col min="4097" max="4097" width="14.00390625" style="2" customWidth="1"/>
    <col min="4098" max="4350" width="9.00390625" style="2" customWidth="1"/>
    <col min="4351" max="4351" width="36.125" style="2" customWidth="1"/>
    <col min="4352" max="4352" width="43.875" style="2" customWidth="1"/>
    <col min="4353" max="4353" width="14.00390625" style="2" customWidth="1"/>
    <col min="4354" max="4606" width="9.00390625" style="2" customWidth="1"/>
    <col min="4607" max="4607" width="36.125" style="2" customWidth="1"/>
    <col min="4608" max="4608" width="43.875" style="2" customWidth="1"/>
    <col min="4609" max="4609" width="14.00390625" style="2" customWidth="1"/>
    <col min="4610" max="4862" width="9.00390625" style="2" customWidth="1"/>
    <col min="4863" max="4863" width="36.125" style="2" customWidth="1"/>
    <col min="4864" max="4864" width="43.875" style="2" customWidth="1"/>
    <col min="4865" max="4865" width="14.00390625" style="2" customWidth="1"/>
    <col min="4866" max="5118" width="9.00390625" style="2" customWidth="1"/>
    <col min="5119" max="5119" width="36.125" style="2" customWidth="1"/>
    <col min="5120" max="5120" width="43.875" style="2" customWidth="1"/>
    <col min="5121" max="5121" width="14.00390625" style="2" customWidth="1"/>
    <col min="5122" max="5374" width="9.00390625" style="2" customWidth="1"/>
    <col min="5375" max="5375" width="36.125" style="2" customWidth="1"/>
    <col min="5376" max="5376" width="43.875" style="2" customWidth="1"/>
    <col min="5377" max="5377" width="14.00390625" style="2" customWidth="1"/>
    <col min="5378" max="5630" width="9.00390625" style="2" customWidth="1"/>
    <col min="5631" max="5631" width="36.125" style="2" customWidth="1"/>
    <col min="5632" max="5632" width="43.875" style="2" customWidth="1"/>
    <col min="5633" max="5633" width="14.00390625" style="2" customWidth="1"/>
    <col min="5634" max="5886" width="9.00390625" style="2" customWidth="1"/>
    <col min="5887" max="5887" width="36.125" style="2" customWidth="1"/>
    <col min="5888" max="5888" width="43.875" style="2" customWidth="1"/>
    <col min="5889" max="5889" width="14.00390625" style="2" customWidth="1"/>
    <col min="5890" max="6142" width="9.00390625" style="2" customWidth="1"/>
    <col min="6143" max="6143" width="36.125" style="2" customWidth="1"/>
    <col min="6144" max="6144" width="43.875" style="2" customWidth="1"/>
    <col min="6145" max="6145" width="14.00390625" style="2" customWidth="1"/>
    <col min="6146" max="6398" width="9.00390625" style="2" customWidth="1"/>
    <col min="6399" max="6399" width="36.125" style="2" customWidth="1"/>
    <col min="6400" max="6400" width="43.875" style="2" customWidth="1"/>
    <col min="6401" max="6401" width="14.00390625" style="2" customWidth="1"/>
    <col min="6402" max="6654" width="9.00390625" style="2" customWidth="1"/>
    <col min="6655" max="6655" width="36.125" style="2" customWidth="1"/>
    <col min="6656" max="6656" width="43.875" style="2" customWidth="1"/>
    <col min="6657" max="6657" width="14.00390625" style="2" customWidth="1"/>
    <col min="6658" max="6910" width="9.00390625" style="2" customWidth="1"/>
    <col min="6911" max="6911" width="36.125" style="2" customWidth="1"/>
    <col min="6912" max="6912" width="43.875" style="2" customWidth="1"/>
    <col min="6913" max="6913" width="14.00390625" style="2" customWidth="1"/>
    <col min="6914" max="7166" width="9.00390625" style="2" customWidth="1"/>
    <col min="7167" max="7167" width="36.125" style="2" customWidth="1"/>
    <col min="7168" max="7168" width="43.875" style="2" customWidth="1"/>
    <col min="7169" max="7169" width="14.00390625" style="2" customWidth="1"/>
    <col min="7170" max="7422" width="9.00390625" style="2" customWidth="1"/>
    <col min="7423" max="7423" width="36.125" style="2" customWidth="1"/>
    <col min="7424" max="7424" width="43.875" style="2" customWidth="1"/>
    <col min="7425" max="7425" width="14.00390625" style="2" customWidth="1"/>
    <col min="7426" max="7678" width="9.00390625" style="2" customWidth="1"/>
    <col min="7679" max="7679" width="36.125" style="2" customWidth="1"/>
    <col min="7680" max="7680" width="43.875" style="2" customWidth="1"/>
    <col min="7681" max="7681" width="14.00390625" style="2" customWidth="1"/>
    <col min="7682" max="7934" width="9.00390625" style="2" customWidth="1"/>
    <col min="7935" max="7935" width="36.125" style="2" customWidth="1"/>
    <col min="7936" max="7936" width="43.875" style="2" customWidth="1"/>
    <col min="7937" max="7937" width="14.00390625" style="2" customWidth="1"/>
    <col min="7938" max="8190" width="9.00390625" style="2" customWidth="1"/>
    <col min="8191" max="8191" width="36.125" style="2" customWidth="1"/>
    <col min="8192" max="8192" width="43.875" style="2" customWidth="1"/>
    <col min="8193" max="8193" width="14.00390625" style="2" customWidth="1"/>
    <col min="8194" max="8446" width="9.00390625" style="2" customWidth="1"/>
    <col min="8447" max="8447" width="36.125" style="2" customWidth="1"/>
    <col min="8448" max="8448" width="43.875" style="2" customWidth="1"/>
    <col min="8449" max="8449" width="14.00390625" style="2" customWidth="1"/>
    <col min="8450" max="8702" width="9.00390625" style="2" customWidth="1"/>
    <col min="8703" max="8703" width="36.125" style="2" customWidth="1"/>
    <col min="8704" max="8704" width="43.875" style="2" customWidth="1"/>
    <col min="8705" max="8705" width="14.00390625" style="2" customWidth="1"/>
    <col min="8706" max="8958" width="9.00390625" style="2" customWidth="1"/>
    <col min="8959" max="8959" width="36.125" style="2" customWidth="1"/>
    <col min="8960" max="8960" width="43.875" style="2" customWidth="1"/>
    <col min="8961" max="8961" width="14.00390625" style="2" customWidth="1"/>
    <col min="8962" max="9214" width="9.00390625" style="2" customWidth="1"/>
    <col min="9215" max="9215" width="36.125" style="2" customWidth="1"/>
    <col min="9216" max="9216" width="43.875" style="2" customWidth="1"/>
    <col min="9217" max="9217" width="14.00390625" style="2" customWidth="1"/>
    <col min="9218" max="9470" width="9.00390625" style="2" customWidth="1"/>
    <col min="9471" max="9471" width="36.125" style="2" customWidth="1"/>
    <col min="9472" max="9472" width="43.875" style="2" customWidth="1"/>
    <col min="9473" max="9473" width="14.00390625" style="2" customWidth="1"/>
    <col min="9474" max="9726" width="9.00390625" style="2" customWidth="1"/>
    <col min="9727" max="9727" width="36.125" style="2" customWidth="1"/>
    <col min="9728" max="9728" width="43.875" style="2" customWidth="1"/>
    <col min="9729" max="9729" width="14.00390625" style="2" customWidth="1"/>
    <col min="9730" max="9982" width="9.00390625" style="2" customWidth="1"/>
    <col min="9983" max="9983" width="36.125" style="2" customWidth="1"/>
    <col min="9984" max="9984" width="43.875" style="2" customWidth="1"/>
    <col min="9985" max="9985" width="14.00390625" style="2" customWidth="1"/>
    <col min="9986" max="10238" width="9.00390625" style="2" customWidth="1"/>
    <col min="10239" max="10239" width="36.125" style="2" customWidth="1"/>
    <col min="10240" max="10240" width="43.875" style="2" customWidth="1"/>
    <col min="10241" max="10241" width="14.00390625" style="2" customWidth="1"/>
    <col min="10242" max="10494" width="9.00390625" style="2" customWidth="1"/>
    <col min="10495" max="10495" width="36.125" style="2" customWidth="1"/>
    <col min="10496" max="10496" width="43.875" style="2" customWidth="1"/>
    <col min="10497" max="10497" width="14.00390625" style="2" customWidth="1"/>
    <col min="10498" max="10750" width="9.00390625" style="2" customWidth="1"/>
    <col min="10751" max="10751" width="36.125" style="2" customWidth="1"/>
    <col min="10752" max="10752" width="43.875" style="2" customWidth="1"/>
    <col min="10753" max="10753" width="14.00390625" style="2" customWidth="1"/>
    <col min="10754" max="11006" width="9.00390625" style="2" customWidth="1"/>
    <col min="11007" max="11007" width="36.125" style="2" customWidth="1"/>
    <col min="11008" max="11008" width="43.875" style="2" customWidth="1"/>
    <col min="11009" max="11009" width="14.00390625" style="2" customWidth="1"/>
    <col min="11010" max="11262" width="9.00390625" style="2" customWidth="1"/>
    <col min="11263" max="11263" width="36.125" style="2" customWidth="1"/>
    <col min="11264" max="11264" width="43.875" style="2" customWidth="1"/>
    <col min="11265" max="11265" width="14.00390625" style="2" customWidth="1"/>
    <col min="11266" max="11518" width="9.00390625" style="2" customWidth="1"/>
    <col min="11519" max="11519" width="36.125" style="2" customWidth="1"/>
    <col min="11520" max="11520" width="43.875" style="2" customWidth="1"/>
    <col min="11521" max="11521" width="14.00390625" style="2" customWidth="1"/>
    <col min="11522" max="11774" width="9.00390625" style="2" customWidth="1"/>
    <col min="11775" max="11775" width="36.125" style="2" customWidth="1"/>
    <col min="11776" max="11776" width="43.875" style="2" customWidth="1"/>
    <col min="11777" max="11777" width="14.00390625" style="2" customWidth="1"/>
    <col min="11778" max="12030" width="9.00390625" style="2" customWidth="1"/>
    <col min="12031" max="12031" width="36.125" style="2" customWidth="1"/>
    <col min="12032" max="12032" width="43.875" style="2" customWidth="1"/>
    <col min="12033" max="12033" width="14.00390625" style="2" customWidth="1"/>
    <col min="12034" max="12286" width="9.00390625" style="2" customWidth="1"/>
    <col min="12287" max="12287" width="36.125" style="2" customWidth="1"/>
    <col min="12288" max="12288" width="43.875" style="2" customWidth="1"/>
    <col min="12289" max="12289" width="14.00390625" style="2" customWidth="1"/>
    <col min="12290" max="12542" width="9.00390625" style="2" customWidth="1"/>
    <col min="12543" max="12543" width="36.125" style="2" customWidth="1"/>
    <col min="12544" max="12544" width="43.875" style="2" customWidth="1"/>
    <col min="12545" max="12545" width="14.00390625" style="2" customWidth="1"/>
    <col min="12546" max="12798" width="9.00390625" style="2" customWidth="1"/>
    <col min="12799" max="12799" width="36.125" style="2" customWidth="1"/>
    <col min="12800" max="12800" width="43.875" style="2" customWidth="1"/>
    <col min="12801" max="12801" width="14.00390625" style="2" customWidth="1"/>
    <col min="12802" max="13054" width="9.00390625" style="2" customWidth="1"/>
    <col min="13055" max="13055" width="36.125" style="2" customWidth="1"/>
    <col min="13056" max="13056" width="43.875" style="2" customWidth="1"/>
    <col min="13057" max="13057" width="14.00390625" style="2" customWidth="1"/>
    <col min="13058" max="13310" width="9.00390625" style="2" customWidth="1"/>
    <col min="13311" max="13311" width="36.125" style="2" customWidth="1"/>
    <col min="13312" max="13312" width="43.875" style="2" customWidth="1"/>
    <col min="13313" max="13313" width="14.00390625" style="2" customWidth="1"/>
    <col min="13314" max="13566" width="9.00390625" style="2" customWidth="1"/>
    <col min="13567" max="13567" width="36.125" style="2" customWidth="1"/>
    <col min="13568" max="13568" width="43.875" style="2" customWidth="1"/>
    <col min="13569" max="13569" width="14.00390625" style="2" customWidth="1"/>
    <col min="13570" max="13822" width="9.00390625" style="2" customWidth="1"/>
    <col min="13823" max="13823" width="36.125" style="2" customWidth="1"/>
    <col min="13824" max="13824" width="43.875" style="2" customWidth="1"/>
    <col min="13825" max="13825" width="14.00390625" style="2" customWidth="1"/>
    <col min="13826" max="14078" width="9.00390625" style="2" customWidth="1"/>
    <col min="14079" max="14079" width="36.125" style="2" customWidth="1"/>
    <col min="14080" max="14080" width="43.875" style="2" customWidth="1"/>
    <col min="14081" max="14081" width="14.00390625" style="2" customWidth="1"/>
    <col min="14082" max="14334" width="9.00390625" style="2" customWidth="1"/>
    <col min="14335" max="14335" width="36.125" style="2" customWidth="1"/>
    <col min="14336" max="14336" width="43.875" style="2" customWidth="1"/>
    <col min="14337" max="14337" width="14.00390625" style="2" customWidth="1"/>
    <col min="14338" max="14590" width="9.00390625" style="2" customWidth="1"/>
    <col min="14591" max="14591" width="36.125" style="2" customWidth="1"/>
    <col min="14592" max="14592" width="43.875" style="2" customWidth="1"/>
    <col min="14593" max="14593" width="14.00390625" style="2" customWidth="1"/>
    <col min="14594" max="14846" width="9.00390625" style="2" customWidth="1"/>
    <col min="14847" max="14847" width="36.125" style="2" customWidth="1"/>
    <col min="14848" max="14848" width="43.875" style="2" customWidth="1"/>
    <col min="14849" max="14849" width="14.00390625" style="2" customWidth="1"/>
    <col min="14850" max="15102" width="9.00390625" style="2" customWidth="1"/>
    <col min="15103" max="15103" width="36.125" style="2" customWidth="1"/>
    <col min="15104" max="15104" width="43.875" style="2" customWidth="1"/>
    <col min="15105" max="15105" width="14.00390625" style="2" customWidth="1"/>
    <col min="15106" max="15358" width="9.00390625" style="2" customWidth="1"/>
    <col min="15359" max="15359" width="36.125" style="2" customWidth="1"/>
    <col min="15360" max="15360" width="43.875" style="2" customWidth="1"/>
    <col min="15361" max="15361" width="14.00390625" style="2" customWidth="1"/>
    <col min="15362" max="15614" width="9.00390625" style="2" customWidth="1"/>
    <col min="15615" max="15615" width="36.125" style="2" customWidth="1"/>
    <col min="15616" max="15616" width="43.875" style="2" customWidth="1"/>
    <col min="15617" max="15617" width="14.00390625" style="2" customWidth="1"/>
    <col min="15618" max="15870" width="9.00390625" style="2" customWidth="1"/>
    <col min="15871" max="15871" width="36.125" style="2" customWidth="1"/>
    <col min="15872" max="15872" width="43.875" style="2" customWidth="1"/>
    <col min="15873" max="15873" width="14.00390625" style="2" customWidth="1"/>
    <col min="15874" max="16126" width="9.00390625" style="2" customWidth="1"/>
    <col min="16127" max="16127" width="36.125" style="2" customWidth="1"/>
    <col min="16128" max="16128" width="43.875" style="2" customWidth="1"/>
    <col min="16129" max="16129" width="14.00390625" style="2" customWidth="1"/>
    <col min="16130" max="16384" width="9.00390625" style="2" customWidth="1"/>
  </cols>
  <sheetData>
    <row r="1" spans="1:4" ht="12">
      <c r="A1" s="178" t="s">
        <v>180</v>
      </c>
      <c r="B1" s="178" t="s">
        <v>181</v>
      </c>
      <c r="C1" s="178" t="s">
        <v>158</v>
      </c>
      <c r="D1" s="178" t="s">
        <v>159</v>
      </c>
    </row>
    <row r="2" spans="1:4" ht="12">
      <c r="A2" s="177" t="s">
        <v>160</v>
      </c>
      <c r="B2" s="177" t="s">
        <v>161</v>
      </c>
      <c r="C2" s="179">
        <v>1289</v>
      </c>
      <c r="D2" s="179">
        <v>1166</v>
      </c>
    </row>
    <row r="3" spans="1:4" ht="12">
      <c r="A3" s="177" t="s">
        <v>160</v>
      </c>
      <c r="B3" s="177" t="s">
        <v>162</v>
      </c>
      <c r="C3" s="180">
        <v>586.9846</v>
      </c>
      <c r="D3" s="179">
        <v>560</v>
      </c>
    </row>
    <row r="4" spans="1:4" ht="12">
      <c r="A4" s="177" t="s">
        <v>160</v>
      </c>
      <c r="B4" s="177" t="s">
        <v>163</v>
      </c>
      <c r="C4" s="179">
        <v>200</v>
      </c>
      <c r="D4" s="179">
        <v>200</v>
      </c>
    </row>
    <row r="5" spans="1:4" ht="12">
      <c r="A5" s="177" t="s">
        <v>160</v>
      </c>
      <c r="B5" s="177" t="s">
        <v>164</v>
      </c>
      <c r="C5" s="179">
        <v>0</v>
      </c>
      <c r="D5" s="179">
        <v>0</v>
      </c>
    </row>
    <row r="6" spans="1:4" ht="12">
      <c r="A6" s="177" t="s">
        <v>160</v>
      </c>
      <c r="B6" s="177" t="s">
        <v>165</v>
      </c>
      <c r="C6" s="179">
        <v>0</v>
      </c>
      <c r="D6" s="179">
        <v>0</v>
      </c>
    </row>
    <row r="7" spans="1:4" ht="12">
      <c r="A7" s="177" t="s">
        <v>160</v>
      </c>
      <c r="B7" s="177" t="s">
        <v>166</v>
      </c>
      <c r="C7" s="180" t="s">
        <v>70</v>
      </c>
      <c r="D7" s="180">
        <v>59.458596</v>
      </c>
    </row>
    <row r="8" spans="1:4" ht="12">
      <c r="A8" s="177" t="s">
        <v>160</v>
      </c>
      <c r="B8" s="177" t="s">
        <v>167</v>
      </c>
      <c r="C8" s="180">
        <v>2063.135173</v>
      </c>
      <c r="D8" s="180">
        <v>1991.450727</v>
      </c>
    </row>
    <row r="9" spans="1:4" ht="12">
      <c r="A9" s="177" t="s">
        <v>160</v>
      </c>
      <c r="B9" s="177" t="s">
        <v>168</v>
      </c>
      <c r="C9" s="179">
        <v>100</v>
      </c>
      <c r="D9" s="179">
        <v>105</v>
      </c>
    </row>
    <row r="10" spans="1:4" ht="12">
      <c r="A10" s="177" t="s">
        <v>160</v>
      </c>
      <c r="B10" s="177" t="s">
        <v>169</v>
      </c>
      <c r="C10" s="180">
        <v>132.938</v>
      </c>
      <c r="D10" s="180">
        <v>108.424</v>
      </c>
    </row>
    <row r="11" spans="1:4" ht="12">
      <c r="A11" s="177" t="s">
        <v>160</v>
      </c>
      <c r="B11" s="177" t="s">
        <v>170</v>
      </c>
      <c r="C11" s="180" t="s">
        <v>70</v>
      </c>
      <c r="D11" s="179">
        <v>12</v>
      </c>
    </row>
    <row r="12" spans="1:4" ht="12">
      <c r="A12" s="177" t="s">
        <v>160</v>
      </c>
      <c r="B12" s="177" t="s">
        <v>171</v>
      </c>
      <c r="C12" s="180">
        <v>41.5</v>
      </c>
      <c r="D12" s="180">
        <v>31.154</v>
      </c>
    </row>
    <row r="13" spans="1:4" ht="12">
      <c r="A13" s="177" t="s">
        <v>172</v>
      </c>
      <c r="B13" s="177" t="s">
        <v>161</v>
      </c>
      <c r="C13" s="179">
        <v>1046</v>
      </c>
      <c r="D13" s="179">
        <v>946</v>
      </c>
    </row>
    <row r="14" spans="1:4" ht="12">
      <c r="A14" s="177" t="s">
        <v>172</v>
      </c>
      <c r="B14" s="177" t="s">
        <v>162</v>
      </c>
      <c r="C14" s="179">
        <v>25</v>
      </c>
      <c r="D14" s="179">
        <v>25</v>
      </c>
    </row>
    <row r="15" spans="1:4" ht="12">
      <c r="A15" s="177" t="s">
        <v>172</v>
      </c>
      <c r="B15" s="177" t="s">
        <v>163</v>
      </c>
      <c r="C15" s="179">
        <v>100</v>
      </c>
      <c r="D15" s="179">
        <v>100</v>
      </c>
    </row>
    <row r="16" spans="1:4" ht="12">
      <c r="A16" s="177" t="s">
        <v>172</v>
      </c>
      <c r="B16" s="177" t="s">
        <v>164</v>
      </c>
      <c r="C16" s="179">
        <v>0</v>
      </c>
      <c r="D16" s="179">
        <v>0</v>
      </c>
    </row>
    <row r="17" spans="1:4" ht="12">
      <c r="A17" s="177" t="s">
        <v>172</v>
      </c>
      <c r="B17" s="177" t="s">
        <v>165</v>
      </c>
      <c r="C17" s="179">
        <v>0</v>
      </c>
      <c r="D17" s="179">
        <v>0</v>
      </c>
    </row>
    <row r="18" spans="1:4" ht="12">
      <c r="A18" s="177" t="s">
        <v>172</v>
      </c>
      <c r="B18" s="177" t="s">
        <v>166</v>
      </c>
      <c r="C18" s="180" t="s">
        <v>70</v>
      </c>
      <c r="D18" s="180">
        <v>0.7</v>
      </c>
    </row>
    <row r="19" spans="1:4" ht="12">
      <c r="A19" s="177" t="s">
        <v>172</v>
      </c>
      <c r="B19" s="177" t="s">
        <v>167</v>
      </c>
      <c r="C19" s="180">
        <v>514.9011771</v>
      </c>
      <c r="D19" s="180">
        <v>465.7771583</v>
      </c>
    </row>
    <row r="20" spans="1:4" ht="12">
      <c r="A20" s="177" t="s">
        <v>172</v>
      </c>
      <c r="B20" s="177" t="s">
        <v>168</v>
      </c>
      <c r="C20" s="179">
        <v>0</v>
      </c>
      <c r="D20" s="179">
        <v>5</v>
      </c>
    </row>
    <row r="21" spans="1:4" ht="12">
      <c r="A21" s="177" t="s">
        <v>172</v>
      </c>
      <c r="B21" s="177" t="s">
        <v>169</v>
      </c>
      <c r="C21" s="180">
        <v>0.267</v>
      </c>
      <c r="D21" s="179">
        <v>0</v>
      </c>
    </row>
    <row r="22" spans="1:4" ht="12">
      <c r="A22" s="177" t="s">
        <v>172</v>
      </c>
      <c r="B22" s="177" t="s">
        <v>170</v>
      </c>
      <c r="C22" s="180" t="s">
        <v>70</v>
      </c>
      <c r="D22" s="179">
        <v>0</v>
      </c>
    </row>
    <row r="23" spans="1:4" ht="12">
      <c r="A23" s="177" t="s">
        <v>172</v>
      </c>
      <c r="B23" s="177" t="s">
        <v>171</v>
      </c>
      <c r="C23" s="180">
        <v>16.5</v>
      </c>
      <c r="D23" s="180">
        <v>101.017</v>
      </c>
    </row>
    <row r="24" spans="1:4" ht="12">
      <c r="A24" s="177"/>
      <c r="B24" s="177"/>
      <c r="C24" s="177"/>
      <c r="D24" s="177"/>
    </row>
    <row r="25" spans="1:4" ht="12">
      <c r="A25" s="177"/>
      <c r="B25" s="177"/>
      <c r="C25" s="177"/>
      <c r="D25" s="177"/>
    </row>
    <row r="26" spans="1:2" ht="12">
      <c r="A26" s="177"/>
      <c r="B26" s="177"/>
    </row>
    <row r="27" spans="1:4" ht="12">
      <c r="A27" s="177"/>
      <c r="B27" s="177"/>
      <c r="C27" s="177"/>
      <c r="D27" s="177"/>
    </row>
    <row r="28" spans="1:4" ht="12">
      <c r="A28" s="177"/>
      <c r="B28" s="177"/>
      <c r="C28" s="177"/>
      <c r="D28" s="177"/>
    </row>
    <row r="29" ht="12"/>
    <row r="30" ht="12"/>
    <row r="31" ht="12"/>
    <row r="32" ht="12"/>
    <row r="33" ht="12"/>
    <row r="34" spans="1:5" ht="12">
      <c r="A34" s="183">
        <v>2022</v>
      </c>
      <c r="B34" s="177" t="s">
        <v>182</v>
      </c>
      <c r="C34" s="177" t="s">
        <v>183</v>
      </c>
      <c r="D34" s="177"/>
      <c r="E34" s="181"/>
    </row>
    <row r="35" spans="1:5" ht="12">
      <c r="A35" s="177" t="s">
        <v>45</v>
      </c>
      <c r="B35" s="2">
        <v>465.7771583</v>
      </c>
      <c r="C35" s="180">
        <v>1991.450727</v>
      </c>
      <c r="D35" s="184"/>
      <c r="E35" s="182"/>
    </row>
    <row r="36" spans="1:5" ht="12">
      <c r="A36" s="177" t="s">
        <v>30</v>
      </c>
      <c r="B36" s="2">
        <v>946</v>
      </c>
      <c r="C36" s="179">
        <v>1166</v>
      </c>
      <c r="D36" s="184"/>
      <c r="E36" s="182"/>
    </row>
    <row r="37" spans="1:5" ht="12">
      <c r="A37" s="177" t="s">
        <v>31</v>
      </c>
      <c r="B37" s="2">
        <v>25</v>
      </c>
      <c r="C37" s="179">
        <v>560</v>
      </c>
      <c r="D37" s="184"/>
      <c r="E37" s="182"/>
    </row>
    <row r="38" spans="1:5" ht="12">
      <c r="A38" s="177" t="s">
        <v>35</v>
      </c>
      <c r="B38" s="2">
        <v>100</v>
      </c>
      <c r="C38" s="179">
        <v>200</v>
      </c>
      <c r="D38" s="184"/>
      <c r="E38" s="182"/>
    </row>
    <row r="39" spans="1:5" ht="12">
      <c r="A39" s="177" t="s">
        <v>48</v>
      </c>
      <c r="B39" s="2">
        <v>0</v>
      </c>
      <c r="C39" s="180">
        <v>108.424</v>
      </c>
      <c r="D39" s="184"/>
      <c r="E39" s="182"/>
    </row>
    <row r="40" spans="1:5" ht="12">
      <c r="A40" s="177" t="s">
        <v>46</v>
      </c>
      <c r="B40" s="2">
        <v>5</v>
      </c>
      <c r="C40" s="179">
        <v>105</v>
      </c>
      <c r="D40" s="184"/>
      <c r="E40" s="182"/>
    </row>
    <row r="41" spans="1:5" ht="12">
      <c r="A41" s="177" t="s">
        <v>39</v>
      </c>
      <c r="B41" s="2">
        <v>0.7</v>
      </c>
      <c r="C41" s="180">
        <v>59.458596</v>
      </c>
      <c r="D41" s="184"/>
      <c r="E41" s="182"/>
    </row>
    <row r="42" spans="1:5" ht="12">
      <c r="A42" s="177" t="s">
        <v>50</v>
      </c>
      <c r="B42" s="2">
        <v>101.017</v>
      </c>
      <c r="C42" s="180">
        <v>31.154</v>
      </c>
      <c r="D42" s="184"/>
      <c r="E42" s="182"/>
    </row>
    <row r="43" spans="1:5" ht="12">
      <c r="A43" s="177" t="s">
        <v>49</v>
      </c>
      <c r="B43" s="2">
        <v>0</v>
      </c>
      <c r="C43" s="179">
        <v>12</v>
      </c>
      <c r="D43" s="184"/>
      <c r="E43" s="182"/>
    </row>
    <row r="44" spans="1:5" ht="12">
      <c r="A44" s="177" t="s">
        <v>36</v>
      </c>
      <c r="B44" s="2">
        <v>0</v>
      </c>
      <c r="C44" s="179">
        <v>0</v>
      </c>
      <c r="D44" s="184"/>
      <c r="E44" s="182"/>
    </row>
    <row r="45" spans="1:5" ht="12">
      <c r="A45" s="177" t="s">
        <v>38</v>
      </c>
      <c r="B45" s="2">
        <v>0</v>
      </c>
      <c r="C45" s="179">
        <v>0</v>
      </c>
      <c r="D45" s="184"/>
      <c r="E45" s="182"/>
    </row>
    <row r="46" ht="12"/>
    <row r="47" ht="12"/>
    <row r="48" ht="12"/>
    <row r="49" ht="12"/>
    <row r="59" ht="14.5">
      <c r="A59" s="219" t="s">
        <v>185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6"/>
  <sheetViews>
    <sheetView workbookViewId="0" topLeftCell="A28">
      <selection activeCell="A56" sqref="A56"/>
    </sheetView>
  </sheetViews>
  <sheetFormatPr defaultColWidth="9.00390625" defaultRowHeight="14.25"/>
  <cols>
    <col min="1" max="1" width="17.625" style="0" customWidth="1"/>
    <col min="2" max="9" width="13.50390625" style="0" customWidth="1"/>
  </cols>
  <sheetData>
    <row r="1" ht="25.5" customHeight="1">
      <c r="A1" t="s">
        <v>145</v>
      </c>
    </row>
    <row r="2" spans="1:9" ht="34.5" customHeight="1">
      <c r="A2" s="199" t="s">
        <v>184</v>
      </c>
      <c r="B2" s="198" t="s">
        <v>67</v>
      </c>
      <c r="C2" s="198" t="s">
        <v>75</v>
      </c>
      <c r="D2" s="198" t="s">
        <v>76</v>
      </c>
      <c r="E2" s="198" t="s">
        <v>78</v>
      </c>
      <c r="F2" s="198" t="s">
        <v>94</v>
      </c>
      <c r="G2" s="198" t="s">
        <v>97</v>
      </c>
      <c r="H2" s="198" t="s">
        <v>158</v>
      </c>
      <c r="I2" s="198" t="s">
        <v>159</v>
      </c>
    </row>
    <row r="3" spans="1:9" ht="14.25">
      <c r="A3" t="s">
        <v>173</v>
      </c>
      <c r="B3">
        <v>52071.1079096</v>
      </c>
      <c r="C3">
        <v>52846.215074600004</v>
      </c>
      <c r="D3">
        <v>53979.8122089</v>
      </c>
      <c r="E3">
        <v>61451.79405099999</v>
      </c>
      <c r="F3">
        <v>60907.482041799994</v>
      </c>
      <c r="G3">
        <v>60214.385493699985</v>
      </c>
      <c r="H3">
        <v>61220.09307049999</v>
      </c>
      <c r="I3">
        <v>57488.92325586</v>
      </c>
    </row>
    <row r="4" spans="1:9" ht="14.25">
      <c r="A4" t="s">
        <v>174</v>
      </c>
      <c r="B4">
        <v>18086.50431164</v>
      </c>
      <c r="C4">
        <v>16512.086010496</v>
      </c>
      <c r="D4">
        <v>13726.550663151998</v>
      </c>
      <c r="E4">
        <v>13751.960294690001</v>
      </c>
      <c r="F4">
        <v>12141.898477710001</v>
      </c>
      <c r="G4">
        <v>12189.713122787</v>
      </c>
      <c r="H4">
        <v>12805.773552217</v>
      </c>
      <c r="I4">
        <v>9012.128426417</v>
      </c>
    </row>
    <row r="5" spans="1:9" s="197" customFormat="1" ht="14.25">
      <c r="A5" s="197" t="s">
        <v>175</v>
      </c>
      <c r="B5" s="197">
        <v>39032.08039160001</v>
      </c>
      <c r="C5" s="197">
        <v>39581.82635229999</v>
      </c>
      <c r="D5" s="197">
        <v>43497.57884550001</v>
      </c>
      <c r="E5" s="197">
        <v>50253.70819110001</v>
      </c>
      <c r="F5" s="197">
        <v>58846.9537603</v>
      </c>
      <c r="G5" s="197">
        <v>61270.886414099994</v>
      </c>
      <c r="H5" s="197">
        <v>67843.8673337</v>
      </c>
      <c r="I5" s="197">
        <v>69570.75862662</v>
      </c>
    </row>
    <row r="6" spans="1:9" ht="14.25">
      <c r="A6" t="s">
        <v>176</v>
      </c>
      <c r="B6">
        <v>3838.466252288</v>
      </c>
      <c r="C6">
        <v>4038.22006323</v>
      </c>
      <c r="D6">
        <v>6985.263870229</v>
      </c>
      <c r="E6">
        <v>6013.663586739999</v>
      </c>
      <c r="F6">
        <v>14095.484433477</v>
      </c>
      <c r="G6">
        <v>17969.004166043003</v>
      </c>
      <c r="H6">
        <v>22752.351737042995</v>
      </c>
      <c r="I6">
        <v>21566.701719370005</v>
      </c>
    </row>
    <row r="56" ht="14.5">
      <c r="A56" s="219" t="s">
        <v>186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0"/>
  <sheetViews>
    <sheetView tabSelected="1" workbookViewId="0" topLeftCell="A4">
      <selection activeCell="A50" sqref="A50"/>
    </sheetView>
  </sheetViews>
  <sheetFormatPr defaultColWidth="9.00390625" defaultRowHeight="14.25"/>
  <cols>
    <col min="1" max="1" width="17.625" style="0" customWidth="1"/>
    <col min="2" max="9" width="13.50390625" style="0" customWidth="1"/>
  </cols>
  <sheetData>
    <row r="1" ht="25.5" customHeight="1">
      <c r="A1" t="s">
        <v>145</v>
      </c>
    </row>
    <row r="2" spans="2:9" ht="34.5" customHeight="1">
      <c r="B2" t="s">
        <v>67</v>
      </c>
      <c r="C2" t="s">
        <v>75</v>
      </c>
      <c r="D2" t="s">
        <v>76</v>
      </c>
      <c r="E2" t="s">
        <v>78</v>
      </c>
      <c r="F2" t="s">
        <v>94</v>
      </c>
      <c r="G2" t="s">
        <v>97</v>
      </c>
      <c r="H2" t="s">
        <v>158</v>
      </c>
      <c r="I2" t="s">
        <v>159</v>
      </c>
    </row>
    <row r="3" spans="1:9" ht="14.25">
      <c r="A3" t="s">
        <v>173</v>
      </c>
      <c r="B3">
        <v>4395.437304538001</v>
      </c>
      <c r="C3">
        <v>4245.58148892</v>
      </c>
      <c r="D3">
        <v>3765.3263853500002</v>
      </c>
      <c r="E3">
        <v>4074.7633700700007</v>
      </c>
      <c r="F3">
        <v>3632.1103761769996</v>
      </c>
      <c r="G3">
        <v>2645.1060877910004</v>
      </c>
      <c r="H3">
        <v>3505.91079512</v>
      </c>
      <c r="I3">
        <v>2928.410775371</v>
      </c>
    </row>
    <row r="4" spans="1:9" ht="14.25">
      <c r="A4" t="s">
        <v>174</v>
      </c>
      <c r="B4">
        <v>2093.4555892609997</v>
      </c>
      <c r="C4">
        <v>1392.539141546</v>
      </c>
      <c r="D4">
        <v>1509.8667889619996</v>
      </c>
      <c r="E4">
        <v>1680.0680022880001</v>
      </c>
      <c r="F4">
        <v>1362.6762113139998</v>
      </c>
      <c r="G4">
        <v>1004.396373388</v>
      </c>
      <c r="H4">
        <v>1374.925671895</v>
      </c>
      <c r="I4">
        <v>1028.85451509</v>
      </c>
    </row>
    <row r="5" spans="1:9" ht="14.25">
      <c r="A5" t="s">
        <v>175</v>
      </c>
      <c r="B5">
        <v>5069.072469904001</v>
      </c>
      <c r="C5">
        <v>4342.62449207</v>
      </c>
      <c r="D5">
        <v>4364.09934556</v>
      </c>
      <c r="E5">
        <v>4200.503249960001</v>
      </c>
      <c r="F5">
        <v>4109.79462723</v>
      </c>
      <c r="G5">
        <v>4402.435956652999</v>
      </c>
      <c r="H5">
        <v>4427.63454147</v>
      </c>
      <c r="I5">
        <v>4556.1949345600015</v>
      </c>
    </row>
    <row r="6" spans="1:10" ht="14.25">
      <c r="A6" t="s">
        <v>176</v>
      </c>
      <c r="B6">
        <v>232.26712999799997</v>
      </c>
      <c r="C6">
        <v>184.31275811299997</v>
      </c>
      <c r="D6">
        <v>161.694198253</v>
      </c>
      <c r="E6">
        <v>189.830574467</v>
      </c>
      <c r="F6">
        <v>198.92862567200004</v>
      </c>
      <c r="G6">
        <v>302.31143331199996</v>
      </c>
      <c r="H6">
        <v>526.585116346</v>
      </c>
      <c r="I6">
        <v>480.67260712300003</v>
      </c>
      <c r="J6">
        <f>I6-I4</f>
        <v>-548.1819079669999</v>
      </c>
    </row>
    <row r="50" ht="14.5">
      <c r="A50" s="219" t="s">
        <v>186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CHALLINOR Vanessa (ESTAT-EXT)</cp:lastModifiedBy>
  <cp:lastPrinted>2017-08-23T08:35:23Z</cp:lastPrinted>
  <dcterms:created xsi:type="dcterms:W3CDTF">2014-10-17T23:51:07Z</dcterms:created>
  <dcterms:modified xsi:type="dcterms:W3CDTF">2023-10-05T14:42:19Z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2023-10-04T14:50:16Z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f5b6a9ff-47d5-4336-b550-3a4282e8e820</vt:lpwstr>
  </property>
  <property fmtid="{D5CDD505-2E9C-101B-9397-08002B2CF9AE}" pid="8" name="MSIP_Label_6bd9ddd1-4d20-43f6-abfa-fc3c07406f94_ContentBits">
    <vt:lpwstr>0</vt:lpwstr>
  </property>
</Properties>
</file>