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20.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65426" yWindow="65426" windowWidth="23260" windowHeight="12580" tabRatio="802" firstSheet="8" activeTab="13"/>
  </bookViews>
  <sheets>
    <sheet name="Table 1" sheetId="12" r:id="rId1"/>
    <sheet name="Figure 1" sheetId="61" r:id="rId2"/>
    <sheet name="Figure 2" sheetId="28" r:id="rId3"/>
    <sheet name="Figure 3" sheetId="63" r:id="rId4"/>
    <sheet name="Figure 4" sheetId="65" r:id="rId5"/>
    <sheet name="Table 2" sheetId="19" r:id="rId6"/>
    <sheet name="Table 3" sheetId="46" r:id="rId7"/>
    <sheet name="Figure 5" sheetId="48" r:id="rId8"/>
    <sheet name="Table 4" sheetId="3" r:id="rId9"/>
    <sheet name="Figure 6" sheetId="47" r:id="rId10"/>
    <sheet name="CRF classification" sheetId="50" state="hidden" r:id="rId11"/>
    <sheet name="Figure 7" sheetId="57" r:id="rId12"/>
    <sheet name="Figure 8" sheetId="59" r:id="rId13"/>
    <sheet name="Figure 9" sheetId="60" r:id="rId14"/>
  </sheets>
  <externalReferences>
    <externalReference r:id="rId17"/>
  </externalReferences>
  <definedNames>
    <definedName name="__xlnm.Database">"#REF!"</definedName>
    <definedName name="Accounts" localSheetId="2">#REF!</definedName>
    <definedName name="Accounts" localSheetId="7">#REF!</definedName>
    <definedName name="Accounts" localSheetId="9">#REF!</definedName>
    <definedName name="Accounts" localSheetId="12">#REF!</definedName>
    <definedName name="Accounts">#REF!</definedName>
    <definedName name="Colheads" localSheetId="7">#REF!</definedName>
    <definedName name="Colheads" localSheetId="9">#REF!</definedName>
    <definedName name="Colheads" localSheetId="12">#REF!</definedName>
    <definedName name="Colheads">#REF!</definedName>
    <definedName name="datab" localSheetId="7">#REF!</definedName>
    <definedName name="datab" localSheetId="9">#REF!</definedName>
    <definedName name="datab" localSheetId="12">#REF!</definedName>
    <definedName name="datab">#REF!</definedName>
    <definedName name="Datamat" localSheetId="7">#REF!</definedName>
    <definedName name="Datamat" localSheetId="9">#REF!</definedName>
    <definedName name="Datamat" localSheetId="12">#REF!</definedName>
    <definedName name="Datamat">#REF!</definedName>
    <definedName name="Leontief138" localSheetId="7">#REF!</definedName>
    <definedName name="Leontief138" localSheetId="9">#REF!</definedName>
    <definedName name="Leontief138" localSheetId="12">#REF!</definedName>
    <definedName name="Leontief138">#REF!</definedName>
    <definedName name="Matrix138" localSheetId="7">#REF!</definedName>
    <definedName name="Matrix138" localSheetId="9">#REF!</definedName>
    <definedName name="Matrix138" localSheetId="12">#REF!</definedName>
    <definedName name="Matrix138">#REF!</definedName>
    <definedName name="_xlnm.Print_Area" localSheetId="0">'Table 1'!$B$2:$E$45</definedName>
    <definedName name="_xlnm.Print_Area" localSheetId="5">'Table 2'!$B$2:$I$12</definedName>
    <definedName name="_xlnm.Print_Area" localSheetId="8">'Table 4'!$B$2:$M$28</definedName>
    <definedName name="Rowtitles" localSheetId="2">#REF!</definedName>
    <definedName name="Rowtitles" localSheetId="7">#REF!</definedName>
    <definedName name="Rowtitles" localSheetId="9">#REF!</definedName>
    <definedName name="Rowtitles" localSheetId="12">#REF!</definedName>
    <definedName name="Rowtitles">#REF!</definedName>
    <definedName name="skrange">'[1]0800Trimmed'!$F$35:$AU$154</definedName>
    <definedName name="ssss" localSheetId="12">#REF!</definedName>
    <definedName name="ssss">#REF!</definedName>
  </definedNames>
  <calcPr calcId="162913"/>
  <extLst/>
</workbook>
</file>

<file path=xl/sharedStrings.xml><?xml version="1.0" encoding="utf-8"?>
<sst xmlns="http://schemas.openxmlformats.org/spreadsheetml/2006/main" count="975" uniqueCount="552">
  <si>
    <t>2000</t>
  </si>
  <si>
    <t>2001</t>
  </si>
  <si>
    <t>2002</t>
  </si>
  <si>
    <t>2003</t>
  </si>
  <si>
    <t>2004</t>
  </si>
  <si>
    <t>2005</t>
  </si>
  <si>
    <t>2006</t>
  </si>
  <si>
    <t>2007</t>
  </si>
  <si>
    <t>2008</t>
  </si>
  <si>
    <t>2009</t>
  </si>
  <si>
    <t>2010</t>
  </si>
  <si>
    <t>2011</t>
  </si>
  <si>
    <t>Cameroon</t>
  </si>
  <si>
    <t>Central African Republic</t>
  </si>
  <si>
    <t>Congo</t>
  </si>
  <si>
    <t>Democratic Republic of the Congo</t>
  </si>
  <si>
    <t>Gabon</t>
  </si>
  <si>
    <t>Côte d'Ivoire</t>
  </si>
  <si>
    <t>Ghana</t>
  </si>
  <si>
    <t>Liberia</t>
  </si>
  <si>
    <t>Honduras</t>
  </si>
  <si>
    <t>Guyana</t>
  </si>
  <si>
    <t>Indonesia</t>
  </si>
  <si>
    <t>Malaysia</t>
  </si>
  <si>
    <t>Thailand</t>
  </si>
  <si>
    <t>Vietnam</t>
  </si>
  <si>
    <t>All countries of the world</t>
  </si>
  <si>
    <t>:</t>
  </si>
  <si>
    <t>2012</t>
  </si>
  <si>
    <t>2013</t>
  </si>
  <si>
    <t>Manufacture of furniture (31)</t>
  </si>
  <si>
    <t>Non-coniferous</t>
  </si>
  <si>
    <t>Coniferous</t>
  </si>
  <si>
    <t>(1 000 m³)</t>
  </si>
  <si>
    <t>Roundwood production</t>
  </si>
  <si>
    <t>Total</t>
  </si>
  <si>
    <t>Fuelwood</t>
  </si>
  <si>
    <t>Industrial 
roundwood</t>
  </si>
  <si>
    <t>UNIT</t>
  </si>
  <si>
    <t>Activity (NACE Rev. 2)</t>
  </si>
  <si>
    <t>Number of persons employed
(1 000)</t>
  </si>
  <si>
    <t>Manufacture of wood and wood products (16)</t>
  </si>
  <si>
    <t>Manufacture of pulp, paper and paper products (17)</t>
  </si>
  <si>
    <r>
      <t>Source:</t>
    </r>
    <r>
      <rPr>
        <sz val="9"/>
        <color theme="1"/>
        <rFont val="Arial"/>
        <family val="2"/>
      </rPr>
      <t xml:space="preserve"> Eurostat (online data code: for_trop)</t>
    </r>
  </si>
  <si>
    <t>Belgium</t>
  </si>
  <si>
    <t>Bulgaria</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</si>
  <si>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</si>
  <si>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</si>
  <si>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</si>
  <si>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</si>
  <si>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</si>
  <si>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</si>
  <si>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</si>
  <si>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</si>
  <si>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</si>
  <si>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</si>
  <si>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</si>
  <si>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</si>
  <si>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</si>
  <si>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</si>
  <si>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</si>
  <si>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</si>
  <si>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</si>
  <si>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</si>
  <si>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</si>
  <si>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</si>
  <si>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</si>
  <si>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</si>
  <si>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</si>
  <si>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Liechtenstein</t>
  </si>
  <si>
    <t>Norway</t>
  </si>
  <si>
    <t>Switzerland</t>
  </si>
  <si>
    <r>
      <t>(1 000 m</t>
    </r>
    <r>
      <rPr>
        <b/>
        <vertAlign val="superscript"/>
        <sz val="9"/>
        <rFont val="Arial"/>
        <family val="2"/>
      </rPr>
      <t>3</t>
    </r>
    <r>
      <rPr>
        <b/>
        <sz val="9"/>
        <rFont val="Arial"/>
        <family val="2"/>
      </rPr>
      <t xml:space="preserve"> under bark)</t>
    </r>
  </si>
  <si>
    <t>2014</t>
  </si>
  <si>
    <t>Manufacturing (NACE C)</t>
  </si>
  <si>
    <t>Roundwood removals by type of wood and assortment [for_remov]</t>
  </si>
  <si>
    <t>Thousand cubic metres</t>
  </si>
  <si>
    <t>BARK</t>
  </si>
  <si>
    <t>Under bark</t>
  </si>
  <si>
    <t>PROD_WD</t>
  </si>
  <si>
    <t>FLEGT-VPA countries (¹)</t>
  </si>
  <si>
    <t>(¹) Forest Law Enforcement, Governance and Trade – Voluntary Partnership Agreement (FLEGT-VPA) countries are producers of tropical wood that have signed or are about to sign a VPA with the EU. The agreement requires licensing arrangements to ensure that timber placed on the EU market is from legal sources.</t>
  </si>
  <si>
    <t>(million EUR)</t>
  </si>
  <si>
    <t>Côte d’Ivoire</t>
  </si>
  <si>
    <t>FLEGT countries</t>
  </si>
  <si>
    <r>
      <rPr>
        <i/>
        <sz val="9"/>
        <rFont val="Arial"/>
        <family val="2"/>
      </rPr>
      <t>Source:</t>
    </r>
    <r>
      <rPr>
        <sz val="9"/>
        <rFont val="Arial"/>
        <family val="2"/>
      </rPr>
      <t xml:space="preserve"> Eurostat (online data code: for_remov)</t>
    </r>
  </si>
  <si>
    <r>
      <rPr>
        <i/>
        <sz val="9"/>
        <rFont val="Arial"/>
        <family val="2"/>
      </rPr>
      <t>Source:</t>
    </r>
    <r>
      <rPr>
        <sz val="9"/>
        <rFont val="Arial"/>
        <family val="2"/>
      </rPr>
      <t xml:space="preserve"> Eurostat (online data code: for_swpan)</t>
    </r>
  </si>
  <si>
    <r>
      <rPr>
        <i/>
        <sz val="9"/>
        <rFont val="Arial"/>
        <family val="2"/>
      </rPr>
      <t>Source:</t>
    </r>
    <r>
      <rPr>
        <sz val="9"/>
        <color theme="1"/>
        <rFont val="Arial"/>
        <family val="2"/>
      </rPr>
      <t xml:space="preserve"> Eurostat (online data code: for_trop)</t>
    </r>
  </si>
  <si>
    <t>'u' : low reliability.</t>
  </si>
  <si>
    <t>'d' : definition differs, see metadata.</t>
  </si>
  <si>
    <t>Gross value added at factor cost
(billion EUR)</t>
  </si>
  <si>
    <t>Number of
enterprises
(1 000)</t>
  </si>
  <si>
    <t>2015</t>
  </si>
  <si>
    <t>1</t>
  </si>
  <si>
    <t>1.AA</t>
  </si>
  <si>
    <t>1.A.1</t>
  </si>
  <si>
    <t>1.A.1.a</t>
  </si>
  <si>
    <t>1.A.1.b</t>
  </si>
  <si>
    <t>1.A.1.c</t>
  </si>
  <si>
    <t>1.A.2</t>
  </si>
  <si>
    <t>1.A.2.a</t>
  </si>
  <si>
    <t>1.A.2.b</t>
  </si>
  <si>
    <t>1.A.2.c</t>
  </si>
  <si>
    <t>1.A.2.d</t>
  </si>
  <si>
    <t>1.A.2.e</t>
  </si>
  <si>
    <t>1.A.2.f</t>
  </si>
  <si>
    <t>1.A.2.g</t>
  </si>
  <si>
    <t>1.A.3</t>
  </si>
  <si>
    <t>1.A.3.a</t>
  </si>
  <si>
    <t>1.A.3.b</t>
  </si>
  <si>
    <t>1.A.3.c</t>
  </si>
  <si>
    <t>1.A.3.d</t>
  </si>
  <si>
    <t>1.A.3.e</t>
  </si>
  <si>
    <t>1.A.4</t>
  </si>
  <si>
    <t>1.A.4.a</t>
  </si>
  <si>
    <t>1.A.4.b</t>
  </si>
  <si>
    <t>1.A.4.c</t>
  </si>
  <si>
    <t>1.A.5</t>
  </si>
  <si>
    <t>1.A.5.a</t>
  </si>
  <si>
    <t>1.A.5.b</t>
  </si>
  <si>
    <t>1.B</t>
  </si>
  <si>
    <t>1.B.1</t>
  </si>
  <si>
    <t>1.B.2</t>
  </si>
  <si>
    <t>1.C</t>
  </si>
  <si>
    <t>1.D.1</t>
  </si>
  <si>
    <t>1.D.1.a</t>
  </si>
  <si>
    <t>1.D.1.b</t>
  </si>
  <si>
    <t>1.D.2</t>
  </si>
  <si>
    <t>1.D.3</t>
  </si>
  <si>
    <t>2</t>
  </si>
  <si>
    <t>2.A</t>
  </si>
  <si>
    <t>2.A.1</t>
  </si>
  <si>
    <t>2.A.2</t>
  </si>
  <si>
    <t>2.A.3</t>
  </si>
  <si>
    <t>2.A.4</t>
  </si>
  <si>
    <t>2.B</t>
  </si>
  <si>
    <t>2.B.1</t>
  </si>
  <si>
    <t>2.B.10</t>
  </si>
  <si>
    <t>2.B.2</t>
  </si>
  <si>
    <t>2.B.3</t>
  </si>
  <si>
    <t>2.B.4</t>
  </si>
  <si>
    <t>2.B.5</t>
  </si>
  <si>
    <t>2.B.6</t>
  </si>
  <si>
    <t>2.B.7</t>
  </si>
  <si>
    <t>2.B.8</t>
  </si>
  <si>
    <t>2.B.9</t>
  </si>
  <si>
    <t>2.C</t>
  </si>
  <si>
    <t>2.C.1</t>
  </si>
  <si>
    <t>2.C.2</t>
  </si>
  <si>
    <t>2.C.3</t>
  </si>
  <si>
    <t>2.C.4</t>
  </si>
  <si>
    <t>2.C.5</t>
  </si>
  <si>
    <t>2.C.6</t>
  </si>
  <si>
    <t>2.C.7</t>
  </si>
  <si>
    <t>2.D</t>
  </si>
  <si>
    <t>2.D.1</t>
  </si>
  <si>
    <t>2.D.2</t>
  </si>
  <si>
    <t>2.D.3</t>
  </si>
  <si>
    <t>2.E</t>
  </si>
  <si>
    <t>2.E.1</t>
  </si>
  <si>
    <t>2.E.2</t>
  </si>
  <si>
    <t>2.E.3</t>
  </si>
  <si>
    <t>2.E.4</t>
  </si>
  <si>
    <t>2.E.5</t>
  </si>
  <si>
    <t>2.F</t>
  </si>
  <si>
    <t>2.F.1</t>
  </si>
  <si>
    <t>2.F.2</t>
  </si>
  <si>
    <t>2.F.3</t>
  </si>
  <si>
    <t>2.F.4</t>
  </si>
  <si>
    <t>2.F.5</t>
  </si>
  <si>
    <t>2.F.6</t>
  </si>
  <si>
    <t>2.G</t>
  </si>
  <si>
    <t>2.H</t>
  </si>
  <si>
    <t>3</t>
  </si>
  <si>
    <t>3.1</t>
  </si>
  <si>
    <t>3.A</t>
  </si>
  <si>
    <t>3.A.1</t>
  </si>
  <si>
    <t>3.A.2</t>
  </si>
  <si>
    <t>3.A.3</t>
  </si>
  <si>
    <t>3.A.4</t>
  </si>
  <si>
    <t>3.B</t>
  </si>
  <si>
    <t>3.B.1</t>
  </si>
  <si>
    <t>3.B.2</t>
  </si>
  <si>
    <t>3.B.3</t>
  </si>
  <si>
    <t>3.B.4</t>
  </si>
  <si>
    <t>3.B.5</t>
  </si>
  <si>
    <t>3.C</t>
  </si>
  <si>
    <t>3.C.1</t>
  </si>
  <si>
    <t>3.C.2</t>
  </si>
  <si>
    <t>3.C.3</t>
  </si>
  <si>
    <t>3.C.4</t>
  </si>
  <si>
    <t>3.D</t>
  </si>
  <si>
    <t>3.D.1</t>
  </si>
  <si>
    <t>3.D.2</t>
  </si>
  <si>
    <t>3.E</t>
  </si>
  <si>
    <t>3.F</t>
  </si>
  <si>
    <t>3.F.1</t>
  </si>
  <si>
    <t>3.F.2</t>
  </si>
  <si>
    <t>3.F.3</t>
  </si>
  <si>
    <t>3.F.4</t>
  </si>
  <si>
    <t>3.F.5</t>
  </si>
  <si>
    <t>3.G</t>
  </si>
  <si>
    <t>3.H</t>
  </si>
  <si>
    <t>3.I</t>
  </si>
  <si>
    <t>3.J</t>
  </si>
  <si>
    <t>4</t>
  </si>
  <si>
    <t>4.A</t>
  </si>
  <si>
    <t>4.A.1</t>
  </si>
  <si>
    <t>4.A.2</t>
  </si>
  <si>
    <t>4.B</t>
  </si>
  <si>
    <t>4.B.1</t>
  </si>
  <si>
    <t>4.B.2</t>
  </si>
  <si>
    <t>4.C</t>
  </si>
  <si>
    <t>4.C.1</t>
  </si>
  <si>
    <t>4.C.2</t>
  </si>
  <si>
    <t>4.D</t>
  </si>
  <si>
    <t>4.D.1</t>
  </si>
  <si>
    <t>4.D.2</t>
  </si>
  <si>
    <t>4.E</t>
  </si>
  <si>
    <t>4.E.1</t>
  </si>
  <si>
    <t>4.E.2</t>
  </si>
  <si>
    <t>4.F</t>
  </si>
  <si>
    <t>4.F.2</t>
  </si>
  <si>
    <t>4.G</t>
  </si>
  <si>
    <t>4.H</t>
  </si>
  <si>
    <t>5</t>
  </si>
  <si>
    <t>5.A</t>
  </si>
  <si>
    <t>5.A.1</t>
  </si>
  <si>
    <t>5.A.2</t>
  </si>
  <si>
    <t>5.A.3</t>
  </si>
  <si>
    <t>5.B</t>
  </si>
  <si>
    <t>5.B.1</t>
  </si>
  <si>
    <t>5.B.2</t>
  </si>
  <si>
    <t>5.C</t>
  </si>
  <si>
    <t>5.C.1</t>
  </si>
  <si>
    <t>5.C.2</t>
  </si>
  <si>
    <t>5.D</t>
  </si>
  <si>
    <t>5.D.1</t>
  </si>
  <si>
    <t>5.D.2</t>
  </si>
  <si>
    <t>5.D.3</t>
  </si>
  <si>
    <t>5.E</t>
  </si>
  <si>
    <t>5.F</t>
  </si>
  <si>
    <t>5.F.1</t>
  </si>
  <si>
    <t>5.F.2</t>
  </si>
  <si>
    <t>5.F.3</t>
  </si>
  <si>
    <t>6</t>
  </si>
  <si>
    <t>ind_CO2</t>
  </si>
  <si>
    <t>Sectors/Totals_excl_excl</t>
  </si>
  <si>
    <t>Sectors/Totals_excl_incl</t>
  </si>
  <si>
    <t>Sectors/Totals_incl_excl</t>
  </si>
  <si>
    <t>Sectors/Totals_incl_incl</t>
  </si>
  <si>
    <t>Source: EEA - http://www.eea.europa.eu/data-and-maps/data/national-emissions-reported-to-the-unfccc-and-to-the-eu-greenhouse-gas-monitoring-mechanism-10</t>
  </si>
  <si>
    <t>Sector code</t>
  </si>
  <si>
    <t>Sector name</t>
  </si>
  <si>
    <t>Energy</t>
  </si>
  <si>
    <t>Chemicals</t>
  </si>
  <si>
    <t>Non-metallic minerals</t>
  </si>
  <si>
    <t>Transport</t>
  </si>
  <si>
    <t>Railways</t>
  </si>
  <si>
    <t>Residential</t>
  </si>
  <si>
    <t>Stationary</t>
  </si>
  <si>
    <t>Mobile</t>
  </si>
  <si>
    <t>Glass production</t>
  </si>
  <si>
    <t>Industrial wastewater</t>
  </si>
  <si>
    <t>Domestic wastewater</t>
  </si>
  <si>
    <t>Waste management</t>
  </si>
  <si>
    <t>Other LULUCF</t>
  </si>
  <si>
    <t>Land converted to other land</t>
  </si>
  <si>
    <t>Other Land</t>
  </si>
  <si>
    <t>Land converted to settlements</t>
  </si>
  <si>
    <t>Settlements remaining settlements</t>
  </si>
  <si>
    <t>Settlements</t>
  </si>
  <si>
    <t>Land converted to wetlands</t>
  </si>
  <si>
    <t>Wetlands remaining wetlands</t>
  </si>
  <si>
    <t>Wetlands</t>
  </si>
  <si>
    <t>Land converted to grassland</t>
  </si>
  <si>
    <t>Grassland remaining grassland</t>
  </si>
  <si>
    <t>Grassland</t>
  </si>
  <si>
    <t>Land converted to cropland</t>
  </si>
  <si>
    <t>Cropland remaining cropland</t>
  </si>
  <si>
    <t>Cropland</t>
  </si>
  <si>
    <t>Land converted to forest land</t>
  </si>
  <si>
    <t>Other agriculture emissions</t>
  </si>
  <si>
    <t>Liming</t>
  </si>
  <si>
    <t>Sugar cane</t>
  </si>
  <si>
    <t>Tubers and roots</t>
  </si>
  <si>
    <t>Pulses</t>
  </si>
  <si>
    <t>Cereals</t>
  </si>
  <si>
    <t>Rainfed</t>
  </si>
  <si>
    <t>Irrigated</t>
  </si>
  <si>
    <t>Livestock</t>
  </si>
  <si>
    <t>Agriculture</t>
  </si>
  <si>
    <t>Solvents</t>
  </si>
  <si>
    <t>Aerosols</t>
  </si>
  <si>
    <t>Other electronics industry</t>
  </si>
  <si>
    <t>Photovoltaics</t>
  </si>
  <si>
    <t>Other chemical industry</t>
  </si>
  <si>
    <r>
      <t>Indirect CO</t>
    </r>
    <r>
      <rPr>
        <vertAlign val="subscript"/>
        <sz val="9"/>
        <color indexed="8"/>
        <rFont val="Arial"/>
        <family val="2"/>
      </rPr>
      <t>2</t>
    </r>
  </si>
  <si>
    <r>
      <t>Total (without LULUCF, without indirect CO</t>
    </r>
    <r>
      <rPr>
        <vertAlign val="subscript"/>
        <sz val="9"/>
        <color indexed="8"/>
        <rFont val="Arial"/>
        <family val="2"/>
      </rPr>
      <t>2</t>
    </r>
    <r>
      <rPr>
        <sz val="9"/>
        <color indexed="8"/>
        <rFont val="Arial"/>
        <family val="2"/>
      </rPr>
      <t>)</t>
    </r>
  </si>
  <si>
    <r>
      <t>Total (without LULUCF, with indirect CO</t>
    </r>
    <r>
      <rPr>
        <vertAlign val="subscript"/>
        <sz val="9"/>
        <color indexed="8"/>
        <rFont val="Arial"/>
        <family val="2"/>
      </rPr>
      <t>2</t>
    </r>
    <r>
      <rPr>
        <sz val="9"/>
        <color indexed="8"/>
        <rFont val="Arial"/>
        <family val="2"/>
      </rPr>
      <t>)</t>
    </r>
  </si>
  <si>
    <r>
      <t>Total (with LULUCF, without indirect CO</t>
    </r>
    <r>
      <rPr>
        <vertAlign val="subscript"/>
        <sz val="9"/>
        <color indexed="8"/>
        <rFont val="Arial"/>
        <family val="2"/>
      </rPr>
      <t>2</t>
    </r>
    <r>
      <rPr>
        <sz val="9"/>
        <color indexed="8"/>
        <rFont val="Arial"/>
        <family val="2"/>
      </rPr>
      <t>)</t>
    </r>
  </si>
  <si>
    <r>
      <t>Total (with LULUCF, with indirect CO</t>
    </r>
    <r>
      <rPr>
        <vertAlign val="subscript"/>
        <sz val="9"/>
        <color indexed="8"/>
        <rFont val="Arial"/>
        <family val="2"/>
      </rPr>
      <t>2</t>
    </r>
    <r>
      <rPr>
        <sz val="9"/>
        <color indexed="8"/>
        <rFont val="Arial"/>
        <family val="2"/>
      </rPr>
      <t>)</t>
    </r>
  </si>
  <si>
    <t>Solid waste disposal</t>
  </si>
  <si>
    <t>Managed waste disposal sites</t>
  </si>
  <si>
    <t>Unmanaged waste disposal sites</t>
  </si>
  <si>
    <t>Uncategorized waste disposal sites</t>
  </si>
  <si>
    <t>Biological treatment of solid waste</t>
  </si>
  <si>
    <t>Waste composting</t>
  </si>
  <si>
    <t>Anaerobic digestion at biogas facilities</t>
  </si>
  <si>
    <t>Incineration and open burning of waste</t>
  </si>
  <si>
    <t>Waste incineration</t>
  </si>
  <si>
    <t>Open burning of waste</t>
  </si>
  <si>
    <t>Wastewater treatment and discharge</t>
  </si>
  <si>
    <t>Other wastewater</t>
  </si>
  <si>
    <t>Other disposal</t>
  </si>
  <si>
    <t>Memo item - waste management</t>
  </si>
  <si>
    <t>Long-term storage of C in waste disposal sites</t>
  </si>
  <si>
    <t>Annual change in total long-term C storage</t>
  </si>
  <si>
    <t>Annual change in total long-term C storage in hwp waste</t>
  </si>
  <si>
    <r>
      <t>Direct N</t>
    </r>
    <r>
      <rPr>
        <vertAlign val="subscript"/>
        <sz val="9"/>
        <color indexed="8"/>
        <rFont val="Arial"/>
        <family val="2"/>
      </rPr>
      <t>2</t>
    </r>
    <r>
      <rPr>
        <sz val="9"/>
        <color indexed="8"/>
        <rFont val="Arial"/>
        <family val="2"/>
      </rPr>
      <t>O emissions from managed soils</t>
    </r>
  </si>
  <si>
    <r>
      <t>Indirect N</t>
    </r>
    <r>
      <rPr>
        <vertAlign val="subscript"/>
        <sz val="9"/>
        <color indexed="8"/>
        <rFont val="Arial"/>
        <family val="2"/>
      </rPr>
      <t>2</t>
    </r>
    <r>
      <rPr>
        <sz val="9"/>
        <color indexed="8"/>
        <rFont val="Arial"/>
        <family val="2"/>
      </rPr>
      <t>O emissions from managed soils</t>
    </r>
  </si>
  <si>
    <t>Urea application</t>
  </si>
  <si>
    <t>Other agricultural residues</t>
  </si>
  <si>
    <t>Forest land</t>
  </si>
  <si>
    <t>Forest land remaining forest land</t>
  </si>
  <si>
    <t>Harvested wood products</t>
  </si>
  <si>
    <t>Agricultural soils</t>
  </si>
  <si>
    <t>Prescribed burning of savannas</t>
  </si>
  <si>
    <t>Field burning of agricultural residues</t>
  </si>
  <si>
    <t>Other rice cultivation</t>
  </si>
  <si>
    <t>Deep water</t>
  </si>
  <si>
    <t>Rice cultivation</t>
  </si>
  <si>
    <t>Manure management</t>
  </si>
  <si>
    <t>Manure management - Cattle</t>
  </si>
  <si>
    <t>Manure management - Sheep</t>
  </si>
  <si>
    <t>Manure management - Swine</t>
  </si>
  <si>
    <t>Manure management - Other livestock</t>
  </si>
  <si>
    <r>
      <t>Manure management - Indirect N</t>
    </r>
    <r>
      <rPr>
        <vertAlign val="subscript"/>
        <sz val="9"/>
        <color indexed="8"/>
        <rFont val="Arial"/>
        <family val="2"/>
      </rPr>
      <t>2</t>
    </r>
    <r>
      <rPr>
        <sz val="9"/>
        <color indexed="8"/>
        <rFont val="Arial"/>
        <family val="2"/>
      </rPr>
      <t>O Emissions</t>
    </r>
  </si>
  <si>
    <t>Enteric fermentation</t>
  </si>
  <si>
    <t>Enteric fermentation - Cattle</t>
  </si>
  <si>
    <t>Enteric fermentation - Sheep</t>
  </si>
  <si>
    <t>Enteric fermentation - Swine</t>
  </si>
  <si>
    <t>Enteric fermentation - Other livestock</t>
  </si>
  <si>
    <t>Mineral industry</t>
  </si>
  <si>
    <t>Cement production</t>
  </si>
  <si>
    <t>Lime production</t>
  </si>
  <si>
    <t>Other process uses of carbonates</t>
  </si>
  <si>
    <t>Chemical industry</t>
  </si>
  <si>
    <t>Ammonia production</t>
  </si>
  <si>
    <t>Nitric acid production</t>
  </si>
  <si>
    <t>Adipic acid production</t>
  </si>
  <si>
    <t>Caprolactam, glyoxal and glyoxylic acid production</t>
  </si>
  <si>
    <t>Carbide production</t>
  </si>
  <si>
    <t>Titanium dioxide production</t>
  </si>
  <si>
    <t>Soda ash production</t>
  </si>
  <si>
    <t>Petrochemical and carbon black production</t>
  </si>
  <si>
    <t>Fluorochemical production</t>
  </si>
  <si>
    <t>Metal industry</t>
  </si>
  <si>
    <t>Iron and steel production</t>
  </si>
  <si>
    <t>Ferroalloys production</t>
  </si>
  <si>
    <t>Aluminium production</t>
  </si>
  <si>
    <t>Magnesium production</t>
  </si>
  <si>
    <t>Lead production</t>
  </si>
  <si>
    <t>Zinc production</t>
  </si>
  <si>
    <t>Other metal industry</t>
  </si>
  <si>
    <t>Non-energy products from fuels and solvent use</t>
  </si>
  <si>
    <t>Lubricant use</t>
  </si>
  <si>
    <t>Paraffin wax use</t>
  </si>
  <si>
    <t>Other non-energy products</t>
  </si>
  <si>
    <t>Electronics industry</t>
  </si>
  <si>
    <t>Integrated circuit or semiconductor</t>
  </si>
  <si>
    <t>TFT flat panel display</t>
  </si>
  <si>
    <t>Heat transfer fluid</t>
  </si>
  <si>
    <t>Product uses as substitutes for ODS</t>
  </si>
  <si>
    <t>Refrigeration and air conditioning</t>
  </si>
  <si>
    <t>Foam blowing agents</t>
  </si>
  <si>
    <t>Fire protection</t>
  </si>
  <si>
    <t>Other applications</t>
  </si>
  <si>
    <t>Other product manufacture and use</t>
  </si>
  <si>
    <t>Other industrial process and product use</t>
  </si>
  <si>
    <t>Fuel combustion - sectoral approach</t>
  </si>
  <si>
    <t>Energy industries</t>
  </si>
  <si>
    <t>Public electricity and heat production</t>
  </si>
  <si>
    <t>Petroleum refining</t>
  </si>
  <si>
    <t>Manufacture of solid fuels and other energy industries</t>
  </si>
  <si>
    <t>Manufacturing industries and construction</t>
  </si>
  <si>
    <t>Iron and steel</t>
  </si>
  <si>
    <t>Non-ferrous metals</t>
  </si>
  <si>
    <t>Pulp, paper and print</t>
  </si>
  <si>
    <t>Food processing, beverages and tobacco</t>
  </si>
  <si>
    <t>Other manufacturing industries and constructions</t>
  </si>
  <si>
    <t>Domestic aviation</t>
  </si>
  <si>
    <t>Road transportation</t>
  </si>
  <si>
    <t>Domestic navigation</t>
  </si>
  <si>
    <t>Other transportation</t>
  </si>
  <si>
    <t>Other sectors</t>
  </si>
  <si>
    <t>Commercial/institutional</t>
  </si>
  <si>
    <t>Agriculture/forestry/fishing</t>
  </si>
  <si>
    <t>Other other sectors</t>
  </si>
  <si>
    <t>Fugitive emissions from fuels</t>
  </si>
  <si>
    <t>Solid fuels</t>
  </si>
  <si>
    <t>Oil and natural gas and other emissions from energy production</t>
  </si>
  <si>
    <r>
      <t>CO</t>
    </r>
    <r>
      <rPr>
        <vertAlign val="subscript"/>
        <sz val="9"/>
        <color rgb="FF000000"/>
        <rFont val="Arial"/>
        <family val="2"/>
      </rPr>
      <t>2</t>
    </r>
    <r>
      <rPr>
        <sz val="9"/>
        <color rgb="FF000000"/>
        <rFont val="Arial"/>
        <family val="2"/>
      </rPr>
      <t xml:space="preserve"> transport and storage</t>
    </r>
  </si>
  <si>
    <t>International bunkers</t>
  </si>
  <si>
    <t>International aviation</t>
  </si>
  <si>
    <t>International navigation</t>
  </si>
  <si>
    <t>Multilateral operations</t>
  </si>
  <si>
    <r>
      <t>CO</t>
    </r>
    <r>
      <rPr>
        <vertAlign val="subscript"/>
        <sz val="9"/>
        <color rgb="FF000000"/>
        <rFont val="Arial"/>
        <family val="2"/>
      </rPr>
      <t>2</t>
    </r>
    <r>
      <rPr>
        <sz val="9"/>
        <color rgb="FF000000"/>
        <rFont val="Arial"/>
        <family val="2"/>
      </rPr>
      <t xml:space="preserve"> emissions from biomass</t>
    </r>
  </si>
  <si>
    <t>Other sector</t>
  </si>
  <si>
    <t>Industrial processes and product use</t>
  </si>
  <si>
    <t>Land use, land-use change and forestry</t>
  </si>
  <si>
    <t>Other carbon-containing fertilizers</t>
  </si>
  <si>
    <t>CRF classification (IPCC 2006) as implemented by EEA</t>
  </si>
  <si>
    <t>'e': estimated</t>
  </si>
  <si>
    <t>Total - all species</t>
  </si>
  <si>
    <t>Fuel wood</t>
  </si>
  <si>
    <t>Wood charcoal</t>
  </si>
  <si>
    <t>Logs</t>
  </si>
  <si>
    <t>Sawnwood</t>
  </si>
  <si>
    <t>Decking/moulding</t>
  </si>
  <si>
    <t>Veneers</t>
  </si>
  <si>
    <t>Plywood</t>
  </si>
  <si>
    <t>Flooring</t>
  </si>
  <si>
    <t>Glulam/joinery</t>
  </si>
  <si>
    <r>
      <t>Source:</t>
    </r>
    <r>
      <rPr>
        <sz val="9"/>
        <color theme="1"/>
        <rFont val="Arial"/>
        <family val="2"/>
      </rPr>
      <t xml:space="preserve"> Eurostat (COMEXT)</t>
    </r>
  </si>
  <si>
    <t/>
  </si>
  <si>
    <t>PARTNER</t>
  </si>
  <si>
    <t>China China</t>
  </si>
  <si>
    <t>FLEGT countries FLEGT countries</t>
  </si>
  <si>
    <t>world-euittoflegtchina world-euittoflegtchina</t>
  </si>
  <si>
    <t>million EUR</t>
  </si>
  <si>
    <t>Ch44</t>
  </si>
  <si>
    <t>Tropical 44</t>
  </si>
  <si>
    <t>4401</t>
  </si>
  <si>
    <t>4402</t>
  </si>
  <si>
    <t>4403</t>
  </si>
  <si>
    <t>4407</t>
  </si>
  <si>
    <t>4409</t>
  </si>
  <si>
    <t>4408</t>
  </si>
  <si>
    <t>4412</t>
  </si>
  <si>
    <t>44187</t>
  </si>
  <si>
    <t>4418-floor</t>
  </si>
  <si>
    <t>44restof</t>
  </si>
  <si>
    <t>woodenfurniture</t>
  </si>
  <si>
    <t>world-euittoflegtchina</t>
  </si>
  <si>
    <t>(:) not available</t>
  </si>
  <si>
    <t xml:space="preserve">Printing and service activities related to printing (18.1) </t>
  </si>
  <si>
    <t>Czechia</t>
  </si>
  <si>
    <t>TREESPEC</t>
  </si>
  <si>
    <t>2016</t>
  </si>
  <si>
    <t>2017</t>
  </si>
  <si>
    <t>Special value:</t>
  </si>
  <si>
    <t>not available</t>
  </si>
  <si>
    <t>2018</t>
  </si>
  <si>
    <t>Wood-based industries (NACE C 16+17+18.1+31)</t>
  </si>
  <si>
    <t>Roundwood (wood in the rough)</t>
  </si>
  <si>
    <t>GEO/TIME</t>
  </si>
  <si>
    <t>European Union - 27 countries (from 2020)</t>
  </si>
  <si>
    <t>(%)</t>
  </si>
  <si>
    <t>Fuelwood (including wood for charcoal)</t>
  </si>
  <si>
    <t>Share of fuelwood in 2000</t>
  </si>
  <si>
    <t>Sawnwood (including sleepers)</t>
  </si>
  <si>
    <t>STK_FLOW</t>
  </si>
  <si>
    <t>Production</t>
  </si>
  <si>
    <t>EU-27 (¹)</t>
  </si>
  <si>
    <r>
      <rPr>
        <i/>
        <sz val="9"/>
        <rFont val="Arial"/>
        <family val="2"/>
      </rPr>
      <t>Source</t>
    </r>
    <r>
      <rPr>
        <sz val="9"/>
        <rFont val="Arial"/>
        <family val="2"/>
      </rPr>
      <t>: Eurostat (online data codes: for_remov)</t>
    </r>
  </si>
  <si>
    <t>Difference</t>
  </si>
  <si>
    <t xml:space="preserve">EU - 27 </t>
  </si>
  <si>
    <t>EU-27</t>
  </si>
  <si>
    <t>Sum C+NC</t>
  </si>
  <si>
    <t>Greece (³)</t>
  </si>
  <si>
    <r>
      <t>Source:</t>
    </r>
    <r>
      <rPr>
        <sz val="9"/>
        <rFont val="Arial"/>
        <family val="2"/>
      </rPr>
      <t xml:space="preserve"> Eurostat (online data code: sbs_na_ind_r2)</t>
    </r>
  </si>
  <si>
    <t>du</t>
  </si>
  <si>
    <t>2019</t>
  </si>
  <si>
    <t>Other wood products</t>
  </si>
  <si>
    <t>Wooden furniture</t>
  </si>
  <si>
    <t>(¹) Data for latest years not available</t>
  </si>
  <si>
    <t xml:space="preserve">Denmark </t>
  </si>
  <si>
    <t>Luxembourg (¹)</t>
  </si>
  <si>
    <t>Laos</t>
  </si>
  <si>
    <t>2020</t>
  </si>
  <si>
    <t>Figure 10: Wood products imported to the EU-27 from countries other than China or tropical countries, 2000-2020</t>
  </si>
  <si>
    <t>Change 2000 to 2021</t>
  </si>
  <si>
    <t>e</t>
  </si>
  <si>
    <t>estimated</t>
  </si>
  <si>
    <t>Figure 1:  Change in roundwood production in the EU, 2000–2021</t>
  </si>
  <si>
    <t>Ireland (¹)</t>
  </si>
  <si>
    <t>Table 1: Roundwood production, 2021</t>
  </si>
  <si>
    <t>Italy (²)</t>
  </si>
  <si>
    <t>Czechia (³)</t>
  </si>
  <si>
    <t>Malta (³)</t>
  </si>
  <si>
    <t>(¹) EU estimate produced using latest available data if a country did not report for 2021</t>
  </si>
  <si>
    <t>(²) Data for 2020 shown; data for 2021 not available</t>
  </si>
  <si>
    <t>United Kingdom</t>
  </si>
  <si>
    <t>Iceland</t>
  </si>
  <si>
    <t>Figure 2: Change in the share of fuelwood in total roundwood production in the EU, 2000–2021</t>
  </si>
  <si>
    <t>Share of fuelwood in 2021</t>
  </si>
  <si>
    <t>Figure 3: Annual production of roundwood, EU-27, 2000–2021</t>
  </si>
  <si>
    <t>Note: EU estimate produced using latest available data if a country did not report for 2021</t>
  </si>
  <si>
    <t>Figure 4: Sawnwood production, 2000 and 2021</t>
  </si>
  <si>
    <t>Czechia (¹)</t>
  </si>
  <si>
    <t>Greece (¹)</t>
  </si>
  <si>
    <t>Data extracted on 17/12/2022 20:33:09 from [ESTAT]</t>
  </si>
  <si>
    <t xml:space="preserve">Dataset: </t>
  </si>
  <si>
    <t>Annual detailed enterprise statistics for industry (NACE Rev. 2, B-E) [SBS_NA_IND_R2__custom_4201226]</t>
  </si>
  <si>
    <t xml:space="preserve">Last updated: </t>
  </si>
  <si>
    <t>27/10/2022 23:00</t>
  </si>
  <si>
    <t>Time frequency</t>
  </si>
  <si>
    <t>Annual</t>
  </si>
  <si>
    <t>Time</t>
  </si>
  <si>
    <t>INDIC_SB (Labels)</t>
  </si>
  <si>
    <t>Enterprises - number</t>
  </si>
  <si>
    <t>Value added at factor cost - million euro</t>
  </si>
  <si>
    <t>Persons employed - number</t>
  </si>
  <si>
    <t>GEO (Labels)</t>
  </si>
  <si>
    <t>NACE_R2 (Labels)</t>
  </si>
  <si>
    <t>Manufacturing</t>
  </si>
  <si>
    <t>Manufacture of wood and of products of wood and cork, except furniture; manufacture of articles of straw and plaiting materials</t>
  </si>
  <si>
    <t>Manufacture of paper and paper products</t>
  </si>
  <si>
    <t>Printing and service activities related to printing</t>
  </si>
  <si>
    <t>Manufacture of furniture</t>
  </si>
  <si>
    <t>u</t>
  </si>
  <si>
    <t>Special value</t>
  </si>
  <si>
    <t>Available flags:</t>
  </si>
  <si>
    <t>low reliability</t>
  </si>
  <si>
    <t>Figure 6: FLEGT countries' share in tropical wood imports to the EU-27, 2000–2021</t>
  </si>
  <si>
    <t>Figure 7: FLEGT countries' share in total wood imports to the EU-27, 2000–2021</t>
  </si>
  <si>
    <t>PRODUCT/PERIOD</t>
  </si>
  <si>
    <t>2013a</t>
  </si>
  <si>
    <t>2014a</t>
  </si>
  <si>
    <t>2015a</t>
  </si>
  <si>
    <t>2020c</t>
  </si>
  <si>
    <t>2021a</t>
  </si>
  <si>
    <t>China</t>
  </si>
  <si>
    <t>4401 Fuel wood, in logs, billets, twigs, faggots or similar forms; wood in chips or particles; sawdust and wood waste and scrap, whether or not agglomerated in logs, briquettes, pellets or similar forms</t>
  </si>
  <si>
    <t>4402 Wood charcoal, incl. shell or nut charcoal, whether or not agglomerated (excl. wood charcoal used as a medicament, charcoal mixed with incense, activated charcoal and charcoal in the form of crayons)</t>
  </si>
  <si>
    <t>4403 Wood in the rough, whether or not stripped of bark or sapwood, or roughly squared (excl. rough-cut wood for walking sticks, umbrellas, tool shafts and the like; wood in the form of railway sleepers; wood cut into boards or beams, etc.)</t>
  </si>
  <si>
    <t>4407 Wood sawn or chipped lengthwise, sliced or peeled, whether or not planed, sanded or end-jointed, of a thickness of &gt; 6 mm</t>
  </si>
  <si>
    <t>4409 Wood, incl. strips and friezes for parquet flooring, not assembled, continuously shaped "tongued, grooved, rebated, chamfered, V-jointed beaded, moulded, rounded or the like" along any of its edges, ends or faces, whether or not planed, sanded or end-jointed</t>
  </si>
  <si>
    <t>4408 Sheets for veneering, incl. those obtained by slicing laminated wood, for plywood or for other similar laminated wood and other wood, sawn lengthwise, sliced or peeled, whether or not planed, sanded, spliced or end-jointed, of a thickness of &lt;= 6 mm</t>
  </si>
  <si>
    <t>4412 Plywood, veneered panel and similar laminated wood (excl. sheets of compressed wood, cellular wood panels, parquet panels or sheets, inlaid wood and sheets identifiable as furniture components)</t>
  </si>
  <si>
    <t>Decking / moulding</t>
  </si>
  <si>
    <t>Glulam / joinery</t>
  </si>
  <si>
    <t>Figure 8: Wood products imported to the EU-27 from China, 2000–2021</t>
  </si>
  <si>
    <t>Figure 9: Wood products imported to the EU-27 from FLEGT countries, 2000–2021</t>
  </si>
  <si>
    <t>Change 2020-2021</t>
  </si>
  <si>
    <t>Ireland (³)</t>
  </si>
  <si>
    <t>EU (¹)</t>
  </si>
  <si>
    <t>Table 2: Main economic indicators for wood-based industries, EU, 2020</t>
  </si>
  <si>
    <t>Table 3: Total wood imports to the EU and the share of FLEGT countries, EU, 2000–2021</t>
  </si>
  <si>
    <t>Rest of the world</t>
  </si>
  <si>
    <t>Table 4: Tropical wood imports, EU, 2000–2021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</si>
</sst>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_-* #,##0.00\ _€_-;\-* #,##0.00\ _€_-;_-* &quot;-&quot;??\ _€_-;_-@_-"/>
    <numFmt numFmtId="166" formatCode="0.0"/>
    <numFmt numFmtId="167" formatCode="#,##0_i"/>
    <numFmt numFmtId="168" formatCode="#,##0.0_i"/>
    <numFmt numFmtId="169" formatCode="#,##0.0"/>
    <numFmt numFmtId="170" formatCode="_-* #,##0.00\ [$€]_-;\-* #,##0.00\ [$€]_-;_-* &quot;-&quot;??\ [$€]_-;_-@_-"/>
    <numFmt numFmtId="171" formatCode="#,###,##0"/>
    <numFmt numFmtId="172" formatCode="###0.00#"/>
    <numFmt numFmtId="173" formatCode="#\ ##0"/>
    <numFmt numFmtId="174" formatCode="#\ ##0.0"/>
    <numFmt numFmtId="175" formatCode="0.00000000000"/>
    <numFmt numFmtId="176" formatCode="#,##0.##########"/>
    <numFmt numFmtId="177" formatCode="###0.000"/>
    <numFmt numFmtId="178" formatCode="#,##0.00000"/>
  </numFmts>
  <fonts count="59">
    <font>
      <sz val="11"/>
      <name val="Arial"/>
      <family val="2"/>
    </font>
    <font>
      <sz val="10"/>
      <name val="Arial"/>
      <family val="2"/>
    </font>
    <font>
      <sz val="11"/>
      <color theme="1"/>
      <name val="Calibri"/>
      <family val="2"/>
      <scheme val="minor"/>
    </font>
    <font>
      <b/>
      <sz val="9"/>
      <color theme="1"/>
      <name val="Arial"/>
      <family val="2"/>
    </font>
    <font>
      <b/>
      <sz val="9"/>
      <name val="Arial"/>
      <family val="2"/>
    </font>
    <font>
      <sz val="9"/>
      <name val="Arial"/>
      <family val="2"/>
    </font>
    <font>
      <b/>
      <vertAlign val="superscript"/>
      <sz val="9"/>
      <name val="Arial"/>
      <family val="2"/>
    </font>
    <font>
      <b/>
      <sz val="9"/>
      <color indexed="62"/>
      <name val="Arial"/>
      <family val="2"/>
    </font>
    <font>
      <i/>
      <sz val="9"/>
      <name val="Arial"/>
      <family val="2"/>
    </font>
    <font>
      <sz val="9"/>
      <color theme="1"/>
      <name val="Arial"/>
      <family val="2"/>
    </font>
    <font>
      <sz val="9"/>
      <color rgb="FFFF0000"/>
      <name val="Arial"/>
      <family val="2"/>
    </font>
    <font>
      <sz val="9"/>
      <color rgb="FF000000"/>
      <name val="Arial"/>
      <family val="2"/>
    </font>
    <font>
      <b/>
      <sz val="9"/>
      <color rgb="FF000000"/>
      <name val="Arial"/>
      <family val="2"/>
    </font>
    <font>
      <sz val="11"/>
      <color rgb="FF006100"/>
      <name val="Calibri"/>
      <family val="2"/>
      <scheme val="minor"/>
    </font>
    <font>
      <b/>
      <sz val="11"/>
      <color theme="1"/>
      <name val="Calibri"/>
      <family val="2"/>
      <scheme val="minor"/>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theme="1"/>
      <name val="Arial Narrow"/>
      <family val="2"/>
    </font>
    <font>
      <sz val="14"/>
      <name val="Arial"/>
      <family val="2"/>
    </font>
    <font>
      <sz val="8"/>
      <name val="Arial"/>
      <family val="2"/>
    </font>
    <font>
      <sz val="11"/>
      <color indexed="60"/>
      <name val="Calibri"/>
      <family val="2"/>
    </font>
    <font>
      <u val="single"/>
      <sz val="10"/>
      <color theme="10"/>
      <name val="Arial"/>
      <family val="2"/>
    </font>
    <font>
      <b/>
      <sz val="10"/>
      <color indexed="18"/>
      <name val="Arial"/>
      <family val="2"/>
    </font>
    <font>
      <b/>
      <sz val="10"/>
      <color indexed="8"/>
      <name val="Arial"/>
      <family val="2"/>
    </font>
    <font>
      <b/>
      <sz val="9"/>
      <color rgb="FFFF0000"/>
      <name val="Arial"/>
      <family val="2"/>
    </font>
    <font>
      <u val="single"/>
      <sz val="9"/>
      <color theme="10"/>
      <name val="Arial"/>
      <family val="2"/>
    </font>
    <font>
      <sz val="11"/>
      <color rgb="FF000000"/>
      <name val="Calibri"/>
      <family val="2"/>
    </font>
    <font>
      <sz val="10"/>
      <color indexed="8"/>
      <name val="Arial"/>
      <family val="2"/>
    </font>
    <font>
      <sz val="9"/>
      <color indexed="8"/>
      <name val="Arial"/>
      <family val="2"/>
    </font>
    <font>
      <sz val="9"/>
      <color theme="0" tint="-0.3499799966812134"/>
      <name val="Arial"/>
      <family val="2"/>
    </font>
    <font>
      <vertAlign val="subscript"/>
      <sz val="9"/>
      <color indexed="8"/>
      <name val="Arial"/>
      <family val="2"/>
    </font>
    <font>
      <vertAlign val="subscript"/>
      <sz val="9"/>
      <color rgb="FF000000"/>
      <name val="Arial"/>
      <family val="2"/>
    </font>
    <font>
      <b/>
      <sz val="9"/>
      <color indexed="8"/>
      <name val="Arial"/>
      <family val="2"/>
    </font>
    <font>
      <sz val="11"/>
      <color indexed="8"/>
      <name val="Calibri"/>
      <family val="2"/>
      <scheme val="minor"/>
    </font>
    <font>
      <sz val="12"/>
      <name val="Arial"/>
      <family val="2"/>
    </font>
    <font>
      <b/>
      <sz val="9"/>
      <color indexed="9"/>
      <name val="Arial"/>
      <family val="2"/>
    </font>
    <font>
      <i/>
      <sz val="10"/>
      <name val="Arial"/>
      <family val="2"/>
    </font>
    <font>
      <b/>
      <sz val="10"/>
      <name val="Arial"/>
      <family val="2"/>
    </font>
    <font>
      <sz val="12"/>
      <color rgb="FF000000"/>
      <name val="Arial"/>
      <family val="2"/>
    </font>
    <font>
      <b/>
      <sz val="12"/>
      <name val="Arial"/>
      <family val="2"/>
    </font>
    <font>
      <i/>
      <sz val="12"/>
      <name val="Arial"/>
      <family val="2"/>
    </font>
    <font>
      <b/>
      <sz val="18"/>
      <color rgb="FF000000"/>
      <name val="Arial"/>
      <family val="2"/>
    </font>
    <font>
      <b/>
      <sz val="12"/>
      <color rgb="FF000000"/>
      <name val="Arial"/>
      <family val="2"/>
    </font>
    <font>
      <i/>
      <sz val="11"/>
      <name val="Calibri"/>
      <family val="2"/>
    </font>
    <font>
      <i/>
      <sz val="11"/>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0"/>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rgb="FFC6EFCE"/>
        <bgColor indexed="64"/>
      </patternFill>
    </fill>
    <fill>
      <patternFill patternType="lightGray">
        <fgColor indexed="9"/>
      </patternFill>
    </fill>
    <fill>
      <patternFill patternType="gray0625">
        <fgColor indexed="9"/>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0096DC"/>
        <bgColor indexed="64"/>
      </patternFill>
    </fill>
    <fill>
      <patternFill patternType="mediumGray">
        <bgColor indexed="22"/>
      </patternFill>
    </fill>
    <fill>
      <patternFill patternType="solid">
        <fgColor rgb="FFDCE6F1"/>
        <bgColor indexed="64"/>
      </patternFill>
    </fill>
    <fill>
      <patternFill patternType="solid">
        <fgColor rgb="FFF6F6F6"/>
        <bgColor indexed="64"/>
      </patternFill>
    </fill>
    <fill>
      <patternFill patternType="solid">
        <fgColor theme="5" tint="0.7999799847602844"/>
        <bgColor indexed="64"/>
      </patternFill>
    </fill>
    <fill>
      <patternFill patternType="solid">
        <fgColor rgb="FF4669AF"/>
        <bgColor indexed="64"/>
      </patternFill>
    </fill>
  </fills>
  <borders count="4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right/>
      <top style="thin">
        <color rgb="FF000000"/>
      </top>
      <bottom/>
    </border>
    <border>
      <left/>
      <right/>
      <top style="hair">
        <color rgb="FFC0C0C0"/>
      </top>
      <bottom style="hair">
        <color rgb="FFC0C0C0"/>
      </bottom>
    </border>
    <border>
      <left/>
      <right/>
      <top/>
      <bottom style="hair">
        <color rgb="FFC0C0C0"/>
      </bottom>
    </border>
    <border>
      <left style="thin">
        <color indexed="8"/>
      </left>
      <right style="thin">
        <color indexed="8"/>
      </right>
      <top style="thin">
        <color indexed="8"/>
      </top>
      <bottom/>
    </border>
    <border>
      <left style="thin"/>
      <right style="thin"/>
      <top style="thin"/>
      <bottom style="thin"/>
    </border>
    <border>
      <left/>
      <right/>
      <top style="thin">
        <color rgb="FF000000"/>
      </top>
      <bottom style="hair">
        <color rgb="FFC0C0C0"/>
      </bottom>
    </border>
    <border>
      <left/>
      <right/>
      <top style="hair">
        <color rgb="FFC0C0C0"/>
      </top>
      <bottom style="thin">
        <color rgb="FF000000"/>
      </bottom>
    </border>
    <border>
      <left/>
      <right/>
      <top style="thin">
        <color rgb="FF000000"/>
      </top>
      <bottom style="thin">
        <color rgb="FF000000"/>
      </bottom>
    </border>
    <border>
      <left style="thin"/>
      <right/>
      <top style="thin">
        <color rgb="FF000000"/>
      </top>
      <bottom style="thin">
        <color rgb="FF000000"/>
      </bottom>
    </border>
    <border>
      <left style="thin"/>
      <right/>
      <top/>
      <bottom/>
    </border>
    <border>
      <left style="thin"/>
      <right/>
      <top style="thin">
        <color rgb="FF000000"/>
      </top>
      <bottom style="hair">
        <color rgb="FFC0C0C0"/>
      </bottom>
    </border>
    <border>
      <left style="thin"/>
      <right/>
      <top style="hair">
        <color rgb="FFC0C0C0"/>
      </top>
      <bottom style="hair">
        <color rgb="FFC0C0C0"/>
      </bottom>
    </border>
    <border>
      <left style="thin"/>
      <right/>
      <top style="hair">
        <color rgb="FFC0C0C0"/>
      </top>
      <bottom style="thin">
        <color rgb="FF000000"/>
      </bottom>
    </border>
    <border>
      <left/>
      <right/>
      <top style="hair">
        <color rgb="FFC0C0C0"/>
      </top>
      <bottom/>
    </border>
    <border>
      <left/>
      <right/>
      <top/>
      <bottom style="thin">
        <color rgb="FF000000"/>
      </bottom>
    </border>
    <border>
      <left/>
      <right/>
      <top style="hair">
        <color rgb="FFC0C0C0"/>
      </top>
      <bottom style="thin"/>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style="thin">
        <color indexed="8"/>
      </left>
      <right/>
      <top style="thin">
        <color indexed="8"/>
      </top>
      <bottom style="thin">
        <color indexed="8"/>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border>
    <border>
      <left style="thin">
        <color indexed="8"/>
      </left>
      <right/>
      <top style="thin">
        <color indexed="8"/>
      </top>
      <bottom/>
    </border>
    <border>
      <left style="thin"/>
      <right/>
      <top style="thin"/>
      <bottom style="thin"/>
    </border>
    <border>
      <left style="thin">
        <color rgb="FFB0B0B0"/>
      </left>
      <right style="thin">
        <color rgb="FFB0B0B0"/>
      </right>
      <top style="thin">
        <color rgb="FFB0B0B0"/>
      </top>
      <bottom style="thin">
        <color rgb="FFB0B0B0"/>
      </bottom>
    </border>
    <border>
      <left style="hair">
        <color rgb="FFC0C0C0"/>
      </left>
      <right style="hair">
        <color rgb="FFC0C0C0"/>
      </right>
      <top style="hair">
        <color rgb="FFC0C0C0"/>
      </top>
      <bottom/>
    </border>
    <border>
      <left style="hair">
        <color rgb="FFC0C0C0"/>
      </left>
      <right/>
      <top style="hair">
        <color rgb="FFC0C0C0"/>
      </top>
      <bottom/>
    </border>
    <border>
      <left style="hair">
        <color rgb="FFC0C0C0"/>
      </left>
      <right style="hair">
        <color rgb="FFC0C0C0"/>
      </right>
      <top style="thin">
        <color rgb="FF000000"/>
      </top>
      <bottom style="hair">
        <color rgb="FFC0C0C0"/>
      </bottom>
    </border>
    <border>
      <left style="hair">
        <color rgb="FFC0C0C0"/>
      </left>
      <right/>
      <top style="thin">
        <color rgb="FF000000"/>
      </top>
      <bottom style="hair">
        <color rgb="FFC0C0C0"/>
      </bottom>
    </border>
    <border>
      <left style="hair">
        <color rgb="FFC0C0C0"/>
      </left>
      <right style="hair">
        <color rgb="FFC0C0C0"/>
      </right>
      <top style="hair">
        <color rgb="FFC0C0C0"/>
      </top>
      <bottom style="hair">
        <color rgb="FFC0C0C0"/>
      </bottom>
    </border>
    <border>
      <left style="hair">
        <color rgb="FFC0C0C0"/>
      </left>
      <right/>
      <top style="hair">
        <color rgb="FFC0C0C0"/>
      </top>
      <bottom style="hair">
        <color rgb="FFC0C0C0"/>
      </bottom>
    </border>
    <border>
      <left style="hair">
        <color rgb="FFA6A6A6"/>
      </left>
      <right/>
      <top style="thin"/>
      <bottom style="hair">
        <color rgb="FFC0C0C0"/>
      </bottom>
    </border>
    <border>
      <left/>
      <right/>
      <top style="thin"/>
      <bottom style="hair">
        <color rgb="FFC0C0C0"/>
      </bottom>
    </border>
    <border>
      <left/>
      <right/>
      <top style="hair">
        <color rgb="FFA6A6A6"/>
      </top>
      <bottom style="hair">
        <color rgb="FFA6A6A6"/>
      </bottom>
    </border>
    <border>
      <left/>
      <right/>
      <top/>
      <bottom style="thin"/>
    </border>
    <border>
      <left/>
      <right/>
      <top style="thin"/>
      <bottom/>
    </border>
  </borders>
  <cellStyleXfs count="2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pplyNumberFormat="0" applyFill="0" applyBorder="0" applyProtection="0">
      <alignment vertical="center"/>
    </xf>
    <xf numFmtId="0" fontId="2" fillId="0" borderId="0">
      <alignment/>
      <protection/>
    </xf>
    <xf numFmtId="168" fontId="5" fillId="0" borderId="0" applyFill="0" applyBorder="0" applyProtection="0">
      <alignment horizontal="right"/>
    </xf>
    <xf numFmtId="9" fontId="1" fillId="0" borderId="0" applyFont="0" applyFill="0" applyBorder="0" applyAlignment="0" applyProtection="0"/>
    <xf numFmtId="0" fontId="0" fillId="0" borderId="0">
      <alignment/>
      <protection/>
    </xf>
    <xf numFmtId="0" fontId="0" fillId="0" borderId="0">
      <alignment/>
      <protection/>
    </xf>
    <xf numFmtId="0" fontId="2" fillId="0" borderId="0" applyNumberFormat="0" applyFont="0" applyFill="0" applyBorder="0" applyProtection="0">
      <alignment vertical="center"/>
    </xf>
    <xf numFmtId="164" fontId="5" fillId="0" borderId="0" applyFont="0" applyFill="0" applyBorder="0" applyAlignment="0" applyProtection="0"/>
    <xf numFmtId="0" fontId="1"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20" borderId="1" applyNumberFormat="0" applyAlignment="0" applyProtection="0"/>
    <xf numFmtId="0" fontId="18" fillId="20" borderId="2" applyNumberFormat="0" applyAlignment="0" applyProtection="0"/>
    <xf numFmtId="0" fontId="1" fillId="21" borderId="0" applyNumberFormat="0" applyFont="0" applyBorder="0" applyAlignment="0" applyProtection="0"/>
    <xf numFmtId="0" fontId="19" fillId="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170" fontId="1" fillId="0" borderId="0" applyFont="0" applyFill="0" applyBorder="0" applyAlignment="0" applyProtection="0"/>
    <xf numFmtId="0" fontId="1" fillId="0" borderId="0">
      <alignment/>
      <protection/>
    </xf>
    <xf numFmtId="0" fontId="22" fillId="4" borderId="0" applyNumberFormat="0" applyBorder="0" applyAlignment="0" applyProtection="0"/>
    <xf numFmtId="0" fontId="1" fillId="0" borderId="0">
      <alignment/>
      <protection/>
    </xf>
    <xf numFmtId="0" fontId="1" fillId="22" borderId="4" applyNumberFormat="0" applyFont="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23" borderId="9" applyNumberFormat="0" applyAlignment="0" applyProtection="0"/>
    <xf numFmtId="9" fontId="0" fillId="0" borderId="0" applyFont="0" applyFill="0" applyBorder="0" applyAlignment="0" applyProtection="0"/>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168" fontId="9" fillId="0" borderId="0" applyFill="0" applyBorder="0" applyProtection="0">
      <alignment horizontal="right"/>
    </xf>
    <xf numFmtId="168" fontId="31" fillId="0" borderId="0" applyFill="0" applyBorder="0" applyProtection="0">
      <alignment horizontal="right"/>
    </xf>
    <xf numFmtId="165" fontId="2" fillId="0" borderId="0" applyFont="0" applyFill="0" applyBorder="0" applyAlignment="0" applyProtection="0"/>
    <xf numFmtId="9" fontId="2" fillId="0" borderId="0" applyFont="0" applyFill="0" applyBorder="0" applyAlignment="0" applyProtection="0"/>
    <xf numFmtId="0" fontId="0" fillId="0" borderId="0">
      <alignment/>
      <protection/>
    </xf>
    <xf numFmtId="0" fontId="5" fillId="0" borderId="0" applyNumberFormat="0" applyFill="0" applyBorder="0" applyProtection="0">
      <alignment vertical="center"/>
    </xf>
    <xf numFmtId="0" fontId="2" fillId="0" borderId="0">
      <alignment/>
      <protection/>
    </xf>
    <xf numFmtId="0" fontId="0" fillId="0" borderId="0">
      <alignment/>
      <protection/>
    </xf>
    <xf numFmtId="165" fontId="1" fillId="0" borderId="0" applyFont="0" applyFill="0" applyBorder="0" applyAlignment="0" applyProtection="0"/>
    <xf numFmtId="0" fontId="32" fillId="0" borderId="0" applyNumberFormat="0" applyFont="0" applyFill="0" applyBorder="0">
      <alignment/>
      <protection hidden="1"/>
    </xf>
    <xf numFmtId="9" fontId="1" fillId="0" borderId="0" applyFont="0" applyFill="0" applyBorder="0" applyAlignment="0" applyProtection="0"/>
    <xf numFmtId="0" fontId="1" fillId="0" borderId="0">
      <alignment/>
      <protection/>
    </xf>
    <xf numFmtId="0" fontId="1" fillId="0" borderId="0">
      <alignment/>
      <protection/>
    </xf>
    <xf numFmtId="168" fontId="5" fillId="0" borderId="0" applyFill="0" applyBorder="0" applyProtection="0">
      <alignment horizontal="right"/>
    </xf>
    <xf numFmtId="0" fontId="2" fillId="0" borderId="0">
      <alignment/>
      <protection/>
    </xf>
    <xf numFmtId="168" fontId="9" fillId="0" borderId="0" applyFill="0" applyBorder="0" applyProtection="0">
      <alignment horizontal="right"/>
    </xf>
    <xf numFmtId="9"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pplyNumberFormat="0" applyFont="0" applyFill="0" applyBorder="0" applyAlignment="0" applyProtection="0"/>
    <xf numFmtId="0" fontId="33" fillId="0" borderId="0" applyNumberFormat="0" applyFill="0" applyBorder="0" applyAlignment="0" applyProtection="0"/>
    <xf numFmtId="0" fontId="1" fillId="0" borderId="0" applyNumberFormat="0" applyFont="0" applyFill="0" applyBorder="0" applyAlignment="0" applyProtection="0"/>
    <xf numFmtId="0" fontId="2" fillId="0" borderId="0">
      <alignment/>
      <protection/>
    </xf>
    <xf numFmtId="9" fontId="2"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23" fillId="3" borderId="0" applyNumberFormat="0" applyBorder="0" applyAlignment="0" applyProtection="0"/>
    <xf numFmtId="0" fontId="18" fillId="20" borderId="2" applyNumberFormat="0" applyAlignment="0" applyProtection="0"/>
    <xf numFmtId="0" fontId="18" fillId="20" borderId="2" applyNumberFormat="0" applyAlignment="0" applyProtection="0"/>
    <xf numFmtId="0" fontId="30" fillId="23" borderId="9"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19" fillId="7" borderId="2" applyNumberFormat="0" applyAlignment="0" applyProtection="0"/>
    <xf numFmtId="0" fontId="19" fillId="7" borderId="2" applyNumberFormat="0" applyAlignment="0" applyProtection="0"/>
    <xf numFmtId="0" fontId="28" fillId="0" borderId="8" applyNumberFormat="0" applyFill="0" applyAlignment="0" applyProtection="0"/>
    <xf numFmtId="0" fontId="34" fillId="24" borderId="0" applyNumberFormat="0" applyBorder="0" applyAlignment="0" applyProtection="0"/>
    <xf numFmtId="0" fontId="1" fillId="0" borderId="0" applyNumberFormat="0" applyFont="0" applyFill="0" applyBorder="0" applyAlignment="0" applyProtection="0"/>
    <xf numFmtId="0" fontId="1" fillId="0" borderId="0">
      <alignment/>
      <protection/>
    </xf>
    <xf numFmtId="0" fontId="1" fillId="0" borderId="0">
      <alignment/>
      <protection/>
    </xf>
    <xf numFmtId="0" fontId="1" fillId="22" borderId="4" applyNumberFormat="0" applyFont="0" applyAlignment="0" applyProtection="0"/>
    <xf numFmtId="0" fontId="1" fillId="22" borderId="4" applyNumberFormat="0" applyFont="0" applyAlignment="0" applyProtection="0"/>
    <xf numFmtId="168" fontId="5" fillId="0" borderId="0" applyFill="0" applyBorder="0" applyProtection="0">
      <alignment horizontal="right"/>
    </xf>
    <xf numFmtId="0" fontId="17" fillId="20" borderId="1" applyNumberFormat="0" applyAlignment="0" applyProtection="0"/>
    <xf numFmtId="0" fontId="17" fillId="20" borderId="1" applyNumberFormat="0" applyAlignment="0" applyProtection="0"/>
    <xf numFmtId="0" fontId="1" fillId="0" borderId="0">
      <alignment/>
      <protection/>
    </xf>
    <xf numFmtId="0" fontId="0" fillId="0" borderId="0">
      <alignment/>
      <protection/>
    </xf>
    <xf numFmtId="0" fontId="2" fillId="0" borderId="0">
      <alignment/>
      <protection/>
    </xf>
    <xf numFmtId="0" fontId="32" fillId="25" borderId="0" applyNumberFormat="0" applyFont="0" applyBorder="0">
      <alignment/>
      <protection hidden="1"/>
    </xf>
    <xf numFmtId="0" fontId="24" fillId="0" borderId="0" applyNumberFormat="0" applyFill="0" applyBorder="0" applyAlignment="0" applyProtection="0"/>
    <xf numFmtId="0" fontId="20" fillId="0" borderId="3" applyNumberFormat="0" applyFill="0" applyAlignment="0" applyProtection="0"/>
    <xf numFmtId="0" fontId="20" fillId="0" borderId="3" applyNumberFormat="0" applyFill="0" applyAlignment="0" applyProtection="0"/>
    <xf numFmtId="0" fontId="29" fillId="0" borderId="0" applyNumberFormat="0" applyFill="0" applyBorder="0" applyAlignment="0" applyProtection="0"/>
    <xf numFmtId="0" fontId="1" fillId="0" borderId="0">
      <alignment/>
      <protection/>
    </xf>
    <xf numFmtId="0" fontId="35" fillId="0" borderId="0" applyNumberFormat="0" applyFill="0" applyBorder="0" applyAlignment="0" applyProtection="0"/>
    <xf numFmtId="0" fontId="0" fillId="0" borderId="0">
      <alignment/>
      <protection/>
    </xf>
    <xf numFmtId="0" fontId="14" fillId="0" borderId="10" applyNumberFormat="0" applyFill="0" applyAlignment="0" applyProtection="0"/>
    <xf numFmtId="0" fontId="14" fillId="0" borderId="10" applyNumberFormat="0" applyFill="0" applyAlignment="0" applyProtection="0"/>
    <xf numFmtId="0" fontId="13" fillId="26"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36" fillId="27" borderId="0" applyNumberFormat="0" applyBorder="0">
      <alignment/>
      <protection locked="0"/>
    </xf>
    <xf numFmtId="0" fontId="37" fillId="28" borderId="0" applyNumberFormat="0" applyBorder="0">
      <alignment/>
      <protection locked="0"/>
    </xf>
    <xf numFmtId="0" fontId="0" fillId="0" borderId="0">
      <alignment/>
      <protection/>
    </xf>
    <xf numFmtId="0" fontId="0" fillId="0" borderId="0">
      <alignment/>
      <protection/>
    </xf>
    <xf numFmtId="0" fontId="17" fillId="20" borderId="1" applyNumberFormat="0" applyAlignment="0" applyProtection="0"/>
    <xf numFmtId="0" fontId="18" fillId="20" borderId="2" applyNumberFormat="0" applyAlignment="0" applyProtection="0"/>
    <xf numFmtId="165" fontId="2" fillId="0" borderId="0" applyFont="0" applyFill="0" applyBorder="0" applyAlignment="0" applyProtection="0"/>
    <xf numFmtId="0" fontId="19" fillId="7" borderId="2" applyNumberFormat="0" applyAlignment="0" applyProtection="0"/>
    <xf numFmtId="0" fontId="20" fillId="0" borderId="3" applyNumberFormat="0" applyFill="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Protection="0">
      <alignment vertical="center"/>
    </xf>
    <xf numFmtId="0" fontId="2" fillId="0" borderId="0">
      <alignment/>
      <protection/>
    </xf>
    <xf numFmtId="0" fontId="1" fillId="22"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5" fontId="1" fillId="0" borderId="0" applyFont="0" applyFill="0" applyBorder="0" applyAlignment="0" applyProtection="0"/>
    <xf numFmtId="165" fontId="2" fillId="0" borderId="0" applyFont="0" applyFill="0" applyBorder="0" applyAlignment="0" applyProtection="0"/>
    <xf numFmtId="0" fontId="39" fillId="0" borderId="0" applyNumberFormat="0" applyFill="0" applyBorder="0" applyAlignment="0" applyProtection="0"/>
    <xf numFmtId="0" fontId="2" fillId="0" borderId="0" applyNumberFormat="0" applyFont="0" applyFill="0" applyBorder="0" applyProtection="0">
      <alignment vertical="center"/>
    </xf>
    <xf numFmtId="0" fontId="0" fillId="0" borderId="0">
      <alignment/>
      <protection/>
    </xf>
    <xf numFmtId="0" fontId="40" fillId="0" borderId="0" applyNumberFormat="0" applyBorder="0" applyAlignment="0">
      <protection/>
    </xf>
    <xf numFmtId="0" fontId="41" fillId="0" borderId="0">
      <alignment/>
      <protection/>
    </xf>
    <xf numFmtId="0" fontId="2" fillId="0" borderId="0">
      <alignment/>
      <protection/>
    </xf>
    <xf numFmtId="0" fontId="2" fillId="0" borderId="0">
      <alignment/>
      <protection/>
    </xf>
    <xf numFmtId="0" fontId="47" fillId="0" borderId="0">
      <alignment/>
      <protection/>
    </xf>
  </cellStyleXfs>
  <cellXfs count="303">
    <xf numFmtId="0" fontId="0" fillId="0" borderId="0" xfId="0"/>
    <xf numFmtId="0" fontId="7" fillId="0" borderId="0" xfId="21" applyFont="1" applyFill="1" applyBorder="1" applyAlignment="1">
      <alignment vertical="center"/>
    </xf>
    <xf numFmtId="0" fontId="5" fillId="0" borderId="0" xfId="21" applyFont="1" applyBorder="1" applyAlignment="1">
      <alignment vertical="center"/>
    </xf>
    <xf numFmtId="0" fontId="5" fillId="29" borderId="0" xfId="0" applyFont="1" applyFill="1"/>
    <xf numFmtId="0" fontId="5" fillId="29" borderId="0" xfId="0" applyFont="1" applyFill="1" applyBorder="1"/>
    <xf numFmtId="0" fontId="5" fillId="0" borderId="0" xfId="0" applyFont="1"/>
    <xf numFmtId="3" fontId="11" fillId="0" borderId="0" xfId="21" applyNumberFormat="1" applyFont="1" applyFill="1" applyBorder="1" applyAlignment="1" quotePrefix="1">
      <alignment horizontal="right" vertical="center" wrapText="1"/>
    </xf>
    <xf numFmtId="0" fontId="5" fillId="29" borderId="0" xfId="0" applyFont="1" applyFill="1" applyAlignment="1">
      <alignment horizontal="left" vertical="center"/>
    </xf>
    <xf numFmtId="2" fontId="5" fillId="0" borderId="0" xfId="21" applyNumberFormat="1" applyFont="1" applyFill="1" applyBorder="1" applyAlignment="1">
      <alignment vertical="center"/>
    </xf>
    <xf numFmtId="0" fontId="5" fillId="8" borderId="11" xfId="0" applyNumberFormat="1" applyFont="1" applyFill="1" applyBorder="1" applyAlignment="1">
      <alignment/>
    </xf>
    <xf numFmtId="0" fontId="5" fillId="0" borderId="0" xfId="0" applyNumberFormat="1" applyFont="1" applyFill="1" applyBorder="1" applyAlignment="1">
      <alignment/>
    </xf>
    <xf numFmtId="0" fontId="5" fillId="0" borderId="0" xfId="21" applyFont="1" applyFill="1" applyBorder="1" applyAlignment="1">
      <alignment vertical="center"/>
    </xf>
    <xf numFmtId="166" fontId="5" fillId="0" borderId="0" xfId="21" applyNumberFormat="1" applyFont="1" applyFill="1" applyBorder="1" applyAlignment="1">
      <alignment vertical="center"/>
    </xf>
    <xf numFmtId="0" fontId="5" fillId="0" borderId="0" xfId="88" applyFont="1" applyAlignment="1">
      <alignment vertical="center"/>
    </xf>
    <xf numFmtId="0" fontId="5" fillId="0" borderId="0" xfId="21" applyFont="1" applyFill="1" applyBorder="1" applyAlignment="1">
      <alignment horizontal="left" vertical="center"/>
    </xf>
    <xf numFmtId="0" fontId="5" fillId="29" borderId="0" xfId="181" applyFont="1" applyFill="1" applyBorder="1">
      <alignment/>
      <protection/>
    </xf>
    <xf numFmtId="0" fontId="5" fillId="0" borderId="0" xfId="88" applyFont="1" applyFill="1" applyBorder="1" applyAlignment="1">
      <alignment vertical="center"/>
    </xf>
    <xf numFmtId="0" fontId="4" fillId="0" borderId="0" xfId="88" applyFont="1" applyFill="1" applyBorder="1" applyAlignment="1">
      <alignment vertical="center"/>
    </xf>
    <xf numFmtId="3" fontId="5" fillId="0" borderId="0" xfId="88" applyNumberFormat="1" applyFont="1" applyFill="1" applyBorder="1" applyAlignment="1">
      <alignment vertical="center"/>
    </xf>
    <xf numFmtId="0" fontId="4" fillId="0" borderId="0" xfId="88" applyFont="1" applyFill="1" applyBorder="1" applyAlignment="1">
      <alignment horizontal="left"/>
    </xf>
    <xf numFmtId="2" fontId="5" fillId="0" borderId="0" xfId="88" applyNumberFormat="1" applyFont="1" applyFill="1" applyBorder="1" applyAlignment="1">
      <alignment horizontal="left"/>
    </xf>
    <xf numFmtId="166" fontId="5" fillId="0" borderId="0" xfId="88" applyNumberFormat="1" applyFont="1" applyFill="1" applyBorder="1" applyAlignment="1">
      <alignment vertical="center"/>
    </xf>
    <xf numFmtId="0" fontId="38" fillId="0" borderId="0" xfId="88" applyFont="1" applyFill="1" applyBorder="1" applyAlignment="1">
      <alignment vertical="center"/>
    </xf>
    <xf numFmtId="166" fontId="5" fillId="0" borderId="0" xfId="88" applyNumberFormat="1" applyFont="1" applyFill="1" applyBorder="1" applyAlignment="1">
      <alignment horizontal="right"/>
    </xf>
    <xf numFmtId="2" fontId="4" fillId="0" borderId="0" xfId="88" applyNumberFormat="1" applyFont="1" applyFill="1" applyBorder="1" applyAlignment="1">
      <alignment vertical="center"/>
    </xf>
    <xf numFmtId="0" fontId="4" fillId="0" borderId="0" xfId="88" applyFont="1" applyFill="1" applyBorder="1" applyAlignment="1">
      <alignment horizontal="right"/>
    </xf>
    <xf numFmtId="1" fontId="5" fillId="0" borderId="0" xfId="88" applyNumberFormat="1" applyFont="1" applyFill="1" applyBorder="1" applyAlignment="1">
      <alignment vertical="center"/>
    </xf>
    <xf numFmtId="1" fontId="4" fillId="0" borderId="0" xfId="88" applyNumberFormat="1" applyFont="1" applyFill="1" applyBorder="1" applyAlignment="1">
      <alignment vertical="center"/>
    </xf>
    <xf numFmtId="1" fontId="5" fillId="0" borderId="0" xfId="88" applyNumberFormat="1" applyFont="1" applyFill="1" applyBorder="1" applyAlignment="1">
      <alignment horizontal="right"/>
    </xf>
    <xf numFmtId="0" fontId="5" fillId="29" borderId="0" xfId="181" applyFont="1" applyFill="1">
      <alignment/>
      <protection/>
    </xf>
    <xf numFmtId="0" fontId="38" fillId="29" borderId="0" xfId="181" applyFont="1" applyFill="1">
      <alignment/>
      <protection/>
    </xf>
    <xf numFmtId="3" fontId="5" fillId="29" borderId="0" xfId="181" applyNumberFormat="1" applyFont="1" applyFill="1">
      <alignment/>
      <protection/>
    </xf>
    <xf numFmtId="0" fontId="4" fillId="29" borderId="0" xfId="181" applyFont="1" applyFill="1">
      <alignment/>
      <protection/>
    </xf>
    <xf numFmtId="167" fontId="5" fillId="0" borderId="0" xfId="21" applyNumberFormat="1" applyFont="1" applyFill="1" applyBorder="1" applyAlignment="1">
      <alignment horizontal="right" indent="1"/>
    </xf>
    <xf numFmtId="0" fontId="4" fillId="29" borderId="0" xfId="181" applyFont="1" applyFill="1" applyBorder="1" applyAlignment="1">
      <alignment horizontal="left"/>
      <protection/>
    </xf>
    <xf numFmtId="0" fontId="9" fillId="29" borderId="0" xfId="181" applyFont="1" applyFill="1" applyAlignment="1">
      <alignment horizontal="left" vertical="center"/>
      <protection/>
    </xf>
    <xf numFmtId="0" fontId="5" fillId="29" borderId="0" xfId="181" applyFont="1" applyFill="1" applyAlignment="1">
      <alignment horizontal="left" vertical="center"/>
      <protection/>
    </xf>
    <xf numFmtId="0" fontId="4" fillId="30" borderId="12" xfId="181" applyFont="1" applyFill="1" applyBorder="1" applyAlignment="1">
      <alignment horizontal="left"/>
      <protection/>
    </xf>
    <xf numFmtId="0" fontId="4" fillId="30" borderId="12" xfId="181" applyFont="1" applyFill="1" applyBorder="1" applyAlignment="1">
      <alignment horizontal="center"/>
      <protection/>
    </xf>
    <xf numFmtId="0" fontId="4" fillId="0" borderId="13" xfId="188" applyFont="1" applyBorder="1" applyAlignment="1">
      <alignment horizontal="left"/>
      <protection/>
    </xf>
    <xf numFmtId="0" fontId="8" fillId="0" borderId="0" xfId="181" applyFont="1" applyAlignment="1">
      <alignment vertical="center"/>
      <protection/>
    </xf>
    <xf numFmtId="0" fontId="4" fillId="29" borderId="0" xfId="181" applyFont="1" applyFill="1" applyBorder="1" applyAlignment="1">
      <alignment horizontal="center"/>
      <protection/>
    </xf>
    <xf numFmtId="0" fontId="4" fillId="29" borderId="0" xfId="188" applyFont="1" applyFill="1" applyBorder="1" applyAlignment="1">
      <alignment horizontal="left"/>
      <protection/>
    </xf>
    <xf numFmtId="169" fontId="5" fillId="29" borderId="0" xfId="181" applyNumberFormat="1" applyFont="1" applyFill="1" applyBorder="1" applyAlignment="1">
      <alignment horizontal="right" indent="1"/>
      <protection/>
    </xf>
    <xf numFmtId="0" fontId="5" fillId="8" borderId="11" xfId="90" applyNumberFormat="1" applyFont="1" applyFill="1" applyBorder="1" applyAlignment="1">
      <alignment/>
      <protection/>
    </xf>
    <xf numFmtId="0" fontId="4" fillId="29" borderId="14" xfId="0" applyFont="1" applyFill="1" applyBorder="1" applyAlignment="1">
      <alignment horizontal="left"/>
    </xf>
    <xf numFmtId="0" fontId="4" fillId="29" borderId="13" xfId="0" applyFont="1" applyFill="1" applyBorder="1" applyAlignment="1">
      <alignment horizontal="left"/>
    </xf>
    <xf numFmtId="0" fontId="5" fillId="8" borderId="15" xfId="90" applyNumberFormat="1" applyFont="1" applyFill="1" applyBorder="1" applyAlignment="1">
      <alignment/>
      <protection/>
    </xf>
    <xf numFmtId="0" fontId="5" fillId="8" borderId="16" xfId="90" applyNumberFormat="1" applyFont="1" applyFill="1" applyBorder="1" applyAlignment="1">
      <alignment/>
      <protection/>
    </xf>
    <xf numFmtId="0" fontId="4" fillId="29" borderId="17" xfId="181" applyFont="1" applyFill="1" applyBorder="1" applyAlignment="1">
      <alignment horizontal="left"/>
      <protection/>
    </xf>
    <xf numFmtId="0" fontId="4" fillId="29" borderId="18" xfId="181" applyFont="1" applyFill="1" applyBorder="1" applyAlignment="1">
      <alignment horizontal="left"/>
      <protection/>
    </xf>
    <xf numFmtId="3" fontId="5" fillId="29" borderId="17" xfId="181" applyNumberFormat="1" applyFont="1" applyFill="1" applyBorder="1">
      <alignment/>
      <protection/>
    </xf>
    <xf numFmtId="3" fontId="5" fillId="29" borderId="18" xfId="181" applyNumberFormat="1" applyFont="1" applyFill="1" applyBorder="1">
      <alignment/>
      <protection/>
    </xf>
    <xf numFmtId="3" fontId="5" fillId="29" borderId="16" xfId="181" applyNumberFormat="1" applyFont="1" applyFill="1" applyBorder="1">
      <alignment/>
      <protection/>
    </xf>
    <xf numFmtId="0" fontId="4" fillId="30" borderId="0" xfId="21" applyFont="1" applyFill="1" applyBorder="1" applyAlignment="1">
      <alignment horizontal="center"/>
    </xf>
    <xf numFmtId="0" fontId="5" fillId="0" borderId="0" xfId="21" applyFont="1" applyFill="1" applyBorder="1" applyAlignment="1" quotePrefix="1">
      <alignment vertical="center"/>
    </xf>
    <xf numFmtId="0" fontId="8" fillId="0" borderId="0" xfId="21" applyFont="1" applyFill="1" applyBorder="1" applyAlignment="1">
      <alignment vertical="center"/>
    </xf>
    <xf numFmtId="0" fontId="4" fillId="29" borderId="0" xfId="0" applyFont="1" applyFill="1"/>
    <xf numFmtId="0" fontId="5" fillId="0" borderId="0" xfId="0" applyFont="1" applyAlignment="1">
      <alignment vertical="center" wrapText="1"/>
    </xf>
    <xf numFmtId="0" fontId="4" fillId="30" borderId="0" xfId="21" applyFont="1" applyFill="1" applyBorder="1" applyAlignment="1">
      <alignment horizontal="center" vertical="top"/>
    </xf>
    <xf numFmtId="0" fontId="5" fillId="0" borderId="0" xfId="21" applyFont="1" applyFill="1" applyBorder="1" applyAlignment="1">
      <alignment vertical="top"/>
    </xf>
    <xf numFmtId="0" fontId="4" fillId="0" borderId="0" xfId="0" applyNumberFormat="1" applyFont="1" applyFill="1" applyBorder="1" applyAlignment="1">
      <alignment horizontal="left"/>
    </xf>
    <xf numFmtId="3" fontId="5" fillId="0" borderId="0" xfId="0" applyNumberFormat="1" applyFont="1" applyFill="1" applyBorder="1" applyAlignment="1">
      <alignment horizontal="right" indent="2"/>
    </xf>
    <xf numFmtId="0" fontId="5" fillId="0" borderId="0" xfId="21" applyFont="1" applyBorder="1" applyAlignment="1">
      <alignment vertical="top"/>
    </xf>
    <xf numFmtId="0" fontId="4" fillId="31" borderId="12" xfId="0" applyNumberFormat="1" applyFont="1" applyFill="1" applyBorder="1" applyAlignment="1">
      <alignment horizontal="left" vertical="top"/>
    </xf>
    <xf numFmtId="0" fontId="4" fillId="0" borderId="17" xfId="0" applyNumberFormat="1" applyFont="1" applyFill="1" applyBorder="1" applyAlignment="1">
      <alignment horizontal="left" vertical="top"/>
    </xf>
    <xf numFmtId="0" fontId="4" fillId="0" borderId="13" xfId="0" applyNumberFormat="1" applyFont="1" applyFill="1" applyBorder="1" applyAlignment="1">
      <alignment horizontal="left" vertical="top"/>
    </xf>
    <xf numFmtId="0" fontId="7" fillId="0" borderId="0" xfId="21" applyFont="1" applyFill="1" applyBorder="1" applyAlignment="1">
      <alignment vertical="top"/>
    </xf>
    <xf numFmtId="0" fontId="4" fillId="0" borderId="18" xfId="0" applyNumberFormat="1" applyFont="1" applyFill="1" applyBorder="1" applyAlignment="1">
      <alignment horizontal="left" vertical="top"/>
    </xf>
    <xf numFmtId="0" fontId="38" fillId="30" borderId="12" xfId="21" applyFont="1" applyFill="1" applyBorder="1" applyAlignment="1">
      <alignment horizontal="center" vertical="top"/>
    </xf>
    <xf numFmtId="0" fontId="5" fillId="0" borderId="0" xfId="21" applyFont="1" applyBorder="1" applyAlignment="1">
      <alignment/>
    </xf>
    <xf numFmtId="0" fontId="3" fillId="0" borderId="0" xfId="0" applyFont="1" applyBorder="1"/>
    <xf numFmtId="0" fontId="9" fillId="0" borderId="0" xfId="0" applyFont="1" applyBorder="1"/>
    <xf numFmtId="0" fontId="5" fillId="0" borderId="0" xfId="0" applyFont="1" applyBorder="1"/>
    <xf numFmtId="0" fontId="5" fillId="0" borderId="0" xfId="0" applyFont="1" applyBorder="1" applyAlignment="1">
      <alignment/>
    </xf>
    <xf numFmtId="0" fontId="43" fillId="0" borderId="0" xfId="206" applyFont="1" applyFill="1" applyBorder="1" applyAlignment="1">
      <alignment/>
      <protection/>
    </xf>
    <xf numFmtId="0" fontId="5" fillId="0" borderId="0" xfId="206" applyFont="1" applyFill="1" applyBorder="1" applyAlignment="1">
      <alignment/>
      <protection/>
    </xf>
    <xf numFmtId="0" fontId="46" fillId="32" borderId="19" xfId="206" applyFont="1" applyFill="1" applyBorder="1" applyAlignment="1">
      <alignment horizontal="center"/>
      <protection/>
    </xf>
    <xf numFmtId="0" fontId="42" fillId="31" borderId="0" xfId="206" applyFont="1" applyFill="1" applyBorder="1" applyAlignment="1">
      <alignment wrapText="1"/>
      <protection/>
    </xf>
    <xf numFmtId="0" fontId="42" fillId="31" borderId="0" xfId="206" applyFont="1" applyFill="1" applyBorder="1" applyAlignment="1">
      <alignment/>
      <protection/>
    </xf>
    <xf numFmtId="0" fontId="11" fillId="0" borderId="17" xfId="0" applyFont="1" applyBorder="1" applyAlignment="1">
      <alignment vertical="center" wrapText="1"/>
    </xf>
    <xf numFmtId="0" fontId="11" fillId="0" borderId="13" xfId="0" applyFont="1" applyBorder="1" applyAlignment="1">
      <alignment vertical="center" wrapText="1"/>
    </xf>
    <xf numFmtId="0" fontId="11" fillId="0" borderId="18" xfId="0" applyFont="1" applyBorder="1" applyAlignment="1">
      <alignment vertical="center" wrapText="1"/>
    </xf>
    <xf numFmtId="0" fontId="42" fillId="0" borderId="17" xfId="206" applyFont="1" applyFill="1" applyBorder="1" applyAlignment="1">
      <alignment/>
      <protection/>
    </xf>
    <xf numFmtId="0" fontId="42" fillId="0" borderId="13" xfId="206" applyFont="1" applyFill="1" applyBorder="1" applyAlignment="1">
      <alignment/>
      <protection/>
    </xf>
    <xf numFmtId="0" fontId="11" fillId="0" borderId="13" xfId="0" applyFont="1" applyBorder="1" applyAlignment="1">
      <alignment vertical="center"/>
    </xf>
    <xf numFmtId="0" fontId="42" fillId="0" borderId="18" xfId="206" applyFont="1" applyFill="1" applyBorder="1" applyAlignment="1">
      <alignment/>
      <protection/>
    </xf>
    <xf numFmtId="0" fontId="11" fillId="0" borderId="18" xfId="0" applyFont="1" applyBorder="1" applyAlignment="1">
      <alignment vertical="center"/>
    </xf>
    <xf numFmtId="0" fontId="46" fillId="0" borderId="17" xfId="206" applyFont="1" applyFill="1" applyBorder="1" applyAlignment="1">
      <alignment horizontal="left" wrapText="1"/>
      <protection/>
    </xf>
    <xf numFmtId="0" fontId="46" fillId="0" borderId="13" xfId="206" applyFont="1" applyFill="1" applyBorder="1" applyAlignment="1">
      <alignment horizontal="left" wrapText="1"/>
      <protection/>
    </xf>
    <xf numFmtId="0" fontId="46" fillId="0" borderId="18" xfId="206" applyFont="1" applyFill="1" applyBorder="1" applyAlignment="1">
      <alignment horizontal="left" wrapText="1"/>
      <protection/>
    </xf>
    <xf numFmtId="0" fontId="46" fillId="31" borderId="0" xfId="206" applyFont="1" applyFill="1" applyBorder="1" applyAlignment="1">
      <alignment horizontal="left"/>
      <protection/>
    </xf>
    <xf numFmtId="0" fontId="46" fillId="0" borderId="17" xfId="206" applyFont="1" applyFill="1" applyBorder="1" applyAlignment="1">
      <alignment horizontal="left"/>
      <protection/>
    </xf>
    <xf numFmtId="0" fontId="46" fillId="0" borderId="13" xfId="206" applyFont="1" applyFill="1" applyBorder="1" applyAlignment="1">
      <alignment horizontal="left"/>
      <protection/>
    </xf>
    <xf numFmtId="0" fontId="46" fillId="0" borderId="18" xfId="206" applyFont="1" applyFill="1" applyBorder="1" applyAlignment="1">
      <alignment horizontal="left"/>
      <protection/>
    </xf>
    <xf numFmtId="0" fontId="46" fillId="31" borderId="0" xfId="206" applyFont="1" applyFill="1" applyBorder="1" applyAlignment="1">
      <alignment horizontal="left" wrapText="1"/>
      <protection/>
    </xf>
    <xf numFmtId="0" fontId="46" fillId="32" borderId="20" xfId="206" applyFont="1" applyFill="1" applyBorder="1" applyAlignment="1">
      <alignment horizontal="center"/>
      <protection/>
    </xf>
    <xf numFmtId="0" fontId="46" fillId="31" borderId="21" xfId="206" applyFont="1" applyFill="1" applyBorder="1" applyAlignment="1">
      <alignment horizontal="left"/>
      <protection/>
    </xf>
    <xf numFmtId="0" fontId="46" fillId="0" borderId="22" xfId="206" applyFont="1" applyFill="1" applyBorder="1" applyAlignment="1">
      <alignment horizontal="left"/>
      <protection/>
    </xf>
    <xf numFmtId="0" fontId="46" fillId="0" borderId="23" xfId="206" applyFont="1" applyFill="1" applyBorder="1" applyAlignment="1">
      <alignment horizontal="left"/>
      <protection/>
    </xf>
    <xf numFmtId="0" fontId="46" fillId="0" borderId="24" xfId="206" applyFont="1" applyFill="1" applyBorder="1" applyAlignment="1">
      <alignment horizontal="left"/>
      <protection/>
    </xf>
    <xf numFmtId="0" fontId="5" fillId="0" borderId="21" xfId="0" applyFont="1" applyBorder="1" applyAlignment="1">
      <alignment/>
    </xf>
    <xf numFmtId="0" fontId="4" fillId="31" borderId="17" xfId="21" applyFont="1" applyFill="1" applyBorder="1" applyAlignment="1">
      <alignment horizontal="left" vertical="center" wrapText="1"/>
    </xf>
    <xf numFmtId="0" fontId="4" fillId="31" borderId="25" xfId="21" applyFont="1" applyFill="1" applyBorder="1" applyAlignment="1">
      <alignment horizontal="left" vertical="center" wrapText="1"/>
    </xf>
    <xf numFmtId="0" fontId="4" fillId="0" borderId="17" xfId="21" applyFont="1" applyFill="1" applyBorder="1" applyAlignment="1">
      <alignment horizontal="left" vertical="center" wrapText="1" indent="1"/>
    </xf>
    <xf numFmtId="0" fontId="4" fillId="0" borderId="13" xfId="21" applyFont="1" applyFill="1" applyBorder="1" applyAlignment="1">
      <alignment horizontal="left" vertical="center" wrapText="1" indent="1"/>
    </xf>
    <xf numFmtId="0" fontId="4" fillId="0" borderId="18" xfId="21" applyFont="1" applyFill="1" applyBorder="1" applyAlignment="1">
      <alignment horizontal="left" vertical="center" wrapText="1" indent="1"/>
    </xf>
    <xf numFmtId="0" fontId="5" fillId="29" borderId="0" xfId="0" applyFont="1" applyFill="1" applyAlignment="1">
      <alignment horizontal="left"/>
    </xf>
    <xf numFmtId="0" fontId="3" fillId="0" borderId="0" xfId="0" applyFont="1" applyBorder="1" applyAlignment="1">
      <alignment horizontal="left"/>
    </xf>
    <xf numFmtId="0" fontId="4" fillId="0" borderId="14" xfId="188" applyFont="1" applyBorder="1" applyAlignment="1">
      <alignment horizontal="left"/>
      <protection/>
    </xf>
    <xf numFmtId="0" fontId="4" fillId="31" borderId="12" xfId="188" applyFont="1" applyFill="1" applyBorder="1" applyAlignment="1">
      <alignment horizontal="left"/>
      <protection/>
    </xf>
    <xf numFmtId="0" fontId="4" fillId="31" borderId="26" xfId="0" applyFont="1" applyFill="1" applyBorder="1" applyAlignment="1">
      <alignment horizontal="left"/>
    </xf>
    <xf numFmtId="0" fontId="4" fillId="31" borderId="12" xfId="0" applyFont="1" applyFill="1" applyBorder="1" applyAlignment="1">
      <alignment horizontal="left"/>
    </xf>
    <xf numFmtId="0" fontId="4" fillId="30" borderId="12" xfId="0" applyFont="1" applyFill="1" applyBorder="1" applyAlignment="1">
      <alignment horizontal="center"/>
    </xf>
    <xf numFmtId="0" fontId="4" fillId="0" borderId="27" xfId="188" applyFont="1" applyBorder="1" applyAlignment="1">
      <alignment horizontal="left"/>
      <protection/>
    </xf>
    <xf numFmtId="0" fontId="4" fillId="29" borderId="27" xfId="0" applyFont="1" applyFill="1" applyBorder="1" applyAlignment="1">
      <alignment horizontal="left"/>
    </xf>
    <xf numFmtId="0" fontId="4" fillId="0" borderId="13" xfId="21" applyFont="1" applyFill="1" applyBorder="1" applyAlignment="1" quotePrefix="1">
      <alignment horizontal="left" vertical="center" wrapText="1" indent="1"/>
    </xf>
    <xf numFmtId="10" fontId="5" fillId="29" borderId="0" xfId="181" applyNumberFormat="1" applyFont="1" applyFill="1">
      <alignment/>
      <protection/>
    </xf>
    <xf numFmtId="166" fontId="10" fillId="29" borderId="0" xfId="0" applyNumberFormat="1" applyFont="1" applyFill="1"/>
    <xf numFmtId="166" fontId="5" fillId="29" borderId="0" xfId="0" applyNumberFormat="1" applyFont="1" applyFill="1"/>
    <xf numFmtId="10" fontId="5" fillId="29" borderId="0" xfId="0" applyNumberFormat="1" applyFont="1" applyFill="1"/>
    <xf numFmtId="169" fontId="5" fillId="29" borderId="0" xfId="0" applyNumberFormat="1" applyFont="1" applyFill="1"/>
    <xf numFmtId="0" fontId="5" fillId="29" borderId="0" xfId="0" applyFont="1" applyFill="1" applyAlignment="1">
      <alignment horizontal="right"/>
    </xf>
    <xf numFmtId="0" fontId="4" fillId="29" borderId="0" xfId="0" applyFont="1" applyFill="1" applyBorder="1" applyAlignment="1">
      <alignment horizontal="left"/>
    </xf>
    <xf numFmtId="0" fontId="4" fillId="0" borderId="0" xfId="21" applyFont="1" applyFill="1" applyBorder="1" applyAlignment="1">
      <alignment horizontal="left"/>
    </xf>
    <xf numFmtId="0" fontId="4" fillId="29" borderId="0" xfId="181" applyFont="1" applyFill="1" applyBorder="1" applyAlignment="1" quotePrefix="1">
      <alignment horizontal="left"/>
      <protection/>
    </xf>
    <xf numFmtId="0" fontId="5" fillId="0" borderId="0" xfId="0" applyNumberFormat="1" applyFont="1" applyFill="1" applyBorder="1" applyAlignment="1" quotePrefix="1">
      <alignment horizontal="left"/>
    </xf>
    <xf numFmtId="0" fontId="8" fillId="0" borderId="0" xfId="181" applyFont="1" applyAlignment="1" quotePrefix="1">
      <alignment horizontal="left" vertical="center"/>
      <protection/>
    </xf>
    <xf numFmtId="0" fontId="5" fillId="0" borderId="0" xfId="0" applyFont="1" applyAlignment="1" quotePrefix="1">
      <alignment horizontal="left"/>
    </xf>
    <xf numFmtId="0" fontId="5" fillId="0" borderId="0" xfId="209" applyFont="1">
      <alignment/>
      <protection/>
    </xf>
    <xf numFmtId="0" fontId="42" fillId="0" borderId="0" xfId="209" applyFont="1">
      <alignment/>
      <protection/>
    </xf>
    <xf numFmtId="0" fontId="42" fillId="8" borderId="16" xfId="209" applyFont="1" applyFill="1" applyBorder="1">
      <alignment/>
      <protection/>
    </xf>
    <xf numFmtId="172" fontId="42" fillId="0" borderId="16" xfId="209" applyNumberFormat="1" applyFont="1" applyBorder="1">
      <alignment/>
      <protection/>
    </xf>
    <xf numFmtId="0" fontId="42" fillId="8" borderId="16" xfId="209" applyFont="1" applyFill="1" applyBorder="1" applyAlignment="1" quotePrefix="1">
      <alignment horizontal="left"/>
      <protection/>
    </xf>
    <xf numFmtId="0" fontId="46" fillId="0" borderId="0" xfId="209" applyFont="1">
      <alignment/>
      <protection/>
    </xf>
    <xf numFmtId="0" fontId="5" fillId="8" borderId="16" xfId="0" applyFont="1" applyFill="1" applyBorder="1"/>
    <xf numFmtId="172" fontId="5" fillId="0" borderId="16" xfId="0" applyNumberFormat="1" applyFont="1" applyBorder="1"/>
    <xf numFmtId="3" fontId="5" fillId="0" borderId="0" xfId="21" applyNumberFormat="1" applyFont="1" applyFill="1" applyBorder="1" applyAlignment="1">
      <alignment vertical="center"/>
    </xf>
    <xf numFmtId="173" fontId="5" fillId="0" borderId="28" xfId="0" applyNumberFormat="1" applyFont="1" applyFill="1" applyBorder="1" applyAlignment="1">
      <alignment horizontal="right" vertical="top" indent="2"/>
    </xf>
    <xf numFmtId="173" fontId="5" fillId="0" borderId="29" xfId="0" applyNumberFormat="1" applyFont="1" applyFill="1" applyBorder="1" applyAlignment="1">
      <alignment horizontal="right" vertical="top" indent="2"/>
    </xf>
    <xf numFmtId="173" fontId="5" fillId="0" borderId="13" xfId="0" applyNumberFormat="1" applyFont="1" applyFill="1" applyBorder="1" applyAlignment="1">
      <alignment horizontal="right" vertical="top" indent="2"/>
    </xf>
    <xf numFmtId="173" fontId="5" fillId="0" borderId="18" xfId="0" applyNumberFormat="1" applyFont="1" applyFill="1" applyBorder="1" applyAlignment="1">
      <alignment horizontal="right" vertical="top" indent="2"/>
    </xf>
    <xf numFmtId="0" fontId="5" fillId="0" borderId="0" xfId="0" applyNumberFormat="1" applyFont="1" applyFill="1" applyBorder="1" applyAlignment="1">
      <alignment horizontal="left"/>
    </xf>
    <xf numFmtId="0" fontId="38" fillId="0" borderId="0" xfId="88" applyFont="1" applyFill="1" applyBorder="1" applyAlignment="1">
      <alignment horizontal="left"/>
    </xf>
    <xf numFmtId="166" fontId="10" fillId="0" borderId="0" xfId="88" applyNumberFormat="1" applyFont="1" applyFill="1" applyBorder="1" applyAlignment="1">
      <alignment horizontal="right"/>
    </xf>
    <xf numFmtId="0" fontId="38" fillId="0" borderId="0" xfId="181" applyFont="1" applyFill="1">
      <alignment/>
      <protection/>
    </xf>
    <xf numFmtId="0" fontId="5" fillId="0" borderId="0" xfId="181" applyFont="1" applyFill="1">
      <alignment/>
      <protection/>
    </xf>
    <xf numFmtId="10" fontId="5" fillId="0" borderId="0" xfId="21" applyNumberFormat="1" applyFont="1" applyFill="1" applyBorder="1" applyAlignment="1">
      <alignment vertical="center"/>
    </xf>
    <xf numFmtId="0" fontId="4" fillId="0" borderId="0" xfId="90" applyNumberFormat="1" applyFont="1" applyFill="1" applyBorder="1" applyAlignment="1">
      <alignment/>
      <protection/>
    </xf>
    <xf numFmtId="0" fontId="4" fillId="0" borderId="0" xfId="21" applyFont="1" applyFill="1" applyBorder="1" applyAlignment="1" quotePrefix="1">
      <alignment horizontal="left"/>
    </xf>
    <xf numFmtId="0" fontId="5" fillId="0" borderId="0" xfId="21" applyFont="1" applyFill="1" applyBorder="1" applyAlignment="1">
      <alignment/>
    </xf>
    <xf numFmtId="173" fontId="5" fillId="0" borderId="0" xfId="21" applyNumberFormat="1" applyFont="1" applyBorder="1" applyAlignment="1">
      <alignment vertical="top"/>
    </xf>
    <xf numFmtId="2" fontId="5" fillId="0" borderId="0" xfId="21" applyNumberFormat="1" applyFont="1" applyFill="1" applyBorder="1" applyAlignment="1">
      <alignment vertical="top"/>
    </xf>
    <xf numFmtId="0" fontId="5" fillId="0" borderId="0" xfId="21" applyFont="1" applyBorder="1" applyAlignment="1">
      <alignment vertical="center"/>
    </xf>
    <xf numFmtId="0" fontId="4" fillId="29" borderId="0" xfId="88" applyFont="1" applyFill="1" applyBorder="1" applyAlignment="1">
      <alignment horizontal="left"/>
    </xf>
    <xf numFmtId="0" fontId="5" fillId="29" borderId="0" xfId="88" applyFont="1" applyFill="1" applyBorder="1" applyAlignment="1">
      <alignment horizontal="left"/>
    </xf>
    <xf numFmtId="0" fontId="5" fillId="29" borderId="0" xfId="0" applyNumberFormat="1" applyFont="1" applyFill="1" applyBorder="1" applyAlignment="1">
      <alignment/>
    </xf>
    <xf numFmtId="0" fontId="5" fillId="29" borderId="11" xfId="0" applyNumberFormat="1" applyFont="1" applyFill="1" applyBorder="1" applyAlignment="1">
      <alignment/>
    </xf>
    <xf numFmtId="4" fontId="5" fillId="29" borderId="11" xfId="0" applyNumberFormat="1" applyFont="1" applyFill="1" applyBorder="1" applyAlignment="1">
      <alignment/>
    </xf>
    <xf numFmtId="3" fontId="5" fillId="29" borderId="11" xfId="0" applyNumberFormat="1" applyFont="1" applyFill="1" applyBorder="1" applyAlignment="1">
      <alignment/>
    </xf>
    <xf numFmtId="169" fontId="5" fillId="29" borderId="11" xfId="0" applyNumberFormat="1" applyFont="1" applyFill="1" applyBorder="1" applyAlignment="1">
      <alignment/>
    </xf>
    <xf numFmtId="0" fontId="5" fillId="0" borderId="0" xfId="88" applyFont="1" applyFill="1" applyBorder="1" applyAlignment="1">
      <alignment horizontal="left"/>
    </xf>
    <xf numFmtId="0" fontId="5" fillId="8" borderId="15" xfId="0" applyNumberFormat="1" applyFont="1" applyFill="1" applyBorder="1" applyAlignment="1">
      <alignment/>
    </xf>
    <xf numFmtId="0" fontId="5" fillId="8" borderId="30" xfId="0" applyNumberFormat="1" applyFont="1" applyFill="1" applyBorder="1" applyAlignment="1">
      <alignment/>
    </xf>
    <xf numFmtId="1" fontId="5" fillId="0" borderId="16" xfId="0" applyNumberFormat="1" applyFont="1" applyFill="1" applyBorder="1" applyAlignment="1">
      <alignment/>
    </xf>
    <xf numFmtId="0" fontId="5" fillId="8" borderId="11" xfId="90" applyFont="1" applyFill="1" applyBorder="1">
      <alignment/>
      <protection/>
    </xf>
    <xf numFmtId="0" fontId="4" fillId="0" borderId="12" xfId="0" applyNumberFormat="1" applyFont="1" applyFill="1" applyBorder="1" applyAlignment="1">
      <alignment horizontal="left" vertical="top"/>
    </xf>
    <xf numFmtId="173" fontId="5" fillId="0" borderId="31" xfId="0" applyNumberFormat="1" applyFont="1" applyFill="1" applyBorder="1" applyAlignment="1">
      <alignment horizontal="right" vertical="top" indent="2"/>
    </xf>
    <xf numFmtId="173" fontId="5" fillId="0" borderId="12" xfId="0" applyNumberFormat="1" applyFont="1" applyFill="1" applyBorder="1" applyAlignment="1">
      <alignment horizontal="right" vertical="top" indent="2"/>
    </xf>
    <xf numFmtId="173" fontId="5" fillId="31" borderId="31" xfId="0" applyNumberFormat="1" applyFont="1" applyFill="1" applyBorder="1" applyAlignment="1">
      <alignment horizontal="right" vertical="top" indent="2"/>
    </xf>
    <xf numFmtId="173" fontId="5" fillId="31" borderId="12" xfId="0" applyNumberFormat="1" applyFont="1" applyFill="1" applyBorder="1" applyAlignment="1">
      <alignment horizontal="right" vertical="top" indent="2"/>
    </xf>
    <xf numFmtId="173" fontId="5" fillId="0" borderId="32" xfId="0" applyNumberFormat="1" applyFont="1" applyFill="1" applyBorder="1" applyAlignment="1">
      <alignment horizontal="right" vertical="top" indent="2"/>
    </xf>
    <xf numFmtId="173" fontId="5" fillId="0" borderId="17" xfId="0" applyNumberFormat="1" applyFont="1" applyFill="1" applyBorder="1" applyAlignment="1">
      <alignment horizontal="right" vertical="top" indent="2"/>
    </xf>
    <xf numFmtId="0" fontId="5" fillId="0" borderId="0" xfId="0" applyFont="1" applyFill="1"/>
    <xf numFmtId="4" fontId="5" fillId="0" borderId="0" xfId="0" applyNumberFormat="1" applyFont="1" applyFill="1"/>
    <xf numFmtId="2" fontId="5" fillId="0" borderId="0" xfId="0" applyNumberFormat="1" applyFont="1" applyFill="1"/>
    <xf numFmtId="175" fontId="5" fillId="0" borderId="0" xfId="0" applyNumberFormat="1" applyFont="1" applyFill="1"/>
    <xf numFmtId="0" fontId="48" fillId="0" borderId="0" xfId="0" applyFont="1" applyFill="1"/>
    <xf numFmtId="0" fontId="5" fillId="33" borderId="16" xfId="90" applyNumberFormat="1" applyFont="1" applyFill="1" applyBorder="1" applyAlignment="1">
      <alignment/>
      <protection/>
    </xf>
    <xf numFmtId="4" fontId="5" fillId="0" borderId="16" xfId="0" applyNumberFormat="1" applyFont="1" applyFill="1" applyBorder="1" applyAlignment="1">
      <alignment/>
    </xf>
    <xf numFmtId="3" fontId="5" fillId="0" borderId="16" xfId="0" applyNumberFormat="1" applyFont="1" applyFill="1" applyBorder="1" applyAlignment="1">
      <alignment/>
    </xf>
    <xf numFmtId="0" fontId="5" fillId="0" borderId="16" xfId="0" applyNumberFormat="1" applyFont="1" applyFill="1" applyBorder="1" applyAlignment="1">
      <alignment/>
    </xf>
    <xf numFmtId="169" fontId="5" fillId="0" borderId="16" xfId="0" applyNumberFormat="1" applyFont="1" applyFill="1" applyBorder="1" applyAlignment="1">
      <alignment/>
    </xf>
    <xf numFmtId="0" fontId="5" fillId="0" borderId="16" xfId="0" applyFont="1" applyFill="1" applyBorder="1"/>
    <xf numFmtId="0" fontId="5" fillId="34" borderId="16" xfId="90" applyNumberFormat="1" applyFont="1" applyFill="1" applyBorder="1" applyAlignment="1">
      <alignment/>
      <protection/>
    </xf>
    <xf numFmtId="0" fontId="5" fillId="34" borderId="16" xfId="0" applyFont="1" applyFill="1" applyBorder="1"/>
    <xf numFmtId="0" fontId="4" fillId="0" borderId="25" xfId="0" applyNumberFormat="1" applyFont="1" applyFill="1" applyBorder="1" applyAlignment="1">
      <alignment horizontal="left" vertical="top"/>
    </xf>
    <xf numFmtId="173" fontId="5" fillId="0" borderId="33" xfId="0" applyNumberFormat="1" applyFont="1" applyFill="1" applyBorder="1" applyAlignment="1">
      <alignment horizontal="right" vertical="top" indent="2"/>
    </xf>
    <xf numFmtId="173" fontId="5" fillId="0" borderId="25" xfId="0" applyNumberFormat="1" applyFont="1" applyFill="1" applyBorder="1" applyAlignment="1">
      <alignment horizontal="right" vertical="top" indent="2"/>
    </xf>
    <xf numFmtId="0" fontId="5" fillId="33" borderId="16" xfId="0" applyFont="1" applyFill="1" applyBorder="1"/>
    <xf numFmtId="0" fontId="5" fillId="0" borderId="16" xfId="0" applyFont="1" applyBorder="1"/>
    <xf numFmtId="2" fontId="1" fillId="29" borderId="16" xfId="0" applyNumberFormat="1" applyFont="1" applyFill="1" applyBorder="1"/>
    <xf numFmtId="0" fontId="5" fillId="0" borderId="16" xfId="88" applyFont="1" applyFill="1" applyBorder="1" applyAlignment="1">
      <alignment vertical="center"/>
    </xf>
    <xf numFmtId="0" fontId="5" fillId="8" borderId="34" xfId="0" applyNumberFormat="1" applyFont="1" applyFill="1" applyBorder="1" applyAlignment="1">
      <alignment/>
    </xf>
    <xf numFmtId="1" fontId="5" fillId="0" borderId="35" xfId="0" applyNumberFormat="1" applyFont="1" applyFill="1" applyBorder="1" applyAlignment="1">
      <alignment/>
    </xf>
    <xf numFmtId="0" fontId="5" fillId="34" borderId="16" xfId="88" applyFont="1" applyFill="1" applyBorder="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4" fillId="35" borderId="36" xfId="0" applyFont="1" applyFill="1" applyBorder="1" applyAlignment="1">
      <alignment horizontal="left" vertical="center"/>
    </xf>
    <xf numFmtId="0" fontId="0" fillId="36" borderId="0" xfId="0" applyFill="1"/>
    <xf numFmtId="0" fontId="4" fillId="37" borderId="36" xfId="0" applyFont="1" applyFill="1" applyBorder="1" applyAlignment="1">
      <alignment horizontal="left" vertical="center"/>
    </xf>
    <xf numFmtId="3" fontId="1" fillId="38" borderId="0" xfId="0" applyNumberFormat="1" applyFont="1" applyFill="1" applyAlignment="1">
      <alignment horizontal="right" vertical="center" shrinkToFit="1"/>
    </xf>
    <xf numFmtId="176" fontId="1" fillId="38" borderId="0" xfId="0" applyNumberFormat="1" applyFont="1" applyFill="1" applyAlignment="1">
      <alignment horizontal="right" vertical="center" shrinkToFit="1"/>
    </xf>
    <xf numFmtId="0" fontId="1" fillId="0" borderId="0" xfId="0" applyFont="1"/>
    <xf numFmtId="3" fontId="1" fillId="0" borderId="0" xfId="0" applyNumberFormat="1" applyFont="1" applyAlignment="1">
      <alignment horizontal="right" vertical="center" shrinkToFit="1"/>
    </xf>
    <xf numFmtId="176" fontId="1" fillId="0" borderId="0" xfId="0" applyNumberFormat="1" applyFont="1" applyAlignment="1">
      <alignment horizontal="right" vertical="center" shrinkToFit="1"/>
    </xf>
    <xf numFmtId="169" fontId="1" fillId="38" borderId="0" xfId="0" applyNumberFormat="1" applyFont="1" applyFill="1" applyAlignment="1">
      <alignment horizontal="right" vertical="center" shrinkToFit="1"/>
    </xf>
    <xf numFmtId="177" fontId="0" fillId="0" borderId="16" xfId="0" applyNumberFormat="1" applyFill="1" applyBorder="1"/>
    <xf numFmtId="0" fontId="5" fillId="8" borderId="34" xfId="90" applyNumberFormat="1" applyFont="1" applyFill="1" applyBorder="1" applyAlignment="1">
      <alignment/>
      <protection/>
    </xf>
    <xf numFmtId="3" fontId="5" fillId="29" borderId="35" xfId="181" applyNumberFormat="1" applyFont="1" applyFill="1" applyBorder="1">
      <alignment/>
      <protection/>
    </xf>
    <xf numFmtId="0" fontId="5" fillId="29" borderId="16" xfId="181" applyFont="1" applyFill="1" applyBorder="1">
      <alignment/>
      <protection/>
    </xf>
    <xf numFmtId="0" fontId="5" fillId="33" borderId="16" xfId="181" applyFont="1" applyFill="1" applyBorder="1">
      <alignment/>
      <protection/>
    </xf>
    <xf numFmtId="0" fontId="0" fillId="8" borderId="16" xfId="0" applyFill="1" applyBorder="1"/>
    <xf numFmtId="0" fontId="0" fillId="39" borderId="16" xfId="0" applyFill="1" applyBorder="1"/>
    <xf numFmtId="177" fontId="0" fillId="39" borderId="16" xfId="0" applyNumberFormat="1" applyFill="1" applyBorder="1"/>
    <xf numFmtId="0" fontId="0" fillId="39" borderId="0" xfId="0" applyFill="1"/>
    <xf numFmtId="0" fontId="0" fillId="39" borderId="16" xfId="0" applyFill="1" applyBorder="1" applyAlignment="1">
      <alignment horizontal="left"/>
    </xf>
    <xf numFmtId="0" fontId="0" fillId="39" borderId="16" xfId="0" applyFont="1" applyFill="1" applyBorder="1"/>
    <xf numFmtId="0" fontId="0" fillId="39" borderId="16" xfId="0" applyFont="1" applyFill="1" applyBorder="1" applyAlignment="1">
      <alignment horizontal="left"/>
    </xf>
    <xf numFmtId="0" fontId="0" fillId="0" borderId="16" xfId="0" applyFill="1" applyBorder="1"/>
    <xf numFmtId="0" fontId="42" fillId="33" borderId="16" xfId="209" applyFont="1" applyFill="1" applyBorder="1">
      <alignment/>
      <protection/>
    </xf>
    <xf numFmtId="0" fontId="38" fillId="0" borderId="0" xfId="0" applyFont="1" applyFill="1"/>
    <xf numFmtId="178" fontId="5" fillId="29" borderId="0" xfId="181" applyNumberFormat="1" applyFont="1" applyFill="1">
      <alignment/>
      <protection/>
    </xf>
    <xf numFmtId="2" fontId="5" fillId="0" borderId="16" xfId="0" applyNumberFormat="1" applyFont="1" applyFill="1" applyBorder="1"/>
    <xf numFmtId="0" fontId="5" fillId="34" borderId="16" xfId="90" applyFont="1" applyFill="1" applyBorder="1">
      <alignment/>
      <protection/>
    </xf>
    <xf numFmtId="4" fontId="8" fillId="0" borderId="16" xfId="0" applyNumberFormat="1" applyFont="1" applyFill="1" applyBorder="1" applyAlignment="1">
      <alignment/>
    </xf>
    <xf numFmtId="2" fontId="8" fillId="0" borderId="16" xfId="0" applyNumberFormat="1" applyFont="1" applyFill="1" applyBorder="1"/>
    <xf numFmtId="3" fontId="8" fillId="0" borderId="16" xfId="0" applyNumberFormat="1" applyFont="1" applyFill="1" applyBorder="1" applyAlignment="1">
      <alignment/>
    </xf>
    <xf numFmtId="0" fontId="8" fillId="0" borderId="16" xfId="0" applyFont="1" applyFill="1" applyBorder="1"/>
    <xf numFmtId="2" fontId="1" fillId="0" borderId="16" xfId="0" applyNumberFormat="1" applyFont="1" applyFill="1" applyBorder="1"/>
    <xf numFmtId="2" fontId="50" fillId="0" borderId="16" xfId="0" applyNumberFormat="1" applyFont="1" applyFill="1" applyBorder="1"/>
    <xf numFmtId="1" fontId="5" fillId="0" borderId="0" xfId="0" applyNumberFormat="1" applyFont="1" applyFill="1"/>
    <xf numFmtId="0" fontId="5" fillId="0" borderId="11" xfId="90" applyNumberFormat="1" applyFont="1" applyFill="1" applyBorder="1" applyAlignment="1">
      <alignment/>
      <protection/>
    </xf>
    <xf numFmtId="1" fontId="5" fillId="0" borderId="11" xfId="0" applyNumberFormat="1" applyFont="1" applyFill="1" applyBorder="1" applyAlignment="1">
      <alignment/>
    </xf>
    <xf numFmtId="1" fontId="8" fillId="0" borderId="0" xfId="0" applyNumberFormat="1" applyFont="1" applyFill="1"/>
    <xf numFmtId="1" fontId="5" fillId="0" borderId="30" xfId="0" applyNumberFormat="1" applyFont="1" applyFill="1" applyBorder="1" applyAlignment="1">
      <alignment/>
    </xf>
    <xf numFmtId="0" fontId="5" fillId="0" borderId="11" xfId="90" applyFont="1" applyFill="1" applyBorder="1">
      <alignment/>
      <protection/>
    </xf>
    <xf numFmtId="0" fontId="4" fillId="0" borderId="0" xfId="0" applyFont="1" applyFill="1"/>
    <xf numFmtId="0" fontId="4" fillId="30" borderId="37" xfId="21" applyFont="1" applyFill="1" applyBorder="1" applyAlignment="1" quotePrefix="1">
      <alignment horizontal="center"/>
    </xf>
    <xf numFmtId="0" fontId="4" fillId="30" borderId="37" xfId="21" applyFont="1" applyFill="1" applyBorder="1" applyAlignment="1">
      <alignment horizontal="center"/>
    </xf>
    <xf numFmtId="0" fontId="4" fillId="30" borderId="38" xfId="21" applyFont="1" applyFill="1" applyBorder="1" applyAlignment="1">
      <alignment horizontal="center"/>
    </xf>
    <xf numFmtId="0" fontId="4" fillId="30" borderId="39" xfId="21" applyFont="1" applyFill="1" applyBorder="1" applyAlignment="1">
      <alignment horizontal="center" vertical="center"/>
    </xf>
    <xf numFmtId="0" fontId="4" fillId="30" borderId="40" xfId="21" applyFont="1" applyFill="1" applyBorder="1" applyAlignment="1">
      <alignment horizontal="center" vertical="center"/>
    </xf>
    <xf numFmtId="0" fontId="4" fillId="30" borderId="41" xfId="21" applyFont="1" applyFill="1" applyBorder="1" applyAlignment="1">
      <alignment horizontal="center" vertical="center"/>
    </xf>
    <xf numFmtId="0" fontId="4" fillId="30" borderId="42" xfId="21" applyFont="1" applyFill="1" applyBorder="1" applyAlignment="1" quotePrefix="1">
      <alignment horizontal="center" vertical="top" wrapText="1"/>
    </xf>
    <xf numFmtId="0" fontId="5" fillId="0" borderId="0" xfId="88" applyFont="1" applyFill="1" applyBorder="1" applyAlignment="1">
      <alignment wrapText="1"/>
    </xf>
    <xf numFmtId="0" fontId="5" fillId="0" borderId="0" xfId="88" applyFont="1" applyFill="1" applyBorder="1" applyAlignment="1">
      <alignment vertical="center"/>
    </xf>
    <xf numFmtId="0" fontId="49" fillId="40" borderId="36" xfId="0" applyFont="1" applyFill="1" applyBorder="1" applyAlignment="1">
      <alignment horizontal="right" vertical="center"/>
    </xf>
    <xf numFmtId="0" fontId="49" fillId="40" borderId="36" xfId="0" applyFont="1" applyFill="1" applyBorder="1" applyAlignment="1">
      <alignment horizontal="left" vertical="center"/>
    </xf>
    <xf numFmtId="0" fontId="12" fillId="30" borderId="12" xfId="21" applyFont="1" applyFill="1" applyBorder="1" applyAlignment="1">
      <alignment horizontal="left" vertical="center" wrapText="1"/>
    </xf>
    <xf numFmtId="0" fontId="12" fillId="30" borderId="0" xfId="21" applyFont="1" applyFill="1" applyBorder="1" applyAlignment="1">
      <alignment horizontal="left" vertical="center" wrapText="1"/>
    </xf>
    <xf numFmtId="0" fontId="12" fillId="30" borderId="29" xfId="21" applyFont="1" applyFill="1" applyBorder="1" applyAlignment="1">
      <alignment horizontal="center" wrapText="1"/>
    </xf>
    <xf numFmtId="0" fontId="12" fillId="30" borderId="18" xfId="21" applyFont="1" applyFill="1" applyBorder="1" applyAlignment="1">
      <alignment horizontal="center" wrapText="1"/>
    </xf>
    <xf numFmtId="0" fontId="4" fillId="30" borderId="32" xfId="21" applyFont="1" applyFill="1" applyBorder="1" applyAlignment="1">
      <alignment horizontal="center" vertical="center" wrapText="1"/>
    </xf>
    <xf numFmtId="0" fontId="4" fillId="30" borderId="17" xfId="21" applyFont="1" applyFill="1" applyBorder="1" applyAlignment="1">
      <alignment horizontal="center" vertical="center" wrapText="1"/>
    </xf>
    <xf numFmtId="0" fontId="4" fillId="30" borderId="43" xfId="21" applyFont="1" applyFill="1" applyBorder="1" applyAlignment="1">
      <alignment horizontal="center" vertical="center" wrapText="1"/>
    </xf>
    <xf numFmtId="0" fontId="4" fillId="30" borderId="44" xfId="21" applyFont="1" applyFill="1" applyBorder="1" applyAlignment="1">
      <alignment horizontal="center" vertical="center" wrapText="1"/>
    </xf>
    <xf numFmtId="0" fontId="5" fillId="0" borderId="0" xfId="0" applyFont="1" applyAlignment="1">
      <alignment horizontal="left" vertical="center" wrapText="1"/>
    </xf>
    <xf numFmtId="1" fontId="1" fillId="31" borderId="0" xfId="0" applyNumberFormat="1" applyFont="1" applyFill="1" applyAlignment="1">
      <alignment horizontal="right" vertical="center" shrinkToFit="1"/>
    </xf>
    <xf numFmtId="1" fontId="1" fillId="31" borderId="17" xfId="0" applyNumberFormat="1" applyFont="1" applyFill="1" applyBorder="1" applyAlignment="1">
      <alignment/>
    </xf>
    <xf numFmtId="1" fontId="1" fillId="31" borderId="32" xfId="0" applyNumberFormat="1" applyFont="1" applyFill="1" applyBorder="1" applyAlignment="1">
      <alignment horizontal="right"/>
    </xf>
    <xf numFmtId="1" fontId="1" fillId="31" borderId="17" xfId="0" applyNumberFormat="1" applyFont="1" applyFill="1" applyBorder="1" applyAlignment="1">
      <alignment horizontal="right"/>
    </xf>
    <xf numFmtId="1" fontId="1" fillId="31" borderId="33" xfId="23" applyNumberFormat="1" applyFont="1" applyFill="1" applyBorder="1" applyAlignment="1">
      <alignment horizontal="right"/>
    </xf>
    <xf numFmtId="1" fontId="1" fillId="31" borderId="0" xfId="23" applyNumberFormat="1" applyFont="1" applyFill="1" applyBorder="1" applyAlignment="1">
      <alignment horizontal="right" indent="2"/>
    </xf>
    <xf numFmtId="1" fontId="1" fillId="31" borderId="25" xfId="23" applyNumberFormat="1" applyFont="1" applyFill="1" applyBorder="1" applyAlignment="1">
      <alignment horizontal="right"/>
    </xf>
    <xf numFmtId="1" fontId="1" fillId="0" borderId="32" xfId="0" applyNumberFormat="1" applyFont="1" applyFill="1" applyBorder="1" applyAlignment="1">
      <alignment horizontal="right"/>
    </xf>
    <xf numFmtId="1" fontId="1" fillId="0" borderId="17" xfId="0" applyNumberFormat="1" applyFont="1" applyFill="1" applyBorder="1" applyAlignment="1">
      <alignment horizontal="right"/>
    </xf>
    <xf numFmtId="1" fontId="1" fillId="0" borderId="17" xfId="0" applyNumberFormat="1" applyFont="1" applyFill="1" applyBorder="1" applyAlignment="1">
      <alignment/>
    </xf>
    <xf numFmtId="1" fontId="1" fillId="0" borderId="28" xfId="0" applyNumberFormat="1" applyFont="1" applyFill="1" applyBorder="1" applyAlignment="1">
      <alignment horizontal="right"/>
    </xf>
    <xf numFmtId="1" fontId="1" fillId="0" borderId="0" xfId="21" applyNumberFormat="1" applyFont="1" applyFill="1" applyBorder="1" applyAlignment="1">
      <alignment horizontal="right" vertical="center"/>
    </xf>
    <xf numFmtId="1" fontId="1" fillId="0" borderId="13" xfId="0" applyNumberFormat="1" applyFont="1" applyFill="1" applyBorder="1" applyAlignment="1">
      <alignment horizontal="right"/>
    </xf>
    <xf numFmtId="1" fontId="1" fillId="0" borderId="45" xfId="21" applyNumberFormat="1" applyFont="1" applyFill="1" applyBorder="1" applyAlignment="1">
      <alignment horizontal="right" vertical="center"/>
    </xf>
    <xf numFmtId="1" fontId="1" fillId="0" borderId="13" xfId="0" applyNumberFormat="1" applyFont="1" applyFill="1" applyBorder="1" applyAlignment="1">
      <alignment/>
    </xf>
    <xf numFmtId="1" fontId="1" fillId="0" borderId="29" xfId="0" applyNumberFormat="1" applyFont="1" applyFill="1" applyBorder="1" applyAlignment="1">
      <alignment horizontal="right"/>
    </xf>
    <xf numFmtId="1" fontId="1" fillId="0" borderId="46" xfId="21" applyNumberFormat="1" applyFont="1" applyFill="1" applyBorder="1" applyAlignment="1">
      <alignment horizontal="right" vertical="center"/>
    </xf>
    <xf numFmtId="1" fontId="1" fillId="0" borderId="18" xfId="0" applyNumberFormat="1" applyFont="1" applyFill="1" applyBorder="1" applyAlignment="1">
      <alignment horizontal="right"/>
    </xf>
    <xf numFmtId="0" fontId="5" fillId="29" borderId="0" xfId="181" applyFont="1" applyFill="1" applyAlignment="1">
      <alignment horizontal="right"/>
      <protection/>
    </xf>
    <xf numFmtId="177" fontId="0" fillId="0" borderId="0" xfId="0" applyNumberFormat="1" applyFill="1" applyBorder="1" applyAlignment="1">
      <alignment horizontal="right"/>
    </xf>
    <xf numFmtId="0" fontId="38" fillId="0" borderId="0" xfId="181" applyFont="1" applyFill="1" applyAlignment="1">
      <alignment horizontal="right"/>
      <protection/>
    </xf>
    <xf numFmtId="169" fontId="5" fillId="29" borderId="0" xfId="181" applyNumberFormat="1" applyFont="1" applyFill="1" applyAlignment="1">
      <alignment horizontal="right"/>
      <protection/>
    </xf>
    <xf numFmtId="174" fontId="1" fillId="31" borderId="12" xfId="181" applyNumberFormat="1" applyFont="1" applyFill="1" applyBorder="1" applyAlignment="1">
      <alignment horizontal="right"/>
      <protection/>
    </xf>
    <xf numFmtId="166" fontId="1" fillId="31" borderId="47" xfId="0" applyNumberFormat="1" applyFont="1" applyFill="1" applyBorder="1" applyAlignment="1">
      <alignment horizontal="right"/>
    </xf>
    <xf numFmtId="174" fontId="1" fillId="31" borderId="26" xfId="181" applyNumberFormat="1" applyFont="1" applyFill="1" applyBorder="1" applyAlignment="1">
      <alignment horizontal="right"/>
      <protection/>
    </xf>
    <xf numFmtId="174" fontId="1" fillId="29" borderId="14" xfId="181" applyNumberFormat="1" applyFont="1" applyFill="1" applyBorder="1" applyAlignment="1">
      <alignment horizontal="right"/>
      <protection/>
    </xf>
    <xf numFmtId="174" fontId="1" fillId="29" borderId="13" xfId="181" applyNumberFormat="1" applyFont="1" applyFill="1" applyBorder="1" applyAlignment="1">
      <alignment horizontal="right"/>
      <protection/>
    </xf>
    <xf numFmtId="174" fontId="1" fillId="29" borderId="27" xfId="181" applyNumberFormat="1" applyFont="1" applyFill="1" applyBorder="1" applyAlignment="1">
      <alignment horizontal="right"/>
      <protection/>
    </xf>
    <xf numFmtId="0" fontId="51" fillId="30" borderId="12" xfId="181" applyNumberFormat="1" applyFont="1" applyFill="1" applyBorder="1" applyAlignment="1">
      <alignment horizontal="right"/>
      <protection/>
    </xf>
    <xf numFmtId="0" fontId="51" fillId="30" borderId="12" xfId="181" applyFont="1" applyFill="1" applyBorder="1" applyAlignment="1">
      <alignment horizontal="right"/>
      <protection/>
    </xf>
    <xf numFmtId="0" fontId="51" fillId="30" borderId="12" xfId="0" applyNumberFormat="1" applyFont="1" applyFill="1" applyBorder="1" applyAlignment="1">
      <alignment/>
    </xf>
    <xf numFmtId="0" fontId="51" fillId="30" borderId="12" xfId="0" applyFont="1" applyFill="1" applyBorder="1" applyAlignment="1">
      <alignment/>
    </xf>
    <xf numFmtId="174" fontId="1" fillId="31" borderId="12" xfId="0" applyNumberFormat="1" applyFont="1" applyFill="1" applyBorder="1" applyAlignment="1">
      <alignment/>
    </xf>
    <xf numFmtId="166" fontId="1" fillId="31" borderId="47" xfId="0" applyNumberFormat="1" applyFont="1" applyFill="1" applyBorder="1" applyAlignment="1">
      <alignment/>
    </xf>
    <xf numFmtId="174" fontId="1" fillId="31" borderId="26" xfId="0" applyNumberFormat="1" applyFont="1" applyFill="1" applyBorder="1" applyAlignment="1">
      <alignment/>
    </xf>
    <xf numFmtId="166" fontId="1" fillId="31" borderId="26" xfId="0" applyNumberFormat="1" applyFont="1" applyFill="1" applyBorder="1" applyAlignment="1">
      <alignment/>
    </xf>
    <xf numFmtId="174" fontId="1" fillId="29" borderId="14" xfId="0" applyNumberFormat="1" applyFont="1" applyFill="1" applyBorder="1" applyAlignment="1">
      <alignment/>
    </xf>
    <xf numFmtId="174" fontId="1" fillId="29" borderId="13" xfId="0" applyNumberFormat="1" applyFont="1" applyFill="1" applyBorder="1" applyAlignment="1">
      <alignment/>
    </xf>
    <xf numFmtId="174" fontId="1" fillId="29" borderId="25" xfId="0" applyNumberFormat="1" applyFont="1" applyFill="1" applyBorder="1" applyAlignment="1">
      <alignment/>
    </xf>
    <xf numFmtId="174" fontId="1" fillId="29" borderId="27" xfId="0" applyNumberFormat="1" applyFont="1" applyFill="1" applyBorder="1" applyAlignment="1">
      <alignment/>
    </xf>
    <xf numFmtId="0" fontId="1" fillId="29" borderId="0" xfId="0" applyFont="1" applyFill="1" applyAlignment="1">
      <alignment/>
    </xf>
    <xf numFmtId="0" fontId="1" fillId="0" borderId="0" xfId="0" applyFont="1" applyAlignment="1">
      <alignment vertical="center" wrapText="1"/>
    </xf>
    <xf numFmtId="169" fontId="1" fillId="29" borderId="0" xfId="0" applyNumberFormat="1" applyFont="1" applyFill="1" applyAlignment="1">
      <alignment/>
    </xf>
    <xf numFmtId="174" fontId="1" fillId="29" borderId="13" xfId="0" applyNumberFormat="1" applyFont="1" applyFill="1" applyBorder="1" applyAlignment="1">
      <alignment horizontal="right"/>
    </xf>
    <xf numFmtId="174" fontId="1" fillId="29" borderId="14" xfId="0" applyNumberFormat="1" applyFont="1" applyFill="1" applyBorder="1" applyAlignment="1">
      <alignment horizontal="right"/>
    </xf>
  </cellXfs>
  <cellStyles count="196">
    <cellStyle name="Normal" xfId="0"/>
    <cellStyle name="Percent" xfId="15"/>
    <cellStyle name="Currency" xfId="16"/>
    <cellStyle name="Currency [0]" xfId="17"/>
    <cellStyle name="Comma" xfId="18"/>
    <cellStyle name="Comma [0]" xfId="19"/>
    <cellStyle name="Normal 2" xfId="20"/>
    <cellStyle name="Normal 3" xfId="21"/>
    <cellStyle name="Normal 2 2" xfId="22"/>
    <cellStyle name="NumberCellStyle" xfId="23"/>
    <cellStyle name="Percent 2" xfId="24"/>
    <cellStyle name="Normal 3 6" xfId="25"/>
    <cellStyle name="Normal 2 2 3" xfId="26"/>
    <cellStyle name="Normal 4" xfId="27"/>
    <cellStyle name="Comma 2" xfId="28"/>
    <cellStyle name="Normal 3 2" xfId="29"/>
    <cellStyle name="20% - Akzent1" xfId="30"/>
    <cellStyle name="20% - Akzent2" xfId="31"/>
    <cellStyle name="20% - Akzent3" xfId="32"/>
    <cellStyle name="20% - Akzent4" xfId="33"/>
    <cellStyle name="20% - Akzent5" xfId="34"/>
    <cellStyle name="20% - Akzent6" xfId="35"/>
    <cellStyle name="40% - Akzent1" xfId="36"/>
    <cellStyle name="40% - Akzent2" xfId="37"/>
    <cellStyle name="40% - Akzent3" xfId="38"/>
    <cellStyle name="40% - Akzent4" xfId="39"/>
    <cellStyle name="40% - Akzent5" xfId="40"/>
    <cellStyle name="40% - Akzent6" xfId="41"/>
    <cellStyle name="60% - Akzent1" xfId="42"/>
    <cellStyle name="60% - Akzent2" xfId="43"/>
    <cellStyle name="60% - Akzent3" xfId="44"/>
    <cellStyle name="60% - Akzent4" xfId="45"/>
    <cellStyle name="60% - Akzent5" xfId="46"/>
    <cellStyle name="60% - Akzent6" xfId="47"/>
    <cellStyle name="Akzent1" xfId="48"/>
    <cellStyle name="Akzent2" xfId="49"/>
    <cellStyle name="Akzent3" xfId="50"/>
    <cellStyle name="Akzent4" xfId="51"/>
    <cellStyle name="Akzent5" xfId="52"/>
    <cellStyle name="Akzent6" xfId="53"/>
    <cellStyle name="Ausgabe" xfId="54"/>
    <cellStyle name="Berechnung" xfId="55"/>
    <cellStyle name="ConditionalStyle_1" xfId="56"/>
    <cellStyle name="Eingabe" xfId="57"/>
    <cellStyle name="Ergebnis" xfId="58"/>
    <cellStyle name="Erklärender Text" xfId="59"/>
    <cellStyle name="Euro" xfId="60"/>
    <cellStyle name="Excel Built-in Normal" xfId="61"/>
    <cellStyle name="Gut" xfId="62"/>
    <cellStyle name="Normál_Ques_15-19_4.1" xfId="63"/>
    <cellStyle name="Notiz" xfId="64"/>
    <cellStyle name="Schlecht" xfId="65"/>
    <cellStyle name="Überschrift" xfId="66"/>
    <cellStyle name="Überschrift 1" xfId="67"/>
    <cellStyle name="Überschrift 2" xfId="68"/>
    <cellStyle name="Überschrift 3" xfId="69"/>
    <cellStyle name="Überschrift 4" xfId="70"/>
    <cellStyle name="Verknüpfte Zelle" xfId="71"/>
    <cellStyle name="Warnender Text" xfId="72"/>
    <cellStyle name="Zelle überprüfen" xfId="73"/>
    <cellStyle name="Percent 2 3" xfId="74"/>
    <cellStyle name="Normal 5" xfId="75"/>
    <cellStyle name="Normal 6" xfId="76"/>
    <cellStyle name="Normal 2 3" xfId="77"/>
    <cellStyle name="Normal 7" xfId="78"/>
    <cellStyle name="Normal 8" xfId="79"/>
    <cellStyle name="Normal 9" xfId="80"/>
    <cellStyle name="Percent 2 2" xfId="81"/>
    <cellStyle name="Percent 3" xfId="82"/>
    <cellStyle name="NumberCellStyle 2" xfId="83"/>
    <cellStyle name="NumberCellStyle 3" xfId="84"/>
    <cellStyle name="Comma 3" xfId="85"/>
    <cellStyle name="Percent 4" xfId="86"/>
    <cellStyle name="Normal 5 2" xfId="87"/>
    <cellStyle name="Normal 3 3" xfId="88"/>
    <cellStyle name="Normal 2 2 2" xfId="89"/>
    <cellStyle name="Normal 10" xfId="90"/>
    <cellStyle name="Comma 4" xfId="91"/>
    <cellStyle name="SDMX_protected" xfId="92"/>
    <cellStyle name="Percent 5" xfId="93"/>
    <cellStyle name="Normal 3 4" xfId="94"/>
    <cellStyle name="Normal 4 2" xfId="95"/>
    <cellStyle name="NumberCellStyle 4" xfId="96"/>
    <cellStyle name="Normal 11" xfId="97"/>
    <cellStyle name="NumberCellStyle 5" xfId="98"/>
    <cellStyle name="Pourcentage 2" xfId="99"/>
    <cellStyle name="Normal 12" xfId="100"/>
    <cellStyle name="Normal 13" xfId="101"/>
    <cellStyle name="Standard_HWgen_by_EWC-Stat_04_06" xfId="102"/>
    <cellStyle name="Normal 2 4" xfId="103"/>
    <cellStyle name="Normal 3 5" xfId="104"/>
    <cellStyle name="Normal 14" xfId="105"/>
    <cellStyle name="Percent 6" xfId="106"/>
    <cellStyle name="20% - Accent1 2" xfId="107"/>
    <cellStyle name="20% - Accent2 2" xfId="108"/>
    <cellStyle name="20% - Accent3 2" xfId="109"/>
    <cellStyle name="20% - Accent4 2" xfId="110"/>
    <cellStyle name="20% - Accent5 2" xfId="111"/>
    <cellStyle name="20% - Accent6 2" xfId="112"/>
    <cellStyle name="40% - Accent1 2" xfId="113"/>
    <cellStyle name="40% - Accent2 2" xfId="114"/>
    <cellStyle name="40% - Accent3 2" xfId="115"/>
    <cellStyle name="40% - Accent4 2" xfId="116"/>
    <cellStyle name="40% - Accent5 2" xfId="117"/>
    <cellStyle name="40% - Accent6 2" xfId="118"/>
    <cellStyle name="60% - Accent1 2" xfId="119"/>
    <cellStyle name="60% - Accent2 2" xfId="120"/>
    <cellStyle name="60% - Accent3 2" xfId="121"/>
    <cellStyle name="60% - Accent4 2" xfId="122"/>
    <cellStyle name="60% - Accent5 2" xfId="123"/>
    <cellStyle name="60% - Accent6 2" xfId="124"/>
    <cellStyle name="Accent1 2" xfId="125"/>
    <cellStyle name="Accent2 2" xfId="126"/>
    <cellStyle name="Accent3 2" xfId="127"/>
    <cellStyle name="Accent4 2" xfId="128"/>
    <cellStyle name="Accent5 2" xfId="129"/>
    <cellStyle name="Accent6 2" xfId="130"/>
    <cellStyle name="Bad 2" xfId="131"/>
    <cellStyle name="Calculation 2" xfId="132"/>
    <cellStyle name="Calculation 2 2" xfId="133"/>
    <cellStyle name="Check Cell 2" xfId="134"/>
    <cellStyle name="Explanatory Text 2" xfId="135"/>
    <cellStyle name="Good 2" xfId="136"/>
    <cellStyle name="Heading 1 2" xfId="137"/>
    <cellStyle name="Heading 2 2" xfId="138"/>
    <cellStyle name="Heading 3 2" xfId="139"/>
    <cellStyle name="Heading 4 2" xfId="140"/>
    <cellStyle name="Input 2" xfId="141"/>
    <cellStyle name="Input 2 2" xfId="142"/>
    <cellStyle name="Linked Cell 2" xfId="143"/>
    <cellStyle name="Neutral 2" xfId="144"/>
    <cellStyle name="Normal 3 2 2" xfId="145"/>
    <cellStyle name="Normal 6 2" xfId="146"/>
    <cellStyle name="normální_List1" xfId="147"/>
    <cellStyle name="Note 2" xfId="148"/>
    <cellStyle name="Note 2 2" xfId="149"/>
    <cellStyle name="NumberCellStyle 2 2" xfId="150"/>
    <cellStyle name="Output 2" xfId="151"/>
    <cellStyle name="Output 2 2" xfId="152"/>
    <cellStyle name="Standard 2" xfId="153"/>
    <cellStyle name="Standard 3" xfId="154"/>
    <cellStyle name="Standard 4" xfId="155"/>
    <cellStyle name="Table_LHS" xfId="156"/>
    <cellStyle name="Title 2" xfId="157"/>
    <cellStyle name="Total 2" xfId="158"/>
    <cellStyle name="Total 2 2" xfId="159"/>
    <cellStyle name="Warning Text 2" xfId="160"/>
    <cellStyle name="Normal 5 3" xfId="161"/>
    <cellStyle name="Hyperlink 2" xfId="162"/>
    <cellStyle name="Normal 3 2 3" xfId="163"/>
    <cellStyle name="Ergebnis 2" xfId="164"/>
    <cellStyle name="Ergebnis 3" xfId="165"/>
    <cellStyle name="Gut 2" xfId="166"/>
    <cellStyle name="Prozent 2" xfId="167"/>
    <cellStyle name="Prozent 3" xfId="168"/>
    <cellStyle name="Prozent 4" xfId="169"/>
    <cellStyle name="Standard 2 2" xfId="170"/>
    <cellStyle name="Standard 3 2" xfId="171"/>
    <cellStyle name="Standard 4 2" xfId="172"/>
    <cellStyle name="Standard 5" xfId="173"/>
    <cellStyle name="Standard 6" xfId="174"/>
    <cellStyle name="Standard 7" xfId="175"/>
    <cellStyle name="Standard 8" xfId="176"/>
    <cellStyle name="Standard 9" xfId="177"/>
    <cellStyle name="Titre ligne" xfId="178"/>
    <cellStyle name="Total intermediaire" xfId="179"/>
    <cellStyle name="Normal 15" xfId="180"/>
    <cellStyle name="Normal 10 2" xfId="181"/>
    <cellStyle name="Ausgabe 2" xfId="182"/>
    <cellStyle name="Berechnung 2" xfId="183"/>
    <cellStyle name="Comma 3 2" xfId="184"/>
    <cellStyle name="Eingabe 2" xfId="185"/>
    <cellStyle name="Ergebnis 4" xfId="186"/>
    <cellStyle name="Normal 14 2" xfId="187"/>
    <cellStyle name="Normal 15 2" xfId="188"/>
    <cellStyle name="Normal 2 2 2 2" xfId="189"/>
    <cellStyle name="Normal 2 2 4" xfId="190"/>
    <cellStyle name="Normal 4 3" xfId="191"/>
    <cellStyle name="Normal 5 4" xfId="192"/>
    <cellStyle name="Notiz 2" xfId="193"/>
    <cellStyle name="Percent 4 2" xfId="194"/>
    <cellStyle name="Percent 6 2" xfId="195"/>
    <cellStyle name="Standard 4 2 2" xfId="196"/>
    <cellStyle name="Standard 4 3" xfId="197"/>
    <cellStyle name="Standard 8 2" xfId="198"/>
    <cellStyle name="Normal 2 2 2 3" xfId="199"/>
    <cellStyle name="Comma 4 2" xfId="200"/>
    <cellStyle name="Comma 5" xfId="201"/>
    <cellStyle name="Hyperlink 3" xfId="202"/>
    <cellStyle name="Normal 16" xfId="203"/>
    <cellStyle name="Normal 17" xfId="204"/>
    <cellStyle name="Normal 18" xfId="205"/>
    <cellStyle name="Normal_Sheet1" xfId="206"/>
    <cellStyle name="Normal 19" xfId="207"/>
    <cellStyle name="Normal 20" xfId="208"/>
    <cellStyle name="Normal 21" xfId="2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roundwood production in the EU, 2000–2021</a:t>
            </a:r>
            <a:r>
              <a:rPr lang="en-US" cap="none" sz="1600" b="0" u="none" baseline="0">
                <a:solidFill>
                  <a:srgbClr val="000000"/>
                </a:solidFill>
                <a:latin typeface="Arial"/>
                <a:ea typeface="Arial"/>
                <a:cs typeface="Arial"/>
              </a:rPr>
              <a:t>
(%)</a:t>
            </a:r>
          </a:p>
        </c:rich>
      </c:tx>
      <c:layout>
        <c:manualLayout>
          <c:xMode val="edge"/>
          <c:yMode val="edge"/>
          <c:x val="0.00525"/>
          <c:y val="0.00875"/>
        </c:manualLayout>
      </c:layout>
      <c:overlay val="0"/>
      <c:spPr>
        <a:noFill/>
        <a:ln>
          <a:noFill/>
        </a:ln>
      </c:spPr>
    </c:title>
    <c:plotArea>
      <c:layout>
        <c:manualLayout>
          <c:layoutTarget val="inner"/>
          <c:xMode val="edge"/>
          <c:yMode val="edge"/>
          <c:x val="0.07125"/>
          <c:y val="0.145"/>
          <c:w val="0.914"/>
          <c:h val="0.49575"/>
        </c:manualLayout>
      </c:layout>
      <c:barChart>
        <c:barDir val="col"/>
        <c:grouping val="clustered"/>
        <c:varyColors val="0"/>
        <c:ser>
          <c:idx val="0"/>
          <c:order val="0"/>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1'!$A$51:$A$77</c:f>
              <c:strCache/>
            </c:strRef>
          </c:cat>
          <c:val>
            <c:numRef>
              <c:f>'Figure 1'!$H$51:$H$77</c:f>
              <c:numCache/>
            </c:numRef>
          </c:val>
        </c:ser>
        <c:axId val="62536138"/>
        <c:axId val="25954331"/>
      </c:barChart>
      <c:catAx>
        <c:axId val="62536138"/>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5954331"/>
        <c:crosses val="autoZero"/>
        <c:auto val="1"/>
        <c:lblOffset val="100"/>
        <c:noMultiLvlLbl val="0"/>
      </c:catAx>
      <c:valAx>
        <c:axId val="25954331"/>
        <c:scaling>
          <c:orientation val="minMax"/>
          <c:max val="2.25"/>
          <c:min val="-0.5"/>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2536138"/>
        <c:crosses val="autoZero"/>
        <c:crossBetween val="between"/>
        <c:dispUnits/>
        <c:majorUnit val="0.25"/>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Annual production of roundwood, EU, 2000–2021</a:t>
            </a:r>
            <a:r>
              <a:rPr lang="en-US" cap="none" sz="1600" b="0" u="none" baseline="0">
                <a:solidFill>
                  <a:srgbClr val="000000"/>
                </a:solidFill>
                <a:latin typeface="Arial"/>
                <a:ea typeface="Arial"/>
                <a:cs typeface="Arial"/>
              </a:rPr>
              <a:t>
(1000 m³)</a:t>
            </a:r>
          </a:p>
        </c:rich>
      </c:tx>
      <c:layout>
        <c:manualLayout>
          <c:xMode val="edge"/>
          <c:yMode val="edge"/>
          <c:x val="0.00525"/>
          <c:y val="0.00925"/>
        </c:manualLayout>
      </c:layout>
      <c:overlay val="0"/>
      <c:spPr>
        <a:noFill/>
        <a:ln>
          <a:noFill/>
        </a:ln>
      </c:spPr>
    </c:title>
    <c:plotArea>
      <c:layout>
        <c:manualLayout>
          <c:xMode val="edge"/>
          <c:yMode val="edge"/>
          <c:x val="0.01475"/>
          <c:y val="0.138"/>
          <c:w val="0.97075"/>
          <c:h val="0.6775"/>
        </c:manualLayout>
      </c:layout>
      <c:areaChart>
        <c:grouping val="stacked"/>
        <c:varyColors val="0"/>
        <c:ser>
          <c:idx val="1"/>
          <c:order val="0"/>
          <c:tx>
            <c:strRef>
              <c:f>'Figure 2'!$B$51</c:f>
              <c:strCache>
                <c:ptCount val="1"/>
                <c:pt idx="0">
                  <c:v>Non-coniferous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2'!$D$51:$Y$51</c:f>
              <c:numCache/>
            </c:numRef>
          </c:val>
        </c:ser>
        <c:ser>
          <c:idx val="0"/>
          <c:order val="1"/>
          <c:tx>
            <c:strRef>
              <c:f>'Figure 2'!$B$50</c:f>
              <c:strCache>
                <c:ptCount val="1"/>
                <c:pt idx="0">
                  <c:v>Coniferous</c:v>
                </c:pt>
              </c:strCache>
            </c:strRef>
          </c:tx>
          <c:spPr>
            <a:solidFill>
              <a:schemeClr val="accent1"/>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2'!$D$49:$Y$49</c:f>
              <c:strCache/>
            </c:strRef>
          </c:cat>
          <c:val>
            <c:numRef>
              <c:f>'Figure 2'!$D$50:$Y$50</c:f>
              <c:numCache/>
            </c:numRef>
          </c:val>
        </c:ser>
        <c:axId val="32262388"/>
        <c:axId val="21926037"/>
      </c:areaChart>
      <c:catAx>
        <c:axId val="3226238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1926037"/>
        <c:crosses val="autoZero"/>
        <c:auto val="1"/>
        <c:lblOffset val="100"/>
        <c:tickLblSkip val="1"/>
        <c:noMultiLvlLbl val="0"/>
      </c:catAx>
      <c:valAx>
        <c:axId val="21926037"/>
        <c:scaling>
          <c:orientation val="minMax"/>
          <c:max val="500000"/>
        </c:scaling>
        <c:axPos val="l"/>
        <c:majorGridlines>
          <c:spPr>
            <a:ln w="3175">
              <a:solidFill>
                <a:srgbClr val="C0C0C0"/>
              </a:solidFill>
              <a:prstDash val="sysDash"/>
            </a:ln>
          </c:spPr>
        </c:majorGridlines>
        <c:delete val="0"/>
        <c:numFmt formatCode="#\ ##0" sourceLinked="0"/>
        <c:majorTickMark val="none"/>
        <c:minorTickMark val="none"/>
        <c:tickLblPos val="nextTo"/>
        <c:spPr>
          <a:noFill/>
          <a:ln w="6350">
            <a:noFill/>
            <a:prstDash val="solid"/>
            <a:round/>
          </a:ln>
        </c:spPr>
        <c:crossAx val="32262388"/>
        <c:crosses val="autoZero"/>
        <c:crossBetween val="midCat"/>
        <c:dispUnits/>
        <c:majorUnit val="100000"/>
      </c:valAx>
    </c:plotArea>
    <c:legend>
      <c:legendPos val="b"/>
      <c:layout>
        <c:manualLayout>
          <c:xMode val="edge"/>
          <c:yMode val="edge"/>
          <c:x val="0.33375"/>
          <c:y val="0.83875"/>
          <c:w val="0.33075"/>
          <c:h val="0.045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Change in the share of fuelwood in total roundwood production in the EU, 2000–2021</a:t>
            </a:r>
            <a:r>
              <a:rPr lang="en-US" cap="none" sz="1600" b="0" u="none" baseline="0">
                <a:solidFill>
                  <a:srgbClr val="000000"/>
                </a:solidFill>
                <a:latin typeface="Arial"/>
                <a:ea typeface="Arial"/>
                <a:cs typeface="Arial"/>
              </a:rPr>
              <a:t>
(%)</a:t>
            </a:r>
          </a:p>
        </c:rich>
      </c:tx>
      <c:layout>
        <c:manualLayout>
          <c:xMode val="edge"/>
          <c:yMode val="edge"/>
          <c:x val="0.00525"/>
          <c:y val="0.009"/>
        </c:manualLayout>
      </c:layout>
      <c:overlay val="0"/>
      <c:spPr>
        <a:noFill/>
        <a:ln>
          <a:noFill/>
        </a:ln>
      </c:spPr>
    </c:title>
    <c:plotArea>
      <c:layout>
        <c:manualLayout>
          <c:layoutTarget val="inner"/>
          <c:xMode val="edge"/>
          <c:yMode val="edge"/>
          <c:x val="0.05375"/>
          <c:y val="0.14025"/>
          <c:w val="0.93175"/>
          <c:h val="0.4785"/>
        </c:manualLayout>
      </c:layout>
      <c:lineChart>
        <c:grouping val="standard"/>
        <c:varyColors val="0"/>
        <c:ser>
          <c:idx val="0"/>
          <c:order val="0"/>
          <c:tx>
            <c:strRef>
              <c:f>'Figure 3'!$M$59</c:f>
              <c:strCache>
                <c:ptCount val="1"/>
                <c:pt idx="0">
                  <c:v>Share of fuelwood in 2000</c:v>
                </c:pt>
              </c:strCache>
            </c:strRef>
          </c:tx>
          <c:spPr>
            <a:ln w="19050">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solidFill>
              <a:ln w="6350" cap="flat" cmpd="sng">
                <a:solidFill>
                  <a:schemeClr val="accent1"/>
                </a:solidFill>
                <a:prstDash val="solid"/>
                <a:round/>
              </a:ln>
            </c:spPr>
          </c:marker>
          <c:dLbls>
            <c:numFmt formatCode="General" sourceLinked="1"/>
            <c:showLegendKey val="0"/>
            <c:showVal val="0"/>
            <c:showBubbleSize val="0"/>
            <c:showCatName val="0"/>
            <c:showSerName val="0"/>
            <c:showLeaderLines val="1"/>
            <c:showPercent val="0"/>
          </c:dLbls>
          <c:cat>
            <c:strRef>
              <c:f>'Figure 3'!$A$60:$A$85</c:f>
              <c:strCache/>
            </c:strRef>
          </c:cat>
          <c:val>
            <c:numRef>
              <c:f>'Figure 3'!$M$60:$M$85</c:f>
              <c:numCache/>
            </c:numRef>
          </c:val>
          <c:smooth val="0"/>
        </c:ser>
        <c:ser>
          <c:idx val="1"/>
          <c:order val="1"/>
          <c:tx>
            <c:strRef>
              <c:f>'Figure 3'!$N$59</c:f>
              <c:strCache>
                <c:ptCount val="1"/>
                <c:pt idx="0">
                  <c:v>Share of fuelwood in 2021</c:v>
                </c:pt>
              </c:strCache>
            </c:strRef>
          </c:tx>
          <c:spPr>
            <a:ln w="19050">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2"/>
              </a:solidFill>
              <a:ln w="6350" cap="flat" cmpd="sng">
                <a:solidFill>
                  <a:schemeClr val="accent2"/>
                </a:solidFill>
                <a:prstDash val="solid"/>
                <a:round/>
              </a:ln>
            </c:spPr>
          </c:marker>
          <c:dLbls>
            <c:numFmt formatCode="General" sourceLinked="1"/>
            <c:showLegendKey val="0"/>
            <c:showVal val="0"/>
            <c:showBubbleSize val="0"/>
            <c:showCatName val="0"/>
            <c:showSerName val="0"/>
            <c:showLeaderLines val="1"/>
            <c:showPercent val="0"/>
          </c:dLbls>
          <c:cat>
            <c:strRef>
              <c:f>'Figure 3'!$A$60:$A$85</c:f>
              <c:strCache/>
            </c:strRef>
          </c:cat>
          <c:val>
            <c:numRef>
              <c:f>'Figure 3'!$N$60:$N$85</c:f>
              <c:numCache/>
            </c:numRef>
          </c:val>
          <c:smooth val="0"/>
        </c:ser>
        <c:upDownBars>
          <c:upBars>
            <c:spPr>
              <a:solidFill>
                <a:schemeClr val="accent1">
                  <a:lumMod val="20000"/>
                  <a:lumOff val="80000"/>
                </a:schemeClr>
              </a:solidFill>
              <a:ln w="6350">
                <a:noFill/>
                <a:prstDash val="solid"/>
                <a:round/>
              </a:ln>
            </c:spPr>
          </c:upBars>
          <c:downBars>
            <c:spPr>
              <a:solidFill>
                <a:srgbClr val="FFCCFF"/>
              </a:solidFill>
              <a:ln w="6350">
                <a:noFill/>
                <a:prstDash val="solid"/>
                <a:round/>
              </a:ln>
            </c:spPr>
          </c:downBars>
        </c:upDownBars>
        <c:marker val="1"/>
        <c:axId val="63116606"/>
        <c:axId val="31178543"/>
      </c:lineChart>
      <c:catAx>
        <c:axId val="63116606"/>
        <c:scaling>
          <c:orientation val="minMax"/>
        </c:scaling>
        <c:axPos val="b"/>
        <c:delete val="0"/>
        <c:numFmt formatCode="General" sourceLinked="0"/>
        <c:majorTickMark val="out"/>
        <c:minorTickMark val="none"/>
        <c:tickLblPos val="nextTo"/>
        <c:spPr>
          <a:noFill/>
          <a:ln w="6350"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1178543"/>
        <c:crosses val="autoZero"/>
        <c:auto val="1"/>
        <c:lblOffset val="100"/>
        <c:noMultiLvlLbl val="0"/>
      </c:catAx>
      <c:valAx>
        <c:axId val="31178543"/>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6350">
            <a:noFill/>
            <a:prstDash val="solid"/>
            <a:round/>
          </a:ln>
        </c:spPr>
        <c:crossAx val="63116606"/>
        <c:crosses val="autoZero"/>
        <c:crossBetween val="between"/>
        <c:dispUnits/>
      </c:valAx>
      <c:spPr>
        <a:solidFill>
          <a:schemeClr val="bg1"/>
        </a:solidFill>
        <a:ln>
          <a:noFill/>
        </a:ln>
      </c:spPr>
    </c:plotArea>
    <c:legend>
      <c:legendPos val="b"/>
      <c:layout>
        <c:manualLayout>
          <c:xMode val="edge"/>
          <c:yMode val="edge"/>
          <c:x val="0.30375"/>
          <c:y val="0.7885"/>
          <c:w val="0.418"/>
          <c:h val="0.0365"/>
        </c:manualLayout>
      </c:layout>
      <c:overlay val="0"/>
      <c:spPr>
        <a:noFill/>
        <a:ln>
          <a:noFill/>
          <a:round/>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Sawnwood production, 2000 and 2021</a:t>
            </a:r>
            <a:r>
              <a:rPr lang="en-US" cap="none" sz="1600" b="0" u="none" baseline="0">
                <a:solidFill>
                  <a:srgbClr val="000000"/>
                </a:solidFill>
                <a:latin typeface="Arial"/>
                <a:ea typeface="Arial"/>
                <a:cs typeface="Arial"/>
              </a:rPr>
              <a:t>
(1000 m</a:t>
            </a:r>
            <a:r>
              <a:rPr lang="en-US" cap="none" sz="1600" b="0" u="none" baseline="30000">
                <a:solidFill>
                  <a:srgbClr val="000000"/>
                </a:solidFill>
                <a:latin typeface="Arial"/>
                <a:ea typeface="Arial"/>
                <a:cs typeface="Arial"/>
              </a:rPr>
              <a:t>3</a:t>
            </a:r>
            <a:r>
              <a:rPr lang="en-US" cap="none" sz="1600" b="0" u="none" baseline="0">
                <a:solidFill>
                  <a:srgbClr val="000000"/>
                </a:solidFill>
                <a:latin typeface="Arial"/>
                <a:ea typeface="Arial"/>
                <a:cs typeface="Arial"/>
              </a:rPr>
              <a:t>)</a:t>
            </a:r>
          </a:p>
        </c:rich>
      </c:tx>
      <c:layout>
        <c:manualLayout>
          <c:xMode val="edge"/>
          <c:yMode val="edge"/>
          <c:x val="0.00525"/>
          <c:y val="0.00675"/>
        </c:manualLayout>
      </c:layout>
      <c:overlay val="0"/>
      <c:spPr>
        <a:noFill/>
        <a:ln>
          <a:noFill/>
        </a:ln>
      </c:spPr>
    </c:title>
    <c:plotArea>
      <c:layout>
        <c:manualLayout>
          <c:layoutTarget val="inner"/>
          <c:xMode val="edge"/>
          <c:yMode val="edge"/>
          <c:x val="0.0745"/>
          <c:y val="0.161"/>
          <c:w val="0.91075"/>
          <c:h val="0.577"/>
        </c:manualLayout>
      </c:layout>
      <c:barChart>
        <c:barDir val="col"/>
        <c:grouping val="clustered"/>
        <c:varyColors val="0"/>
        <c:ser>
          <c:idx val="0"/>
          <c:order val="0"/>
          <c:tx>
            <c:strRef>
              <c:f>'Figure 4'!$C$49</c:f>
              <c:strCache>
                <c:ptCount val="1"/>
                <c:pt idx="0">
                  <c:v>2000</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4'!$B$52:$B$75</c:f>
              <c:strCache/>
            </c:strRef>
          </c:cat>
          <c:val>
            <c:numRef>
              <c:f>'Figure 4'!$C$52:$C$75</c:f>
              <c:numCache/>
            </c:numRef>
          </c:val>
        </c:ser>
        <c:ser>
          <c:idx val="1"/>
          <c:order val="1"/>
          <c:tx>
            <c:strRef>
              <c:f>'Figure 4'!$F$49</c:f>
              <c:strCache>
                <c:ptCount val="1"/>
                <c:pt idx="0">
                  <c:v>2021</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4'!$B$52:$B$75</c:f>
              <c:strCache/>
            </c:strRef>
          </c:cat>
          <c:val>
            <c:numRef>
              <c:f>('Figure 4'!$F$52:$F$58,'Figure 4'!$E$59,'Figure 4'!$F$60:$F$65,'Figure 4'!$D$66,'Figure 4'!$F$67:$F$72)</c:f>
              <c:numCache/>
            </c:numRef>
          </c:val>
        </c:ser>
        <c:axId val="12171432"/>
        <c:axId val="42434025"/>
      </c:barChart>
      <c:catAx>
        <c:axId val="12171432"/>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2434025"/>
        <c:crosses val="autoZero"/>
        <c:auto val="1"/>
        <c:lblOffset val="100"/>
        <c:noMultiLvlLbl val="0"/>
      </c:catAx>
      <c:valAx>
        <c:axId val="42434025"/>
        <c:scaling>
          <c:orientation val="minMax"/>
          <c:max val="240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2171432"/>
        <c:crosses val="autoZero"/>
        <c:crossBetween val="between"/>
        <c:dispUnits/>
        <c:majorUnit val="2000"/>
      </c:valAx>
      <c:spPr>
        <a:noFill/>
        <a:ln>
          <a:noFill/>
        </a:ln>
      </c:spPr>
    </c:plotArea>
    <c:legend>
      <c:legendPos val="b"/>
      <c:layout>
        <c:manualLayout>
          <c:xMode val="edge"/>
          <c:yMode val="edge"/>
          <c:x val="0.438"/>
          <c:y val="0.90125"/>
          <c:w val="0.12425"/>
          <c:h val="0.066"/>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FLEGT countries' share in total wood imports to the EU, 2000–2021</a:t>
            </a:r>
            <a:r>
              <a:rPr lang="en-US" cap="none" sz="1600" b="0" u="none" baseline="0">
                <a:solidFill>
                  <a:srgbClr val="000000"/>
                </a:solidFill>
                <a:latin typeface="Arial"/>
                <a:ea typeface="Arial"/>
                <a:cs typeface="Arial"/>
              </a:rPr>
              <a:t>
(million EUR)</a:t>
            </a:r>
          </a:p>
        </c:rich>
      </c:tx>
      <c:layout>
        <c:manualLayout>
          <c:xMode val="edge"/>
          <c:yMode val="edge"/>
          <c:x val="0.00525"/>
          <c:y val="0.0105"/>
        </c:manualLayout>
      </c:layout>
      <c:overlay val="0"/>
      <c:spPr>
        <a:noFill/>
        <a:ln>
          <a:noFill/>
        </a:ln>
      </c:spPr>
    </c:title>
    <c:plotArea>
      <c:layout>
        <c:manualLayout>
          <c:layoutTarget val="inner"/>
          <c:xMode val="edge"/>
          <c:yMode val="edge"/>
          <c:x val="0.069"/>
          <c:y val="0.1625"/>
          <c:w val="0.9165"/>
          <c:h val="0.59625"/>
        </c:manualLayout>
      </c:layout>
      <c:barChart>
        <c:barDir val="col"/>
        <c:grouping val="stacked"/>
        <c:varyColors val="0"/>
        <c:ser>
          <c:idx val="0"/>
          <c:order val="0"/>
          <c:tx>
            <c:strRef>
              <c:f>'Figure 5'!$B$39</c:f>
              <c:strCache>
                <c:ptCount val="1"/>
                <c:pt idx="0">
                  <c:v>FLEGT countries</c:v>
                </c:pt>
              </c:strCache>
            </c:strRef>
          </c:tx>
          <c:spPr>
            <a:solidFill>
              <a:srgbClr val="5FB441">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5'!$C$38:$X$38</c:f>
              <c:strCache/>
            </c:strRef>
          </c:cat>
          <c:val>
            <c:numRef>
              <c:f>'Figure 5'!$C$39:$X$39</c:f>
              <c:numCache/>
            </c:numRef>
          </c:val>
        </c:ser>
        <c:ser>
          <c:idx val="1"/>
          <c:order val="1"/>
          <c:tx>
            <c:strRef>
              <c:f>'Figure 5'!$B$40</c:f>
              <c:strCache>
                <c:ptCount val="1"/>
                <c:pt idx="0">
                  <c:v>Rest of the world</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5'!$C$38:$X$38</c:f>
              <c:strCache/>
            </c:strRef>
          </c:cat>
          <c:val>
            <c:numRef>
              <c:f>'Figure 5'!$C$40:$X$40</c:f>
              <c:numCache/>
            </c:numRef>
          </c:val>
        </c:ser>
        <c:overlap val="100"/>
        <c:axId val="46361906"/>
        <c:axId val="14603971"/>
      </c:barChart>
      <c:catAx>
        <c:axId val="4636190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4603971"/>
        <c:crosses val="autoZero"/>
        <c:auto val="1"/>
        <c:lblOffset val="100"/>
        <c:noMultiLvlLbl val="0"/>
      </c:catAx>
      <c:valAx>
        <c:axId val="14603971"/>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46361906"/>
        <c:crosses val="autoZero"/>
        <c:crossBetween val="between"/>
        <c:dispUnits/>
      </c:valAx>
    </c:plotArea>
    <c:legend>
      <c:legendPos val="b"/>
      <c:layout>
        <c:manualLayout>
          <c:xMode val="edge"/>
          <c:yMode val="edge"/>
          <c:x val="0.3805"/>
          <c:y val="0.86575"/>
          <c:w val="0.23925"/>
          <c:h val="0.125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FLEGT countries' share in tropical wood imports to the EU, 2000–2021</a:t>
            </a:r>
            <a:r>
              <a:rPr lang="en-US" cap="none" sz="1600" b="0" u="none" baseline="0">
                <a:solidFill>
                  <a:srgbClr val="000000"/>
                </a:solidFill>
                <a:latin typeface="Arial"/>
                <a:ea typeface="Arial"/>
                <a:cs typeface="Arial"/>
              </a:rPr>
              <a:t>
(million EUR)</a:t>
            </a:r>
          </a:p>
        </c:rich>
      </c:tx>
      <c:layout>
        <c:manualLayout>
          <c:xMode val="edge"/>
          <c:yMode val="edge"/>
          <c:x val="0.00525"/>
          <c:y val="0.01"/>
        </c:manualLayout>
      </c:layout>
      <c:overlay val="0"/>
      <c:spPr>
        <a:noFill/>
        <a:ln>
          <a:noFill/>
        </a:ln>
      </c:spPr>
    </c:title>
    <c:plotArea>
      <c:layout>
        <c:manualLayout>
          <c:xMode val="edge"/>
          <c:yMode val="edge"/>
          <c:x val="0.0065"/>
          <c:y val="0.15875"/>
          <c:w val="0.9785"/>
          <c:h val="0.65225"/>
        </c:manualLayout>
      </c:layout>
      <c:barChart>
        <c:barDir val="col"/>
        <c:grouping val="stacked"/>
        <c:varyColors val="0"/>
        <c:ser>
          <c:idx val="0"/>
          <c:order val="0"/>
          <c:tx>
            <c:strRef>
              <c:f>'Figure 6'!$B$42</c:f>
              <c:strCache>
                <c:ptCount val="1"/>
                <c:pt idx="0">
                  <c:v>FLEGT countries</c:v>
                </c:pt>
              </c:strCache>
            </c:strRef>
          </c:tx>
          <c:spPr>
            <a:solidFill>
              <a:srgbClr val="5FB441">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6'!$C$41:$X$41</c:f>
              <c:strCache/>
            </c:strRef>
          </c:cat>
          <c:val>
            <c:numRef>
              <c:f>'Figure 6'!$C$42:$X$42</c:f>
              <c:numCache/>
            </c:numRef>
          </c:val>
        </c:ser>
        <c:ser>
          <c:idx val="1"/>
          <c:order val="1"/>
          <c:tx>
            <c:strRef>
              <c:f>'Figure 6'!$B$43</c:f>
              <c:strCache>
                <c:ptCount val="1"/>
                <c:pt idx="0">
                  <c:v>Rest of the world</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6'!$C$41:$X$41</c:f>
              <c:strCache/>
            </c:strRef>
          </c:cat>
          <c:val>
            <c:numRef>
              <c:f>'Figure 6'!$C$43:$X$43</c:f>
              <c:numCache/>
            </c:numRef>
          </c:val>
        </c:ser>
        <c:overlap val="100"/>
        <c:axId val="64326876"/>
        <c:axId val="42070973"/>
      </c:barChart>
      <c:catAx>
        <c:axId val="6432687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2070973"/>
        <c:crosses val="autoZero"/>
        <c:auto val="1"/>
        <c:lblOffset val="100"/>
        <c:noMultiLvlLbl val="0"/>
      </c:catAx>
      <c:valAx>
        <c:axId val="42070973"/>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64326876"/>
        <c:crosses val="autoZero"/>
        <c:crossBetween val="between"/>
        <c:dispUnits/>
      </c:valAx>
    </c:plotArea>
    <c:legend>
      <c:legendPos val="b"/>
      <c:layout>
        <c:manualLayout>
          <c:xMode val="edge"/>
          <c:yMode val="edge"/>
          <c:x val="0.3805"/>
          <c:y val="0.84325"/>
          <c:w val="0.23925"/>
          <c:h val="0.137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Wood products imported to the EU from China, 2000–2021</a:t>
            </a:r>
            <a:r>
              <a:rPr lang="en-US" cap="none" sz="1600" b="0" u="none" baseline="0">
                <a:solidFill>
                  <a:srgbClr val="000000"/>
                </a:solidFill>
                <a:latin typeface="Arial"/>
                <a:ea typeface="Arial"/>
                <a:cs typeface="Arial"/>
              </a:rPr>
              <a:t>
(million EUR)</a:t>
            </a:r>
          </a:p>
        </c:rich>
      </c:tx>
      <c:layout>
        <c:manualLayout>
          <c:xMode val="edge"/>
          <c:yMode val="edge"/>
          <c:x val="0.00525"/>
          <c:y val="0.0105"/>
        </c:manualLayout>
      </c:layout>
      <c:overlay val="0"/>
      <c:spPr>
        <a:noFill/>
        <a:ln>
          <a:noFill/>
        </a:ln>
      </c:spPr>
    </c:title>
    <c:plotArea>
      <c:layout>
        <c:manualLayout>
          <c:layoutTarget val="inner"/>
          <c:xMode val="edge"/>
          <c:yMode val="edge"/>
          <c:x val="0.065"/>
          <c:y val="0.17"/>
          <c:w val="0.77925"/>
          <c:h val="0.67775"/>
        </c:manualLayout>
      </c:layout>
      <c:areaChart>
        <c:grouping val="stacked"/>
        <c:varyColors val="0"/>
        <c:ser>
          <c:idx val="1"/>
          <c:order val="0"/>
          <c:tx>
            <c:strRef>
              <c:f>'Figure 7'!$B$50</c:f>
              <c:strCache>
                <c:ptCount val="1"/>
                <c:pt idx="0">
                  <c:v>Fuel wood</c:v>
                </c:pt>
              </c:strCache>
            </c:strRef>
          </c:tx>
          <c:spPr>
            <a:solidFill>
              <a:srgbClr val="E1E86B"/>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7'!$C$49:$X$49</c:f>
              <c:numCache/>
            </c:numRef>
          </c:cat>
          <c:val>
            <c:numRef>
              <c:f>'Figure 7'!$C$50:$X$50</c:f>
              <c:numCache/>
            </c:numRef>
          </c:val>
        </c:ser>
        <c:ser>
          <c:idx val="2"/>
          <c:order val="1"/>
          <c:tx>
            <c:strRef>
              <c:f>'Figure 7'!$B$51</c:f>
              <c:strCache>
                <c:ptCount val="1"/>
                <c:pt idx="0">
                  <c:v>Wood charcoal</c:v>
                </c:pt>
              </c:strCache>
            </c:strRef>
          </c:tx>
          <c:spPr>
            <a:solidFill>
              <a:srgbClr val="FCC975"/>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7'!$C$49:$X$49</c:f>
              <c:numCache/>
            </c:numRef>
          </c:cat>
          <c:val>
            <c:numRef>
              <c:f>'Figure 7'!$C$51:$X$51</c:f>
              <c:numCache/>
            </c:numRef>
          </c:val>
        </c:ser>
        <c:ser>
          <c:idx val="3"/>
          <c:order val="2"/>
          <c:tx>
            <c:strRef>
              <c:f>'Figure 7'!$B$52</c:f>
              <c:strCache>
                <c:ptCount val="1"/>
                <c:pt idx="0">
                  <c:v>Logs</c:v>
                </c:pt>
              </c:strCache>
            </c:strRef>
          </c:tx>
          <c:spPr>
            <a:solidFill>
              <a:srgbClr val="71A8DF"/>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7'!$C$49:$X$49</c:f>
              <c:numCache/>
            </c:numRef>
          </c:cat>
          <c:val>
            <c:numRef>
              <c:f>'Figure 7'!$C$52:$X$52</c:f>
              <c:numCache/>
            </c:numRef>
          </c:val>
        </c:ser>
        <c:ser>
          <c:idx val="4"/>
          <c:order val="3"/>
          <c:tx>
            <c:strRef>
              <c:f>'Figure 7'!$B$53</c:f>
              <c:strCache>
                <c:ptCount val="1"/>
                <c:pt idx="0">
                  <c:v>Sawnwood</c:v>
                </c:pt>
              </c:strCache>
            </c:strRef>
          </c:tx>
          <c:spPr>
            <a:solidFill>
              <a:srgbClr val="F6A27B"/>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7'!$C$49:$X$49</c:f>
              <c:numCache/>
            </c:numRef>
          </c:cat>
          <c:val>
            <c:numRef>
              <c:f>'Figure 7'!$C$53:$X$53</c:f>
              <c:numCache/>
            </c:numRef>
          </c:val>
        </c:ser>
        <c:ser>
          <c:idx val="5"/>
          <c:order val="4"/>
          <c:tx>
            <c:strRef>
              <c:f>'Figure 7'!$B$54</c:f>
              <c:strCache>
                <c:ptCount val="1"/>
                <c:pt idx="0">
                  <c:v>Decking/moulding</c:v>
                </c:pt>
              </c:strCache>
            </c:strRef>
          </c:tx>
          <c:spPr>
            <a:solidFill>
              <a:srgbClr val="9ED58A"/>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7'!$C$49:$X$49</c:f>
              <c:numCache/>
            </c:numRef>
          </c:cat>
          <c:val>
            <c:numRef>
              <c:f>'Figure 7'!$C$54:$X$54</c:f>
              <c:numCache/>
            </c:numRef>
          </c:val>
        </c:ser>
        <c:ser>
          <c:idx val="6"/>
          <c:order val="5"/>
          <c:tx>
            <c:strRef>
              <c:f>'Figure 7'!$B$55</c:f>
              <c:strCache>
                <c:ptCount val="1"/>
                <c:pt idx="0">
                  <c:v>Veneers</c:v>
                </c:pt>
              </c:strCache>
            </c:strRef>
          </c:tx>
          <c:spPr>
            <a:solidFill>
              <a:schemeClr val="accent6"/>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7'!$C$49:$X$49</c:f>
              <c:numCache/>
            </c:numRef>
          </c:cat>
          <c:val>
            <c:numRef>
              <c:f>'Figure 7'!$C$55:$X$55</c:f>
              <c:numCache/>
            </c:numRef>
          </c:val>
        </c:ser>
        <c:ser>
          <c:idx val="7"/>
          <c:order val="6"/>
          <c:tx>
            <c:strRef>
              <c:f>'Figure 7'!$B$56</c:f>
              <c:strCache>
                <c:ptCount val="1"/>
                <c:pt idx="0">
                  <c:v>Plywood</c:v>
                </c:pt>
              </c:strCache>
            </c:strRef>
          </c:tx>
          <c:spPr>
            <a:solidFill>
              <a:schemeClr val="accent5"/>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7'!$C$49:$X$49</c:f>
              <c:numCache/>
            </c:numRef>
          </c:cat>
          <c:val>
            <c:numRef>
              <c:f>'Figure 7'!$C$56:$X$56</c:f>
              <c:numCache/>
            </c:numRef>
          </c:val>
        </c:ser>
        <c:ser>
          <c:idx val="8"/>
          <c:order val="7"/>
          <c:tx>
            <c:strRef>
              <c:f>'Figure 7'!$B$57</c:f>
              <c:strCache>
                <c:ptCount val="1"/>
                <c:pt idx="0">
                  <c:v>Flooring</c:v>
                </c:pt>
              </c:strCache>
            </c:strRef>
          </c:tx>
          <c:spPr>
            <a:solidFill>
              <a:schemeClr val="accent4"/>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7'!$C$49:$X$49</c:f>
              <c:numCache/>
            </c:numRef>
          </c:cat>
          <c:val>
            <c:numRef>
              <c:f>'Figure 7'!$C$57:$X$57</c:f>
              <c:numCache/>
            </c:numRef>
          </c:val>
        </c:ser>
        <c:ser>
          <c:idx val="9"/>
          <c:order val="8"/>
          <c:tx>
            <c:strRef>
              <c:f>'Figure 7'!$B$58</c:f>
              <c:strCache>
                <c:ptCount val="1"/>
                <c:pt idx="0">
                  <c:v>Glulam/joinery</c:v>
                </c:pt>
              </c:strCache>
            </c:strRef>
          </c:tx>
          <c:spPr>
            <a:solidFill>
              <a:schemeClr val="accent3"/>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7'!$C$49:$X$49</c:f>
              <c:numCache/>
            </c:numRef>
          </c:cat>
          <c:val>
            <c:numRef>
              <c:f>'Figure 7'!$C$58:$X$58</c:f>
              <c:numCache/>
            </c:numRef>
          </c:val>
        </c:ser>
        <c:ser>
          <c:idx val="10"/>
          <c:order val="9"/>
          <c:tx>
            <c:strRef>
              <c:f>'Figure 7'!$B$59</c:f>
              <c:strCache>
                <c:ptCount val="1"/>
                <c:pt idx="0">
                  <c:v>Other wood products</c:v>
                </c:pt>
              </c:strCache>
            </c:strRef>
          </c:tx>
          <c:spPr>
            <a:solidFill>
              <a:schemeClr val="accent2"/>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7'!$C$49:$X$49</c:f>
              <c:numCache/>
            </c:numRef>
          </c:cat>
          <c:val>
            <c:numRef>
              <c:f>'Figure 7'!$C$59:$X$59</c:f>
              <c:numCache/>
            </c:numRef>
          </c:val>
        </c:ser>
        <c:ser>
          <c:idx val="11"/>
          <c:order val="10"/>
          <c:tx>
            <c:strRef>
              <c:f>'Figure 7'!$B$60</c:f>
              <c:strCache>
                <c:ptCount val="1"/>
                <c:pt idx="0">
                  <c:v>Wooden furniture</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7'!$C$49:$X$49</c:f>
              <c:numCache/>
            </c:numRef>
          </c:cat>
          <c:val>
            <c:numRef>
              <c:f>'Figure 7'!$C$60:$X$60</c:f>
              <c:numCache/>
            </c:numRef>
          </c:val>
        </c:ser>
        <c:axId val="43094438"/>
        <c:axId val="52305623"/>
      </c:areaChart>
      <c:catAx>
        <c:axId val="43094438"/>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2305623"/>
        <c:crosses val="autoZero"/>
        <c:auto val="1"/>
        <c:lblOffset val="100"/>
        <c:noMultiLvlLbl val="0"/>
      </c:catAx>
      <c:valAx>
        <c:axId val="52305623"/>
        <c:scaling>
          <c:orientation val="minMax"/>
        </c:scaling>
        <c:axPos val="l"/>
        <c:majorGridlines>
          <c:spPr>
            <a:ln w="3175">
              <a:solidFill>
                <a:srgbClr val="C0C0C0"/>
              </a:solidFill>
              <a:prstDash val="sysDash"/>
            </a:ln>
          </c:spPr>
        </c:majorGridlines>
        <c:delete val="0"/>
        <c:numFmt formatCode="#\ ##0" sourceLinked="0"/>
        <c:majorTickMark val="none"/>
        <c:minorTickMark val="none"/>
        <c:tickLblPos val="nextTo"/>
        <c:spPr>
          <a:noFill/>
          <a:ln w="6350">
            <a:noFill/>
            <a:prstDash val="solid"/>
            <a:round/>
          </a:ln>
        </c:spPr>
        <c:crossAx val="43094438"/>
        <c:crosses val="autoZero"/>
        <c:crossBetween val="midCat"/>
        <c:dispUnits/>
      </c:valAx>
    </c:plotArea>
    <c:legend>
      <c:legendPos val="r"/>
      <c:layout>
        <c:manualLayout>
          <c:xMode val="edge"/>
          <c:yMode val="edge"/>
          <c:x val="0.85175"/>
          <c:y val="0.15525"/>
          <c:w val="0.14225"/>
          <c:h val="0.68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6350">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Wood products imported to the EU from FLEGT countries, 2000–2021  </a:t>
            </a:r>
            <a:r>
              <a:rPr lang="en-US" cap="none" sz="1600" b="0" u="none" baseline="0">
                <a:solidFill>
                  <a:srgbClr val="000000"/>
                </a:solidFill>
                <a:latin typeface="Arial"/>
                <a:ea typeface="Arial"/>
                <a:cs typeface="Arial"/>
              </a:rPr>
              <a:t>(million EUR)</a:t>
            </a:r>
          </a:p>
        </c:rich>
      </c:tx>
      <c:layout>
        <c:manualLayout>
          <c:xMode val="edge"/>
          <c:yMode val="edge"/>
          <c:x val="0.00525"/>
          <c:y val="0.01125"/>
        </c:manualLayout>
      </c:layout>
      <c:overlay val="0"/>
      <c:spPr>
        <a:noFill/>
        <a:ln>
          <a:noFill/>
        </a:ln>
      </c:spPr>
    </c:title>
    <c:plotArea>
      <c:layout>
        <c:manualLayout>
          <c:layoutTarget val="inner"/>
          <c:xMode val="edge"/>
          <c:yMode val="edge"/>
          <c:x val="0.0565"/>
          <c:y val="0.168"/>
          <c:w val="0.79825"/>
          <c:h val="0.6155"/>
        </c:manualLayout>
      </c:layout>
      <c:areaChart>
        <c:grouping val="stacked"/>
        <c:varyColors val="0"/>
        <c:ser>
          <c:idx val="1"/>
          <c:order val="0"/>
          <c:tx>
            <c:strRef>
              <c:f>'Figure 8'!$B$48</c:f>
              <c:strCache>
                <c:ptCount val="1"/>
                <c:pt idx="0">
                  <c:v>Fuel wood</c:v>
                </c:pt>
              </c:strCache>
            </c:strRef>
          </c:tx>
          <c:spPr>
            <a:solidFill>
              <a:srgbClr val="E1E86B"/>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8'!$C$47:$X$47</c:f>
              <c:numCache/>
            </c:numRef>
          </c:cat>
          <c:val>
            <c:numRef>
              <c:f>'Figure 8'!$C$48:$X$48</c:f>
              <c:numCache/>
            </c:numRef>
          </c:val>
        </c:ser>
        <c:ser>
          <c:idx val="2"/>
          <c:order val="1"/>
          <c:tx>
            <c:strRef>
              <c:f>'Figure 8'!$B$49</c:f>
              <c:strCache>
                <c:ptCount val="1"/>
                <c:pt idx="0">
                  <c:v>Wood charcoal</c:v>
                </c:pt>
              </c:strCache>
            </c:strRef>
          </c:tx>
          <c:spPr>
            <a:solidFill>
              <a:srgbClr val="FCC975"/>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8'!$C$47:$X$47</c:f>
              <c:numCache/>
            </c:numRef>
          </c:cat>
          <c:val>
            <c:numRef>
              <c:f>'Figure 8'!$C$49:$X$49</c:f>
              <c:numCache/>
            </c:numRef>
          </c:val>
        </c:ser>
        <c:ser>
          <c:idx val="3"/>
          <c:order val="2"/>
          <c:tx>
            <c:strRef>
              <c:f>'Figure 8'!$B$50</c:f>
              <c:strCache>
                <c:ptCount val="1"/>
                <c:pt idx="0">
                  <c:v>Logs</c:v>
                </c:pt>
              </c:strCache>
            </c:strRef>
          </c:tx>
          <c:spPr>
            <a:solidFill>
              <a:srgbClr val="71A8DF"/>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8'!$C$47:$X$47</c:f>
              <c:numCache/>
            </c:numRef>
          </c:cat>
          <c:val>
            <c:numRef>
              <c:f>'Figure 8'!$C$50:$X$50</c:f>
              <c:numCache/>
            </c:numRef>
          </c:val>
        </c:ser>
        <c:ser>
          <c:idx val="4"/>
          <c:order val="3"/>
          <c:tx>
            <c:strRef>
              <c:f>'Figure 8'!$B$51</c:f>
              <c:strCache>
                <c:ptCount val="1"/>
                <c:pt idx="0">
                  <c:v>Sawnwood</c:v>
                </c:pt>
              </c:strCache>
            </c:strRef>
          </c:tx>
          <c:spPr>
            <a:solidFill>
              <a:srgbClr val="F6A27B"/>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8'!$C$47:$X$47</c:f>
              <c:numCache/>
            </c:numRef>
          </c:cat>
          <c:val>
            <c:numRef>
              <c:f>'Figure 8'!$C$51:$X$51</c:f>
              <c:numCache/>
            </c:numRef>
          </c:val>
        </c:ser>
        <c:ser>
          <c:idx val="5"/>
          <c:order val="4"/>
          <c:tx>
            <c:strRef>
              <c:f>'Figure 8'!$B$52</c:f>
              <c:strCache>
                <c:ptCount val="1"/>
                <c:pt idx="0">
                  <c:v>Decking/moulding</c:v>
                </c:pt>
              </c:strCache>
            </c:strRef>
          </c:tx>
          <c:spPr>
            <a:solidFill>
              <a:srgbClr val="9ED58A"/>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8'!$C$47:$X$47</c:f>
              <c:numCache/>
            </c:numRef>
          </c:cat>
          <c:val>
            <c:numRef>
              <c:f>'Figure 8'!$C$52:$X$52</c:f>
              <c:numCache/>
            </c:numRef>
          </c:val>
        </c:ser>
        <c:ser>
          <c:idx val="6"/>
          <c:order val="5"/>
          <c:tx>
            <c:strRef>
              <c:f>'Figure 8'!$B$53</c:f>
              <c:strCache>
                <c:ptCount val="1"/>
                <c:pt idx="0">
                  <c:v>Veneers</c:v>
                </c:pt>
              </c:strCache>
            </c:strRef>
          </c:tx>
          <c:spPr>
            <a:solidFill>
              <a:schemeClr val="accent6"/>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8'!$C$47:$X$47</c:f>
              <c:numCache/>
            </c:numRef>
          </c:cat>
          <c:val>
            <c:numRef>
              <c:f>'Figure 8'!$C$53:$X$53</c:f>
              <c:numCache/>
            </c:numRef>
          </c:val>
        </c:ser>
        <c:ser>
          <c:idx val="7"/>
          <c:order val="6"/>
          <c:tx>
            <c:strRef>
              <c:f>'Figure 8'!$B$54</c:f>
              <c:strCache>
                <c:ptCount val="1"/>
                <c:pt idx="0">
                  <c:v>Plywood</c:v>
                </c:pt>
              </c:strCache>
            </c:strRef>
          </c:tx>
          <c:spPr>
            <a:solidFill>
              <a:schemeClr val="accent5"/>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8'!$C$47:$X$47</c:f>
              <c:numCache/>
            </c:numRef>
          </c:cat>
          <c:val>
            <c:numRef>
              <c:f>'Figure 8'!$C$54:$X$54</c:f>
              <c:numCache/>
            </c:numRef>
          </c:val>
        </c:ser>
        <c:ser>
          <c:idx val="8"/>
          <c:order val="7"/>
          <c:tx>
            <c:strRef>
              <c:f>'Figure 8'!$B$55</c:f>
              <c:strCache>
                <c:ptCount val="1"/>
                <c:pt idx="0">
                  <c:v>Flooring</c:v>
                </c:pt>
              </c:strCache>
            </c:strRef>
          </c:tx>
          <c:spPr>
            <a:solidFill>
              <a:schemeClr val="accent4"/>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8'!$C$47:$X$47</c:f>
              <c:numCache/>
            </c:numRef>
          </c:cat>
          <c:val>
            <c:numRef>
              <c:f>'Figure 8'!$C$55:$X$55</c:f>
              <c:numCache/>
            </c:numRef>
          </c:val>
        </c:ser>
        <c:ser>
          <c:idx val="9"/>
          <c:order val="8"/>
          <c:tx>
            <c:strRef>
              <c:f>'Figure 8'!$B$56</c:f>
              <c:strCache>
                <c:ptCount val="1"/>
                <c:pt idx="0">
                  <c:v>Glulam/joinery</c:v>
                </c:pt>
              </c:strCache>
            </c:strRef>
          </c:tx>
          <c:spPr>
            <a:solidFill>
              <a:schemeClr val="accent3"/>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8'!$C$47:$X$47</c:f>
              <c:numCache/>
            </c:numRef>
          </c:cat>
          <c:val>
            <c:numRef>
              <c:f>'Figure 8'!$C$56:$X$56</c:f>
              <c:numCache/>
            </c:numRef>
          </c:val>
        </c:ser>
        <c:ser>
          <c:idx val="10"/>
          <c:order val="9"/>
          <c:tx>
            <c:strRef>
              <c:f>'Figure 8'!$B$57</c:f>
              <c:strCache>
                <c:ptCount val="1"/>
                <c:pt idx="0">
                  <c:v>Other wood products</c:v>
                </c:pt>
              </c:strCache>
            </c:strRef>
          </c:tx>
          <c:spPr>
            <a:solidFill>
              <a:schemeClr val="accent2"/>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8'!$C$47:$X$47</c:f>
              <c:numCache/>
            </c:numRef>
          </c:cat>
          <c:val>
            <c:numRef>
              <c:f>'Figure 8'!$C$57:$X$57</c:f>
              <c:numCache/>
            </c:numRef>
          </c:val>
        </c:ser>
        <c:ser>
          <c:idx val="11"/>
          <c:order val="10"/>
          <c:tx>
            <c:strRef>
              <c:f>'Figure 8'!$B$58</c:f>
              <c:strCache>
                <c:ptCount val="1"/>
                <c:pt idx="0">
                  <c:v>Wooden furniture</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8'!$C$47:$X$47</c:f>
              <c:numCache/>
            </c:numRef>
          </c:cat>
          <c:val>
            <c:numRef>
              <c:f>'Figure 8'!$C$58:$X$58</c:f>
              <c:numCache/>
            </c:numRef>
          </c:val>
        </c:ser>
        <c:axId val="988560"/>
        <c:axId val="8897041"/>
      </c:areaChart>
      <c:catAx>
        <c:axId val="988560"/>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8897041"/>
        <c:crosses val="autoZero"/>
        <c:auto val="1"/>
        <c:lblOffset val="100"/>
        <c:noMultiLvlLbl val="0"/>
      </c:catAx>
      <c:valAx>
        <c:axId val="8897041"/>
        <c:scaling>
          <c:orientation val="minMax"/>
        </c:scaling>
        <c:axPos val="l"/>
        <c:majorGridlines>
          <c:spPr>
            <a:ln w="3175">
              <a:solidFill>
                <a:srgbClr val="C0C0C0"/>
              </a:solidFill>
              <a:prstDash val="sysDash"/>
            </a:ln>
          </c:spPr>
        </c:majorGridlines>
        <c:delete val="0"/>
        <c:numFmt formatCode="#\ ##0" sourceLinked="0"/>
        <c:majorTickMark val="none"/>
        <c:minorTickMark val="none"/>
        <c:tickLblPos val="nextTo"/>
        <c:spPr>
          <a:noFill/>
          <a:ln w="6350">
            <a:noFill/>
            <a:prstDash val="solid"/>
            <a:round/>
          </a:ln>
        </c:spPr>
        <c:crossAx val="988560"/>
        <c:crosses val="autoZero"/>
        <c:crossBetween val="midCat"/>
        <c:dispUnits/>
      </c:valAx>
    </c:plotArea>
    <c:legend>
      <c:legendPos val="r"/>
      <c:layout>
        <c:manualLayout>
          <c:xMode val="edge"/>
          <c:yMode val="edge"/>
          <c:x val="0.855"/>
          <c:y val="0.17075"/>
          <c:w val="0.139"/>
          <c:h val="0.62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6350">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Wood products imported to the EU from countries other than China or tropical countries, 2000-2021</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(million EUR)</a:t>
            </a:r>
          </a:p>
        </c:rich>
      </c:tx>
      <c:layout>
        <c:manualLayout>
          <c:xMode val="edge"/>
          <c:yMode val="edge"/>
          <c:x val="0.00525"/>
          <c:y val="0.011"/>
        </c:manualLayout>
      </c:layout>
      <c:overlay val="0"/>
      <c:spPr>
        <a:noFill/>
        <a:ln>
          <a:noFill/>
        </a:ln>
      </c:spPr>
    </c:title>
    <c:plotArea>
      <c:layout>
        <c:manualLayout>
          <c:layoutTarget val="inner"/>
          <c:xMode val="edge"/>
          <c:yMode val="edge"/>
          <c:x val="0.06175"/>
          <c:y val="0.21275"/>
          <c:w val="0.783"/>
          <c:h val="0.56975"/>
        </c:manualLayout>
      </c:layout>
      <c:areaChart>
        <c:grouping val="stacked"/>
        <c:varyColors val="0"/>
        <c:ser>
          <c:idx val="1"/>
          <c:order val="0"/>
          <c:tx>
            <c:strRef>
              <c:f>'Figure 9'!$B$44</c:f>
              <c:strCache>
                <c:ptCount val="1"/>
                <c:pt idx="0">
                  <c:v>Fuel wood</c:v>
                </c:pt>
              </c:strCache>
            </c:strRef>
          </c:tx>
          <c:spPr>
            <a:solidFill>
              <a:srgbClr val="E1E86B"/>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9'!$C$43:$X$43</c:f>
              <c:numCache/>
            </c:numRef>
          </c:cat>
          <c:val>
            <c:numRef>
              <c:f>'Figure 9'!$C$44:$X$44</c:f>
              <c:numCache/>
            </c:numRef>
          </c:val>
        </c:ser>
        <c:ser>
          <c:idx val="2"/>
          <c:order val="1"/>
          <c:tx>
            <c:strRef>
              <c:f>'Figure 9'!$B$45</c:f>
              <c:strCache>
                <c:ptCount val="1"/>
                <c:pt idx="0">
                  <c:v>Wood charcoal</c:v>
                </c:pt>
              </c:strCache>
            </c:strRef>
          </c:tx>
          <c:spPr>
            <a:solidFill>
              <a:srgbClr val="FCC975"/>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9'!$C$43:$X$43</c:f>
              <c:numCache/>
            </c:numRef>
          </c:cat>
          <c:val>
            <c:numRef>
              <c:f>'Figure 9'!$C$45:$X$45</c:f>
              <c:numCache/>
            </c:numRef>
          </c:val>
        </c:ser>
        <c:ser>
          <c:idx val="3"/>
          <c:order val="2"/>
          <c:tx>
            <c:strRef>
              <c:f>'Figure 9'!$B$46</c:f>
              <c:strCache>
                <c:ptCount val="1"/>
                <c:pt idx="0">
                  <c:v>Logs</c:v>
                </c:pt>
              </c:strCache>
            </c:strRef>
          </c:tx>
          <c:spPr>
            <a:solidFill>
              <a:srgbClr val="71A8DF"/>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9'!$C$43:$X$43</c:f>
              <c:numCache/>
            </c:numRef>
          </c:cat>
          <c:val>
            <c:numRef>
              <c:f>'Figure 9'!$C$46:$X$46</c:f>
              <c:numCache/>
            </c:numRef>
          </c:val>
        </c:ser>
        <c:ser>
          <c:idx val="4"/>
          <c:order val="3"/>
          <c:tx>
            <c:strRef>
              <c:f>'Figure 9'!$B$47</c:f>
              <c:strCache>
                <c:ptCount val="1"/>
                <c:pt idx="0">
                  <c:v>Sawnwood</c:v>
                </c:pt>
              </c:strCache>
            </c:strRef>
          </c:tx>
          <c:spPr>
            <a:solidFill>
              <a:srgbClr val="F6A27B"/>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9'!$C$43:$X$43</c:f>
              <c:numCache/>
            </c:numRef>
          </c:cat>
          <c:val>
            <c:numRef>
              <c:f>'Figure 9'!$C$47:$X$47</c:f>
              <c:numCache/>
            </c:numRef>
          </c:val>
        </c:ser>
        <c:ser>
          <c:idx val="5"/>
          <c:order val="4"/>
          <c:tx>
            <c:strRef>
              <c:f>'Figure 9'!$B$48</c:f>
              <c:strCache>
                <c:ptCount val="1"/>
                <c:pt idx="0">
                  <c:v>Decking/moulding</c:v>
                </c:pt>
              </c:strCache>
            </c:strRef>
          </c:tx>
          <c:spPr>
            <a:solidFill>
              <a:srgbClr val="9ED58A"/>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9'!$C$43:$X$43</c:f>
              <c:numCache/>
            </c:numRef>
          </c:cat>
          <c:val>
            <c:numRef>
              <c:f>'Figure 9'!$C$48:$X$48</c:f>
              <c:numCache/>
            </c:numRef>
          </c:val>
        </c:ser>
        <c:ser>
          <c:idx val="6"/>
          <c:order val="5"/>
          <c:tx>
            <c:strRef>
              <c:f>'Figure 9'!$B$49</c:f>
              <c:strCache>
                <c:ptCount val="1"/>
                <c:pt idx="0">
                  <c:v>Veneers</c:v>
                </c:pt>
              </c:strCache>
            </c:strRef>
          </c:tx>
          <c:spPr>
            <a:solidFill>
              <a:schemeClr val="accent6"/>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9'!$C$43:$X$43</c:f>
              <c:numCache/>
            </c:numRef>
          </c:cat>
          <c:val>
            <c:numRef>
              <c:f>'Figure 9'!$C$49:$X$49</c:f>
              <c:numCache/>
            </c:numRef>
          </c:val>
        </c:ser>
        <c:ser>
          <c:idx val="7"/>
          <c:order val="6"/>
          <c:tx>
            <c:strRef>
              <c:f>'Figure 9'!$B$50</c:f>
              <c:strCache>
                <c:ptCount val="1"/>
                <c:pt idx="0">
                  <c:v>Plywood</c:v>
                </c:pt>
              </c:strCache>
            </c:strRef>
          </c:tx>
          <c:spPr>
            <a:solidFill>
              <a:schemeClr val="accent5"/>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9'!$C$43:$X$43</c:f>
              <c:numCache/>
            </c:numRef>
          </c:cat>
          <c:val>
            <c:numRef>
              <c:f>'Figure 9'!$C$50:$X$50</c:f>
              <c:numCache/>
            </c:numRef>
          </c:val>
        </c:ser>
        <c:ser>
          <c:idx val="8"/>
          <c:order val="7"/>
          <c:tx>
            <c:strRef>
              <c:f>'Figure 9'!$B$51</c:f>
              <c:strCache>
                <c:ptCount val="1"/>
                <c:pt idx="0">
                  <c:v>Flooring</c:v>
                </c:pt>
              </c:strCache>
            </c:strRef>
          </c:tx>
          <c:spPr>
            <a:solidFill>
              <a:schemeClr val="accent4"/>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9'!$C$43:$X$43</c:f>
              <c:numCache/>
            </c:numRef>
          </c:cat>
          <c:val>
            <c:numRef>
              <c:f>'Figure 9'!$C$51:$X$51</c:f>
              <c:numCache/>
            </c:numRef>
          </c:val>
        </c:ser>
        <c:ser>
          <c:idx val="9"/>
          <c:order val="8"/>
          <c:tx>
            <c:strRef>
              <c:f>'Figure 9'!$B$52</c:f>
              <c:strCache>
                <c:ptCount val="1"/>
                <c:pt idx="0">
                  <c:v>Glulam/joinery</c:v>
                </c:pt>
              </c:strCache>
            </c:strRef>
          </c:tx>
          <c:spPr>
            <a:solidFill>
              <a:schemeClr val="accent3"/>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9'!$C$43:$X$43</c:f>
              <c:numCache/>
            </c:numRef>
          </c:cat>
          <c:val>
            <c:numRef>
              <c:f>'Figure 9'!$C$52:$X$52</c:f>
              <c:numCache/>
            </c:numRef>
          </c:val>
        </c:ser>
        <c:ser>
          <c:idx val="10"/>
          <c:order val="9"/>
          <c:tx>
            <c:strRef>
              <c:f>'Figure 9'!$B$53</c:f>
              <c:strCache>
                <c:ptCount val="1"/>
                <c:pt idx="0">
                  <c:v>Other wood products</c:v>
                </c:pt>
              </c:strCache>
            </c:strRef>
          </c:tx>
          <c:spPr>
            <a:solidFill>
              <a:schemeClr val="accent2"/>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9'!$C$43:$X$43</c:f>
              <c:numCache/>
            </c:numRef>
          </c:cat>
          <c:val>
            <c:numRef>
              <c:f>'Figure 9'!$C$53:$X$53</c:f>
              <c:numCache/>
            </c:numRef>
          </c:val>
        </c:ser>
        <c:ser>
          <c:idx val="11"/>
          <c:order val="10"/>
          <c:tx>
            <c:strRef>
              <c:f>'Figure 9'!$B$54</c:f>
              <c:strCache>
                <c:ptCount val="1"/>
                <c:pt idx="0">
                  <c:v>Wooden furniture</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9'!$C$43:$X$43</c:f>
              <c:numCache/>
            </c:numRef>
          </c:cat>
          <c:val>
            <c:numRef>
              <c:f>'Figure 9'!$C$54:$X$54</c:f>
              <c:numCache/>
            </c:numRef>
          </c:val>
        </c:ser>
        <c:axId val="12964506"/>
        <c:axId val="49571691"/>
      </c:areaChart>
      <c:catAx>
        <c:axId val="1296450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9571691"/>
        <c:crosses val="autoZero"/>
        <c:auto val="1"/>
        <c:lblOffset val="100"/>
        <c:noMultiLvlLbl val="0"/>
      </c:catAx>
      <c:valAx>
        <c:axId val="49571691"/>
        <c:scaling>
          <c:orientation val="minMax"/>
        </c:scaling>
        <c:axPos val="l"/>
        <c:majorGridlines>
          <c:spPr>
            <a:ln w="3175">
              <a:solidFill>
                <a:srgbClr val="C0C0C0"/>
              </a:solidFill>
              <a:prstDash val="sysDash"/>
            </a:ln>
          </c:spPr>
        </c:majorGridlines>
        <c:delete val="0"/>
        <c:numFmt formatCode="#\ ##0" sourceLinked="0"/>
        <c:majorTickMark val="none"/>
        <c:minorTickMark val="none"/>
        <c:tickLblPos val="nextTo"/>
        <c:spPr>
          <a:noFill/>
          <a:ln w="6350">
            <a:noFill/>
            <a:prstDash val="solid"/>
            <a:round/>
          </a:ln>
        </c:spPr>
        <c:crossAx val="12964506"/>
        <c:crosses val="autoZero"/>
        <c:crossBetween val="midCat"/>
        <c:dispUnits/>
      </c:valAx>
    </c:plotArea>
    <c:legend>
      <c:legendPos val="r"/>
      <c:layout>
        <c:manualLayout>
          <c:xMode val="edge"/>
          <c:yMode val="edge"/>
          <c:x val="0.84475"/>
          <c:y val="0.147"/>
          <c:w val="0.14725"/>
          <c:h val="0.65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6350">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47</xdr:row>
      <xdr:rowOff>76200</xdr:rowOff>
    </xdr:from>
    <xdr:to>
      <xdr:col>4</xdr:col>
      <xdr:colOff>838200</xdr:colOff>
      <xdr:row>49</xdr:row>
      <xdr:rowOff>47625</xdr:rowOff>
    </xdr:to>
    <xdr:pic>
      <xdr:nvPicPr>
        <xdr:cNvPr id="2" name="LogoShape"/>
        <xdr:cNvPicPr preferRelativeResize="1">
          <a:picLocks noChangeAspect="1"/>
        </xdr:cNvPicPr>
      </xdr:nvPicPr>
      <xdr:blipFill>
        <a:blip r:link="rId1"/>
        <a:srcRect t="18579" b="16915"/>
        <a:stretch>
          <a:fillRect/>
        </a:stretch>
      </xdr:blipFill>
      <xdr:spPr>
        <a:xfrm>
          <a:off x="3219450" y="8315325"/>
          <a:ext cx="1524000" cy="3048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15</xdr:row>
      <xdr:rowOff>123825</xdr:rowOff>
    </xdr:from>
    <xdr:to>
      <xdr:col>8</xdr:col>
      <xdr:colOff>28575</xdr:colOff>
      <xdr:row>17</xdr:row>
      <xdr:rowOff>142875</xdr:rowOff>
    </xdr:to>
    <xdr:pic>
      <xdr:nvPicPr>
        <xdr:cNvPr id="2" name="LogoShape"/>
        <xdr:cNvPicPr preferRelativeResize="1">
          <a:picLocks noChangeAspect="1"/>
        </xdr:cNvPicPr>
      </xdr:nvPicPr>
      <xdr:blipFill>
        <a:blip r:link="rId1"/>
        <a:srcRect b="16915"/>
        <a:stretch>
          <a:fillRect/>
        </a:stretch>
      </xdr:blipFill>
      <xdr:spPr>
        <a:xfrm>
          <a:off x="6210300" y="2790825"/>
          <a:ext cx="1314450" cy="3238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200025</xdr:colOff>
      <xdr:row>26</xdr:row>
      <xdr:rowOff>333375</xdr:rowOff>
    </xdr:from>
    <xdr:to>
      <xdr:col>12</xdr:col>
      <xdr:colOff>171450</xdr:colOff>
      <xdr:row>28</xdr:row>
      <xdr:rowOff>0</xdr:rowOff>
    </xdr:to>
    <xdr:pic>
      <xdr:nvPicPr>
        <xdr:cNvPr id="2" name="LogoShape"/>
        <xdr:cNvPicPr preferRelativeResize="1">
          <a:picLocks noChangeAspect="1"/>
        </xdr:cNvPicPr>
      </xdr:nvPicPr>
      <xdr:blipFill>
        <a:blip r:link="rId1"/>
        <a:srcRect b="16915"/>
        <a:stretch>
          <a:fillRect/>
        </a:stretch>
      </xdr:blipFill>
      <xdr:spPr>
        <a:xfrm>
          <a:off x="7905750" y="4953000"/>
          <a:ext cx="1323975" cy="323850"/>
        </a:xfrm>
        <a:prstGeom prst="rect">
          <a:avLst/>
        </a:prstGeom>
        <a:ln>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0.944</cdr:y>
    </cdr:from>
    <cdr:to>
      <cdr:x>0</cdr:x>
      <cdr:y>0</cdr:y>
    </cdr:to>
    <cdr:sp macro="" textlink="">
      <cdr:nvSpPr>
        <cdr:cNvPr id="2" name="FootonotesShape"/>
        <cdr:cNvSpPr txBox="1"/>
      </cdr:nvSpPr>
      <cdr:spPr>
        <a:xfrm>
          <a:off x="47625" y="4543425"/>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for_trop)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628650</xdr:colOff>
      <xdr:row>5</xdr:row>
      <xdr:rowOff>38100</xdr:rowOff>
    </xdr:from>
    <xdr:ext cx="9744075" cy="4819650"/>
    <xdr:graphicFrame macro="">
      <xdr:nvGraphicFramePr>
        <xdr:cNvPr id="3" name="Chart 2"/>
        <xdr:cNvGraphicFramePr/>
      </xdr:nvGraphicFramePr>
      <xdr:xfrm>
        <a:off x="628650" y="800100"/>
        <a:ext cx="9744075" cy="4819650"/>
      </xdr:xfrm>
      <a:graphic>
        <a:graphicData uri="http://schemas.openxmlformats.org/drawingml/2006/chart">
          <c:chart xmlns:c="http://schemas.openxmlformats.org/drawingml/2006/chart" r:id="rId1"/>
        </a:graphicData>
      </a:graphic>
    </xdr:graphicFrame>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285750</xdr:colOff>
      <xdr:row>25</xdr:row>
      <xdr:rowOff>200025</xdr:rowOff>
    </xdr:from>
    <xdr:to>
      <xdr:col>12</xdr:col>
      <xdr:colOff>209550</xdr:colOff>
      <xdr:row>26</xdr:row>
      <xdr:rowOff>66675</xdr:rowOff>
    </xdr:to>
    <xdr:pic>
      <xdr:nvPicPr>
        <xdr:cNvPr id="2" name="LogoShape"/>
        <xdr:cNvPicPr preferRelativeResize="1">
          <a:picLocks noChangeAspect="1"/>
        </xdr:cNvPicPr>
      </xdr:nvPicPr>
      <xdr:blipFill>
        <a:blip r:link="rId1"/>
        <a:srcRect b="16915"/>
        <a:stretch>
          <a:fillRect/>
        </a:stretch>
      </xdr:blipFill>
      <xdr:spPr>
        <a:xfrm>
          <a:off x="8220075" y="4572000"/>
          <a:ext cx="1314450" cy="323850"/>
        </a:xfrm>
        <a:prstGeom prst="rect">
          <a:avLst/>
        </a:prstGeom>
        <a:ln>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0.9465</cdr:y>
    </cdr:from>
    <cdr:to>
      <cdr:x>0</cdr:x>
      <cdr:y>0</cdr:y>
    </cdr:to>
    <cdr:sp macro="" textlink="">
      <cdr:nvSpPr>
        <cdr:cNvPr id="2" name="FootonotesShape"/>
        <cdr:cNvSpPr txBox="1"/>
      </cdr:nvSpPr>
      <cdr:spPr>
        <a:xfrm>
          <a:off x="47625" y="4752975"/>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for_trop)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5</xdr:row>
      <xdr:rowOff>47625</xdr:rowOff>
    </xdr:from>
    <xdr:ext cx="10172700" cy="5029200"/>
    <xdr:graphicFrame macro="">
      <xdr:nvGraphicFramePr>
        <xdr:cNvPr id="3" name="Chart 2"/>
        <xdr:cNvGraphicFramePr/>
      </xdr:nvGraphicFramePr>
      <xdr:xfrm>
        <a:off x="857250" y="809625"/>
        <a:ext cx="10172700" cy="5029200"/>
      </xdr:xfrm>
      <a:graphic>
        <a:graphicData uri="http://schemas.openxmlformats.org/drawingml/2006/chart">
          <c:chart xmlns:c="http://schemas.openxmlformats.org/drawingml/2006/chart" r:id="rId1"/>
        </a:graphicData>
      </a:graphic>
    </xdr:graphicFrame>
    <xdr:clientData/>
  </xdr:one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0.94625</cdr:y>
    </cdr:from>
    <cdr:to>
      <cdr:x>0</cdr:x>
      <cdr:y>0</cdr:y>
    </cdr:to>
    <cdr:sp macro="" textlink="">
      <cdr:nvSpPr>
        <cdr:cNvPr id="4" name="FootonotesShape"/>
        <cdr:cNvSpPr txBox="1"/>
      </cdr:nvSpPr>
      <cdr:spPr>
        <a:xfrm>
          <a:off x="57150" y="63722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(COMEXT)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5</xdr:row>
      <xdr:rowOff>0</xdr:rowOff>
    </xdr:from>
    <xdr:ext cx="12372975" cy="6743700"/>
    <xdr:graphicFrame macro="">
      <xdr:nvGraphicFramePr>
        <xdr:cNvPr id="4" name="Chart 3"/>
        <xdr:cNvGraphicFramePr/>
      </xdr:nvGraphicFramePr>
      <xdr:xfrm>
        <a:off x="752475" y="762000"/>
        <a:ext cx="12372975" cy="6743700"/>
      </xdr:xfrm>
      <a:graphic>
        <a:graphicData uri="http://schemas.openxmlformats.org/drawingml/2006/chart">
          <c:chart xmlns:c="http://schemas.openxmlformats.org/drawingml/2006/chart" r:id="rId1"/>
        </a:graphicData>
      </a:graphic>
    </xdr:graphicFrame>
    <xdr:clientData/>
  </xdr:one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0.9425</cdr:y>
    </cdr:from>
    <cdr:to>
      <cdr:x>0</cdr:x>
      <cdr:y>0</cdr:y>
    </cdr:to>
    <cdr:sp macro="" textlink="">
      <cdr:nvSpPr>
        <cdr:cNvPr id="4" name="FootonotesShape"/>
        <cdr:cNvSpPr txBox="1"/>
      </cdr:nvSpPr>
      <cdr:spPr>
        <a:xfrm>
          <a:off x="66675" y="57245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(COMEXT)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0.83025</cdr:y>
    </cdr:from>
    <cdr:to>
      <cdr:x>0</cdr:x>
      <cdr:y>0</cdr:y>
    </cdr:to>
    <cdr:sp macro="" textlink="">
      <cdr:nvSpPr>
        <cdr:cNvPr id="2" name="FootonotesShape"/>
        <cdr:cNvSpPr txBox="1"/>
      </cdr:nvSpPr>
      <cdr:spPr>
        <a:xfrm>
          <a:off x="38100" y="5105400"/>
          <a:ext cx="0" cy="0"/>
        </a:xfrm>
        <a:prstGeom prst="rect">
          <a:avLst/>
        </a:prstGeom>
        <a:ln>
          <a:noFill/>
        </a:ln>
      </cdr:spPr>
      <cdr:txBody>
        <a:bodyPr vertOverflow="clip" vert="horz" wrap="square" rtlCol="0">
          <a:spAutoFit/>
        </a:bodyPr>
        <a:lstStyle/>
        <a:p>
          <a:pPr>
            <a:spcBef>
              <a:spcPts val="300"/>
            </a:spcBef>
          </a:pPr>
          <a:endParaRPr lang="en-US" sz="1100">
            <a:latin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0.017</cdr:x>
      <cdr:y>0.82375</cdr:y>
    </cdr:from>
    <cdr:to>
      <cdr:x>0.70625</cdr:x>
      <cdr:y>0.999</cdr:y>
    </cdr:to>
    <cdr:sp macro="" textlink="">
      <cdr:nvSpPr>
        <cdr:cNvPr id="4" name="TextBox 3"/>
        <cdr:cNvSpPr txBox="1"/>
      </cdr:nvSpPr>
      <cdr:spPr>
        <a:xfrm>
          <a:off x="152400" y="5067300"/>
          <a:ext cx="6391275" cy="1076325"/>
        </a:xfrm>
        <a:prstGeom prst="rect">
          <a:avLst/>
        </a:prstGeom>
        <a:ln>
          <a:noFill/>
        </a:ln>
      </cdr:spPr>
      <cdr:txBody>
        <a:bodyPr vertOverflow="clip" wrap="square" rtlCol="0"/>
        <a:lstStyle/>
        <a:p>
          <a:r>
            <a:rPr lang="en-US" sz="1200">
              <a:latin typeface="Arial" panose="020B0604020202020204" pitchFamily="34" charset="0"/>
              <a:cs typeface="Arial" panose="020B0604020202020204" pitchFamily="34" charset="0"/>
            </a:rPr>
            <a:t>(¹) EU aggregate for 2021 estimated</a:t>
          </a:r>
        </a:p>
        <a:p>
          <a:r>
            <a:rPr lang="en-US" sz="1200">
              <a:latin typeface="Arial" panose="020B0604020202020204" pitchFamily="34" charset="0"/>
              <a:cs typeface="Arial" panose="020B0604020202020204" pitchFamily="34" charset="0"/>
            </a:rPr>
            <a:t>(²) Shows comparison for 2000 - 2020; data for 2021 not available</a:t>
          </a:r>
        </a:p>
        <a:p>
          <a:r>
            <a:rPr lang="en-US" sz="1200">
              <a:latin typeface="Arial" panose="020B0604020202020204" pitchFamily="34" charset="0"/>
              <a:cs typeface="Arial" panose="020B0604020202020204" pitchFamily="34" charset="0"/>
            </a:rPr>
            <a:t>(³) Shows comparison for 2000 - 2019; data for 2021 not available</a:t>
          </a:r>
        </a:p>
        <a:p>
          <a:r>
            <a:rPr lang="en-US" sz="1200">
              <a:latin typeface="Arial" panose="020B0604020202020204" pitchFamily="34" charset="0"/>
              <a:cs typeface="Arial" panose="020B0604020202020204" pitchFamily="34" charset="0"/>
            </a:rPr>
            <a:t>Data for</a:t>
          </a:r>
          <a:r>
            <a:rPr lang="en-US" sz="1200" baseline="0">
              <a:latin typeface="Arial" panose="020B0604020202020204" pitchFamily="34" charset="0"/>
              <a:cs typeface="Arial" panose="020B0604020202020204" pitchFamily="34" charset="0"/>
            </a:rPr>
            <a:t> Belgium and Denmark not available</a:t>
          </a:r>
          <a:endParaRPr lang="en-US" sz="1200">
            <a:latin typeface="Arial" panose="020B0604020202020204" pitchFamily="34" charset="0"/>
            <a:cs typeface="Arial" panose="020B0604020202020204" pitchFamily="34" charset="0"/>
          </a:endParaRPr>
        </a:p>
        <a:p>
          <a:r>
            <a:rPr lang="en-US" sz="1200" i="1">
              <a:latin typeface="Arial" panose="020B0604020202020204" pitchFamily="34" charset="0"/>
              <a:cs typeface="Arial" panose="020B0604020202020204" pitchFamily="34" charset="0"/>
            </a:rPr>
            <a:t>Source: </a:t>
          </a:r>
          <a:r>
            <a:rPr lang="en-US" sz="1200">
              <a:latin typeface="Arial" panose="020B0604020202020204" pitchFamily="34" charset="0"/>
              <a:cs typeface="Arial" panose="020B0604020202020204" pitchFamily="34" charset="0"/>
            </a:rPr>
            <a:t>Eurostat (online data code: for_remov)</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676275</xdr:colOff>
      <xdr:row>4</xdr:row>
      <xdr:rowOff>66675</xdr:rowOff>
    </xdr:from>
    <xdr:ext cx="13630275" cy="6076950"/>
    <xdr:graphicFrame macro="">
      <xdr:nvGraphicFramePr>
        <xdr:cNvPr id="4" name="Chart 3"/>
        <xdr:cNvGraphicFramePr/>
      </xdr:nvGraphicFramePr>
      <xdr:xfrm>
        <a:off x="676275" y="676275"/>
        <a:ext cx="13630275" cy="6076950"/>
      </xdr:xfrm>
      <a:graphic>
        <a:graphicData uri="http://schemas.openxmlformats.org/drawingml/2006/chart">
          <c:chart xmlns:c="http://schemas.openxmlformats.org/drawingml/2006/chart" r:id="rId1"/>
        </a:graphicData>
      </a:graphic>
    </xdr:graphicFrame>
    <xdr:clientData/>
  </xdr:one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0.94275</cdr:y>
    </cdr:from>
    <cdr:to>
      <cdr:x>0</cdr:x>
      <cdr:y>0</cdr:y>
    </cdr:to>
    <cdr:sp macro="" textlink="">
      <cdr:nvSpPr>
        <cdr:cNvPr id="2" name="FootonotesShape"/>
        <cdr:cNvSpPr txBox="1"/>
      </cdr:nvSpPr>
      <cdr:spPr>
        <a:xfrm>
          <a:off x="57150" y="51530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(COMEXT)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5</xdr:row>
      <xdr:rowOff>38100</xdr:rowOff>
    </xdr:from>
    <xdr:ext cx="12144375" cy="5467350"/>
    <xdr:graphicFrame macro="">
      <xdr:nvGraphicFramePr>
        <xdr:cNvPr id="4" name="Chart 3"/>
        <xdr:cNvGraphicFramePr/>
      </xdr:nvGraphicFramePr>
      <xdr:xfrm>
        <a:off x="1181100" y="800100"/>
        <a:ext cx="12144375" cy="5467350"/>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114300</xdr:rowOff>
    </xdr:from>
    <xdr:to>
      <xdr:col>13</xdr:col>
      <xdr:colOff>419100</xdr:colOff>
      <xdr:row>42</xdr:row>
      <xdr:rowOff>19050</xdr:rowOff>
    </xdr:to>
    <xdr:graphicFrame macro="">
      <xdr:nvGraphicFramePr>
        <xdr:cNvPr id="2" name="Chart 1"/>
        <xdr:cNvGraphicFramePr/>
      </xdr:nvGraphicFramePr>
      <xdr:xfrm>
        <a:off x="685800" y="266700"/>
        <a:ext cx="9277350" cy="6153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0.905</cdr:y>
    </cdr:from>
    <cdr:to>
      <cdr:x>0</cdr:x>
      <cdr:y>0</cdr:y>
    </cdr:to>
    <cdr:sp macro="" textlink="">
      <cdr:nvSpPr>
        <cdr:cNvPr id="7" name="FootonotesShape"/>
        <cdr:cNvSpPr txBox="1"/>
      </cdr:nvSpPr>
      <cdr:spPr>
        <a:xfrm>
          <a:off x="38100" y="489585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EU estimate produced using latest available data if a country did not report for 2021</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for_remov)</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8</xdr:row>
      <xdr:rowOff>28575</xdr:rowOff>
    </xdr:from>
    <xdr:ext cx="8086725" cy="5410200"/>
    <xdr:graphicFrame macro="">
      <xdr:nvGraphicFramePr>
        <xdr:cNvPr id="2" name="Chart 1"/>
        <xdr:cNvGraphicFramePr/>
      </xdr:nvGraphicFramePr>
      <xdr:xfrm>
        <a:off x="600075" y="1247775"/>
        <a:ext cx="8086725" cy="541020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0.84525</cdr:y>
    </cdr:from>
    <cdr:to>
      <cdr:x>0</cdr:x>
      <cdr:y>0</cdr:y>
    </cdr:to>
    <cdr:sp macro="" textlink="">
      <cdr:nvSpPr>
        <cdr:cNvPr id="4" name="FootonotesShape"/>
        <cdr:cNvSpPr txBox="1"/>
      </cdr:nvSpPr>
      <cdr:spPr>
        <a:xfrm>
          <a:off x="19050" y="4762500"/>
          <a:ext cx="0" cy="0"/>
        </a:xfrm>
        <a:prstGeom prst="rect">
          <a:avLst/>
        </a:prstGeom>
        <a:ln>
          <a:noFill/>
        </a:ln>
      </cdr:spPr>
      <cdr:txBody>
        <a:bodyPr vertOverflow="clip" vert="horz" wrap="square" rtlCol="0">
          <a:noAutofit/>
        </a:bodyPr>
        <a:lstStyle/>
        <a:p>
          <a:r>
            <a:rPr lang="en-US" sz="1100">
              <a:latin typeface="Arial" panose="020B0604020202020204" pitchFamily="34" charset="0"/>
            </a:rPr>
            <a:t>(¹</a:t>
          </a:r>
          <a:r>
            <a:rPr lang="en-US" sz="1100">
              <a:latin typeface="Arial" panose="020B0604020202020204" pitchFamily="34" charset="0"/>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Data for Ireland and for the EU aggregate for 2021 were estimated</a:t>
          </a:r>
          <a:endParaRPr lang="en-US" sz="1100">
            <a:effectLst/>
            <a:latin typeface="Arial" panose="020B0604020202020204" pitchFamily="34" charset="0"/>
            <a:cs typeface="Arial" panose="020B0604020202020204" pitchFamily="34" charset="0"/>
          </a:endParaRPr>
        </a:p>
        <a:p>
          <a:r>
            <a:rPr lang="en-US" sz="1100">
              <a:latin typeface="Arial" panose="020B0604020202020204" pitchFamily="34" charset="0"/>
            </a:rPr>
            <a:t>(²) Shows comparison for 2000 - 2020; data for 2021 not available</a:t>
          </a:r>
        </a:p>
        <a:p>
          <a:r>
            <a:rPr lang="en-US" sz="1100">
              <a:latin typeface="Arial" panose="020B0604020202020204" pitchFamily="34" charset="0"/>
            </a:rPr>
            <a:t>(³) Data for the latest years not available</a:t>
          </a:r>
        </a:p>
        <a:p>
          <a:r>
            <a:rPr lang="en-US" sz="1100">
              <a:latin typeface="Arial" panose="020B0604020202020204" pitchFamily="34" charset="0"/>
            </a:rPr>
            <a:t>Data for Belgium,</a:t>
          </a:r>
          <a:r>
            <a:rPr lang="en-US" sz="1100" baseline="0">
              <a:latin typeface="Arial" panose="020B0604020202020204" pitchFamily="34" charset="0"/>
            </a:rPr>
            <a:t> Denmark and </a:t>
          </a:r>
          <a:r>
            <a:rPr lang="en-US" sz="1100">
              <a:latin typeface="Arial" panose="020B0604020202020204" pitchFamily="34" charset="0"/>
            </a:rPr>
            <a:t>Malta</a:t>
          </a:r>
          <a:r>
            <a:rPr lang="en-US" sz="1100" baseline="0">
              <a:latin typeface="Arial" panose="020B0604020202020204" pitchFamily="34" charset="0"/>
            </a:rPr>
            <a:t> not available</a:t>
          </a:r>
          <a:endParaRPr lang="en-US" sz="1100">
            <a:latin typeface="Arial" panose="020B0604020202020204" pitchFamily="34" charset="0"/>
          </a:endParaRPr>
        </a:p>
        <a:p>
          <a:pPr>
            <a:spcBef>
              <a:spcPts val="300"/>
            </a:spcBef>
          </a:pPr>
          <a:r>
            <a:rPr lang="en-US" sz="1100" i="1">
              <a:latin typeface="Arial" panose="020B0604020202020204" pitchFamily="34" charset="0"/>
            </a:rPr>
            <a:t>Source:</a:t>
          </a:r>
          <a:r>
            <a:rPr lang="en-US" sz="1100">
              <a:latin typeface="Arial" panose="020B0604020202020204" pitchFamily="34" charset="0"/>
            </a:rPr>
            <a:t> Eurostat (online data code: for_remov)</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542925</xdr:colOff>
      <xdr:row>3</xdr:row>
      <xdr:rowOff>104775</xdr:rowOff>
    </xdr:from>
    <xdr:ext cx="11677650" cy="5638800"/>
    <xdr:graphicFrame macro="">
      <xdr:nvGraphicFramePr>
        <xdr:cNvPr id="3" name="Chart 2"/>
        <xdr:cNvGraphicFramePr/>
      </xdr:nvGraphicFramePr>
      <xdr:xfrm>
        <a:off x="542925" y="561975"/>
        <a:ext cx="11677650" cy="5638800"/>
      </xdr:xfrm>
      <a:graphic>
        <a:graphicData uri="http://schemas.openxmlformats.org/drawingml/2006/chart">
          <c:chart xmlns:c="http://schemas.openxmlformats.org/drawingml/2006/chart" r:id="rId1"/>
        </a:graphicData>
      </a:graphic>
    </xdr:graphicFrame>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0.914</cdr:y>
    </cdr:from>
    <cdr:to>
      <cdr:x>0</cdr:x>
      <cdr:y>0</cdr:y>
    </cdr:to>
    <cdr:sp macro="" textlink="">
      <cdr:nvSpPr>
        <cdr:cNvPr id="3" name="FootonotesShape"/>
        <cdr:cNvSpPr txBox="1"/>
      </cdr:nvSpPr>
      <cdr:spPr>
        <a:xfrm>
          <a:off x="0" y="4829175"/>
          <a:ext cx="0" cy="0"/>
        </a:xfrm>
        <a:prstGeom prst="rect">
          <a:avLst/>
        </a:prstGeom>
        <a:ln>
          <a:noFill/>
        </a:ln>
      </cdr:spPr>
      <cdr:txBody>
        <a:bodyPr vertOverflow="clip" vert="horz" wrap="square" rtlCol="0">
          <a:noAutofit/>
        </a:bodyPr>
        <a:lstStyle/>
        <a:p>
          <a:pPr>
            <a:spcBef>
              <a:spcPts val="300"/>
            </a:spcBef>
          </a:pPr>
          <a:r>
            <a:rPr lang="en-US" sz="1000">
              <a:latin typeface="Arial" panose="020B0604020202020204" pitchFamily="34" charset="0"/>
            </a:rPr>
            <a:t>(¹) Data for latest years not available</a:t>
          </a:r>
        </a:p>
        <a:p>
          <a:pPr>
            <a:spcBef>
              <a:spcPts val="300"/>
            </a:spcBef>
          </a:pPr>
          <a:r>
            <a:rPr lang="en-US" sz="1000">
              <a:latin typeface="Arial" panose="020B0604020202020204" pitchFamily="34" charset="0"/>
            </a:rPr>
            <a:t>Data for Belgium, Denmark and Malta not available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0.65125</cdr:x>
      <cdr:y>0.06325</cdr:y>
    </cdr:from>
    <cdr:to>
      <cdr:x>1</cdr:x>
      <cdr:y>0.1235</cdr:y>
    </cdr:to>
    <cdr:sp macro="" textlink="">
      <cdr:nvSpPr>
        <cdr:cNvPr id="2" name="TextBox 1"/>
        <cdr:cNvSpPr txBox="1"/>
      </cdr:nvSpPr>
      <cdr:spPr>
        <a:xfrm>
          <a:off x="5524500" y="333375"/>
          <a:ext cx="2962275" cy="314325"/>
        </a:xfrm>
        <a:prstGeom prst="rect">
          <a:avLst/>
        </a:prstGeom>
        <a:ln>
          <a:noFill/>
        </a:ln>
      </cdr:spPr>
      <cdr:txBody>
        <a:bodyPr vertOverflow="clip" wrap="square" rtlCol="0"/>
        <a:lstStyle/>
        <a:p>
          <a:r>
            <a:rPr lang="en-US" sz="1100" i="1"/>
            <a:t>Source:</a:t>
          </a:r>
          <a:r>
            <a:rPr lang="en-US" sz="1100"/>
            <a:t> Eurostat (online</a:t>
          </a:r>
          <a:r>
            <a:rPr lang="en-US" sz="1100" baseline="0"/>
            <a:t> data code: for_swpan)</a:t>
          </a:r>
          <a:endParaRPr lang="en-US" sz="1100"/>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4</xdr:row>
      <xdr:rowOff>76200</xdr:rowOff>
    </xdr:from>
    <xdr:to>
      <xdr:col>13</xdr:col>
      <xdr:colOff>600075</xdr:colOff>
      <xdr:row>39</xdr:row>
      <xdr:rowOff>28575</xdr:rowOff>
    </xdr:to>
    <xdr:graphicFrame macro="">
      <xdr:nvGraphicFramePr>
        <xdr:cNvPr id="2" name="Chart 1"/>
        <xdr:cNvGraphicFramePr/>
      </xdr:nvGraphicFramePr>
      <xdr:xfrm>
        <a:off x="676275" y="685800"/>
        <a:ext cx="8486775" cy="5286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pp.eurostat.ec.europa.eu\Documents%20and%20Settings\ritzmpe\Local%20Settings\Temporary%20Internet%20Files\OLK6B\ESA95TP_Calculate_Codes_T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refreshError="1"/>
      <sheetData sheetId="1" refreshError="1"/>
      <sheetData sheetId="2" refreshError="1"/>
      <sheetData sheetId="3" refreshError="1"/>
      <sheetData sheetId="4" refreshError="1"/>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5FB441"/>
      </a:accent1>
      <a:accent2>
        <a:srgbClr val="F06423"/>
      </a:accent2>
      <a:accent3>
        <a:srgbClr val="286EB4"/>
      </a:accent3>
      <a:accent4>
        <a:srgbClr val="FAA519"/>
      </a:accent4>
      <a:accent5>
        <a:srgbClr val="B9C31E"/>
      </a:accent5>
      <a:accent6>
        <a:srgbClr val="32AFAF"/>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topLeftCell="A1">
      <selection activeCell="B2" sqref="B2:E45"/>
    </sheetView>
  </sheetViews>
  <sheetFormatPr defaultColWidth="9.00390625" defaultRowHeight="14.25"/>
  <cols>
    <col min="1" max="1" width="3.625" style="2" customWidth="1"/>
    <col min="2" max="2" width="25.375" style="2" customWidth="1"/>
    <col min="3" max="5" width="11.125" style="2" customWidth="1"/>
    <col min="6" max="6" width="4.625" style="2" customWidth="1"/>
    <col min="7" max="7" width="7.125" style="2" customWidth="1"/>
    <col min="8" max="8" width="11.125" style="2" customWidth="1"/>
    <col min="9" max="9" width="9.625" style="2" bestFit="1" customWidth="1"/>
    <col min="10" max="10" width="9.125" style="2" bestFit="1" customWidth="1"/>
    <col min="11" max="16384" width="9.00390625" style="2" customWidth="1"/>
  </cols>
  <sheetData>
    <row r="1" ht="14">
      <c r="H1"/>
    </row>
    <row r="2" spans="2:8" ht="14">
      <c r="B2" s="149" t="s">
        <v>487</v>
      </c>
      <c r="H2"/>
    </row>
    <row r="3" ht="9" customHeight="1">
      <c r="H3"/>
    </row>
    <row r="4" spans="2:8" s="63" customFormat="1" ht="36" customHeight="1">
      <c r="B4" s="69"/>
      <c r="C4" s="241" t="s">
        <v>34</v>
      </c>
      <c r="D4" s="241"/>
      <c r="E4" s="242"/>
      <c r="G4" s="152"/>
      <c r="H4"/>
    </row>
    <row r="5" spans="2:14" s="63" customFormat="1" ht="12" customHeight="1">
      <c r="B5" s="59"/>
      <c r="C5" s="243" t="s">
        <v>35</v>
      </c>
      <c r="D5" s="243" t="s">
        <v>36</v>
      </c>
      <c r="E5" s="244" t="s">
        <v>37</v>
      </c>
      <c r="G5" s="152"/>
      <c r="H5"/>
      <c r="L5" s="60"/>
      <c r="M5" s="60"/>
      <c r="N5" s="60"/>
    </row>
    <row r="6" spans="2:14" s="63" customFormat="1" ht="14">
      <c r="B6" s="59"/>
      <c r="C6" s="243"/>
      <c r="D6" s="243"/>
      <c r="E6" s="244"/>
      <c r="G6" s="152"/>
      <c r="H6"/>
      <c r="L6" s="60"/>
      <c r="M6" s="60"/>
      <c r="N6" s="60"/>
    </row>
    <row r="7" spans="2:14" s="70" customFormat="1" ht="12" customHeight="1">
      <c r="B7" s="54"/>
      <c r="C7" s="238" t="s">
        <v>72</v>
      </c>
      <c r="D7" s="239"/>
      <c r="E7" s="240"/>
      <c r="G7" s="152"/>
      <c r="H7"/>
      <c r="L7" s="150"/>
      <c r="M7" s="150"/>
      <c r="N7" s="150"/>
    </row>
    <row r="8" spans="2:8" s="63" customFormat="1" ht="14">
      <c r="B8" s="64" t="s">
        <v>547</v>
      </c>
      <c r="C8" s="169">
        <v>507437.0854</v>
      </c>
      <c r="D8" s="170">
        <v>118531.4757</v>
      </c>
      <c r="E8" s="170">
        <v>388805.6097</v>
      </c>
      <c r="F8" s="151"/>
      <c r="G8" s="152"/>
      <c r="H8"/>
    </row>
    <row r="9" spans="2:8" s="63" customFormat="1" ht="14">
      <c r="B9" s="65" t="s">
        <v>44</v>
      </c>
      <c r="C9" s="171" t="s">
        <v>27</v>
      </c>
      <c r="D9" s="172" t="s">
        <v>27</v>
      </c>
      <c r="E9" s="172" t="s">
        <v>27</v>
      </c>
      <c r="F9" s="151"/>
      <c r="G9" s="152"/>
      <c r="H9"/>
    </row>
    <row r="10" spans="1:8" s="63" customFormat="1" ht="14">
      <c r="A10" s="60"/>
      <c r="B10" s="66" t="s">
        <v>45</v>
      </c>
      <c r="C10" s="138">
        <v>5404.16</v>
      </c>
      <c r="D10" s="140">
        <v>2332.45</v>
      </c>
      <c r="E10" s="140">
        <v>3071.71</v>
      </c>
      <c r="F10" s="151"/>
      <c r="G10" s="152"/>
      <c r="H10"/>
    </row>
    <row r="11" spans="1:8" s="63" customFormat="1" ht="14">
      <c r="A11" s="60"/>
      <c r="B11" s="66" t="s">
        <v>447</v>
      </c>
      <c r="C11" s="138" t="s">
        <v>27</v>
      </c>
      <c r="D11" s="140" t="s">
        <v>27</v>
      </c>
      <c r="E11" s="140" t="s">
        <v>27</v>
      </c>
      <c r="F11" s="152"/>
      <c r="G11" s="152"/>
      <c r="H11"/>
    </row>
    <row r="12" spans="1:8" s="63" customFormat="1" ht="14">
      <c r="A12" s="67"/>
      <c r="B12" s="66" t="s">
        <v>477</v>
      </c>
      <c r="C12" s="138" t="s">
        <v>27</v>
      </c>
      <c r="D12" s="140" t="s">
        <v>27</v>
      </c>
      <c r="E12" s="140" t="s">
        <v>27</v>
      </c>
      <c r="F12" s="152"/>
      <c r="G12" s="152"/>
      <c r="H12"/>
    </row>
    <row r="13" spans="1:8" s="63" customFormat="1" ht="14">
      <c r="A13" s="67"/>
      <c r="B13" s="66" t="s">
        <v>46</v>
      </c>
      <c r="C13" s="138">
        <v>82411.36803</v>
      </c>
      <c r="D13" s="140">
        <v>23223.90076</v>
      </c>
      <c r="E13" s="140">
        <v>59187.46728</v>
      </c>
      <c r="F13" s="152"/>
      <c r="G13" s="152"/>
      <c r="H13"/>
    </row>
    <row r="14" spans="1:8" s="63" customFormat="1" ht="14">
      <c r="A14" s="67"/>
      <c r="B14" s="66" t="s">
        <v>47</v>
      </c>
      <c r="C14" s="138">
        <v>10667.34848</v>
      </c>
      <c r="D14" s="140">
        <v>4147.575758</v>
      </c>
      <c r="E14" s="140">
        <v>6519.772727</v>
      </c>
      <c r="F14" s="152"/>
      <c r="G14" s="152"/>
      <c r="H14"/>
    </row>
    <row r="15" spans="1:8" s="63" customFormat="1" ht="14">
      <c r="A15" s="67"/>
      <c r="B15" s="66" t="s">
        <v>48</v>
      </c>
      <c r="C15" s="138" t="s">
        <v>27</v>
      </c>
      <c r="D15" s="140" t="s">
        <v>27</v>
      </c>
      <c r="E15" s="140" t="s">
        <v>27</v>
      </c>
      <c r="F15" s="152"/>
      <c r="G15" s="152"/>
      <c r="H15"/>
    </row>
    <row r="16" spans="1:8" s="63" customFormat="1" ht="14">
      <c r="A16" s="67"/>
      <c r="B16" s="66" t="s">
        <v>49</v>
      </c>
      <c r="C16" s="138" t="s">
        <v>27</v>
      </c>
      <c r="D16" s="140" t="s">
        <v>27</v>
      </c>
      <c r="E16" s="140" t="s">
        <v>27</v>
      </c>
      <c r="F16" s="152"/>
      <c r="G16" s="152"/>
      <c r="H16"/>
    </row>
    <row r="17" spans="1:8" s="63" customFormat="1" ht="14">
      <c r="A17" s="67"/>
      <c r="B17" s="66" t="s">
        <v>50</v>
      </c>
      <c r="C17" s="138">
        <v>16100.32172</v>
      </c>
      <c r="D17" s="140">
        <v>2000.37072</v>
      </c>
      <c r="E17" s="140">
        <v>14099.951</v>
      </c>
      <c r="F17" s="152"/>
      <c r="G17" s="152"/>
      <c r="H17"/>
    </row>
    <row r="18" spans="1:8" s="63" customFormat="1" ht="14">
      <c r="A18" s="67"/>
      <c r="B18" s="66" t="s">
        <v>51</v>
      </c>
      <c r="C18" s="138">
        <v>52914.20675</v>
      </c>
      <c r="D18" s="140">
        <v>26725.68135</v>
      </c>
      <c r="E18" s="140">
        <v>26188.5254</v>
      </c>
      <c r="F18" s="152"/>
      <c r="G18" s="152"/>
      <c r="H18"/>
    </row>
    <row r="19" spans="1:8" s="63" customFormat="1" ht="14">
      <c r="A19" s="67"/>
      <c r="B19" s="66" t="s">
        <v>52</v>
      </c>
      <c r="C19" s="138">
        <v>4985.792435</v>
      </c>
      <c r="D19" s="140">
        <v>2130.105726</v>
      </c>
      <c r="E19" s="140">
        <v>2855.686708</v>
      </c>
      <c r="F19" s="152"/>
      <c r="G19" s="152"/>
      <c r="H19"/>
    </row>
    <row r="20" spans="1:8" s="63" customFormat="1" ht="14">
      <c r="A20" s="67"/>
      <c r="B20" s="66" t="s">
        <v>488</v>
      </c>
      <c r="C20" s="138">
        <v>8923.426742</v>
      </c>
      <c r="D20" s="140">
        <v>3921.348949</v>
      </c>
      <c r="E20" s="140">
        <v>5002.077793</v>
      </c>
      <c r="F20" s="152"/>
      <c r="G20" s="152"/>
      <c r="H20"/>
    </row>
    <row r="21" spans="1:8" s="63" customFormat="1" ht="14">
      <c r="A21" s="67"/>
      <c r="B21" s="66" t="s">
        <v>54</v>
      </c>
      <c r="C21" s="138">
        <v>10.033</v>
      </c>
      <c r="D21" s="140">
        <v>7.178</v>
      </c>
      <c r="E21" s="140">
        <v>2.855</v>
      </c>
      <c r="F21" s="152"/>
      <c r="G21" s="152"/>
      <c r="H21"/>
    </row>
    <row r="22" spans="1:8" s="63" customFormat="1" ht="14">
      <c r="A22" s="67"/>
      <c r="B22" s="66" t="s">
        <v>55</v>
      </c>
      <c r="C22" s="138">
        <v>15943</v>
      </c>
      <c r="D22" s="140">
        <v>2940</v>
      </c>
      <c r="E22" s="140">
        <v>13003</v>
      </c>
      <c r="F22" s="152"/>
      <c r="G22" s="152"/>
      <c r="H22"/>
    </row>
    <row r="23" spans="1:8" s="63" customFormat="1" ht="14">
      <c r="A23" s="67"/>
      <c r="B23" s="66" t="s">
        <v>56</v>
      </c>
      <c r="C23" s="138">
        <v>6614</v>
      </c>
      <c r="D23" s="140">
        <v>1885</v>
      </c>
      <c r="E23" s="140">
        <v>4729</v>
      </c>
      <c r="F23" s="152"/>
      <c r="G23" s="152"/>
      <c r="H23"/>
    </row>
    <row r="24" spans="1:8" s="63" customFormat="1" ht="14">
      <c r="A24" s="67"/>
      <c r="B24" s="66" t="s">
        <v>57</v>
      </c>
      <c r="C24" s="138">
        <v>281.3395109</v>
      </c>
      <c r="D24" s="140">
        <v>45.74910759</v>
      </c>
      <c r="E24" s="140">
        <v>235.5904033</v>
      </c>
      <c r="F24" s="152"/>
      <c r="G24" s="152"/>
      <c r="H24"/>
    </row>
    <row r="25" spans="1:8" s="63" customFormat="1" ht="14">
      <c r="A25" s="67"/>
      <c r="B25" s="66" t="s">
        <v>58</v>
      </c>
      <c r="C25" s="138">
        <v>5984.776657</v>
      </c>
      <c r="D25" s="140">
        <v>2860.20955</v>
      </c>
      <c r="E25" s="140">
        <v>3124.567106</v>
      </c>
      <c r="F25" s="152"/>
      <c r="G25" s="152"/>
      <c r="H25"/>
    </row>
    <row r="26" spans="1:8" s="63" customFormat="1" ht="14">
      <c r="A26" s="67"/>
      <c r="B26" s="66" t="s">
        <v>59</v>
      </c>
      <c r="C26" s="138" t="s">
        <v>27</v>
      </c>
      <c r="D26" s="140" t="s">
        <v>27</v>
      </c>
      <c r="E26" s="140" t="s">
        <v>27</v>
      </c>
      <c r="F26" s="152"/>
      <c r="G26" s="152"/>
      <c r="H26"/>
    </row>
    <row r="27" spans="1:8" s="63" customFormat="1" ht="14">
      <c r="A27" s="67"/>
      <c r="B27" s="66" t="s">
        <v>60</v>
      </c>
      <c r="C27" s="138">
        <v>3010.212</v>
      </c>
      <c r="D27" s="140">
        <v>2362.278</v>
      </c>
      <c r="E27" s="140">
        <v>647.934</v>
      </c>
      <c r="F27" s="152"/>
      <c r="G27" s="152"/>
      <c r="H27"/>
    </row>
    <row r="28" spans="1:8" s="63" customFormat="1" ht="14">
      <c r="A28" s="67"/>
      <c r="B28" s="66" t="s">
        <v>61</v>
      </c>
      <c r="C28" s="138">
        <v>18420.265</v>
      </c>
      <c r="D28" s="140">
        <v>4899.508</v>
      </c>
      <c r="E28" s="140">
        <v>13520.757</v>
      </c>
      <c r="F28" s="152"/>
      <c r="G28" s="152"/>
      <c r="H28"/>
    </row>
    <row r="29" spans="1:8" s="63" customFormat="1" ht="14">
      <c r="A29" s="67"/>
      <c r="B29" s="66" t="s">
        <v>62</v>
      </c>
      <c r="C29" s="138">
        <v>43106.167</v>
      </c>
      <c r="D29" s="140">
        <v>4519.348</v>
      </c>
      <c r="E29" s="140">
        <v>38586.819</v>
      </c>
      <c r="F29" s="152"/>
      <c r="G29" s="152"/>
      <c r="H29"/>
    </row>
    <row r="30" spans="1:8" s="63" customFormat="1" ht="14">
      <c r="A30" s="67"/>
      <c r="B30" s="66" t="s">
        <v>63</v>
      </c>
      <c r="C30" s="138">
        <v>13645.44085</v>
      </c>
      <c r="D30" s="140">
        <v>1762.42665</v>
      </c>
      <c r="E30" s="140">
        <v>11883.0142</v>
      </c>
      <c r="F30" s="152"/>
      <c r="G30" s="152"/>
      <c r="H30"/>
    </row>
    <row r="31" spans="1:8" s="63" customFormat="1" ht="14">
      <c r="A31" s="67"/>
      <c r="B31" s="66" t="s">
        <v>64</v>
      </c>
      <c r="C31" s="138">
        <v>17796.33</v>
      </c>
      <c r="D31" s="140">
        <v>6461.03</v>
      </c>
      <c r="E31" s="140">
        <v>11335.3</v>
      </c>
      <c r="F31" s="152"/>
      <c r="G31" s="152"/>
      <c r="H31"/>
    </row>
    <row r="32" spans="1:8" s="63" customFormat="1" ht="14">
      <c r="A32" s="67"/>
      <c r="B32" s="66" t="s">
        <v>65</v>
      </c>
      <c r="C32" s="138">
        <v>3716.458344</v>
      </c>
      <c r="D32" s="140">
        <v>1043.296906</v>
      </c>
      <c r="E32" s="140">
        <v>2673.161438</v>
      </c>
      <c r="F32" s="152"/>
      <c r="G32" s="152"/>
      <c r="H32"/>
    </row>
    <row r="33" spans="1:8" s="63" customFormat="1" ht="14">
      <c r="A33" s="67"/>
      <c r="B33" s="66" t="s">
        <v>66</v>
      </c>
      <c r="C33" s="138">
        <v>7664.7555</v>
      </c>
      <c r="D33" s="140">
        <v>495.0533395</v>
      </c>
      <c r="E33" s="140">
        <v>7169.702161</v>
      </c>
      <c r="F33" s="152"/>
      <c r="G33" s="152"/>
      <c r="H33"/>
    </row>
    <row r="34" spans="1:8" s="63" customFormat="1" ht="14">
      <c r="A34" s="67"/>
      <c r="B34" s="66" t="s">
        <v>67</v>
      </c>
      <c r="C34" s="138">
        <v>66713.89654</v>
      </c>
      <c r="D34" s="140">
        <v>8911.045941</v>
      </c>
      <c r="E34" s="140">
        <v>57802.8506</v>
      </c>
      <c r="F34" s="152"/>
      <c r="G34" s="152"/>
      <c r="H34"/>
    </row>
    <row r="35" spans="1:8" s="63" customFormat="1" ht="14">
      <c r="A35" s="67"/>
      <c r="B35" s="68" t="s">
        <v>68</v>
      </c>
      <c r="C35" s="139">
        <v>77000</v>
      </c>
      <c r="D35" s="141">
        <v>5500</v>
      </c>
      <c r="E35" s="141">
        <v>71400</v>
      </c>
      <c r="F35" s="152"/>
      <c r="G35" s="152"/>
      <c r="H35"/>
    </row>
    <row r="36" spans="1:8" s="63" customFormat="1" ht="14">
      <c r="A36" s="67"/>
      <c r="B36" s="166" t="s">
        <v>493</v>
      </c>
      <c r="C36" s="167">
        <v>10899.27754</v>
      </c>
      <c r="D36" s="168">
        <v>2183.7</v>
      </c>
      <c r="E36" s="168">
        <v>8715.577541</v>
      </c>
      <c r="F36" s="152"/>
      <c r="G36" s="152"/>
      <c r="H36"/>
    </row>
    <row r="37" spans="1:8" s="63" customFormat="1" ht="14">
      <c r="A37" s="67"/>
      <c r="B37" s="66" t="s">
        <v>69</v>
      </c>
      <c r="C37" s="138">
        <v>5.988030303</v>
      </c>
      <c r="D37" s="140">
        <v>2.826212121</v>
      </c>
      <c r="E37" s="140">
        <v>3.161818182</v>
      </c>
      <c r="F37" s="152"/>
      <c r="G37" s="152"/>
      <c r="H37"/>
    </row>
    <row r="38" spans="1:8" s="63" customFormat="1" ht="14">
      <c r="A38" s="67"/>
      <c r="B38" s="66" t="s">
        <v>70</v>
      </c>
      <c r="C38" s="138">
        <v>13157.15225</v>
      </c>
      <c r="D38" s="140">
        <v>1705.269252</v>
      </c>
      <c r="E38" s="140">
        <v>11451.883</v>
      </c>
      <c r="F38" s="152"/>
      <c r="G38" s="152"/>
      <c r="H38"/>
    </row>
    <row r="39" spans="1:8" s="63" customFormat="1" ht="14">
      <c r="A39" s="67"/>
      <c r="B39" s="186" t="s">
        <v>494</v>
      </c>
      <c r="C39" s="187">
        <v>2.6</v>
      </c>
      <c r="D39" s="188">
        <v>1</v>
      </c>
      <c r="E39" s="188">
        <v>1.6</v>
      </c>
      <c r="F39" s="151"/>
      <c r="G39" s="152"/>
      <c r="H39"/>
    </row>
    <row r="40" spans="1:8" ht="16.5" customHeight="1">
      <c r="A40" s="1"/>
      <c r="B40" s="68" t="s">
        <v>71</v>
      </c>
      <c r="C40" s="139">
        <v>4769.55</v>
      </c>
      <c r="D40" s="141">
        <v>1805.13</v>
      </c>
      <c r="E40" s="141">
        <v>2964.42</v>
      </c>
      <c r="F40" s="33"/>
      <c r="H40"/>
    </row>
    <row r="41" spans="1:8" ht="11.25" customHeight="1">
      <c r="A41" s="1"/>
      <c r="B41" s="142" t="s">
        <v>445</v>
      </c>
      <c r="C41" s="62"/>
      <c r="D41" s="62"/>
      <c r="E41" s="62"/>
      <c r="F41" s="33"/>
      <c r="G41" s="152"/>
      <c r="H41"/>
    </row>
    <row r="42" spans="1:8" ht="14">
      <c r="A42" s="1"/>
      <c r="B42" s="61"/>
      <c r="C42" s="62"/>
      <c r="D42" s="62"/>
      <c r="E42" s="62"/>
      <c r="F42" s="33"/>
      <c r="G42" s="152"/>
      <c r="H42"/>
    </row>
    <row r="43" spans="1:8" ht="14">
      <c r="A43" s="1"/>
      <c r="B43" s="126" t="s">
        <v>491</v>
      </c>
      <c r="C43" s="62"/>
      <c r="D43" s="62"/>
      <c r="E43" s="62"/>
      <c r="F43" s="11"/>
      <c r="H43"/>
    </row>
    <row r="44" spans="2:8" ht="14">
      <c r="B44" s="2" t="s">
        <v>492</v>
      </c>
      <c r="F44" s="11"/>
      <c r="H44"/>
    </row>
    <row r="45" spans="2:8" ht="12" customHeight="1">
      <c r="B45" s="2" t="s">
        <v>465</v>
      </c>
      <c r="F45" s="153"/>
      <c r="H45"/>
    </row>
    <row r="46" ht="14">
      <c r="H46"/>
    </row>
    <row r="47" ht="14">
      <c r="H47"/>
    </row>
    <row r="48" spans="2:14" ht="14.25">
      <c r="B48" s="148"/>
      <c r="C48" s="126"/>
      <c r="F48" s="11"/>
      <c r="H48"/>
      <c r="L48" s="11"/>
      <c r="M48" s="11"/>
      <c r="N48" s="11"/>
    </row>
    <row r="49" spans="3:14" ht="12">
      <c r="C49" s="11"/>
      <c r="D49" s="11"/>
      <c r="E49" s="11"/>
      <c r="L49" s="11"/>
      <c r="M49" s="11"/>
      <c r="N49" s="11"/>
    </row>
    <row r="50" spans="8:14" ht="12">
      <c r="H50" s="73"/>
      <c r="I50" s="73"/>
      <c r="J50" s="11"/>
      <c r="K50" s="11"/>
      <c r="L50" s="11"/>
      <c r="M50" s="11"/>
      <c r="N50" s="11"/>
    </row>
    <row r="51" spans="6:14" ht="14.25">
      <c r="F51" s="11"/>
      <c r="H51" s="73"/>
      <c r="I51" s="73"/>
      <c r="J51" s="11"/>
      <c r="K51" s="11"/>
      <c r="L51" s="11"/>
      <c r="M51" s="11"/>
      <c r="N51" s="11"/>
    </row>
    <row r="52" spans="2:5" ht="14.25">
      <c r="B52" s="11"/>
      <c r="C52" s="11"/>
      <c r="D52" s="11"/>
      <c r="E52" s="11"/>
    </row>
  </sheetData>
  <mergeCells count="5">
    <mergeCell ref="C7:E7"/>
    <mergeCell ref="C4:E4"/>
    <mergeCell ref="C5:C6"/>
    <mergeCell ref="D5:D6"/>
    <mergeCell ref="E5:E6"/>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48"/>
  <sheetViews>
    <sheetView showGridLines="0" workbookViewId="0" topLeftCell="A1">
      <selection activeCell="Q36" sqref="Q36"/>
    </sheetView>
  </sheetViews>
  <sheetFormatPr defaultColWidth="8.125" defaultRowHeight="14.25"/>
  <cols>
    <col min="1" max="1" width="9.00390625" style="29" customWidth="1"/>
    <col min="2" max="2" width="25.50390625" style="29" customWidth="1"/>
    <col min="3" max="13" width="8.125" style="29" customWidth="1"/>
    <col min="14" max="14" width="8.375" style="29" customWidth="1"/>
    <col min="15" max="16384" width="8.125" style="29" customWidth="1"/>
  </cols>
  <sheetData>
    <row r="1" ht="12"/>
    <row r="2" ht="12">
      <c r="B2" s="125" t="s">
        <v>525</v>
      </c>
    </row>
    <row r="3" ht="12">
      <c r="B3" s="35" t="s">
        <v>82</v>
      </c>
    </row>
    <row r="4" ht="12">
      <c r="B4" s="40" t="s">
        <v>43</v>
      </c>
    </row>
    <row r="5" spans="2:13" s="15" customFormat="1" ht="12">
      <c r="B5" s="34"/>
      <c r="C5" s="41"/>
      <c r="D5" s="41"/>
      <c r="E5" s="41"/>
      <c r="F5" s="41"/>
      <c r="G5" s="41"/>
      <c r="H5" s="41"/>
      <c r="I5" s="41"/>
      <c r="J5" s="41"/>
      <c r="K5" s="41"/>
      <c r="L5" s="41"/>
      <c r="M5" s="41"/>
    </row>
    <row r="6" spans="2:13" s="15" customFormat="1" ht="12">
      <c r="B6" s="42"/>
      <c r="C6" s="43"/>
      <c r="D6" s="43"/>
      <c r="E6" s="43"/>
      <c r="F6" s="43"/>
      <c r="G6" s="43"/>
      <c r="H6" s="43"/>
      <c r="I6" s="43"/>
      <c r="J6" s="43"/>
      <c r="K6" s="43"/>
      <c r="L6" s="43"/>
      <c r="M6" s="43"/>
    </row>
    <row r="7" spans="2:13" s="15" customFormat="1" ht="12">
      <c r="B7" s="42"/>
      <c r="C7" s="43"/>
      <c r="D7" s="43"/>
      <c r="E7" s="43"/>
      <c r="F7" s="43"/>
      <c r="G7" s="43"/>
      <c r="H7" s="43"/>
      <c r="I7" s="43"/>
      <c r="J7" s="43"/>
      <c r="K7" s="43"/>
      <c r="L7" s="43"/>
      <c r="M7" s="43"/>
    </row>
    <row r="8" spans="2:13" s="15" customFormat="1" ht="12">
      <c r="B8" s="42"/>
      <c r="C8" s="43"/>
      <c r="D8" s="43"/>
      <c r="E8" s="43"/>
      <c r="F8" s="43"/>
      <c r="G8" s="43"/>
      <c r="H8" s="43"/>
      <c r="I8" s="43"/>
      <c r="J8" s="43"/>
      <c r="K8" s="43"/>
      <c r="L8" s="43"/>
      <c r="M8" s="43"/>
    </row>
    <row r="9" spans="2:13" s="15" customFormat="1" ht="12">
      <c r="B9" s="42"/>
      <c r="C9" s="43"/>
      <c r="D9" s="43"/>
      <c r="E9" s="43"/>
      <c r="F9" s="43"/>
      <c r="G9" s="43"/>
      <c r="H9" s="43"/>
      <c r="I9" s="43"/>
      <c r="J9" s="43"/>
      <c r="K9" s="43"/>
      <c r="L9" s="43"/>
      <c r="M9" s="43"/>
    </row>
    <row r="10" spans="2:13" s="15" customFormat="1" ht="12">
      <c r="B10" s="42"/>
      <c r="C10" s="43"/>
      <c r="D10" s="43"/>
      <c r="E10" s="43"/>
      <c r="F10" s="43"/>
      <c r="G10" s="43"/>
      <c r="H10" s="43"/>
      <c r="I10" s="43"/>
      <c r="J10" s="43"/>
      <c r="K10" s="43"/>
      <c r="L10" s="43"/>
      <c r="M10" s="43"/>
    </row>
    <row r="11" spans="2:13" s="15" customFormat="1" ht="12">
      <c r="B11" s="42"/>
      <c r="C11" s="43"/>
      <c r="D11" s="43"/>
      <c r="E11" s="43"/>
      <c r="F11" s="43"/>
      <c r="G11" s="43"/>
      <c r="H11" s="43"/>
      <c r="I11" s="43"/>
      <c r="J11" s="43"/>
      <c r="K11" s="43"/>
      <c r="L11" s="43"/>
      <c r="M11" s="43"/>
    </row>
    <row r="12" spans="2:13" s="15" customFormat="1" ht="12">
      <c r="B12" s="42"/>
      <c r="C12" s="43"/>
      <c r="D12" s="43"/>
      <c r="E12" s="43"/>
      <c r="F12" s="43"/>
      <c r="G12" s="43"/>
      <c r="H12" s="43"/>
      <c r="I12" s="43"/>
      <c r="J12" s="43"/>
      <c r="K12" s="43"/>
      <c r="L12" s="43"/>
      <c r="M12" s="43"/>
    </row>
    <row r="13" spans="2:13" s="15" customFormat="1" ht="12">
      <c r="B13" s="42"/>
      <c r="C13" s="43"/>
      <c r="D13" s="43"/>
      <c r="E13" s="43"/>
      <c r="F13" s="43"/>
      <c r="G13" s="43"/>
      <c r="H13" s="43"/>
      <c r="I13" s="43"/>
      <c r="J13" s="43"/>
      <c r="K13" s="43"/>
      <c r="L13" s="43"/>
      <c r="M13" s="43"/>
    </row>
    <row r="14" spans="2:13" s="15" customFormat="1" ht="12">
      <c r="B14" s="42"/>
      <c r="C14" s="43"/>
      <c r="D14" s="43"/>
      <c r="E14" s="43"/>
      <c r="F14" s="43"/>
      <c r="G14" s="43"/>
      <c r="H14" s="43"/>
      <c r="I14" s="43"/>
      <c r="J14" s="43"/>
      <c r="K14" s="43"/>
      <c r="L14" s="43"/>
      <c r="M14" s="43"/>
    </row>
    <row r="15" spans="2:13" s="15" customFormat="1" ht="12">
      <c r="B15" s="42"/>
      <c r="C15" s="43"/>
      <c r="D15" s="43"/>
      <c r="E15" s="43"/>
      <c r="F15" s="43"/>
      <c r="G15" s="43"/>
      <c r="H15" s="43"/>
      <c r="I15" s="43"/>
      <c r="J15" s="43"/>
      <c r="K15" s="43"/>
      <c r="L15" s="43"/>
      <c r="M15" s="43"/>
    </row>
    <row r="16" spans="2:13" s="15" customFormat="1" ht="12">
      <c r="B16" s="42"/>
      <c r="C16" s="43"/>
      <c r="D16" s="43"/>
      <c r="E16" s="43"/>
      <c r="F16" s="43"/>
      <c r="G16" s="43"/>
      <c r="H16" s="43"/>
      <c r="I16" s="43"/>
      <c r="J16" s="43"/>
      <c r="K16" s="43"/>
      <c r="L16" s="43"/>
      <c r="M16" s="43"/>
    </row>
    <row r="17" spans="2:13" s="15" customFormat="1" ht="12">
      <c r="B17" s="42"/>
      <c r="C17" s="43"/>
      <c r="D17" s="43"/>
      <c r="E17" s="43"/>
      <c r="F17" s="43"/>
      <c r="G17" s="43"/>
      <c r="H17" s="43"/>
      <c r="I17" s="43"/>
      <c r="J17" s="43"/>
      <c r="K17" s="43"/>
      <c r="L17" s="43"/>
      <c r="M17" s="43"/>
    </row>
    <row r="18" spans="2:13" s="15" customFormat="1" ht="12">
      <c r="B18" s="42"/>
      <c r="C18" s="43"/>
      <c r="D18" s="43"/>
      <c r="E18" s="43"/>
      <c r="F18" s="43"/>
      <c r="G18" s="43"/>
      <c r="H18" s="43"/>
      <c r="I18" s="43"/>
      <c r="J18" s="43"/>
      <c r="K18" s="43"/>
      <c r="L18" s="43"/>
      <c r="M18" s="43"/>
    </row>
    <row r="19" spans="2:13" s="15" customFormat="1" ht="12">
      <c r="B19" s="42"/>
      <c r="C19" s="43"/>
      <c r="D19" s="43"/>
      <c r="E19" s="43"/>
      <c r="F19" s="43"/>
      <c r="G19" s="43"/>
      <c r="H19" s="43"/>
      <c r="I19" s="43"/>
      <c r="J19" s="43"/>
      <c r="K19" s="43"/>
      <c r="L19" s="43"/>
      <c r="M19" s="43"/>
    </row>
    <row r="20" spans="2:13" s="15" customFormat="1" ht="12">
      <c r="B20" s="42"/>
      <c r="C20" s="43"/>
      <c r="D20" s="43"/>
      <c r="E20" s="43"/>
      <c r="F20" s="43"/>
      <c r="G20" s="43"/>
      <c r="H20" s="43"/>
      <c r="I20" s="43"/>
      <c r="J20" s="43"/>
      <c r="K20" s="43"/>
      <c r="L20" s="43"/>
      <c r="M20" s="43"/>
    </row>
    <row r="21" spans="2:13" s="15" customFormat="1" ht="12">
      <c r="B21" s="42"/>
      <c r="C21" s="43"/>
      <c r="D21" s="43"/>
      <c r="E21" s="43"/>
      <c r="F21" s="43"/>
      <c r="G21" s="43"/>
      <c r="H21" s="43"/>
      <c r="I21" s="43"/>
      <c r="J21" s="43"/>
      <c r="K21" s="43"/>
      <c r="L21" s="43"/>
      <c r="M21" s="43"/>
    </row>
    <row r="22" spans="2:13" s="15" customFormat="1" ht="12">
      <c r="B22" s="42"/>
      <c r="C22" s="43"/>
      <c r="D22" s="43"/>
      <c r="E22" s="43"/>
      <c r="F22" s="43"/>
      <c r="G22" s="43"/>
      <c r="H22" s="43"/>
      <c r="I22" s="43"/>
      <c r="J22" s="43"/>
      <c r="K22" s="43"/>
      <c r="L22" s="43"/>
      <c r="M22" s="43"/>
    </row>
    <row r="23" ht="12"/>
    <row r="24" ht="12"/>
    <row r="25" ht="12"/>
    <row r="26" ht="12"/>
    <row r="27" ht="12"/>
    <row r="28" ht="12"/>
    <row r="29" ht="68.15" customHeight="1"/>
    <row r="30" ht="12"/>
    <row r="31" ht="12"/>
    <row r="32" ht="12"/>
    <row r="33" ht="12"/>
    <row r="34" ht="12"/>
    <row r="41" spans="2:24" ht="14.25">
      <c r="B41" s="47"/>
      <c r="C41" s="47" t="s">
        <v>0</v>
      </c>
      <c r="D41" s="47" t="s">
        <v>1</v>
      </c>
      <c r="E41" s="47" t="s">
        <v>2</v>
      </c>
      <c r="F41" s="47" t="s">
        <v>3</v>
      </c>
      <c r="G41" s="47" t="s">
        <v>4</v>
      </c>
      <c r="H41" s="47" t="s">
        <v>5</v>
      </c>
      <c r="I41" s="47" t="s">
        <v>6</v>
      </c>
      <c r="J41" s="47" t="s">
        <v>7</v>
      </c>
      <c r="K41" s="47" t="s">
        <v>8</v>
      </c>
      <c r="L41" s="47" t="s">
        <v>9</v>
      </c>
      <c r="M41" s="47" t="s">
        <v>10</v>
      </c>
      <c r="N41" s="47" t="s">
        <v>11</v>
      </c>
      <c r="O41" s="47" t="s">
        <v>28</v>
      </c>
      <c r="P41" s="47" t="s">
        <v>29</v>
      </c>
      <c r="Q41" s="47" t="s">
        <v>73</v>
      </c>
      <c r="R41" s="47">
        <v>2015</v>
      </c>
      <c r="S41" s="47">
        <v>2016</v>
      </c>
      <c r="T41" s="47">
        <v>2017</v>
      </c>
      <c r="U41" s="47">
        <v>2018</v>
      </c>
      <c r="V41" s="47">
        <v>2019</v>
      </c>
      <c r="W41" s="208">
        <v>2020</v>
      </c>
      <c r="X41" s="211">
        <v>2021</v>
      </c>
    </row>
    <row r="42" spans="2:24" ht="14.25">
      <c r="B42" s="47" t="s">
        <v>84</v>
      </c>
      <c r="C42" s="53">
        <v>1522.948766</v>
      </c>
      <c r="D42" s="53">
        <v>1422.87328</v>
      </c>
      <c r="E42" s="53">
        <v>1296.807465</v>
      </c>
      <c r="F42" s="53">
        <v>1242.3952379999998</v>
      </c>
      <c r="G42" s="53">
        <v>1277.1209569999999</v>
      </c>
      <c r="H42" s="53">
        <v>1344.866883</v>
      </c>
      <c r="I42" s="53">
        <v>1335.574255</v>
      </c>
      <c r="J42" s="53">
        <v>1494.986128</v>
      </c>
      <c r="K42" s="53">
        <v>1370.972292</v>
      </c>
      <c r="L42" s="53">
        <v>840.1627149999999</v>
      </c>
      <c r="M42" s="53">
        <v>922.123685</v>
      </c>
      <c r="N42" s="53">
        <v>923.8104109999999</v>
      </c>
      <c r="O42" s="53">
        <v>614.37698</v>
      </c>
      <c r="P42" s="53">
        <v>538.545034</v>
      </c>
      <c r="Q42" s="53">
        <v>530.6464719999999</v>
      </c>
      <c r="R42" s="53">
        <v>607.543084</v>
      </c>
      <c r="S42" s="53">
        <v>618.401032</v>
      </c>
      <c r="T42" s="53">
        <v>573.5637879999999</v>
      </c>
      <c r="U42" s="53">
        <v>633.572128</v>
      </c>
      <c r="V42" s="53">
        <v>587.9670010000001</v>
      </c>
      <c r="W42" s="209">
        <v>470.279129</v>
      </c>
      <c r="X42" s="210">
        <v>551.6</v>
      </c>
    </row>
    <row r="43" spans="2:24" ht="14.25">
      <c r="B43" s="48" t="s">
        <v>550</v>
      </c>
      <c r="C43" s="53">
        <v>298.194588</v>
      </c>
      <c r="D43" s="53">
        <v>315.17468099999985</v>
      </c>
      <c r="E43" s="53">
        <v>283.738571</v>
      </c>
      <c r="F43" s="53">
        <v>287.93881900000014</v>
      </c>
      <c r="G43" s="53">
        <v>350.47173900000007</v>
      </c>
      <c r="H43" s="53">
        <v>406.5803870000001</v>
      </c>
      <c r="I43" s="53">
        <v>386.89195700000016</v>
      </c>
      <c r="J43" s="53">
        <v>629.747045</v>
      </c>
      <c r="K43" s="53">
        <v>456.5486760000002</v>
      </c>
      <c r="L43" s="53">
        <v>225.98215000000002</v>
      </c>
      <c r="M43" s="53">
        <v>254.06306999999984</v>
      </c>
      <c r="N43" s="53">
        <v>246.30617799999996</v>
      </c>
      <c r="O43" s="53">
        <v>186.39995000000008</v>
      </c>
      <c r="P43" s="53">
        <v>153.18248900000006</v>
      </c>
      <c r="Q43" s="53">
        <v>150.57950600000007</v>
      </c>
      <c r="R43" s="53">
        <v>189.04033399999992</v>
      </c>
      <c r="S43" s="53">
        <v>169.85039800000004</v>
      </c>
      <c r="T43" s="53">
        <v>164.73881400000002</v>
      </c>
      <c r="U43" s="53">
        <v>176.64404299999995</v>
      </c>
      <c r="V43" s="53">
        <v>186.08079099999998</v>
      </c>
      <c r="W43" s="209">
        <v>164.23634500000003</v>
      </c>
      <c r="X43" s="210">
        <v>156.41652899999997</v>
      </c>
    </row>
    <row r="44" spans="2:17" ht="14.25">
      <c r="B44" s="30"/>
      <c r="Q44" s="31"/>
    </row>
    <row r="45" spans="13:24" ht="14">
      <c r="M45" s="31"/>
      <c r="N45" s="31"/>
      <c r="O45" s="31"/>
      <c r="P45" s="31"/>
      <c r="Q45" s="31"/>
      <c r="R45" s="31"/>
      <c r="S45" s="31"/>
      <c r="T45" s="31"/>
      <c r="U45" s="31"/>
      <c r="V45" s="31"/>
      <c r="W45" s="31"/>
      <c r="X45"/>
    </row>
    <row r="46" spans="3:21" ht="14.25">
      <c r="C46" s="31"/>
      <c r="D46" s="31"/>
      <c r="E46" s="31"/>
      <c r="F46" s="31"/>
      <c r="G46" s="31"/>
      <c r="H46" s="31"/>
      <c r="I46" s="31"/>
      <c r="J46" s="31"/>
      <c r="L46" s="222"/>
      <c r="M46" s="31"/>
      <c r="N46" s="31"/>
      <c r="O46" s="31"/>
      <c r="P46" s="31"/>
      <c r="Q46" s="31"/>
      <c r="R46" s="31"/>
      <c r="S46" s="31"/>
      <c r="T46" s="31"/>
      <c r="U46" s="31"/>
    </row>
    <row r="48" spans="3:25" ht="14.25">
      <c r="C48" s="146"/>
      <c r="H48" s="146"/>
      <c r="M48" s="146"/>
      <c r="R48" s="146"/>
      <c r="S48" s="146"/>
      <c r="T48" s="146"/>
      <c r="U48" s="146"/>
      <c r="V48" s="146"/>
      <c r="W48" s="146"/>
      <c r="X48" s="146"/>
      <c r="Y48" s="146"/>
    </row>
  </sheetData>
  <printOptions/>
  <pageMargins left="0.25" right="0.25" top="0.75" bottom="0.75" header="0.3" footer="0.3"/>
  <pageSetup fitToHeight="0"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6"/>
  <sheetViews>
    <sheetView showGridLines="0" workbookViewId="0" topLeftCell="A1"/>
  </sheetViews>
  <sheetFormatPr defaultColWidth="9.00390625" defaultRowHeight="14.25"/>
  <cols>
    <col min="1" max="1" width="9.00390625" style="73" customWidth="1"/>
    <col min="2" max="2" width="18.50390625" style="73" customWidth="1"/>
    <col min="3" max="3" width="48.50390625" style="73" customWidth="1"/>
    <col min="4" max="4" width="18.50390625" style="73" customWidth="1"/>
    <col min="5" max="5" width="48.50390625" style="73" customWidth="1"/>
    <col min="6" max="16384" width="9.00390625" style="73" customWidth="1"/>
  </cols>
  <sheetData>
    <row r="2" spans="2:3" ht="14.25">
      <c r="B2" s="108" t="s">
        <v>412</v>
      </c>
      <c r="C2" s="72"/>
    </row>
    <row r="3" spans="2:3" ht="14.25">
      <c r="B3" s="71"/>
      <c r="C3" s="72"/>
    </row>
    <row r="4" spans="2:5" ht="14.25">
      <c r="B4" s="77" t="s">
        <v>252</v>
      </c>
      <c r="C4" s="77" t="s">
        <v>253</v>
      </c>
      <c r="D4" s="96" t="s">
        <v>252</v>
      </c>
      <c r="E4" s="77" t="s">
        <v>253</v>
      </c>
    </row>
    <row r="5" spans="2:5" ht="14.25">
      <c r="B5" s="95" t="s">
        <v>93</v>
      </c>
      <c r="C5" s="78" t="s">
        <v>254</v>
      </c>
      <c r="D5" s="97" t="s">
        <v>173</v>
      </c>
      <c r="E5" s="79" t="s">
        <v>291</v>
      </c>
    </row>
    <row r="6" spans="2:5" ht="14.25">
      <c r="B6" s="88" t="s">
        <v>94</v>
      </c>
      <c r="C6" s="80" t="s">
        <v>380</v>
      </c>
      <c r="D6" s="98" t="s">
        <v>174</v>
      </c>
      <c r="E6" s="83" t="s">
        <v>290</v>
      </c>
    </row>
    <row r="7" spans="2:5" ht="14.25">
      <c r="B7" s="89" t="s">
        <v>95</v>
      </c>
      <c r="C7" s="81" t="s">
        <v>381</v>
      </c>
      <c r="D7" s="99" t="s">
        <v>175</v>
      </c>
      <c r="E7" s="84" t="s">
        <v>338</v>
      </c>
    </row>
    <row r="8" spans="2:5" ht="14.25">
      <c r="B8" s="89" t="s">
        <v>96</v>
      </c>
      <c r="C8" s="81" t="s">
        <v>382</v>
      </c>
      <c r="D8" s="99" t="s">
        <v>176</v>
      </c>
      <c r="E8" s="84" t="s">
        <v>339</v>
      </c>
    </row>
    <row r="9" spans="2:5" ht="14.25">
      <c r="B9" s="89" t="s">
        <v>97</v>
      </c>
      <c r="C9" s="81" t="s">
        <v>383</v>
      </c>
      <c r="D9" s="99" t="s">
        <v>177</v>
      </c>
      <c r="E9" s="84" t="s">
        <v>340</v>
      </c>
    </row>
    <row r="10" spans="2:5" ht="14.25">
      <c r="B10" s="89" t="s">
        <v>98</v>
      </c>
      <c r="C10" s="81" t="s">
        <v>384</v>
      </c>
      <c r="D10" s="99" t="s">
        <v>178</v>
      </c>
      <c r="E10" s="84" t="s">
        <v>341</v>
      </c>
    </row>
    <row r="11" spans="2:5" ht="14.25">
      <c r="B11" s="89" t="s">
        <v>99</v>
      </c>
      <c r="C11" s="81" t="s">
        <v>385</v>
      </c>
      <c r="D11" s="99" t="s">
        <v>179</v>
      </c>
      <c r="E11" s="84" t="s">
        <v>342</v>
      </c>
    </row>
    <row r="12" spans="2:5" ht="14.25">
      <c r="B12" s="89" t="s">
        <v>100</v>
      </c>
      <c r="C12" s="81" t="s">
        <v>386</v>
      </c>
      <c r="D12" s="99" t="s">
        <v>180</v>
      </c>
      <c r="E12" s="84" t="s">
        <v>332</v>
      </c>
    </row>
    <row r="13" spans="2:5" ht="14.25">
      <c r="B13" s="89" t="s">
        <v>101</v>
      </c>
      <c r="C13" s="81" t="s">
        <v>387</v>
      </c>
      <c r="D13" s="99" t="s">
        <v>181</v>
      </c>
      <c r="E13" s="84" t="s">
        <v>333</v>
      </c>
    </row>
    <row r="14" spans="2:5" ht="14.25">
      <c r="B14" s="89" t="s">
        <v>102</v>
      </c>
      <c r="C14" s="81" t="s">
        <v>255</v>
      </c>
      <c r="D14" s="99" t="s">
        <v>182</v>
      </c>
      <c r="E14" s="84" t="s">
        <v>334</v>
      </c>
    </row>
    <row r="15" spans="2:5" ht="14.25">
      <c r="B15" s="89" t="s">
        <v>103</v>
      </c>
      <c r="C15" s="81" t="s">
        <v>388</v>
      </c>
      <c r="D15" s="99" t="s">
        <v>183</v>
      </c>
      <c r="E15" s="84" t="s">
        <v>335</v>
      </c>
    </row>
    <row r="16" spans="2:5" ht="14.25">
      <c r="B16" s="89" t="s">
        <v>104</v>
      </c>
      <c r="C16" s="81" t="s">
        <v>389</v>
      </c>
      <c r="D16" s="99" t="s">
        <v>184</v>
      </c>
      <c r="E16" s="84" t="s">
        <v>336</v>
      </c>
    </row>
    <row r="17" spans="2:5" ht="13.5">
      <c r="B17" s="89" t="s">
        <v>105</v>
      </c>
      <c r="C17" s="81" t="s">
        <v>256</v>
      </c>
      <c r="D17" s="99" t="s">
        <v>185</v>
      </c>
      <c r="E17" s="84" t="s">
        <v>337</v>
      </c>
    </row>
    <row r="18" spans="2:5" ht="14.25">
      <c r="B18" s="89" t="s">
        <v>106</v>
      </c>
      <c r="C18" s="81" t="s">
        <v>390</v>
      </c>
      <c r="D18" s="99" t="s">
        <v>186</v>
      </c>
      <c r="E18" s="84" t="s">
        <v>331</v>
      </c>
    </row>
    <row r="19" spans="2:5" ht="14.25">
      <c r="B19" s="89" t="s">
        <v>107</v>
      </c>
      <c r="C19" s="81" t="s">
        <v>257</v>
      </c>
      <c r="D19" s="99" t="s">
        <v>187</v>
      </c>
      <c r="E19" s="84" t="s">
        <v>289</v>
      </c>
    </row>
    <row r="20" spans="2:5" ht="14.25">
      <c r="B20" s="89" t="s">
        <v>108</v>
      </c>
      <c r="C20" s="81" t="s">
        <v>391</v>
      </c>
      <c r="D20" s="99" t="s">
        <v>188</v>
      </c>
      <c r="E20" s="84" t="s">
        <v>288</v>
      </c>
    </row>
    <row r="21" spans="2:5" ht="14.25">
      <c r="B21" s="89" t="s">
        <v>109</v>
      </c>
      <c r="C21" s="81" t="s">
        <v>392</v>
      </c>
      <c r="D21" s="99" t="s">
        <v>189</v>
      </c>
      <c r="E21" s="84" t="s">
        <v>330</v>
      </c>
    </row>
    <row r="22" spans="2:5" ht="14.25">
      <c r="B22" s="89" t="s">
        <v>110</v>
      </c>
      <c r="C22" s="81" t="s">
        <v>258</v>
      </c>
      <c r="D22" s="99" t="s">
        <v>190</v>
      </c>
      <c r="E22" s="84" t="s">
        <v>329</v>
      </c>
    </row>
    <row r="23" spans="2:5" ht="14.25">
      <c r="B23" s="89" t="s">
        <v>111</v>
      </c>
      <c r="C23" s="81" t="s">
        <v>393</v>
      </c>
      <c r="D23" s="99" t="s">
        <v>191</v>
      </c>
      <c r="E23" s="84" t="s">
        <v>326</v>
      </c>
    </row>
    <row r="24" spans="2:5" ht="13.5">
      <c r="B24" s="89" t="s">
        <v>112</v>
      </c>
      <c r="C24" s="81" t="s">
        <v>394</v>
      </c>
      <c r="D24" s="99" t="s">
        <v>192</v>
      </c>
      <c r="E24" s="84" t="s">
        <v>319</v>
      </c>
    </row>
    <row r="25" spans="2:5" ht="13.5">
      <c r="B25" s="89" t="s">
        <v>113</v>
      </c>
      <c r="C25" s="81" t="s">
        <v>395</v>
      </c>
      <c r="D25" s="99" t="s">
        <v>193</v>
      </c>
      <c r="E25" s="84" t="s">
        <v>320</v>
      </c>
    </row>
    <row r="26" spans="2:5" ht="14.25">
      <c r="B26" s="89" t="s">
        <v>114</v>
      </c>
      <c r="C26" s="81" t="s">
        <v>396</v>
      </c>
      <c r="D26" s="99" t="s">
        <v>194</v>
      </c>
      <c r="E26" s="84" t="s">
        <v>327</v>
      </c>
    </row>
    <row r="27" spans="2:5" ht="14.25">
      <c r="B27" s="89" t="s">
        <v>115</v>
      </c>
      <c r="C27" s="81" t="s">
        <v>259</v>
      </c>
      <c r="D27" s="99" t="s">
        <v>195</v>
      </c>
      <c r="E27" s="84" t="s">
        <v>328</v>
      </c>
    </row>
    <row r="28" spans="2:5" ht="14.25">
      <c r="B28" s="89" t="s">
        <v>116</v>
      </c>
      <c r="C28" s="81" t="s">
        <v>397</v>
      </c>
      <c r="D28" s="99" t="s">
        <v>196</v>
      </c>
      <c r="E28" s="84" t="s">
        <v>287</v>
      </c>
    </row>
    <row r="29" spans="2:5" ht="14.25">
      <c r="B29" s="89" t="s">
        <v>117</v>
      </c>
      <c r="C29" s="81" t="s">
        <v>398</v>
      </c>
      <c r="D29" s="99" t="s">
        <v>197</v>
      </c>
      <c r="E29" s="84" t="s">
        <v>286</v>
      </c>
    </row>
    <row r="30" spans="2:5" ht="14.25">
      <c r="B30" s="89" t="s">
        <v>118</v>
      </c>
      <c r="C30" s="81" t="s">
        <v>260</v>
      </c>
      <c r="D30" s="99" t="s">
        <v>198</v>
      </c>
      <c r="E30" s="84" t="s">
        <v>285</v>
      </c>
    </row>
    <row r="31" spans="2:5" ht="14.25">
      <c r="B31" s="89" t="s">
        <v>119</v>
      </c>
      <c r="C31" s="81" t="s">
        <v>261</v>
      </c>
      <c r="D31" s="99" t="s">
        <v>199</v>
      </c>
      <c r="E31" s="84" t="s">
        <v>284</v>
      </c>
    </row>
    <row r="32" spans="2:5" ht="14.25">
      <c r="B32" s="89" t="s">
        <v>120</v>
      </c>
      <c r="C32" s="81" t="s">
        <v>399</v>
      </c>
      <c r="D32" s="99" t="s">
        <v>200</v>
      </c>
      <c r="E32" s="84" t="s">
        <v>322</v>
      </c>
    </row>
    <row r="33" spans="2:5" ht="14.25">
      <c r="B33" s="89" t="s">
        <v>121</v>
      </c>
      <c r="C33" s="81" t="s">
        <v>400</v>
      </c>
      <c r="D33" s="99" t="s">
        <v>201</v>
      </c>
      <c r="E33" s="84" t="s">
        <v>283</v>
      </c>
    </row>
    <row r="34" spans="2:5" ht="14.25">
      <c r="B34" s="89" t="s">
        <v>122</v>
      </c>
      <c r="C34" s="81" t="s">
        <v>401</v>
      </c>
      <c r="D34" s="99" t="s">
        <v>202</v>
      </c>
      <c r="E34" s="84" t="s">
        <v>321</v>
      </c>
    </row>
    <row r="35" spans="2:5" ht="13.5">
      <c r="B35" s="89" t="s">
        <v>123</v>
      </c>
      <c r="C35" s="81" t="s">
        <v>402</v>
      </c>
      <c r="D35" s="99" t="s">
        <v>203</v>
      </c>
      <c r="E35" s="84" t="s">
        <v>411</v>
      </c>
    </row>
    <row r="36" spans="2:5" ht="14.25">
      <c r="B36" s="89" t="s">
        <v>124</v>
      </c>
      <c r="C36" s="81" t="s">
        <v>403</v>
      </c>
      <c r="D36" s="100" t="s">
        <v>204</v>
      </c>
      <c r="E36" s="86" t="s">
        <v>282</v>
      </c>
    </row>
    <row r="37" spans="2:5" ht="14.25">
      <c r="B37" s="89" t="s">
        <v>125</v>
      </c>
      <c r="C37" s="81" t="s">
        <v>404</v>
      </c>
      <c r="D37" s="97" t="s">
        <v>205</v>
      </c>
      <c r="E37" s="79" t="s">
        <v>410</v>
      </c>
    </row>
    <row r="38" spans="2:5" ht="14.25">
      <c r="B38" s="89" t="s">
        <v>126</v>
      </c>
      <c r="C38" s="81" t="s">
        <v>405</v>
      </c>
      <c r="D38" s="98" t="s">
        <v>206</v>
      </c>
      <c r="E38" s="83" t="s">
        <v>323</v>
      </c>
    </row>
    <row r="39" spans="2:5" ht="14.25">
      <c r="B39" s="89" t="s">
        <v>127</v>
      </c>
      <c r="C39" s="81" t="s">
        <v>406</v>
      </c>
      <c r="D39" s="99" t="s">
        <v>207</v>
      </c>
      <c r="E39" s="84" t="s">
        <v>324</v>
      </c>
    </row>
    <row r="40" spans="2:5" ht="13.5">
      <c r="B40" s="90" t="s">
        <v>128</v>
      </c>
      <c r="C40" s="82" t="s">
        <v>407</v>
      </c>
      <c r="D40" s="99" t="s">
        <v>208</v>
      </c>
      <c r="E40" s="84" t="s">
        <v>281</v>
      </c>
    </row>
    <row r="41" spans="2:5" s="74" customFormat="1" ht="14.25">
      <c r="B41" s="91" t="s">
        <v>129</v>
      </c>
      <c r="C41" s="79" t="s">
        <v>409</v>
      </c>
      <c r="D41" s="99" t="s">
        <v>209</v>
      </c>
      <c r="E41" s="84" t="s">
        <v>280</v>
      </c>
    </row>
    <row r="42" spans="2:5" s="74" customFormat="1" ht="14.25">
      <c r="B42" s="92" t="s">
        <v>130</v>
      </c>
      <c r="C42" s="83" t="s">
        <v>343</v>
      </c>
      <c r="D42" s="99" t="s">
        <v>210</v>
      </c>
      <c r="E42" s="84" t="s">
        <v>279</v>
      </c>
    </row>
    <row r="43" spans="2:5" s="74" customFormat="1" ht="14.25">
      <c r="B43" s="93" t="s">
        <v>131</v>
      </c>
      <c r="C43" s="84" t="s">
        <v>344</v>
      </c>
      <c r="D43" s="99" t="s">
        <v>211</v>
      </c>
      <c r="E43" s="84" t="s">
        <v>278</v>
      </c>
    </row>
    <row r="44" spans="2:5" s="74" customFormat="1" ht="14.25">
      <c r="B44" s="93" t="s">
        <v>132</v>
      </c>
      <c r="C44" s="84" t="s">
        <v>345</v>
      </c>
      <c r="D44" s="99" t="s">
        <v>212</v>
      </c>
      <c r="E44" s="84" t="s">
        <v>277</v>
      </c>
    </row>
    <row r="45" spans="2:5" s="74" customFormat="1" ht="14.25">
      <c r="B45" s="93" t="s">
        <v>133</v>
      </c>
      <c r="C45" s="84" t="s">
        <v>262</v>
      </c>
      <c r="D45" s="99" t="s">
        <v>213</v>
      </c>
      <c r="E45" s="84" t="s">
        <v>276</v>
      </c>
    </row>
    <row r="46" spans="2:5" s="74" customFormat="1" ht="14.25">
      <c r="B46" s="93" t="s">
        <v>134</v>
      </c>
      <c r="C46" s="84" t="s">
        <v>346</v>
      </c>
      <c r="D46" s="99" t="s">
        <v>214</v>
      </c>
      <c r="E46" s="84" t="s">
        <v>275</v>
      </c>
    </row>
    <row r="47" spans="2:5" s="74" customFormat="1" ht="14.25">
      <c r="B47" s="93" t="s">
        <v>135</v>
      </c>
      <c r="C47" s="84" t="s">
        <v>347</v>
      </c>
      <c r="D47" s="99" t="s">
        <v>215</v>
      </c>
      <c r="E47" s="84" t="s">
        <v>274</v>
      </c>
    </row>
    <row r="48" spans="2:5" s="74" customFormat="1" ht="14.25">
      <c r="B48" s="93" t="s">
        <v>136</v>
      </c>
      <c r="C48" s="84" t="s">
        <v>348</v>
      </c>
      <c r="D48" s="99" t="s">
        <v>216</v>
      </c>
      <c r="E48" s="84" t="s">
        <v>273</v>
      </c>
    </row>
    <row r="49" spans="2:5" s="74" customFormat="1" ht="14.25">
      <c r="B49" s="93" t="s">
        <v>137</v>
      </c>
      <c r="C49" s="84" t="s">
        <v>296</v>
      </c>
      <c r="D49" s="99" t="s">
        <v>217</v>
      </c>
      <c r="E49" s="84" t="s">
        <v>272</v>
      </c>
    </row>
    <row r="50" spans="2:5" s="74" customFormat="1" ht="14.25">
      <c r="B50" s="93" t="s">
        <v>138</v>
      </c>
      <c r="C50" s="84" t="s">
        <v>349</v>
      </c>
      <c r="D50" s="99" t="s">
        <v>218</v>
      </c>
      <c r="E50" s="84" t="s">
        <v>271</v>
      </c>
    </row>
    <row r="51" spans="2:5" s="74" customFormat="1" ht="14.25">
      <c r="B51" s="93" t="s">
        <v>139</v>
      </c>
      <c r="C51" s="84" t="s">
        <v>350</v>
      </c>
      <c r="D51" s="99" t="s">
        <v>219</v>
      </c>
      <c r="E51" s="84" t="s">
        <v>270</v>
      </c>
    </row>
    <row r="52" spans="2:5" s="74" customFormat="1" ht="14.25">
      <c r="B52" s="93" t="s">
        <v>140</v>
      </c>
      <c r="C52" s="84" t="s">
        <v>351</v>
      </c>
      <c r="D52" s="99" t="s">
        <v>220</v>
      </c>
      <c r="E52" s="84" t="s">
        <v>269</v>
      </c>
    </row>
    <row r="53" spans="2:5" s="74" customFormat="1" ht="14.25">
      <c r="B53" s="93" t="s">
        <v>141</v>
      </c>
      <c r="C53" s="84" t="s">
        <v>352</v>
      </c>
      <c r="D53" s="99" t="s">
        <v>221</v>
      </c>
      <c r="E53" s="84" t="s">
        <v>268</v>
      </c>
    </row>
    <row r="54" spans="2:5" s="74" customFormat="1" ht="14.25">
      <c r="B54" s="93" t="s">
        <v>142</v>
      </c>
      <c r="C54" s="84" t="s">
        <v>353</v>
      </c>
      <c r="D54" s="99" t="s">
        <v>222</v>
      </c>
      <c r="E54" s="84" t="s">
        <v>267</v>
      </c>
    </row>
    <row r="55" spans="2:5" s="74" customFormat="1" ht="14.25">
      <c r="B55" s="93" t="s">
        <v>143</v>
      </c>
      <c r="C55" s="84" t="s">
        <v>354</v>
      </c>
      <c r="D55" s="99" t="s">
        <v>223</v>
      </c>
      <c r="E55" s="84" t="s">
        <v>325</v>
      </c>
    </row>
    <row r="56" spans="2:5" s="74" customFormat="1" ht="14.25">
      <c r="B56" s="93" t="s">
        <v>144</v>
      </c>
      <c r="C56" s="84" t="s">
        <v>355</v>
      </c>
      <c r="D56" s="100" t="s">
        <v>224</v>
      </c>
      <c r="E56" s="86" t="s">
        <v>266</v>
      </c>
    </row>
    <row r="57" spans="2:5" s="74" customFormat="1" ht="14.25">
      <c r="B57" s="93" t="s">
        <v>145</v>
      </c>
      <c r="C57" s="84" t="s">
        <v>356</v>
      </c>
      <c r="D57" s="97" t="s">
        <v>225</v>
      </c>
      <c r="E57" s="79" t="s">
        <v>265</v>
      </c>
    </row>
    <row r="58" spans="2:5" s="74" customFormat="1" ht="14.25">
      <c r="B58" s="93" t="s">
        <v>146</v>
      </c>
      <c r="C58" s="84" t="s">
        <v>357</v>
      </c>
      <c r="D58" s="98" t="s">
        <v>226</v>
      </c>
      <c r="E58" s="83" t="s">
        <v>302</v>
      </c>
    </row>
    <row r="59" spans="2:5" s="74" customFormat="1" ht="14.25">
      <c r="B59" s="93" t="s">
        <v>147</v>
      </c>
      <c r="C59" s="84" t="s">
        <v>358</v>
      </c>
      <c r="D59" s="99" t="s">
        <v>227</v>
      </c>
      <c r="E59" s="85" t="s">
        <v>303</v>
      </c>
    </row>
    <row r="60" spans="2:5" s="74" customFormat="1" ht="14.25">
      <c r="B60" s="93" t="s">
        <v>148</v>
      </c>
      <c r="C60" s="84" t="s">
        <v>359</v>
      </c>
      <c r="D60" s="99" t="s">
        <v>228</v>
      </c>
      <c r="E60" s="85" t="s">
        <v>304</v>
      </c>
    </row>
    <row r="61" spans="2:5" s="74" customFormat="1" ht="14.25">
      <c r="B61" s="93" t="s">
        <v>149</v>
      </c>
      <c r="C61" s="84" t="s">
        <v>360</v>
      </c>
      <c r="D61" s="99" t="s">
        <v>229</v>
      </c>
      <c r="E61" s="85" t="s">
        <v>305</v>
      </c>
    </row>
    <row r="62" spans="2:5" s="74" customFormat="1" ht="14.25">
      <c r="B62" s="93" t="s">
        <v>150</v>
      </c>
      <c r="C62" s="84" t="s">
        <v>361</v>
      </c>
      <c r="D62" s="99" t="s">
        <v>230</v>
      </c>
      <c r="E62" s="85" t="s">
        <v>306</v>
      </c>
    </row>
    <row r="63" spans="2:5" s="74" customFormat="1" ht="14.25">
      <c r="B63" s="93" t="s">
        <v>151</v>
      </c>
      <c r="C63" s="84" t="s">
        <v>362</v>
      </c>
      <c r="D63" s="99" t="s">
        <v>231</v>
      </c>
      <c r="E63" s="85" t="s">
        <v>307</v>
      </c>
    </row>
    <row r="64" spans="2:5" s="74" customFormat="1" ht="14.25">
      <c r="B64" s="93" t="s">
        <v>152</v>
      </c>
      <c r="C64" s="84" t="s">
        <v>363</v>
      </c>
      <c r="D64" s="99" t="s">
        <v>232</v>
      </c>
      <c r="E64" s="85" t="s">
        <v>308</v>
      </c>
    </row>
    <row r="65" spans="2:5" s="74" customFormat="1" ht="14.25">
      <c r="B65" s="93" t="s">
        <v>153</v>
      </c>
      <c r="C65" s="84" t="s">
        <v>364</v>
      </c>
      <c r="D65" s="99" t="s">
        <v>233</v>
      </c>
      <c r="E65" s="85" t="s">
        <v>309</v>
      </c>
    </row>
    <row r="66" spans="2:5" s="74" customFormat="1" ht="14.25">
      <c r="B66" s="93" t="s">
        <v>154</v>
      </c>
      <c r="C66" s="84" t="s">
        <v>365</v>
      </c>
      <c r="D66" s="99" t="s">
        <v>234</v>
      </c>
      <c r="E66" s="85" t="s">
        <v>310</v>
      </c>
    </row>
    <row r="67" spans="2:5" s="74" customFormat="1" ht="14.25">
      <c r="B67" s="93" t="s">
        <v>155</v>
      </c>
      <c r="C67" s="84" t="s">
        <v>366</v>
      </c>
      <c r="D67" s="99" t="s">
        <v>235</v>
      </c>
      <c r="E67" s="85" t="s">
        <v>311</v>
      </c>
    </row>
    <row r="68" spans="2:5" s="74" customFormat="1" ht="14.25">
      <c r="B68" s="93" t="s">
        <v>156</v>
      </c>
      <c r="C68" s="84" t="s">
        <v>367</v>
      </c>
      <c r="D68" s="99" t="s">
        <v>236</v>
      </c>
      <c r="E68" s="85" t="s">
        <v>312</v>
      </c>
    </row>
    <row r="69" spans="2:5" s="74" customFormat="1" ht="14.25">
      <c r="B69" s="93" t="s">
        <v>157</v>
      </c>
      <c r="C69" s="84" t="s">
        <v>368</v>
      </c>
      <c r="D69" s="99" t="s">
        <v>237</v>
      </c>
      <c r="E69" s="85" t="s">
        <v>264</v>
      </c>
    </row>
    <row r="70" spans="2:5" s="74" customFormat="1" ht="14.25">
      <c r="B70" s="93" t="s">
        <v>158</v>
      </c>
      <c r="C70" s="84" t="s">
        <v>369</v>
      </c>
      <c r="D70" s="99" t="s">
        <v>238</v>
      </c>
      <c r="E70" s="85" t="s">
        <v>263</v>
      </c>
    </row>
    <row r="71" spans="2:5" s="74" customFormat="1" ht="14.25">
      <c r="B71" s="93" t="s">
        <v>159</v>
      </c>
      <c r="C71" s="84" t="s">
        <v>370</v>
      </c>
      <c r="D71" s="99" t="s">
        <v>239</v>
      </c>
      <c r="E71" s="85" t="s">
        <v>313</v>
      </c>
    </row>
    <row r="72" spans="2:5" s="74" customFormat="1" ht="14.25">
      <c r="B72" s="93" t="s">
        <v>160</v>
      </c>
      <c r="C72" s="84" t="s">
        <v>371</v>
      </c>
      <c r="D72" s="99" t="s">
        <v>240</v>
      </c>
      <c r="E72" s="85" t="s">
        <v>314</v>
      </c>
    </row>
    <row r="73" spans="2:5" s="74" customFormat="1" ht="14.25">
      <c r="B73" s="93" t="s">
        <v>161</v>
      </c>
      <c r="C73" s="84" t="s">
        <v>295</v>
      </c>
      <c r="D73" s="99" t="s">
        <v>241</v>
      </c>
      <c r="E73" s="85" t="s">
        <v>315</v>
      </c>
    </row>
    <row r="74" spans="2:5" s="74" customFormat="1" ht="14.25">
      <c r="B74" s="93" t="s">
        <v>162</v>
      </c>
      <c r="C74" s="84" t="s">
        <v>372</v>
      </c>
      <c r="D74" s="99" t="s">
        <v>242</v>
      </c>
      <c r="E74" s="85" t="s">
        <v>316</v>
      </c>
    </row>
    <row r="75" spans="2:5" s="74" customFormat="1" ht="14.25">
      <c r="B75" s="93" t="s">
        <v>163</v>
      </c>
      <c r="C75" s="84" t="s">
        <v>294</v>
      </c>
      <c r="D75" s="99" t="s">
        <v>243</v>
      </c>
      <c r="E75" s="85" t="s">
        <v>317</v>
      </c>
    </row>
    <row r="76" spans="2:5" s="74" customFormat="1" ht="14.25">
      <c r="B76" s="93" t="s">
        <v>164</v>
      </c>
      <c r="C76" s="84" t="s">
        <v>373</v>
      </c>
      <c r="D76" s="100" t="s">
        <v>244</v>
      </c>
      <c r="E76" s="87" t="s">
        <v>318</v>
      </c>
    </row>
    <row r="77" spans="2:5" s="74" customFormat="1" ht="14.25">
      <c r="B77" s="93" t="s">
        <v>165</v>
      </c>
      <c r="C77" s="84" t="s">
        <v>374</v>
      </c>
      <c r="D77" s="97" t="s">
        <v>245</v>
      </c>
      <c r="E77" s="79" t="s">
        <v>408</v>
      </c>
    </row>
    <row r="78" spans="2:5" s="74" customFormat="1" ht="13.5">
      <c r="B78" s="93" t="s">
        <v>166</v>
      </c>
      <c r="C78" s="84" t="s">
        <v>375</v>
      </c>
      <c r="D78" s="98" t="s">
        <v>246</v>
      </c>
      <c r="E78" s="83" t="s">
        <v>297</v>
      </c>
    </row>
    <row r="79" spans="2:5" s="74" customFormat="1" ht="13.5">
      <c r="B79" s="93" t="s">
        <v>167</v>
      </c>
      <c r="C79" s="84" t="s">
        <v>376</v>
      </c>
      <c r="D79" s="99" t="s">
        <v>247</v>
      </c>
      <c r="E79" s="84" t="s">
        <v>298</v>
      </c>
    </row>
    <row r="80" spans="2:5" s="74" customFormat="1" ht="13.5">
      <c r="B80" s="93" t="s">
        <v>168</v>
      </c>
      <c r="C80" s="84" t="s">
        <v>293</v>
      </c>
      <c r="D80" s="99" t="s">
        <v>248</v>
      </c>
      <c r="E80" s="84" t="s">
        <v>299</v>
      </c>
    </row>
    <row r="81" spans="2:5" s="74" customFormat="1" ht="13.5">
      <c r="B81" s="93" t="s">
        <v>169</v>
      </c>
      <c r="C81" s="84" t="s">
        <v>292</v>
      </c>
      <c r="D81" s="99" t="s">
        <v>249</v>
      </c>
      <c r="E81" s="84" t="s">
        <v>300</v>
      </c>
    </row>
    <row r="82" spans="2:5" s="74" customFormat="1" ht="13.5">
      <c r="B82" s="93" t="s">
        <v>170</v>
      </c>
      <c r="C82" s="84" t="s">
        <v>377</v>
      </c>
      <c r="D82" s="100" t="s">
        <v>250</v>
      </c>
      <c r="E82" s="86" t="s">
        <v>301</v>
      </c>
    </row>
    <row r="83" spans="2:4" s="74" customFormat="1" ht="14.25">
      <c r="B83" s="93" t="s">
        <v>171</v>
      </c>
      <c r="C83" s="84" t="s">
        <v>378</v>
      </c>
      <c r="D83" s="101"/>
    </row>
    <row r="84" spans="2:4" s="74" customFormat="1" ht="14.25">
      <c r="B84" s="94" t="s">
        <v>172</v>
      </c>
      <c r="C84" s="86" t="s">
        <v>379</v>
      </c>
      <c r="D84" s="101"/>
    </row>
    <row r="85" s="74" customFormat="1" ht="14.25">
      <c r="C85" s="75"/>
    </row>
    <row r="86" ht="14.25">
      <c r="B86" s="76" t="s">
        <v>251</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showGridLines="0" workbookViewId="0" topLeftCell="B6">
      <selection activeCell="A9" sqref="A9"/>
    </sheetView>
  </sheetViews>
  <sheetFormatPr defaultColWidth="9.00390625" defaultRowHeight="14.25"/>
  <cols>
    <col min="1" max="1" width="9.00390625" style="130" customWidth="1"/>
    <col min="2" max="2" width="25.625" style="130" customWidth="1"/>
    <col min="3" max="8" width="9.50390625" style="130" bestFit="1" customWidth="1"/>
    <col min="9" max="12" width="10.375" style="130" bestFit="1" customWidth="1"/>
    <col min="13" max="16" width="9.50390625" style="130" bestFit="1" customWidth="1"/>
    <col min="17" max="19" width="11.125" style="130" bestFit="1" customWidth="1"/>
    <col min="20" max="20" width="10.375" style="130" bestFit="1" customWidth="1"/>
    <col min="21" max="16384" width="9.00390625" style="130" customWidth="1"/>
  </cols>
  <sheetData>
    <row r="1" ht="12">
      <c r="A1" s="129" t="s">
        <v>425</v>
      </c>
    </row>
    <row r="2" spans="1:2" ht="12">
      <c r="A2" s="129"/>
      <c r="B2" s="125" t="s">
        <v>543</v>
      </c>
    </row>
    <row r="3" spans="1:2" ht="12">
      <c r="A3" s="129"/>
      <c r="B3" s="128" t="s">
        <v>82</v>
      </c>
    </row>
    <row r="4" spans="1:2" ht="12">
      <c r="A4" s="129"/>
      <c r="B4" s="127" t="s">
        <v>424</v>
      </c>
    </row>
    <row r="5" ht="12">
      <c r="A5" s="129"/>
    </row>
    <row r="6" ht="12">
      <c r="A6" s="129"/>
    </row>
    <row r="7" ht="12">
      <c r="A7" s="129"/>
    </row>
    <row r="8" ht="12">
      <c r="A8" s="129"/>
    </row>
    <row r="9" ht="12">
      <c r="A9" s="129"/>
    </row>
    <row r="10" ht="12">
      <c r="A10" s="129"/>
    </row>
    <row r="11" ht="12">
      <c r="A11" s="129"/>
    </row>
    <row r="12" ht="12">
      <c r="A12" s="129"/>
    </row>
    <row r="13" ht="12">
      <c r="A13" s="129"/>
    </row>
    <row r="14" ht="12">
      <c r="A14" s="129"/>
    </row>
    <row r="15" ht="12">
      <c r="A15" s="129"/>
    </row>
    <row r="16" ht="12">
      <c r="A16" s="129"/>
    </row>
    <row r="17" ht="12">
      <c r="A17" s="129"/>
    </row>
    <row r="18" ht="12">
      <c r="A18" s="129"/>
    </row>
    <row r="19" ht="12">
      <c r="A19" s="129"/>
    </row>
    <row r="20" ht="12">
      <c r="A20" s="129"/>
    </row>
    <row r="21" ht="12">
      <c r="A21" s="129"/>
    </row>
    <row r="22" ht="12">
      <c r="A22" s="129"/>
    </row>
    <row r="23" ht="12">
      <c r="A23" s="129"/>
    </row>
    <row r="24" ht="12">
      <c r="A24" s="129"/>
    </row>
    <row r="25" ht="12">
      <c r="A25" s="129"/>
    </row>
    <row r="26" ht="12">
      <c r="A26" s="129"/>
    </row>
    <row r="27" ht="12">
      <c r="A27" s="129"/>
    </row>
    <row r="28" ht="39.75" customHeight="1">
      <c r="A28" s="129"/>
    </row>
    <row r="29" ht="12">
      <c r="A29" s="129"/>
    </row>
    <row r="30" ht="12">
      <c r="A30" s="129"/>
    </row>
    <row r="31" ht="12">
      <c r="A31" s="129"/>
    </row>
    <row r="32" ht="39.75" customHeight="1">
      <c r="A32" s="129"/>
    </row>
    <row r="33" ht="12">
      <c r="A33" s="129"/>
    </row>
    <row r="34" ht="12">
      <c r="A34" s="129"/>
    </row>
    <row r="35" ht="12">
      <c r="A35" s="129"/>
    </row>
    <row r="36" ht="12">
      <c r="A36" s="129"/>
    </row>
    <row r="37" ht="12">
      <c r="A37" s="129"/>
    </row>
    <row r="38" ht="12">
      <c r="A38" s="129"/>
    </row>
    <row r="39" ht="12">
      <c r="A39" s="129"/>
    </row>
    <row r="40" ht="12">
      <c r="A40" s="129"/>
    </row>
    <row r="41" ht="12">
      <c r="A41" s="129"/>
    </row>
    <row r="42" ht="12">
      <c r="A42" s="129"/>
    </row>
    <row r="43" ht="12">
      <c r="A43" s="129"/>
    </row>
    <row r="44" ht="12">
      <c r="A44" s="129"/>
    </row>
    <row r="45" ht="12">
      <c r="A45" s="129"/>
    </row>
    <row r="46" ht="14.25">
      <c r="A46" s="129"/>
    </row>
    <row r="48" ht="14.25">
      <c r="A48" s="134" t="s">
        <v>430</v>
      </c>
    </row>
    <row r="49" spans="1:24" ht="14.25">
      <c r="A49" s="131" t="s">
        <v>426</v>
      </c>
      <c r="B49" s="131"/>
      <c r="C49" s="131">
        <v>2000</v>
      </c>
      <c r="D49" s="131">
        <v>2001</v>
      </c>
      <c r="E49" s="131">
        <v>2002</v>
      </c>
      <c r="F49" s="131">
        <v>2003</v>
      </c>
      <c r="G49" s="131">
        <v>2004</v>
      </c>
      <c r="H49" s="131">
        <v>2005</v>
      </c>
      <c r="I49" s="131">
        <v>2006</v>
      </c>
      <c r="J49" s="131">
        <v>2007</v>
      </c>
      <c r="K49" s="131">
        <v>2008</v>
      </c>
      <c r="L49" s="131">
        <v>2009</v>
      </c>
      <c r="M49" s="131">
        <v>2010</v>
      </c>
      <c r="N49" s="131">
        <v>2011</v>
      </c>
      <c r="O49" s="131">
        <v>2012</v>
      </c>
      <c r="P49" s="131">
        <v>2013</v>
      </c>
      <c r="Q49" s="131">
        <v>2014</v>
      </c>
      <c r="R49" s="131">
        <v>2015</v>
      </c>
      <c r="S49" s="131">
        <v>2016</v>
      </c>
      <c r="T49" s="131">
        <v>2017</v>
      </c>
      <c r="U49" s="131">
        <v>2018</v>
      </c>
      <c r="V49" s="131">
        <v>2019</v>
      </c>
      <c r="W49" s="131">
        <v>2020</v>
      </c>
      <c r="X49" s="131">
        <v>2021</v>
      </c>
    </row>
    <row r="50" spans="1:24" ht="14.25">
      <c r="A50" s="131" t="s">
        <v>427</v>
      </c>
      <c r="B50" s="131" t="s">
        <v>415</v>
      </c>
      <c r="C50" s="132">
        <f>C63/1000</f>
        <v>0.050997999999999995</v>
      </c>
      <c r="D50" s="132">
        <f aca="true" t="shared" si="0" ref="D50:E50">D63/1000</f>
        <v>0.062085</v>
      </c>
      <c r="E50" s="132">
        <f t="shared" si="0"/>
        <v>0.045408000000000004</v>
      </c>
      <c r="F50" s="132">
        <f>F63/1000</f>
        <v>0.038779</v>
      </c>
      <c r="G50" s="132">
        <f aca="true" t="shared" si="1" ref="G50">G63/1000</f>
        <v>0.028289</v>
      </c>
      <c r="H50" s="132">
        <f>H63/1000</f>
        <v>0.09211</v>
      </c>
      <c r="I50" s="132">
        <f aca="true" t="shared" si="2" ref="I50:J50">I63/1000</f>
        <v>0.5378379999999999</v>
      </c>
      <c r="J50" s="132">
        <f t="shared" si="2"/>
        <v>0.6836789999999999</v>
      </c>
      <c r="K50" s="132">
        <f aca="true" t="shared" si="3" ref="K50:P50">K63/1000</f>
        <v>0.48335700000000004</v>
      </c>
      <c r="L50" s="132">
        <f t="shared" si="3"/>
        <v>0.287462</v>
      </c>
      <c r="M50" s="132">
        <f t="shared" si="3"/>
        <v>0.488455</v>
      </c>
      <c r="N50" s="132">
        <f t="shared" si="3"/>
        <v>0.300385</v>
      </c>
      <c r="O50" s="132">
        <f t="shared" si="3"/>
        <v>0.306317</v>
      </c>
      <c r="P50" s="132">
        <f t="shared" si="3"/>
        <v>0.287921</v>
      </c>
      <c r="Q50" s="132">
        <f aca="true" t="shared" si="4" ref="Q50:X50">Q63/1000</f>
        <v>0.39760700000000004</v>
      </c>
      <c r="R50" s="132">
        <f t="shared" si="4"/>
        <v>0.47890699999999997</v>
      </c>
      <c r="S50" s="132">
        <f t="shared" si="4"/>
        <v>1.442471</v>
      </c>
      <c r="T50" s="132">
        <f t="shared" si="4"/>
        <v>0.50878</v>
      </c>
      <c r="U50" s="132">
        <f t="shared" si="4"/>
        <v>0.777248</v>
      </c>
      <c r="V50" s="132">
        <f t="shared" si="4"/>
        <v>0.865015</v>
      </c>
      <c r="W50" s="132">
        <f t="shared" si="4"/>
        <v>0.461163</v>
      </c>
      <c r="X50" s="132">
        <f t="shared" si="4"/>
        <v>1.2650540000000001</v>
      </c>
    </row>
    <row r="51" spans="1:24" ht="14.25">
      <c r="A51" s="131" t="s">
        <v>427</v>
      </c>
      <c r="B51" s="131" t="s">
        <v>416</v>
      </c>
      <c r="C51" s="132">
        <f aca="true" t="shared" si="5" ref="C51:E60">C64/1000</f>
        <v>0.189493</v>
      </c>
      <c r="D51" s="132">
        <f t="shared" si="5"/>
        <v>0.13340000000000002</v>
      </c>
      <c r="E51" s="132">
        <f t="shared" si="5"/>
        <v>0.12849700000000003</v>
      </c>
      <c r="F51" s="132">
        <f aca="true" t="shared" si="6" ref="F51:I51">F64/1000</f>
        <v>0.17996399999999999</v>
      </c>
      <c r="G51" s="132">
        <f t="shared" si="6"/>
        <v>0.34898599999999996</v>
      </c>
      <c r="H51" s="132">
        <f t="shared" si="6"/>
        <v>2.3271979999999997</v>
      </c>
      <c r="I51" s="132">
        <f t="shared" si="6"/>
        <v>1.935915</v>
      </c>
      <c r="J51" s="132">
        <f aca="true" t="shared" si="7" ref="J51:O51">J64/1000</f>
        <v>1.669792</v>
      </c>
      <c r="K51" s="132">
        <f t="shared" si="7"/>
        <v>1.945636</v>
      </c>
      <c r="L51" s="132">
        <f t="shared" si="7"/>
        <v>2.395103</v>
      </c>
      <c r="M51" s="132">
        <f t="shared" si="7"/>
        <v>2.3599409999999996</v>
      </c>
      <c r="N51" s="132">
        <f t="shared" si="7"/>
        <v>2.0043889999999998</v>
      </c>
      <c r="O51" s="132">
        <f t="shared" si="7"/>
        <v>1.867136</v>
      </c>
      <c r="P51" s="132">
        <f aca="true" t="shared" si="8" ref="P51:X51">P64/1000</f>
        <v>2.446435</v>
      </c>
      <c r="Q51" s="132">
        <f t="shared" si="8"/>
        <v>2.73614</v>
      </c>
      <c r="R51" s="132">
        <f t="shared" si="8"/>
        <v>2.4594050000000003</v>
      </c>
      <c r="S51" s="132">
        <f t="shared" si="8"/>
        <v>2.2764140000000004</v>
      </c>
      <c r="T51" s="132">
        <f t="shared" si="8"/>
        <v>2.641923</v>
      </c>
      <c r="U51" s="132">
        <f t="shared" si="8"/>
        <v>2.306309</v>
      </c>
      <c r="V51" s="132">
        <f t="shared" si="8"/>
        <v>2.992792</v>
      </c>
      <c r="W51" s="132">
        <f t="shared" si="8"/>
        <v>2.501194</v>
      </c>
      <c r="X51" s="132">
        <f t="shared" si="8"/>
        <v>3.7105259999999998</v>
      </c>
    </row>
    <row r="52" spans="1:24" ht="14.25">
      <c r="A52" s="131" t="s">
        <v>427</v>
      </c>
      <c r="B52" s="131" t="s">
        <v>417</v>
      </c>
      <c r="C52" s="132">
        <f t="shared" si="5"/>
        <v>0.460881</v>
      </c>
      <c r="D52" s="132">
        <f t="shared" si="5"/>
        <v>1.115473</v>
      </c>
      <c r="E52" s="132">
        <f t="shared" si="5"/>
        <v>0.227321</v>
      </c>
      <c r="F52" s="132">
        <f aca="true" t="shared" si="9" ref="F52:I52">F65/1000</f>
        <v>0.333127</v>
      </c>
      <c r="G52" s="132">
        <f t="shared" si="9"/>
        <v>0.40148700000000004</v>
      </c>
      <c r="H52" s="132">
        <f t="shared" si="9"/>
        <v>2.449029</v>
      </c>
      <c r="I52" s="132">
        <f t="shared" si="9"/>
        <v>1.477548</v>
      </c>
      <c r="J52" s="132">
        <f aca="true" t="shared" si="10" ref="J52:O52">J65/1000</f>
        <v>2.5045680000000003</v>
      </c>
      <c r="K52" s="132">
        <f t="shared" si="10"/>
        <v>1.086501</v>
      </c>
      <c r="L52" s="132">
        <f t="shared" si="10"/>
        <v>0.5486449999999999</v>
      </c>
      <c r="M52" s="132">
        <f t="shared" si="10"/>
        <v>2.257518</v>
      </c>
      <c r="N52" s="132">
        <f t="shared" si="10"/>
        <v>1.711757</v>
      </c>
      <c r="O52" s="132">
        <f t="shared" si="10"/>
        <v>0.991371</v>
      </c>
      <c r="P52" s="132">
        <f aca="true" t="shared" si="11" ref="P52:X52">P65/1000</f>
        <v>0.405754</v>
      </c>
      <c r="Q52" s="132">
        <f t="shared" si="11"/>
        <v>0.478949</v>
      </c>
      <c r="R52" s="132">
        <f t="shared" si="11"/>
        <v>0.6423690000000001</v>
      </c>
      <c r="S52" s="132">
        <f t="shared" si="11"/>
        <v>0.9510850000000001</v>
      </c>
      <c r="T52" s="132">
        <f t="shared" si="11"/>
        <v>0.838912</v>
      </c>
      <c r="U52" s="132">
        <f t="shared" si="11"/>
        <v>0.5119130000000001</v>
      </c>
      <c r="V52" s="132">
        <f t="shared" si="11"/>
        <v>0.570852</v>
      </c>
      <c r="W52" s="132">
        <f t="shared" si="11"/>
        <v>0.655068</v>
      </c>
      <c r="X52" s="132">
        <f t="shared" si="11"/>
        <v>0.980909</v>
      </c>
    </row>
    <row r="53" spans="1:24" ht="14.25">
      <c r="A53" s="131" t="s">
        <v>427</v>
      </c>
      <c r="B53" s="131" t="s">
        <v>418</v>
      </c>
      <c r="C53" s="132">
        <f t="shared" si="5"/>
        <v>6.248247999999999</v>
      </c>
      <c r="D53" s="132">
        <f t="shared" si="5"/>
        <v>4.788916</v>
      </c>
      <c r="E53" s="132">
        <f t="shared" si="5"/>
        <v>5.597970999999999</v>
      </c>
      <c r="F53" s="132">
        <f aca="true" t="shared" si="12" ref="F53:I53">F66/1000</f>
        <v>8.468638</v>
      </c>
      <c r="G53" s="132">
        <f t="shared" si="12"/>
        <v>16.539874</v>
      </c>
      <c r="H53" s="132">
        <f t="shared" si="12"/>
        <v>26.866417000000002</v>
      </c>
      <c r="I53" s="132">
        <f t="shared" si="12"/>
        <v>35.493466</v>
      </c>
      <c r="J53" s="132">
        <f aca="true" t="shared" si="13" ref="J53:O53">J66/1000</f>
        <v>41.644835</v>
      </c>
      <c r="K53" s="132">
        <f t="shared" si="13"/>
        <v>36.983667999999994</v>
      </c>
      <c r="L53" s="132">
        <f t="shared" si="13"/>
        <v>19.867742</v>
      </c>
      <c r="M53" s="132">
        <f t="shared" si="13"/>
        <v>18.325256</v>
      </c>
      <c r="N53" s="132">
        <f t="shared" si="13"/>
        <v>19.648455000000002</v>
      </c>
      <c r="O53" s="132">
        <f t="shared" si="13"/>
        <v>17.446171999999997</v>
      </c>
      <c r="P53" s="132">
        <f aca="true" t="shared" si="14" ref="P53:X53">P66/1000</f>
        <v>13.387407</v>
      </c>
      <c r="Q53" s="132">
        <f t="shared" si="14"/>
        <v>9.796307</v>
      </c>
      <c r="R53" s="132">
        <f t="shared" si="14"/>
        <v>9.879042</v>
      </c>
      <c r="S53" s="132">
        <f t="shared" si="14"/>
        <v>9.63854</v>
      </c>
      <c r="T53" s="132">
        <f t="shared" si="14"/>
        <v>12.151111</v>
      </c>
      <c r="U53" s="132">
        <f t="shared" si="14"/>
        <v>11.898526</v>
      </c>
      <c r="V53" s="132">
        <f t="shared" si="14"/>
        <v>11.202179</v>
      </c>
      <c r="W53" s="132">
        <f t="shared" si="14"/>
        <v>10.195584</v>
      </c>
      <c r="X53" s="132">
        <f t="shared" si="14"/>
        <v>13.699751000000001</v>
      </c>
    </row>
    <row r="54" spans="1:24" ht="14.25">
      <c r="A54" s="131" t="s">
        <v>427</v>
      </c>
      <c r="B54" s="131" t="s">
        <v>419</v>
      </c>
      <c r="C54" s="132">
        <f t="shared" si="5"/>
        <v>21.422404999999998</v>
      </c>
      <c r="D54" s="132">
        <f t="shared" si="5"/>
        <v>24.501917000000002</v>
      </c>
      <c r="E54" s="132">
        <f t="shared" si="5"/>
        <v>26.405695</v>
      </c>
      <c r="F54" s="132">
        <f aca="true" t="shared" si="15" ref="F54:I54">F67/1000</f>
        <v>37.855544</v>
      </c>
      <c r="G54" s="132">
        <f t="shared" si="15"/>
        <v>61.494419</v>
      </c>
      <c r="H54" s="132">
        <f t="shared" si="15"/>
        <v>101.214123</v>
      </c>
      <c r="I54" s="132">
        <f t="shared" si="15"/>
        <v>138.20737599999998</v>
      </c>
      <c r="J54" s="132">
        <f aca="true" t="shared" si="16" ref="J54:O54">J67/1000</f>
        <v>197.93733799999998</v>
      </c>
      <c r="K54" s="132">
        <f t="shared" si="16"/>
        <v>191.58258600000002</v>
      </c>
      <c r="L54" s="132">
        <f t="shared" si="16"/>
        <v>132.757229</v>
      </c>
      <c r="M54" s="132">
        <f t="shared" si="16"/>
        <v>151.087929</v>
      </c>
      <c r="N54" s="132">
        <f t="shared" si="16"/>
        <v>126.94011599999999</v>
      </c>
      <c r="O54" s="132">
        <f t="shared" si="16"/>
        <v>121.254288</v>
      </c>
      <c r="P54" s="132">
        <f aca="true" t="shared" si="17" ref="P54:X54">P67/1000</f>
        <v>80.83641800000001</v>
      </c>
      <c r="Q54" s="132">
        <f t="shared" si="17"/>
        <v>76.934638</v>
      </c>
      <c r="R54" s="132">
        <f t="shared" si="17"/>
        <v>59.439142</v>
      </c>
      <c r="S54" s="132">
        <f t="shared" si="17"/>
        <v>55.79444</v>
      </c>
      <c r="T54" s="132">
        <f t="shared" si="17"/>
        <v>42.981725</v>
      </c>
      <c r="U54" s="132">
        <f t="shared" si="17"/>
        <v>37.083428</v>
      </c>
      <c r="V54" s="132">
        <f t="shared" si="17"/>
        <v>42.049081</v>
      </c>
      <c r="W54" s="132">
        <f t="shared" si="17"/>
        <v>31.453924</v>
      </c>
      <c r="X54" s="132">
        <f t="shared" si="17"/>
        <v>45.788222999999995</v>
      </c>
    </row>
    <row r="55" spans="1:24" ht="14.25">
      <c r="A55" s="131" t="s">
        <v>427</v>
      </c>
      <c r="B55" s="131" t="s">
        <v>420</v>
      </c>
      <c r="C55" s="132">
        <f t="shared" si="5"/>
        <v>2.297263</v>
      </c>
      <c r="D55" s="132">
        <f t="shared" si="5"/>
        <v>2.689359</v>
      </c>
      <c r="E55" s="132">
        <f t="shared" si="5"/>
        <v>7.13017</v>
      </c>
      <c r="F55" s="132">
        <f aca="true" t="shared" si="18" ref="F55:I55">F68/1000</f>
        <v>8.508678</v>
      </c>
      <c r="G55" s="132">
        <f t="shared" si="18"/>
        <v>14.057486</v>
      </c>
      <c r="H55" s="132">
        <f t="shared" si="18"/>
        <v>24.885113</v>
      </c>
      <c r="I55" s="132">
        <f t="shared" si="18"/>
        <v>34.264933</v>
      </c>
      <c r="J55" s="132">
        <f aca="true" t="shared" si="19" ref="J55:O55">J68/1000</f>
        <v>48.90200299999999</v>
      </c>
      <c r="K55" s="132">
        <f t="shared" si="19"/>
        <v>44.238215</v>
      </c>
      <c r="L55" s="132">
        <f t="shared" si="19"/>
        <v>21.488046999999998</v>
      </c>
      <c r="M55" s="132">
        <f t="shared" si="19"/>
        <v>31.783692</v>
      </c>
      <c r="N55" s="132">
        <f t="shared" si="19"/>
        <v>29.050473</v>
      </c>
      <c r="O55" s="132">
        <f t="shared" si="19"/>
        <v>18.584032</v>
      </c>
      <c r="P55" s="132">
        <f aca="true" t="shared" si="20" ref="P55:X55">P68/1000</f>
        <v>16.775685000000003</v>
      </c>
      <c r="Q55" s="132">
        <f t="shared" si="20"/>
        <v>18.534896</v>
      </c>
      <c r="R55" s="132">
        <f t="shared" si="20"/>
        <v>24.706563</v>
      </c>
      <c r="S55" s="132">
        <f t="shared" si="20"/>
        <v>23.956858</v>
      </c>
      <c r="T55" s="132">
        <f t="shared" si="20"/>
        <v>23.787984</v>
      </c>
      <c r="U55" s="132">
        <f t="shared" si="20"/>
        <v>23.029063999999998</v>
      </c>
      <c r="V55" s="132">
        <f t="shared" si="20"/>
        <v>25.210609</v>
      </c>
      <c r="W55" s="132">
        <f t="shared" si="20"/>
        <v>14.619733</v>
      </c>
      <c r="X55" s="132">
        <f t="shared" si="20"/>
        <v>22.446017</v>
      </c>
    </row>
    <row r="56" spans="1:24" ht="14.25">
      <c r="A56" s="131" t="s">
        <v>427</v>
      </c>
      <c r="B56" s="131" t="s">
        <v>421</v>
      </c>
      <c r="C56" s="132">
        <f t="shared" si="5"/>
        <v>3.427199</v>
      </c>
      <c r="D56" s="132">
        <f t="shared" si="5"/>
        <v>9.579137000000001</v>
      </c>
      <c r="E56" s="132">
        <f t="shared" si="5"/>
        <v>25.081155</v>
      </c>
      <c r="F56" s="132">
        <f aca="true" t="shared" si="21" ref="F56:I56">F69/1000</f>
        <v>40.080312</v>
      </c>
      <c r="G56" s="132">
        <f t="shared" si="21"/>
        <v>78.176326</v>
      </c>
      <c r="H56" s="132">
        <f t="shared" si="21"/>
        <v>159.363165</v>
      </c>
      <c r="I56" s="132">
        <f t="shared" si="21"/>
        <v>221.70040799999998</v>
      </c>
      <c r="J56" s="132">
        <f aca="true" t="shared" si="22" ref="J56:O56">J69/1000</f>
        <v>377.32982400000003</v>
      </c>
      <c r="K56" s="132">
        <f t="shared" si="22"/>
        <v>296.22492700000004</v>
      </c>
      <c r="L56" s="132">
        <f t="shared" si="22"/>
        <v>137.943467</v>
      </c>
      <c r="M56" s="132">
        <f t="shared" si="22"/>
        <v>187.123681</v>
      </c>
      <c r="N56" s="132">
        <f t="shared" si="22"/>
        <v>217.07706</v>
      </c>
      <c r="O56" s="132">
        <f t="shared" si="22"/>
        <v>196.33344</v>
      </c>
      <c r="P56" s="132">
        <f aca="true" t="shared" si="23" ref="P56:X56">P69/1000</f>
        <v>186.528857</v>
      </c>
      <c r="Q56" s="132">
        <f t="shared" si="23"/>
        <v>209.43694699999998</v>
      </c>
      <c r="R56" s="132">
        <f t="shared" si="23"/>
        <v>212.27239600000001</v>
      </c>
      <c r="S56" s="132">
        <f t="shared" si="23"/>
        <v>196.241611</v>
      </c>
      <c r="T56" s="132">
        <f t="shared" si="23"/>
        <v>207.029331</v>
      </c>
      <c r="U56" s="132">
        <f t="shared" si="23"/>
        <v>242.220877</v>
      </c>
      <c r="V56" s="132">
        <f t="shared" si="23"/>
        <v>222.57041</v>
      </c>
      <c r="W56" s="132">
        <f t="shared" si="23"/>
        <v>209.932307</v>
      </c>
      <c r="X56" s="132">
        <f t="shared" si="23"/>
        <v>282.58840000000004</v>
      </c>
    </row>
    <row r="57" spans="1:24" ht="14.25">
      <c r="A57" s="131" t="s">
        <v>427</v>
      </c>
      <c r="B57" s="131" t="s">
        <v>422</v>
      </c>
      <c r="C57" s="132"/>
      <c r="D57" s="132"/>
      <c r="E57" s="132"/>
      <c r="F57" s="132"/>
      <c r="G57" s="132"/>
      <c r="H57" s="132"/>
      <c r="I57" s="132"/>
      <c r="J57" s="132">
        <f aca="true" t="shared" si="24" ref="J57:J60">J70/1000</f>
        <v>183.19994</v>
      </c>
      <c r="K57" s="132">
        <f aca="true" t="shared" si="25" ref="K57:P57">K70/1000</f>
        <v>231.849384</v>
      </c>
      <c r="L57" s="132">
        <f t="shared" si="25"/>
        <v>167.14455999999998</v>
      </c>
      <c r="M57" s="132">
        <f t="shared" si="25"/>
        <v>235.305048</v>
      </c>
      <c r="N57" s="132">
        <f t="shared" si="25"/>
        <v>248.28570000000002</v>
      </c>
      <c r="O57" s="132">
        <f t="shared" si="25"/>
        <v>247.176727</v>
      </c>
      <c r="P57" s="132">
        <f t="shared" si="25"/>
        <v>206.70002499999998</v>
      </c>
      <c r="Q57" s="132">
        <f aca="true" t="shared" si="26" ref="Q57:X57">Q70/1000</f>
        <v>223.681713</v>
      </c>
      <c r="R57" s="132">
        <f t="shared" si="26"/>
        <v>244.703075</v>
      </c>
      <c r="S57" s="132">
        <f t="shared" si="26"/>
        <v>222.503095</v>
      </c>
      <c r="T57" s="132">
        <f t="shared" si="26"/>
        <v>254.177649</v>
      </c>
      <c r="U57" s="132">
        <f t="shared" si="26"/>
        <v>281.238668</v>
      </c>
      <c r="V57" s="132">
        <f t="shared" si="26"/>
        <v>279.184322</v>
      </c>
      <c r="W57" s="132">
        <f t="shared" si="26"/>
        <v>267.26644300000004</v>
      </c>
      <c r="X57" s="132">
        <f t="shared" si="26"/>
        <v>352.08138199999996</v>
      </c>
    </row>
    <row r="58" spans="1:24" ht="14.25">
      <c r="A58" s="131" t="s">
        <v>427</v>
      </c>
      <c r="B58" s="131" t="s">
        <v>423</v>
      </c>
      <c r="C58" s="132">
        <f t="shared" si="5"/>
        <v>53.173884</v>
      </c>
      <c r="D58" s="132">
        <f t="shared" si="5"/>
        <v>54.71779</v>
      </c>
      <c r="E58" s="132">
        <f t="shared" si="5"/>
        <v>54.292629</v>
      </c>
      <c r="F58" s="132">
        <f aca="true" t="shared" si="27" ref="F58:I58">F71/1000</f>
        <v>59.668943</v>
      </c>
      <c r="G58" s="132">
        <f t="shared" si="27"/>
        <v>84.537519</v>
      </c>
      <c r="H58" s="132">
        <f t="shared" si="27"/>
        <v>136.56374100000002</v>
      </c>
      <c r="I58" s="132">
        <f t="shared" si="27"/>
        <v>210.99070600000002</v>
      </c>
      <c r="J58" s="132">
        <f t="shared" si="24"/>
        <v>142.954895</v>
      </c>
      <c r="K58" s="132">
        <f aca="true" t="shared" si="28" ref="K58:P58">K71/1000</f>
        <v>157.238879</v>
      </c>
      <c r="L58" s="132">
        <f t="shared" si="28"/>
        <v>103.094894</v>
      </c>
      <c r="M58" s="132">
        <f t="shared" si="28"/>
        <v>126.571711</v>
      </c>
      <c r="N58" s="132">
        <f t="shared" si="28"/>
        <v>107.116956</v>
      </c>
      <c r="O58" s="132">
        <f t="shared" si="28"/>
        <v>97.081946</v>
      </c>
      <c r="P58" s="132">
        <f t="shared" si="28"/>
        <v>79.643023</v>
      </c>
      <c r="Q58" s="132">
        <f aca="true" t="shared" si="29" ref="Q58:X58">Q71/1000</f>
        <v>83.971333</v>
      </c>
      <c r="R58" s="132">
        <f t="shared" si="29"/>
        <v>82.271471</v>
      </c>
      <c r="S58" s="132">
        <f t="shared" si="29"/>
        <v>83.972544</v>
      </c>
      <c r="T58" s="132">
        <f t="shared" si="29"/>
        <v>90.398841</v>
      </c>
      <c r="U58" s="132">
        <f t="shared" si="29"/>
        <v>79.035862</v>
      </c>
      <c r="V58" s="132">
        <f t="shared" si="29"/>
        <v>84.10521700000001</v>
      </c>
      <c r="W58" s="132">
        <f t="shared" si="29"/>
        <v>76.257384</v>
      </c>
      <c r="X58" s="132">
        <f t="shared" si="29"/>
        <v>108.44914999999999</v>
      </c>
    </row>
    <row r="59" spans="1:24" ht="14.25">
      <c r="A59" s="131" t="s">
        <v>427</v>
      </c>
      <c r="B59" s="131" t="s">
        <v>474</v>
      </c>
      <c r="C59" s="132">
        <f t="shared" si="5"/>
        <v>342.679129</v>
      </c>
      <c r="D59" s="132">
        <f t="shared" si="5"/>
        <v>365.687973</v>
      </c>
      <c r="E59" s="132">
        <f t="shared" si="5"/>
        <v>371.676317</v>
      </c>
      <c r="F59" s="132">
        <f aca="true" t="shared" si="30" ref="F59:I59">F72/1000</f>
        <v>404.618646</v>
      </c>
      <c r="G59" s="132">
        <f t="shared" si="30"/>
        <v>460.898735</v>
      </c>
      <c r="H59" s="132">
        <f t="shared" si="30"/>
        <v>556.959703</v>
      </c>
      <c r="I59" s="132">
        <f t="shared" si="30"/>
        <v>620.5268299999999</v>
      </c>
      <c r="J59" s="132">
        <f t="shared" si="24"/>
        <v>769.8603320000001</v>
      </c>
      <c r="K59" s="132">
        <f aca="true" t="shared" si="31" ref="K59:P59">K72/1000</f>
        <v>799.3896679999999</v>
      </c>
      <c r="L59" s="132">
        <f t="shared" si="31"/>
        <v>688.097825</v>
      </c>
      <c r="M59" s="132">
        <f t="shared" si="31"/>
        <v>830.0423619999999</v>
      </c>
      <c r="N59" s="132">
        <f t="shared" si="31"/>
        <v>836.173461</v>
      </c>
      <c r="O59" s="132">
        <f t="shared" si="31"/>
        <v>855.519328</v>
      </c>
      <c r="P59" s="132">
        <f t="shared" si="31"/>
        <v>817.688991</v>
      </c>
      <c r="Q59" s="132">
        <f aca="true" t="shared" si="32" ref="Q59:X59">Q72/1000</f>
        <v>895.199896</v>
      </c>
      <c r="R59" s="132">
        <f t="shared" si="32"/>
        <v>992.1794179999999</v>
      </c>
      <c r="S59" s="132">
        <f t="shared" si="32"/>
        <v>999.999008</v>
      </c>
      <c r="T59" s="132">
        <f t="shared" si="32"/>
        <v>1019.473376</v>
      </c>
      <c r="U59" s="132">
        <f t="shared" si="32"/>
        <v>1036.003254</v>
      </c>
      <c r="V59" s="132">
        <f t="shared" si="32"/>
        <v>1114.528757</v>
      </c>
      <c r="W59" s="132">
        <f t="shared" si="32"/>
        <v>1087.8954390000001</v>
      </c>
      <c r="X59" s="132">
        <f t="shared" si="32"/>
        <v>1462.1701939999998</v>
      </c>
    </row>
    <row r="60" spans="1:24" ht="14.25">
      <c r="A60" s="131" t="s">
        <v>427</v>
      </c>
      <c r="B60" s="133" t="s">
        <v>475</v>
      </c>
      <c r="C60" s="132">
        <f t="shared" si="5"/>
        <v>148.476398</v>
      </c>
      <c r="D60" s="132">
        <f t="shared" si="5"/>
        <v>148.59094399999998</v>
      </c>
      <c r="E60" s="132">
        <f t="shared" si="5"/>
        <v>181.788674</v>
      </c>
      <c r="F60" s="132">
        <f aca="true" t="shared" si="33" ref="F60:I60">F73/1000</f>
        <v>271.00053399999996</v>
      </c>
      <c r="G60" s="132">
        <f t="shared" si="33"/>
        <v>398.01070400000003</v>
      </c>
      <c r="H60" s="132">
        <f t="shared" si="33"/>
        <v>586.072441</v>
      </c>
      <c r="I60" s="132">
        <f t="shared" si="33"/>
        <v>755.2470030000001</v>
      </c>
      <c r="J60" s="132">
        <f t="shared" si="24"/>
        <v>1019.559306</v>
      </c>
      <c r="K60" s="132">
        <f aca="true" t="shared" si="34" ref="K60:P60">K73/1000</f>
        <v>1072.2789010000001</v>
      </c>
      <c r="L60" s="132">
        <f t="shared" si="34"/>
        <v>873.121149</v>
      </c>
      <c r="M60" s="132">
        <f t="shared" si="34"/>
        <v>1173.905131</v>
      </c>
      <c r="N60" s="132">
        <f t="shared" si="34"/>
        <v>1070.079855</v>
      </c>
      <c r="O60" s="132">
        <f t="shared" si="34"/>
        <v>1077.900556</v>
      </c>
      <c r="P60" s="132">
        <f t="shared" si="34"/>
        <v>905.707207</v>
      </c>
      <c r="Q60" s="132">
        <f aca="true" t="shared" si="35" ref="Q60:X60">Q73/1000</f>
        <v>1026.85916</v>
      </c>
      <c r="R60" s="132">
        <f t="shared" si="35"/>
        <v>1084.473019</v>
      </c>
      <c r="S60" s="132">
        <f t="shared" si="35"/>
        <v>1003.142743</v>
      </c>
      <c r="T60" s="132">
        <f t="shared" si="35"/>
        <v>1024.140977</v>
      </c>
      <c r="U60" s="132">
        <f t="shared" si="35"/>
        <v>1006.917025</v>
      </c>
      <c r="V60" s="132">
        <f t="shared" si="35"/>
        <v>1092.068186</v>
      </c>
      <c r="W60" s="132">
        <f t="shared" si="35"/>
        <v>1113.377858</v>
      </c>
      <c r="X60" s="132">
        <f t="shared" si="35"/>
        <v>1643.556449</v>
      </c>
    </row>
    <row r="62" spans="1:24" ht="14">
      <c r="A62" s="212" t="s">
        <v>426</v>
      </c>
      <c r="B62" s="212" t="s">
        <v>527</v>
      </c>
      <c r="C62" s="212" t="s">
        <v>0</v>
      </c>
      <c r="D62" s="212" t="s">
        <v>1</v>
      </c>
      <c r="E62" s="212" t="s">
        <v>2</v>
      </c>
      <c r="F62" s="212" t="s">
        <v>3</v>
      </c>
      <c r="G62" s="212" t="s">
        <v>4</v>
      </c>
      <c r="H62" s="212" t="s">
        <v>5</v>
      </c>
      <c r="I62" s="212" t="s">
        <v>6</v>
      </c>
      <c r="J62" s="212" t="s">
        <v>7</v>
      </c>
      <c r="K62" s="212" t="s">
        <v>8</v>
      </c>
      <c r="L62" s="212" t="s">
        <v>9</v>
      </c>
      <c r="M62" s="212" t="s">
        <v>10</v>
      </c>
      <c r="N62" s="212" t="s">
        <v>11</v>
      </c>
      <c r="O62" s="212" t="s">
        <v>28</v>
      </c>
      <c r="P62" s="212" t="s">
        <v>528</v>
      </c>
      <c r="Q62" s="212" t="s">
        <v>529</v>
      </c>
      <c r="R62" s="212" t="s">
        <v>530</v>
      </c>
      <c r="S62" s="212" t="s">
        <v>449</v>
      </c>
      <c r="T62" s="212" t="s">
        <v>450</v>
      </c>
      <c r="U62" s="212" t="s">
        <v>453</v>
      </c>
      <c r="V62" s="212" t="s">
        <v>473</v>
      </c>
      <c r="W62" s="212" t="s">
        <v>531</v>
      </c>
      <c r="X62" s="212" t="s">
        <v>532</v>
      </c>
    </row>
    <row r="63" spans="1:24" s="215" customFormat="1" ht="14">
      <c r="A63" s="213" t="s">
        <v>533</v>
      </c>
      <c r="B63" s="217" t="s">
        <v>415</v>
      </c>
      <c r="C63" s="214">
        <v>50.998</v>
      </c>
      <c r="D63" s="214">
        <v>62.085</v>
      </c>
      <c r="E63" s="214">
        <v>45.408</v>
      </c>
      <c r="F63" s="214">
        <v>38.779</v>
      </c>
      <c r="G63" s="214">
        <v>28.289</v>
      </c>
      <c r="H63" s="214">
        <v>92.11</v>
      </c>
      <c r="I63" s="214">
        <v>537.838</v>
      </c>
      <c r="J63" s="214">
        <v>683.679</v>
      </c>
      <c r="K63" s="214">
        <v>483.357</v>
      </c>
      <c r="L63" s="214">
        <v>287.462</v>
      </c>
      <c r="M63" s="214">
        <v>488.455</v>
      </c>
      <c r="N63" s="214">
        <v>300.385</v>
      </c>
      <c r="O63" s="214">
        <v>306.317</v>
      </c>
      <c r="P63" s="214">
        <v>287.921</v>
      </c>
      <c r="Q63" s="214">
        <v>397.607</v>
      </c>
      <c r="R63" s="214">
        <v>478.907</v>
      </c>
      <c r="S63" s="214">
        <v>1442.471</v>
      </c>
      <c r="T63" s="214">
        <v>508.78</v>
      </c>
      <c r="U63" s="214">
        <v>777.248</v>
      </c>
      <c r="V63" s="214">
        <v>865.015</v>
      </c>
      <c r="W63" s="214">
        <v>461.163</v>
      </c>
      <c r="X63" s="214">
        <v>1265.054</v>
      </c>
    </row>
    <row r="64" spans="1:24" s="215" customFormat="1" ht="14">
      <c r="A64" s="213" t="s">
        <v>533</v>
      </c>
      <c r="B64" s="217" t="s">
        <v>416</v>
      </c>
      <c r="C64" s="214">
        <v>189.493</v>
      </c>
      <c r="D64" s="214">
        <v>133.4</v>
      </c>
      <c r="E64" s="214">
        <v>128.497</v>
      </c>
      <c r="F64" s="214">
        <v>179.964</v>
      </c>
      <c r="G64" s="214">
        <v>348.986</v>
      </c>
      <c r="H64" s="214">
        <v>2327.198</v>
      </c>
      <c r="I64" s="214">
        <v>1935.915</v>
      </c>
      <c r="J64" s="214">
        <v>1669.792</v>
      </c>
      <c r="K64" s="214">
        <v>1945.636</v>
      </c>
      <c r="L64" s="214">
        <v>2395.103</v>
      </c>
      <c r="M64" s="214">
        <v>2359.941</v>
      </c>
      <c r="N64" s="214">
        <v>2004.389</v>
      </c>
      <c r="O64" s="214">
        <v>1867.136</v>
      </c>
      <c r="P64" s="214">
        <v>2446.435</v>
      </c>
      <c r="Q64" s="214">
        <v>2736.14</v>
      </c>
      <c r="R64" s="214">
        <v>2459.405</v>
      </c>
      <c r="S64" s="214">
        <v>2276.414</v>
      </c>
      <c r="T64" s="214">
        <v>2641.923</v>
      </c>
      <c r="U64" s="214">
        <v>2306.309</v>
      </c>
      <c r="V64" s="214">
        <v>2992.792</v>
      </c>
      <c r="W64" s="214">
        <v>2501.194</v>
      </c>
      <c r="X64" s="214">
        <v>3710.526</v>
      </c>
    </row>
    <row r="65" spans="1:24" s="215" customFormat="1" ht="14">
      <c r="A65" s="213" t="s">
        <v>533</v>
      </c>
      <c r="B65" s="217" t="s">
        <v>417</v>
      </c>
      <c r="C65" s="214">
        <v>460.881</v>
      </c>
      <c r="D65" s="214">
        <v>1115.473</v>
      </c>
      <c r="E65" s="214">
        <v>227.321</v>
      </c>
      <c r="F65" s="214">
        <v>333.127</v>
      </c>
      <c r="G65" s="214">
        <v>401.487</v>
      </c>
      <c r="H65" s="214">
        <v>2449.029</v>
      </c>
      <c r="I65" s="214">
        <v>1477.548</v>
      </c>
      <c r="J65" s="214">
        <v>2504.568</v>
      </c>
      <c r="K65" s="214">
        <v>1086.501</v>
      </c>
      <c r="L65" s="214">
        <v>548.645</v>
      </c>
      <c r="M65" s="214">
        <v>2257.518</v>
      </c>
      <c r="N65" s="214">
        <v>1711.757</v>
      </c>
      <c r="O65" s="214">
        <v>991.371</v>
      </c>
      <c r="P65" s="214">
        <v>405.754</v>
      </c>
      <c r="Q65" s="214">
        <v>478.949</v>
      </c>
      <c r="R65" s="214">
        <v>642.369</v>
      </c>
      <c r="S65" s="214">
        <v>951.085</v>
      </c>
      <c r="T65" s="214">
        <v>838.912</v>
      </c>
      <c r="U65" s="214">
        <v>511.913</v>
      </c>
      <c r="V65" s="214">
        <v>570.852</v>
      </c>
      <c r="W65" s="214">
        <v>655.068</v>
      </c>
      <c r="X65" s="214">
        <v>980.909</v>
      </c>
    </row>
    <row r="66" spans="1:24" s="215" customFormat="1" ht="14">
      <c r="A66" s="213" t="s">
        <v>533</v>
      </c>
      <c r="B66" s="217" t="s">
        <v>418</v>
      </c>
      <c r="C66" s="214">
        <v>6248.248</v>
      </c>
      <c r="D66" s="214">
        <v>4788.916</v>
      </c>
      <c r="E66" s="214">
        <v>5597.971</v>
      </c>
      <c r="F66" s="214">
        <v>8468.638</v>
      </c>
      <c r="G66" s="214">
        <v>16539.874</v>
      </c>
      <c r="H66" s="214">
        <v>26866.417</v>
      </c>
      <c r="I66" s="214">
        <v>35493.466</v>
      </c>
      <c r="J66" s="214">
        <v>41644.835</v>
      </c>
      <c r="K66" s="214">
        <v>36983.668</v>
      </c>
      <c r="L66" s="214">
        <v>19867.742</v>
      </c>
      <c r="M66" s="214">
        <v>18325.256</v>
      </c>
      <c r="N66" s="214">
        <v>19648.455</v>
      </c>
      <c r="O66" s="214">
        <v>17446.172</v>
      </c>
      <c r="P66" s="214">
        <v>13387.407</v>
      </c>
      <c r="Q66" s="214">
        <v>9796.307</v>
      </c>
      <c r="R66" s="214">
        <v>9879.042</v>
      </c>
      <c r="S66" s="214">
        <v>9638.54</v>
      </c>
      <c r="T66" s="214">
        <v>12151.111</v>
      </c>
      <c r="U66" s="214">
        <v>11898.526</v>
      </c>
      <c r="V66" s="214">
        <v>11202.179</v>
      </c>
      <c r="W66" s="214">
        <v>10195.584</v>
      </c>
      <c r="X66" s="214">
        <v>13699.751</v>
      </c>
    </row>
    <row r="67" spans="1:24" s="215" customFormat="1" ht="14">
      <c r="A67" s="213" t="s">
        <v>533</v>
      </c>
      <c r="B67" s="217" t="s">
        <v>541</v>
      </c>
      <c r="C67" s="214">
        <v>21422.405</v>
      </c>
      <c r="D67" s="214">
        <v>24501.917</v>
      </c>
      <c r="E67" s="214">
        <v>26405.695</v>
      </c>
      <c r="F67" s="214">
        <v>37855.544</v>
      </c>
      <c r="G67" s="214">
        <v>61494.419</v>
      </c>
      <c r="H67" s="214">
        <v>101214.123</v>
      </c>
      <c r="I67" s="214">
        <v>138207.376</v>
      </c>
      <c r="J67" s="214">
        <v>197937.338</v>
      </c>
      <c r="K67" s="214">
        <v>191582.586</v>
      </c>
      <c r="L67" s="214">
        <v>132757.229</v>
      </c>
      <c r="M67" s="214">
        <v>151087.929</v>
      </c>
      <c r="N67" s="214">
        <v>126940.116</v>
      </c>
      <c r="O67" s="214">
        <v>121254.288</v>
      </c>
      <c r="P67" s="214">
        <v>80836.418</v>
      </c>
      <c r="Q67" s="214">
        <v>76934.638</v>
      </c>
      <c r="R67" s="214">
        <v>59439.142</v>
      </c>
      <c r="S67" s="214">
        <v>55794.44</v>
      </c>
      <c r="T67" s="214">
        <v>42981.725</v>
      </c>
      <c r="U67" s="214">
        <v>37083.428</v>
      </c>
      <c r="V67" s="214">
        <v>42049.081</v>
      </c>
      <c r="W67" s="214">
        <v>31453.924</v>
      </c>
      <c r="X67" s="214">
        <v>45788.223</v>
      </c>
    </row>
    <row r="68" spans="1:24" s="215" customFormat="1" ht="14">
      <c r="A68" s="213" t="s">
        <v>533</v>
      </c>
      <c r="B68" s="217" t="s">
        <v>420</v>
      </c>
      <c r="C68" s="214">
        <v>2297.263</v>
      </c>
      <c r="D68" s="214">
        <v>2689.359</v>
      </c>
      <c r="E68" s="214">
        <v>7130.17</v>
      </c>
      <c r="F68" s="214">
        <v>8508.678</v>
      </c>
      <c r="G68" s="214">
        <v>14057.486</v>
      </c>
      <c r="H68" s="214">
        <v>24885.113</v>
      </c>
      <c r="I68" s="214">
        <v>34264.933</v>
      </c>
      <c r="J68" s="214">
        <v>48902.003</v>
      </c>
      <c r="K68" s="214">
        <v>44238.215</v>
      </c>
      <c r="L68" s="214">
        <v>21488.047</v>
      </c>
      <c r="M68" s="214">
        <v>31783.692</v>
      </c>
      <c r="N68" s="214">
        <v>29050.473</v>
      </c>
      <c r="O68" s="214">
        <v>18584.032</v>
      </c>
      <c r="P68" s="214">
        <v>16775.685</v>
      </c>
      <c r="Q68" s="214">
        <v>18534.896</v>
      </c>
      <c r="R68" s="214">
        <v>24706.563</v>
      </c>
      <c r="S68" s="214">
        <v>23956.858</v>
      </c>
      <c r="T68" s="214">
        <v>23787.984</v>
      </c>
      <c r="U68" s="214">
        <v>23029.064</v>
      </c>
      <c r="V68" s="214">
        <v>25210.609</v>
      </c>
      <c r="W68" s="214">
        <v>14619.733</v>
      </c>
      <c r="X68" s="214">
        <v>22446.017</v>
      </c>
    </row>
    <row r="69" spans="1:24" s="215" customFormat="1" ht="14">
      <c r="A69" s="213" t="s">
        <v>533</v>
      </c>
      <c r="B69" s="217" t="s">
        <v>421</v>
      </c>
      <c r="C69" s="214">
        <v>3427.199</v>
      </c>
      <c r="D69" s="214">
        <v>9579.137</v>
      </c>
      <c r="E69" s="214">
        <v>25081.155</v>
      </c>
      <c r="F69" s="214">
        <v>40080.312</v>
      </c>
      <c r="G69" s="214">
        <v>78176.326</v>
      </c>
      <c r="H69" s="214">
        <v>159363.165</v>
      </c>
      <c r="I69" s="214">
        <v>221700.408</v>
      </c>
      <c r="J69" s="214">
        <v>377329.824</v>
      </c>
      <c r="K69" s="214">
        <v>296224.927</v>
      </c>
      <c r="L69" s="214">
        <v>137943.467</v>
      </c>
      <c r="M69" s="214">
        <v>187123.681</v>
      </c>
      <c r="N69" s="214">
        <v>217077.06</v>
      </c>
      <c r="O69" s="214">
        <v>196333.44</v>
      </c>
      <c r="P69" s="214">
        <v>186528.857</v>
      </c>
      <c r="Q69" s="214">
        <v>209436.947</v>
      </c>
      <c r="R69" s="214">
        <v>212272.396</v>
      </c>
      <c r="S69" s="214">
        <v>196241.611</v>
      </c>
      <c r="T69" s="214">
        <v>207029.331</v>
      </c>
      <c r="U69" s="214">
        <v>242220.877</v>
      </c>
      <c r="V69" s="214">
        <v>222570.41</v>
      </c>
      <c r="W69" s="214">
        <v>209932.307</v>
      </c>
      <c r="X69" s="214">
        <v>282588.4</v>
      </c>
    </row>
    <row r="70" spans="1:24" s="215" customFormat="1" ht="14">
      <c r="A70" s="213" t="s">
        <v>533</v>
      </c>
      <c r="B70" s="218" t="s">
        <v>422</v>
      </c>
      <c r="C70" s="213" t="s">
        <v>425</v>
      </c>
      <c r="D70" s="213" t="s">
        <v>425</v>
      </c>
      <c r="E70" s="213" t="s">
        <v>425</v>
      </c>
      <c r="F70" s="213" t="s">
        <v>425</v>
      </c>
      <c r="G70" s="213" t="s">
        <v>425</v>
      </c>
      <c r="H70" s="213" t="s">
        <v>425</v>
      </c>
      <c r="I70" s="213" t="s">
        <v>425</v>
      </c>
      <c r="J70" s="214">
        <v>183199.94</v>
      </c>
      <c r="K70" s="214">
        <v>231849.384</v>
      </c>
      <c r="L70" s="214">
        <v>167144.56</v>
      </c>
      <c r="M70" s="214">
        <v>235305.048</v>
      </c>
      <c r="N70" s="214">
        <v>248285.7</v>
      </c>
      <c r="O70" s="214">
        <v>247176.727</v>
      </c>
      <c r="P70" s="214">
        <v>206700.025</v>
      </c>
      <c r="Q70" s="214">
        <v>223681.713</v>
      </c>
      <c r="R70" s="214">
        <v>244703.075</v>
      </c>
      <c r="S70" s="214">
        <v>222503.095</v>
      </c>
      <c r="T70" s="214">
        <v>254177.649</v>
      </c>
      <c r="U70" s="214">
        <v>281238.668</v>
      </c>
      <c r="V70" s="214">
        <v>279184.322</v>
      </c>
      <c r="W70" s="214">
        <v>267266.443</v>
      </c>
      <c r="X70" s="214">
        <v>352081.382</v>
      </c>
    </row>
    <row r="71" spans="1:24" s="215" customFormat="1" ht="14">
      <c r="A71" s="213" t="s">
        <v>533</v>
      </c>
      <c r="B71" s="217" t="s">
        <v>542</v>
      </c>
      <c r="C71" s="214">
        <v>53173.884</v>
      </c>
      <c r="D71" s="214">
        <v>54717.79</v>
      </c>
      <c r="E71" s="214">
        <v>54292.629</v>
      </c>
      <c r="F71" s="214">
        <v>59668.943</v>
      </c>
      <c r="G71" s="214">
        <v>84537.519</v>
      </c>
      <c r="H71" s="214">
        <v>136563.741</v>
      </c>
      <c r="I71" s="214">
        <v>210990.706</v>
      </c>
      <c r="J71" s="214">
        <v>142954.895</v>
      </c>
      <c r="K71" s="214">
        <v>157238.879</v>
      </c>
      <c r="L71" s="214">
        <v>103094.894</v>
      </c>
      <c r="M71" s="214">
        <v>126571.711</v>
      </c>
      <c r="N71" s="214">
        <v>107116.956</v>
      </c>
      <c r="O71" s="214">
        <v>97081.946</v>
      </c>
      <c r="P71" s="214">
        <v>79643.023</v>
      </c>
      <c r="Q71" s="214">
        <v>83971.333</v>
      </c>
      <c r="R71" s="214">
        <v>82271.471</v>
      </c>
      <c r="S71" s="214">
        <v>83972.544</v>
      </c>
      <c r="T71" s="214">
        <v>90398.841</v>
      </c>
      <c r="U71" s="214">
        <v>79035.862</v>
      </c>
      <c r="V71" s="214">
        <v>84105.217</v>
      </c>
      <c r="W71" s="214">
        <v>76257.384</v>
      </c>
      <c r="X71" s="214">
        <v>108449.15</v>
      </c>
    </row>
    <row r="72" spans="1:24" s="215" customFormat="1" ht="14">
      <c r="A72" s="213" t="s">
        <v>533</v>
      </c>
      <c r="B72" s="217" t="s">
        <v>474</v>
      </c>
      <c r="C72" s="214">
        <v>342679.129</v>
      </c>
      <c r="D72" s="214">
        <v>365687.973</v>
      </c>
      <c r="E72" s="214">
        <v>371676.317</v>
      </c>
      <c r="F72" s="214">
        <v>404618.646</v>
      </c>
      <c r="G72" s="214">
        <v>460898.735</v>
      </c>
      <c r="H72" s="214">
        <v>556959.703</v>
      </c>
      <c r="I72" s="214">
        <v>620526.83</v>
      </c>
      <c r="J72" s="214">
        <v>769860.332</v>
      </c>
      <c r="K72" s="214">
        <v>799389.668</v>
      </c>
      <c r="L72" s="214">
        <v>688097.825</v>
      </c>
      <c r="M72" s="214">
        <v>830042.362</v>
      </c>
      <c r="N72" s="214">
        <v>836173.461</v>
      </c>
      <c r="O72" s="214">
        <v>855519.328</v>
      </c>
      <c r="P72" s="214">
        <v>817688.991</v>
      </c>
      <c r="Q72" s="214">
        <v>895199.896</v>
      </c>
      <c r="R72" s="214">
        <v>992179.418</v>
      </c>
      <c r="S72" s="214">
        <v>999999.008</v>
      </c>
      <c r="T72" s="214">
        <v>1019473.376</v>
      </c>
      <c r="U72" s="214">
        <v>1036003.254</v>
      </c>
      <c r="V72" s="214">
        <v>1114528.757</v>
      </c>
      <c r="W72" s="214">
        <v>1087895.439</v>
      </c>
      <c r="X72" s="214">
        <v>1462170.194</v>
      </c>
    </row>
    <row r="73" spans="1:24" s="215" customFormat="1" ht="14">
      <c r="A73" s="213" t="s">
        <v>533</v>
      </c>
      <c r="B73" s="217" t="s">
        <v>475</v>
      </c>
      <c r="C73" s="214">
        <v>148476.398</v>
      </c>
      <c r="D73" s="214">
        <v>148590.944</v>
      </c>
      <c r="E73" s="214">
        <v>181788.674</v>
      </c>
      <c r="F73" s="214">
        <v>271000.534</v>
      </c>
      <c r="G73" s="214">
        <v>398010.704</v>
      </c>
      <c r="H73" s="214">
        <v>586072.441</v>
      </c>
      <c r="I73" s="214">
        <v>755247.003</v>
      </c>
      <c r="J73" s="214">
        <v>1019559.306</v>
      </c>
      <c r="K73" s="214">
        <v>1072278.901</v>
      </c>
      <c r="L73" s="214">
        <v>873121.149</v>
      </c>
      <c r="M73" s="214">
        <v>1173905.131</v>
      </c>
      <c r="N73" s="214">
        <v>1070079.855</v>
      </c>
      <c r="O73" s="214">
        <v>1077900.556</v>
      </c>
      <c r="P73" s="214">
        <v>905707.207</v>
      </c>
      <c r="Q73" s="214">
        <v>1026859.16</v>
      </c>
      <c r="R73" s="214">
        <v>1084473.019</v>
      </c>
      <c r="S73" s="214">
        <v>1003142.743</v>
      </c>
      <c r="T73" s="214">
        <v>1024140.977</v>
      </c>
      <c r="U73" s="214">
        <v>1006917.025</v>
      </c>
      <c r="V73" s="214">
        <v>1092068.186</v>
      </c>
      <c r="W73" s="214">
        <v>1113377.858</v>
      </c>
      <c r="X73" s="214">
        <v>1643556.449</v>
      </c>
    </row>
    <row r="78" spans="1:24" s="215" customFormat="1" ht="14">
      <c r="A78" s="213" t="s">
        <v>533</v>
      </c>
      <c r="B78" s="213" t="s">
        <v>431</v>
      </c>
      <c r="C78" s="214">
        <v>422888.086</v>
      </c>
      <c r="D78" s="214">
        <v>451080.496</v>
      </c>
      <c r="E78" s="214">
        <v>490585.161</v>
      </c>
      <c r="F78" s="214">
        <v>559752.627</v>
      </c>
      <c r="G78" s="214">
        <v>716483.124</v>
      </c>
      <c r="H78" s="214">
        <v>1010720.603</v>
      </c>
      <c r="I78" s="214">
        <v>1265135.014</v>
      </c>
      <c r="J78" s="214">
        <v>1766687.219</v>
      </c>
      <c r="K78" s="214">
        <v>1761022.802</v>
      </c>
      <c r="L78" s="214">
        <v>1273624.981</v>
      </c>
      <c r="M78" s="214">
        <v>1585345.592</v>
      </c>
      <c r="N78" s="214">
        <v>1588308.752</v>
      </c>
      <c r="O78" s="214">
        <v>1556560.756</v>
      </c>
      <c r="P78" s="214">
        <v>1404532.999</v>
      </c>
      <c r="Q78" s="214">
        <v>1250094.111</v>
      </c>
      <c r="R78" s="214">
        <v>1355492.384</v>
      </c>
      <c r="S78" s="214">
        <v>1319378.04</v>
      </c>
      <c r="T78" s="214">
        <v>738056.638</v>
      </c>
      <c r="U78" s="214">
        <v>730920.549</v>
      </c>
      <c r="V78" s="214">
        <v>734246.555</v>
      </c>
      <c r="W78" s="214">
        <v>637170.243</v>
      </c>
      <c r="X78" s="214">
        <v>809725.943</v>
      </c>
    </row>
    <row r="79" spans="1:24" s="215" customFormat="1" ht="14">
      <c r="A79" s="213" t="s">
        <v>533</v>
      </c>
      <c r="B79" s="213" t="s">
        <v>432</v>
      </c>
      <c r="C79" s="214">
        <v>6769.483</v>
      </c>
      <c r="D79" s="214">
        <v>4713.78</v>
      </c>
      <c r="E79" s="214">
        <v>6546.504</v>
      </c>
      <c r="F79" s="214">
        <v>6477.791</v>
      </c>
      <c r="G79" s="214">
        <v>11094.492</v>
      </c>
      <c r="H79" s="214">
        <v>16142.99</v>
      </c>
      <c r="I79" s="214">
        <v>17700.389</v>
      </c>
      <c r="J79" s="214">
        <v>93245.515</v>
      </c>
      <c r="K79" s="214">
        <v>76732.498</v>
      </c>
      <c r="L79" s="214">
        <v>31554.901</v>
      </c>
      <c r="M79" s="214">
        <v>42233.741</v>
      </c>
      <c r="N79" s="214">
        <v>40582.425</v>
      </c>
      <c r="O79" s="214">
        <v>30837.282</v>
      </c>
      <c r="P79" s="214">
        <v>31236.393</v>
      </c>
      <c r="Q79" s="214">
        <v>26477.03</v>
      </c>
      <c r="R79" s="214">
        <v>32171.763</v>
      </c>
      <c r="S79" s="214">
        <v>31353.021</v>
      </c>
      <c r="T79" s="214">
        <v>39528.717</v>
      </c>
      <c r="U79" s="214">
        <v>40319.606</v>
      </c>
      <c r="V79" s="214">
        <v>29610.628</v>
      </c>
      <c r="W79" s="214">
        <v>26050.733</v>
      </c>
      <c r="X79" s="214">
        <v>22637.3</v>
      </c>
    </row>
  </sheetData>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workbookViewId="0" topLeftCell="A5">
      <selection activeCell="G3" sqref="G3"/>
    </sheetView>
  </sheetViews>
  <sheetFormatPr defaultColWidth="9.00390625" defaultRowHeight="14.25"/>
  <cols>
    <col min="1" max="1" width="9.00390625" style="130" customWidth="1"/>
    <col min="2" max="2" width="27.50390625" style="130" customWidth="1"/>
    <col min="3" max="3" width="12.375" style="130" customWidth="1"/>
    <col min="4" max="8" width="9.50390625" style="130" bestFit="1" customWidth="1"/>
    <col min="9" max="12" width="10.375" style="130" bestFit="1" customWidth="1"/>
    <col min="13" max="16" width="9.50390625" style="130" bestFit="1" customWidth="1"/>
    <col min="17" max="19" width="11.125" style="130" bestFit="1" customWidth="1"/>
    <col min="20" max="20" width="10.375" style="130" bestFit="1" customWidth="1"/>
    <col min="21" max="21" width="9.00390625" style="130" customWidth="1"/>
    <col min="22" max="22" width="13.25390625" style="130" customWidth="1"/>
    <col min="23" max="23" width="15.25390625" style="130" customWidth="1"/>
    <col min="24" max="24" width="12.125" style="130" customWidth="1"/>
    <col min="25" max="16384" width="9.00390625" style="130" customWidth="1"/>
  </cols>
  <sheetData>
    <row r="1" ht="12">
      <c r="A1" s="129" t="s">
        <v>425</v>
      </c>
    </row>
    <row r="2" spans="1:2" ht="12">
      <c r="A2" s="129"/>
      <c r="B2" s="125" t="s">
        <v>544</v>
      </c>
    </row>
    <row r="3" spans="1:2" ht="12">
      <c r="A3" s="129"/>
      <c r="B3" s="128" t="s">
        <v>82</v>
      </c>
    </row>
    <row r="4" spans="1:2" ht="12">
      <c r="A4" s="129"/>
      <c r="B4" s="127" t="s">
        <v>424</v>
      </c>
    </row>
    <row r="5" ht="12">
      <c r="A5" s="129"/>
    </row>
    <row r="6" ht="12">
      <c r="A6" s="129"/>
    </row>
    <row r="7" ht="12">
      <c r="A7" s="129"/>
    </row>
    <row r="8" ht="12">
      <c r="A8" s="129"/>
    </row>
    <row r="9" ht="12">
      <c r="A9" s="129"/>
    </row>
    <row r="10" ht="12">
      <c r="A10" s="129"/>
    </row>
    <row r="11" ht="12">
      <c r="A11" s="129"/>
    </row>
    <row r="12" ht="12">
      <c r="A12" s="129"/>
    </row>
    <row r="13" ht="12">
      <c r="A13" s="129"/>
    </row>
    <row r="14" ht="12">
      <c r="A14" s="129"/>
    </row>
    <row r="15" ht="12">
      <c r="A15" s="129"/>
    </row>
    <row r="16" ht="12">
      <c r="A16" s="129"/>
    </row>
    <row r="17" ht="12">
      <c r="A17" s="129"/>
    </row>
    <row r="18" ht="12">
      <c r="A18" s="129"/>
    </row>
    <row r="19" ht="12">
      <c r="A19" s="129"/>
    </row>
    <row r="20" ht="12">
      <c r="A20" s="129"/>
    </row>
    <row r="21" ht="12">
      <c r="A21" s="129"/>
    </row>
    <row r="22" ht="12">
      <c r="A22" s="129"/>
    </row>
    <row r="23" ht="12">
      <c r="A23" s="129"/>
    </row>
    <row r="24" ht="12">
      <c r="A24" s="129"/>
    </row>
    <row r="25" ht="12">
      <c r="A25" s="129"/>
    </row>
    <row r="26" ht="12">
      <c r="A26" s="129"/>
    </row>
    <row r="27" ht="12">
      <c r="A27" s="129"/>
    </row>
    <row r="28" ht="39.75" customHeight="1">
      <c r="A28" s="129"/>
    </row>
    <row r="29" ht="12">
      <c r="A29" s="129"/>
    </row>
    <row r="30" ht="12">
      <c r="A30" s="129"/>
    </row>
    <row r="31" ht="12">
      <c r="A31" s="129"/>
    </row>
    <row r="32" ht="12">
      <c r="A32" s="129"/>
    </row>
    <row r="33" ht="12">
      <c r="A33" s="129"/>
    </row>
    <row r="34" ht="12">
      <c r="A34" s="129"/>
    </row>
    <row r="35" ht="12">
      <c r="A35" s="129"/>
    </row>
    <row r="36" ht="39.75" customHeight="1">
      <c r="A36" s="129"/>
    </row>
    <row r="37" ht="12">
      <c r="A37" s="129"/>
    </row>
    <row r="38" ht="12">
      <c r="A38" s="129"/>
    </row>
    <row r="39" ht="12">
      <c r="A39" s="129"/>
    </row>
    <row r="40" ht="12">
      <c r="A40" s="129"/>
    </row>
    <row r="41" ht="14.25">
      <c r="A41" s="129"/>
    </row>
    <row r="42" ht="14.25">
      <c r="A42" s="129"/>
    </row>
    <row r="43" ht="14.25">
      <c r="A43" s="129"/>
    </row>
    <row r="44" ht="14.25">
      <c r="A44" s="129"/>
    </row>
    <row r="46" ht="14.25">
      <c r="A46" s="130" t="s">
        <v>430</v>
      </c>
    </row>
    <row r="47" spans="1:24" ht="14.25">
      <c r="A47" s="135" t="s">
        <v>426</v>
      </c>
      <c r="B47" s="135"/>
      <c r="C47" s="135">
        <v>2000</v>
      </c>
      <c r="D47" s="135">
        <v>2001</v>
      </c>
      <c r="E47" s="135">
        <v>2002</v>
      </c>
      <c r="F47" s="135">
        <v>2003</v>
      </c>
      <c r="G47" s="135">
        <v>2004</v>
      </c>
      <c r="H47" s="135">
        <v>2005</v>
      </c>
      <c r="I47" s="135">
        <v>2006</v>
      </c>
      <c r="J47" s="135">
        <v>2007</v>
      </c>
      <c r="K47" s="135">
        <v>2008</v>
      </c>
      <c r="L47" s="135">
        <v>2009</v>
      </c>
      <c r="M47" s="135">
        <v>2010</v>
      </c>
      <c r="N47" s="135">
        <v>2011</v>
      </c>
      <c r="O47" s="135">
        <v>2012</v>
      </c>
      <c r="P47" s="135">
        <v>2013</v>
      </c>
      <c r="Q47" s="135">
        <v>2014</v>
      </c>
      <c r="R47" s="135">
        <v>2015</v>
      </c>
      <c r="S47" s="135">
        <v>2016</v>
      </c>
      <c r="T47" s="135">
        <v>2017</v>
      </c>
      <c r="U47" s="135">
        <v>2018</v>
      </c>
      <c r="V47" s="135">
        <v>2019</v>
      </c>
      <c r="W47" s="135">
        <v>2020</v>
      </c>
      <c r="X47" s="135">
        <v>2021</v>
      </c>
    </row>
    <row r="48" spans="1:24" ht="14.25">
      <c r="A48" s="135" t="s">
        <v>428</v>
      </c>
      <c r="B48" s="135" t="s">
        <v>415</v>
      </c>
      <c r="C48" s="136">
        <f aca="true" t="shared" si="0" ref="C48:X48">C61/1000</f>
        <v>0.279355</v>
      </c>
      <c r="D48" s="136">
        <f t="shared" si="0"/>
        <v>0.315349</v>
      </c>
      <c r="E48" s="136">
        <f t="shared" si="0"/>
        <v>0.337128</v>
      </c>
      <c r="F48" s="136">
        <f t="shared" si="0"/>
        <v>0.375039</v>
      </c>
      <c r="G48" s="136">
        <f t="shared" si="0"/>
        <v>0.31233</v>
      </c>
      <c r="H48" s="136">
        <f t="shared" si="0"/>
        <v>0.207147</v>
      </c>
      <c r="I48" s="136">
        <f t="shared" si="0"/>
        <v>1.140296</v>
      </c>
      <c r="J48" s="136">
        <f t="shared" si="0"/>
        <v>2.164176</v>
      </c>
      <c r="K48" s="136">
        <f t="shared" si="0"/>
        <v>15.092724</v>
      </c>
      <c r="L48" s="136">
        <f t="shared" si="0"/>
        <v>28.504210999999998</v>
      </c>
      <c r="M48" s="136">
        <f t="shared" si="0"/>
        <v>27.620798</v>
      </c>
      <c r="N48" s="136">
        <f t="shared" si="0"/>
        <v>16.392791000000003</v>
      </c>
      <c r="O48" s="136">
        <f t="shared" si="0"/>
        <v>18.351297</v>
      </c>
      <c r="P48" s="136">
        <f t="shared" si="0"/>
        <v>12.827156</v>
      </c>
      <c r="Q48" s="136">
        <f t="shared" si="0"/>
        <v>9.928674</v>
      </c>
      <c r="R48" s="136">
        <f t="shared" si="0"/>
        <v>1.4173019999999998</v>
      </c>
      <c r="S48" s="136">
        <f t="shared" si="0"/>
        <v>1.0662349999999998</v>
      </c>
      <c r="T48" s="136">
        <f t="shared" si="0"/>
        <v>3.641255</v>
      </c>
      <c r="U48" s="136">
        <f t="shared" si="0"/>
        <v>3.461129</v>
      </c>
      <c r="V48" s="136">
        <f t="shared" si="0"/>
        <v>10.156039</v>
      </c>
      <c r="W48" s="136">
        <f t="shared" si="0"/>
        <v>1.314157</v>
      </c>
      <c r="X48" s="136">
        <f t="shared" si="0"/>
        <v>1.003299</v>
      </c>
    </row>
    <row r="49" spans="1:24" ht="14.25">
      <c r="A49" s="135" t="s">
        <v>428</v>
      </c>
      <c r="B49" s="135" t="s">
        <v>416</v>
      </c>
      <c r="C49" s="136">
        <f aca="true" t="shared" si="1" ref="C49:X49">C62/1000</f>
        <v>6.804763</v>
      </c>
      <c r="D49" s="136">
        <f t="shared" si="1"/>
        <v>4.721640000000001</v>
      </c>
      <c r="E49" s="136">
        <f t="shared" si="1"/>
        <v>5.395544</v>
      </c>
      <c r="F49" s="136">
        <f t="shared" si="1"/>
        <v>5.854895000000001</v>
      </c>
      <c r="G49" s="136">
        <f t="shared" si="1"/>
        <v>5.87294</v>
      </c>
      <c r="H49" s="136">
        <f t="shared" si="1"/>
        <v>7.0163590000000005</v>
      </c>
      <c r="I49" s="136">
        <f t="shared" si="1"/>
        <v>7.688185000000001</v>
      </c>
      <c r="J49" s="136">
        <f t="shared" si="1"/>
        <v>10.723507</v>
      </c>
      <c r="K49" s="136">
        <f t="shared" si="1"/>
        <v>11.578046</v>
      </c>
      <c r="L49" s="136">
        <f t="shared" si="1"/>
        <v>14.253975</v>
      </c>
      <c r="M49" s="136">
        <f t="shared" si="1"/>
        <v>16.38111</v>
      </c>
      <c r="N49" s="136">
        <f t="shared" si="1"/>
        <v>15.433716</v>
      </c>
      <c r="O49" s="136">
        <f t="shared" si="1"/>
        <v>19.870744</v>
      </c>
      <c r="P49" s="136">
        <f t="shared" si="1"/>
        <v>17.27934</v>
      </c>
      <c r="Q49" s="136">
        <f t="shared" si="1"/>
        <v>20.723688</v>
      </c>
      <c r="R49" s="136">
        <f t="shared" si="1"/>
        <v>26.045265999999998</v>
      </c>
      <c r="S49" s="136">
        <f t="shared" si="1"/>
        <v>30.39181</v>
      </c>
      <c r="T49" s="136">
        <f t="shared" si="1"/>
        <v>36.091885000000005</v>
      </c>
      <c r="U49" s="136">
        <f t="shared" si="1"/>
        <v>44.424133999999995</v>
      </c>
      <c r="V49" s="136">
        <f t="shared" si="1"/>
        <v>43.541230000000006</v>
      </c>
      <c r="W49" s="136">
        <f t="shared" si="1"/>
        <v>44.761966</v>
      </c>
      <c r="X49" s="136">
        <f t="shared" si="1"/>
        <v>41.602741</v>
      </c>
    </row>
    <row r="50" spans="1:24" ht="14.25">
      <c r="A50" s="135" t="s">
        <v>428</v>
      </c>
      <c r="B50" s="135" t="s">
        <v>417</v>
      </c>
      <c r="C50" s="136">
        <f aca="true" t="shared" si="2" ref="C50:X50">C63/1000</f>
        <v>505.168369</v>
      </c>
      <c r="D50" s="136">
        <f t="shared" si="2"/>
        <v>487.635435</v>
      </c>
      <c r="E50" s="136">
        <f t="shared" si="2"/>
        <v>410.831819</v>
      </c>
      <c r="F50" s="136">
        <f t="shared" si="2"/>
        <v>355.581</v>
      </c>
      <c r="G50" s="136">
        <f t="shared" si="2"/>
        <v>351.810278</v>
      </c>
      <c r="H50" s="136">
        <f t="shared" si="2"/>
        <v>325.341949</v>
      </c>
      <c r="I50" s="136">
        <f t="shared" si="2"/>
        <v>302.78272200000004</v>
      </c>
      <c r="J50" s="136">
        <f t="shared" si="2"/>
        <v>312.020749</v>
      </c>
      <c r="K50" s="136">
        <f t="shared" si="2"/>
        <v>251.524605</v>
      </c>
      <c r="L50" s="136">
        <f t="shared" si="2"/>
        <v>130.70417600000002</v>
      </c>
      <c r="M50" s="136">
        <f t="shared" si="2"/>
        <v>119.88463300000001</v>
      </c>
      <c r="N50" s="136">
        <f t="shared" si="2"/>
        <v>114.83851</v>
      </c>
      <c r="O50" s="136">
        <f t="shared" si="2"/>
        <v>82.049943</v>
      </c>
      <c r="P50" s="136">
        <f t="shared" si="2"/>
        <v>64.542166</v>
      </c>
      <c r="Q50" s="136">
        <f t="shared" si="2"/>
        <v>47.052504</v>
      </c>
      <c r="R50" s="136">
        <f t="shared" si="2"/>
        <v>62.92921</v>
      </c>
      <c r="S50" s="136">
        <f t="shared" si="2"/>
        <v>61.674089</v>
      </c>
      <c r="T50" s="136">
        <f t="shared" si="2"/>
        <v>40.591205</v>
      </c>
      <c r="U50" s="136">
        <f t="shared" si="2"/>
        <v>47.22647</v>
      </c>
      <c r="V50" s="136">
        <f t="shared" si="2"/>
        <v>42.721165</v>
      </c>
      <c r="W50" s="136">
        <f t="shared" si="2"/>
        <v>32.098866</v>
      </c>
      <c r="X50" s="136">
        <f t="shared" si="2"/>
        <v>46.40546</v>
      </c>
    </row>
    <row r="51" spans="1:24" ht="14.25">
      <c r="A51" s="135" t="s">
        <v>428</v>
      </c>
      <c r="B51" s="135" t="s">
        <v>418</v>
      </c>
      <c r="C51" s="136">
        <f aca="true" t="shared" si="3" ref="C51:X51">C64/1000</f>
        <v>1030.964423</v>
      </c>
      <c r="D51" s="136">
        <f t="shared" si="3"/>
        <v>930.111855</v>
      </c>
      <c r="E51" s="136">
        <f t="shared" si="3"/>
        <v>838.343959</v>
      </c>
      <c r="F51" s="136">
        <f t="shared" si="3"/>
        <v>811.175306</v>
      </c>
      <c r="G51" s="136">
        <f t="shared" si="3"/>
        <v>844.383436</v>
      </c>
      <c r="H51" s="136">
        <f t="shared" si="3"/>
        <v>904.514912</v>
      </c>
      <c r="I51" s="136">
        <f t="shared" si="3"/>
        <v>914.670037</v>
      </c>
      <c r="J51" s="136">
        <f t="shared" si="3"/>
        <v>942.758415</v>
      </c>
      <c r="K51" s="136">
        <f t="shared" si="3"/>
        <v>856.125986</v>
      </c>
      <c r="L51" s="136">
        <f t="shared" si="3"/>
        <v>497.512868</v>
      </c>
      <c r="M51" s="136">
        <f t="shared" si="3"/>
        <v>553.7800870000001</v>
      </c>
      <c r="N51" s="136">
        <f t="shared" si="3"/>
        <v>569.586868</v>
      </c>
      <c r="O51" s="136">
        <f t="shared" si="3"/>
        <v>508.52595299999996</v>
      </c>
      <c r="P51" s="136">
        <f t="shared" si="3"/>
        <v>455.413756</v>
      </c>
      <c r="Q51" s="136">
        <f t="shared" si="3"/>
        <v>472.537149</v>
      </c>
      <c r="R51" s="136">
        <f t="shared" si="3"/>
        <v>537.8906870000001</v>
      </c>
      <c r="S51" s="136">
        <f t="shared" si="3"/>
        <v>560.591176</v>
      </c>
      <c r="T51" s="136">
        <f t="shared" si="3"/>
        <v>447.946634</v>
      </c>
      <c r="U51" s="136">
        <f t="shared" si="3"/>
        <v>501.992845</v>
      </c>
      <c r="V51" s="136">
        <f t="shared" si="3"/>
        <v>476.846362</v>
      </c>
      <c r="W51" s="136">
        <f t="shared" si="3"/>
        <v>395.827718</v>
      </c>
      <c r="X51" s="136">
        <f t="shared" si="3"/>
        <v>460.182773</v>
      </c>
    </row>
    <row r="52" spans="1:24" ht="14.25">
      <c r="A52" s="135" t="s">
        <v>428</v>
      </c>
      <c r="B52" s="135" t="s">
        <v>419</v>
      </c>
      <c r="C52" s="136">
        <f aca="true" t="shared" si="4" ref="C52:X52">C65/1000</f>
        <v>199.009299</v>
      </c>
      <c r="D52" s="136">
        <f t="shared" si="4"/>
        <v>174.951862</v>
      </c>
      <c r="E52" s="136">
        <f t="shared" si="4"/>
        <v>151.726067</v>
      </c>
      <c r="F52" s="136">
        <f t="shared" si="4"/>
        <v>182.97220499999997</v>
      </c>
      <c r="G52" s="136">
        <f t="shared" si="4"/>
        <v>195.091436</v>
      </c>
      <c r="H52" s="136">
        <f t="shared" si="4"/>
        <v>215.353446</v>
      </c>
      <c r="I52" s="136">
        <f t="shared" si="4"/>
        <v>272.273665</v>
      </c>
      <c r="J52" s="136">
        <f t="shared" si="4"/>
        <v>258.100348</v>
      </c>
      <c r="K52" s="136">
        <f t="shared" si="4"/>
        <v>216.411617</v>
      </c>
      <c r="L52" s="136">
        <f t="shared" si="4"/>
        <v>167.830125</v>
      </c>
      <c r="M52" s="136">
        <f t="shared" si="4"/>
        <v>190.867542</v>
      </c>
      <c r="N52" s="136">
        <f t="shared" si="4"/>
        <v>182.923429</v>
      </c>
      <c r="O52" s="136">
        <f t="shared" si="4"/>
        <v>147.624559</v>
      </c>
      <c r="P52" s="136">
        <f t="shared" si="4"/>
        <v>104.289199</v>
      </c>
      <c r="Q52" s="136">
        <f t="shared" si="4"/>
        <v>117.93914699999999</v>
      </c>
      <c r="R52" s="136">
        <f t="shared" si="4"/>
        <v>138.696614</v>
      </c>
      <c r="S52" s="136">
        <f t="shared" si="4"/>
        <v>124.73755899999999</v>
      </c>
      <c r="T52" s="136">
        <f t="shared" si="4"/>
        <v>119.692431</v>
      </c>
      <c r="U52" s="136">
        <f t="shared" si="4"/>
        <v>117.290409</v>
      </c>
      <c r="V52" s="136">
        <f t="shared" si="4"/>
        <v>130.417728</v>
      </c>
      <c r="W52" s="136">
        <f t="shared" si="4"/>
        <v>117.098944</v>
      </c>
      <c r="X52" s="136">
        <f t="shared" si="4"/>
        <v>155.384973</v>
      </c>
    </row>
    <row r="53" spans="1:24" ht="14.25">
      <c r="A53" s="135" t="s">
        <v>428</v>
      </c>
      <c r="B53" s="135" t="s">
        <v>420</v>
      </c>
      <c r="C53" s="136">
        <f aca="true" t="shared" si="5" ref="C53:X53">C66/1000</f>
        <v>153.32022700000002</v>
      </c>
      <c r="D53" s="136">
        <f t="shared" si="5"/>
        <v>178.076426</v>
      </c>
      <c r="E53" s="136">
        <f t="shared" si="5"/>
        <v>181.512396</v>
      </c>
      <c r="F53" s="136">
        <f t="shared" si="5"/>
        <v>186.859652</v>
      </c>
      <c r="G53" s="136">
        <f t="shared" si="5"/>
        <v>196.068192</v>
      </c>
      <c r="H53" s="136">
        <f t="shared" si="5"/>
        <v>214.58496499999998</v>
      </c>
      <c r="I53" s="136">
        <f t="shared" si="5"/>
        <v>219.05943</v>
      </c>
      <c r="J53" s="136">
        <f t="shared" si="5"/>
        <v>240.090022</v>
      </c>
      <c r="K53" s="136">
        <f t="shared" si="5"/>
        <v>222.929236</v>
      </c>
      <c r="L53" s="136">
        <f t="shared" si="5"/>
        <v>147.019152</v>
      </c>
      <c r="M53" s="136">
        <f t="shared" si="5"/>
        <v>175.818511</v>
      </c>
      <c r="N53" s="136">
        <f t="shared" si="5"/>
        <v>181.390266</v>
      </c>
      <c r="O53" s="136">
        <f t="shared" si="5"/>
        <v>150.51639</v>
      </c>
      <c r="P53" s="136">
        <f t="shared" si="5"/>
        <v>143.38733</v>
      </c>
      <c r="Q53" s="136">
        <f t="shared" si="5"/>
        <v>145.35237700000002</v>
      </c>
      <c r="R53" s="136">
        <f t="shared" si="5"/>
        <v>157.785868</v>
      </c>
      <c r="S53" s="136">
        <f t="shared" si="5"/>
        <v>173.344671</v>
      </c>
      <c r="T53" s="136">
        <f t="shared" si="5"/>
        <v>163.44197599999998</v>
      </c>
      <c r="U53" s="136">
        <f t="shared" si="5"/>
        <v>158.983495</v>
      </c>
      <c r="V53" s="136">
        <f t="shared" si="5"/>
        <v>153.179453</v>
      </c>
      <c r="W53" s="136">
        <f t="shared" si="5"/>
        <v>141.347107</v>
      </c>
      <c r="X53" s="136">
        <f t="shared" si="5"/>
        <v>165.25402499999998</v>
      </c>
    </row>
    <row r="54" spans="1:24" ht="14.25">
      <c r="A54" s="135" t="s">
        <v>428</v>
      </c>
      <c r="B54" s="135" t="s">
        <v>421</v>
      </c>
      <c r="C54" s="136">
        <f aca="true" t="shared" si="6" ref="C54:X54">C67/1000</f>
        <v>301.66110100000003</v>
      </c>
      <c r="D54" s="136">
        <f t="shared" si="6"/>
        <v>275.77706</v>
      </c>
      <c r="E54" s="136">
        <f t="shared" si="6"/>
        <v>227.679107</v>
      </c>
      <c r="F54" s="136">
        <f t="shared" si="6"/>
        <v>192.244522</v>
      </c>
      <c r="G54" s="136">
        <f t="shared" si="6"/>
        <v>164.273103</v>
      </c>
      <c r="H54" s="136">
        <f t="shared" si="6"/>
        <v>157.176544</v>
      </c>
      <c r="I54" s="136">
        <f t="shared" si="6"/>
        <v>141.205403</v>
      </c>
      <c r="J54" s="136">
        <f t="shared" si="6"/>
        <v>126.92493300000001</v>
      </c>
      <c r="K54" s="136">
        <f t="shared" si="6"/>
        <v>145.32468400000002</v>
      </c>
      <c r="L54" s="136">
        <f t="shared" si="6"/>
        <v>113.05213400000001</v>
      </c>
      <c r="M54" s="136">
        <f t="shared" si="6"/>
        <v>120.050681</v>
      </c>
      <c r="N54" s="136">
        <f t="shared" si="6"/>
        <v>106.790694</v>
      </c>
      <c r="O54" s="136">
        <f t="shared" si="6"/>
        <v>93.967113</v>
      </c>
      <c r="P54" s="136">
        <f t="shared" si="6"/>
        <v>90.15969199999999</v>
      </c>
      <c r="Q54" s="136">
        <f t="shared" si="6"/>
        <v>97.854309</v>
      </c>
      <c r="R54" s="136">
        <f t="shared" si="6"/>
        <v>94.37460300000001</v>
      </c>
      <c r="S54" s="136">
        <f t="shared" si="6"/>
        <v>95.2267</v>
      </c>
      <c r="T54" s="136">
        <f t="shared" si="6"/>
        <v>101.65919199999999</v>
      </c>
      <c r="U54" s="136">
        <f t="shared" si="6"/>
        <v>97.27815700000001</v>
      </c>
      <c r="V54" s="136">
        <f t="shared" si="6"/>
        <v>91.734438</v>
      </c>
      <c r="W54" s="136">
        <f t="shared" si="6"/>
        <v>75.406315</v>
      </c>
      <c r="X54" s="136">
        <f t="shared" si="6"/>
        <v>96.615595</v>
      </c>
    </row>
    <row r="55" spans="1:24" ht="14.25">
      <c r="A55" s="135" t="s">
        <v>428</v>
      </c>
      <c r="B55" s="135" t="s">
        <v>422</v>
      </c>
      <c r="C55" s="136" t="e">
        <f aca="true" t="shared" si="7" ref="C55:X55">C68/1000</f>
        <v>#VALUE!</v>
      </c>
      <c r="D55" s="136" t="e">
        <f t="shared" si="7"/>
        <v>#VALUE!</v>
      </c>
      <c r="E55" s="136" t="e">
        <f t="shared" si="7"/>
        <v>#VALUE!</v>
      </c>
      <c r="F55" s="136" t="e">
        <f t="shared" si="7"/>
        <v>#VALUE!</v>
      </c>
      <c r="G55" s="136" t="e">
        <f t="shared" si="7"/>
        <v>#VALUE!</v>
      </c>
      <c r="H55" s="136" t="e">
        <f t="shared" si="7"/>
        <v>#VALUE!</v>
      </c>
      <c r="I55" s="136" t="e">
        <f t="shared" si="7"/>
        <v>#VALUE!</v>
      </c>
      <c r="J55" s="136">
        <f t="shared" si="7"/>
        <v>118.954176</v>
      </c>
      <c r="K55" s="136">
        <f t="shared" si="7"/>
        <v>97.685918</v>
      </c>
      <c r="L55" s="136">
        <f t="shared" si="7"/>
        <v>61.469882</v>
      </c>
      <c r="M55" s="136">
        <f t="shared" si="7"/>
        <v>60.266016</v>
      </c>
      <c r="N55" s="136">
        <f t="shared" si="7"/>
        <v>58.852948</v>
      </c>
      <c r="O55" s="136">
        <f t="shared" si="7"/>
        <v>56.658669</v>
      </c>
      <c r="P55" s="136">
        <f t="shared" si="7"/>
        <v>45.298</v>
      </c>
      <c r="Q55" s="136">
        <f t="shared" si="7"/>
        <v>45.447962</v>
      </c>
      <c r="R55" s="136">
        <f t="shared" si="7"/>
        <v>46.959489999999995</v>
      </c>
      <c r="S55" s="136">
        <f t="shared" si="7"/>
        <v>39.392993000000004</v>
      </c>
      <c r="T55" s="136">
        <f t="shared" si="7"/>
        <v>43.945456</v>
      </c>
      <c r="U55" s="136">
        <f t="shared" si="7"/>
        <v>40.377089999999995</v>
      </c>
      <c r="V55" s="136">
        <f t="shared" si="7"/>
        <v>38.957462</v>
      </c>
      <c r="W55" s="136">
        <f t="shared" si="7"/>
        <v>43.692488</v>
      </c>
      <c r="X55" s="136">
        <f t="shared" si="7"/>
        <v>45.621942000000004</v>
      </c>
    </row>
    <row r="56" spans="1:24" ht="14.25">
      <c r="A56" s="135" t="s">
        <v>428</v>
      </c>
      <c r="B56" s="135" t="s">
        <v>423</v>
      </c>
      <c r="C56" s="136">
        <f aca="true" t="shared" si="8" ref="C56:X56">C69/1000</f>
        <v>268.64535600000005</v>
      </c>
      <c r="D56" s="136">
        <f t="shared" si="8"/>
        <v>200.435531</v>
      </c>
      <c r="E56" s="136">
        <f t="shared" si="8"/>
        <v>190.245271</v>
      </c>
      <c r="F56" s="136">
        <f t="shared" si="8"/>
        <v>177.56557999999998</v>
      </c>
      <c r="G56" s="136">
        <f t="shared" si="8"/>
        <v>188.529165</v>
      </c>
      <c r="H56" s="136">
        <f t="shared" si="8"/>
        <v>233.91441500000002</v>
      </c>
      <c r="I56" s="136">
        <f t="shared" si="8"/>
        <v>271.110576</v>
      </c>
      <c r="J56" s="136">
        <f t="shared" si="8"/>
        <v>151.676055</v>
      </c>
      <c r="K56" s="136">
        <f t="shared" si="8"/>
        <v>132.96802499999998</v>
      </c>
      <c r="L56" s="136">
        <f t="shared" si="8"/>
        <v>104.61199</v>
      </c>
      <c r="M56" s="136">
        <f t="shared" si="8"/>
        <v>115.061666</v>
      </c>
      <c r="N56" s="136">
        <f t="shared" si="8"/>
        <v>115.888413</v>
      </c>
      <c r="O56" s="136">
        <f t="shared" si="8"/>
        <v>118.330202</v>
      </c>
      <c r="P56" s="136">
        <f t="shared" si="8"/>
        <v>92.52897</v>
      </c>
      <c r="Q56" s="136">
        <f t="shared" si="8"/>
        <v>91.79894</v>
      </c>
      <c r="R56" s="136">
        <f t="shared" si="8"/>
        <v>125.892751</v>
      </c>
      <c r="S56" s="136">
        <f t="shared" si="8"/>
        <v>124.55606200000001</v>
      </c>
      <c r="T56" s="136">
        <f t="shared" si="8"/>
        <v>130.69186299999998</v>
      </c>
      <c r="U56" s="136">
        <f t="shared" si="8"/>
        <v>135.797294</v>
      </c>
      <c r="V56" s="136">
        <f t="shared" si="8"/>
        <v>164.04544099999998</v>
      </c>
      <c r="W56" s="136">
        <f t="shared" si="8"/>
        <v>146.16800899999998</v>
      </c>
      <c r="X56" s="136">
        <f t="shared" si="8"/>
        <v>181.777164</v>
      </c>
    </row>
    <row r="57" spans="1:24" ht="14.25">
      <c r="A57" s="135" t="s">
        <v>428</v>
      </c>
      <c r="B57" s="135" t="s">
        <v>474</v>
      </c>
      <c r="C57" s="136">
        <f aca="true" t="shared" si="9" ref="C57:X57">C70/1000</f>
        <v>194.345136</v>
      </c>
      <c r="D57" s="136">
        <f t="shared" si="9"/>
        <v>197.54639</v>
      </c>
      <c r="E57" s="136">
        <f t="shared" si="9"/>
        <v>187.693144</v>
      </c>
      <c r="F57" s="136">
        <f t="shared" si="9"/>
        <v>166.46802</v>
      </c>
      <c r="G57" s="136">
        <f t="shared" si="9"/>
        <v>184.90878899999998</v>
      </c>
      <c r="H57" s="136">
        <f t="shared" si="9"/>
        <v>185.832921</v>
      </c>
      <c r="I57" s="136">
        <f t="shared" si="9"/>
        <v>203.79032199999997</v>
      </c>
      <c r="J57" s="136">
        <f t="shared" si="9"/>
        <v>204.736731</v>
      </c>
      <c r="K57" s="136">
        <f t="shared" si="9"/>
        <v>192.613651</v>
      </c>
      <c r="L57" s="136">
        <f t="shared" si="9"/>
        <v>157.244512</v>
      </c>
      <c r="M57" s="136">
        <f t="shared" si="9"/>
        <v>171.92483199999998</v>
      </c>
      <c r="N57" s="136">
        <f t="shared" si="9"/>
        <v>157.016746</v>
      </c>
      <c r="O57" s="136">
        <f t="shared" si="9"/>
        <v>160.413759</v>
      </c>
      <c r="P57" s="136">
        <f t="shared" si="9"/>
        <v>127.653286</v>
      </c>
      <c r="Q57" s="136">
        <f t="shared" si="9"/>
        <v>129.200668</v>
      </c>
      <c r="R57" s="136">
        <f t="shared" si="9"/>
        <v>146.399288</v>
      </c>
      <c r="S57" s="136">
        <f t="shared" si="9"/>
        <v>149.46744099999998</v>
      </c>
      <c r="T57" s="136">
        <f t="shared" si="9"/>
        <v>150.784567</v>
      </c>
      <c r="U57" s="136">
        <f t="shared" si="9"/>
        <v>147.623411</v>
      </c>
      <c r="V57" s="136">
        <f t="shared" si="9"/>
        <v>163.792325</v>
      </c>
      <c r="W57" s="136">
        <f t="shared" si="9"/>
        <v>156.625161</v>
      </c>
      <c r="X57" s="136">
        <f t="shared" si="9"/>
        <v>174.071402</v>
      </c>
    </row>
    <row r="58" spans="1:24" ht="14.25">
      <c r="A58" s="135" t="s">
        <v>428</v>
      </c>
      <c r="B58" s="133" t="s">
        <v>475</v>
      </c>
      <c r="C58" s="136">
        <f aca="true" t="shared" si="10" ref="C58:X58">C71/1000</f>
        <v>465.673709</v>
      </c>
      <c r="D58" s="136">
        <f t="shared" si="10"/>
        <v>443.91086099999995</v>
      </c>
      <c r="E58" s="136">
        <f t="shared" si="10"/>
        <v>448.466369</v>
      </c>
      <c r="F58" s="136">
        <f t="shared" si="10"/>
        <v>515.21153</v>
      </c>
      <c r="G58" s="136">
        <f t="shared" si="10"/>
        <v>595.3133760000001</v>
      </c>
      <c r="H58" s="136">
        <f t="shared" si="10"/>
        <v>669.864032</v>
      </c>
      <c r="I58" s="136">
        <f t="shared" si="10"/>
        <v>675.069833</v>
      </c>
      <c r="J58" s="136">
        <f t="shared" si="10"/>
        <v>737.184988</v>
      </c>
      <c r="K58" s="136">
        <f t="shared" si="10"/>
        <v>718.316589</v>
      </c>
      <c r="L58" s="136">
        <f t="shared" si="10"/>
        <v>547.374203</v>
      </c>
      <c r="M58" s="136">
        <f t="shared" si="10"/>
        <v>619.59864</v>
      </c>
      <c r="N58" s="136">
        <f t="shared" si="10"/>
        <v>530.7164889999999</v>
      </c>
      <c r="O58" s="136">
        <f t="shared" si="10"/>
        <v>531.0315</v>
      </c>
      <c r="P58" s="136">
        <f t="shared" si="10"/>
        <v>438.760695</v>
      </c>
      <c r="Q58" s="136">
        <f t="shared" si="10"/>
        <v>464.96866</v>
      </c>
      <c r="R58" s="136">
        <f t="shared" si="10"/>
        <v>501.05236099999996</v>
      </c>
      <c r="S58" s="136">
        <f t="shared" si="10"/>
        <v>469.929315</v>
      </c>
      <c r="T58" s="136">
        <f t="shared" si="10"/>
        <v>485.037022</v>
      </c>
      <c r="U58" s="136">
        <f t="shared" si="10"/>
        <v>485.762542</v>
      </c>
      <c r="V58" s="136">
        <f t="shared" si="10"/>
        <v>526.837365</v>
      </c>
      <c r="W58" s="136">
        <f t="shared" si="10"/>
        <v>500.171268</v>
      </c>
      <c r="X58" s="136">
        <f t="shared" si="10"/>
        <v>594.2511489999999</v>
      </c>
    </row>
    <row r="60" spans="3:24" ht="14">
      <c r="C60" s="130">
        <v>2000</v>
      </c>
      <c r="D60" s="130">
        <v>2001</v>
      </c>
      <c r="E60" s="130">
        <v>2002</v>
      </c>
      <c r="F60" s="130">
        <v>2003</v>
      </c>
      <c r="G60" s="130">
        <v>2004</v>
      </c>
      <c r="H60" s="130">
        <v>2005</v>
      </c>
      <c r="I60" s="130">
        <v>2006</v>
      </c>
      <c r="J60" s="130">
        <v>2007</v>
      </c>
      <c r="K60" s="130">
        <v>2008</v>
      </c>
      <c r="L60" s="130">
        <v>2009</v>
      </c>
      <c r="M60" s="130">
        <v>2010</v>
      </c>
      <c r="N60" s="130">
        <v>2011</v>
      </c>
      <c r="O60" s="130">
        <v>2012</v>
      </c>
      <c r="P60" s="130">
        <v>2013</v>
      </c>
      <c r="Q60" s="130">
        <v>2014</v>
      </c>
      <c r="R60" s="130">
        <v>2015</v>
      </c>
      <c r="S60" s="130">
        <v>2016</v>
      </c>
      <c r="T60" s="130">
        <v>2017</v>
      </c>
      <c r="U60" s="130">
        <v>2018</v>
      </c>
      <c r="V60" s="130">
        <v>2019</v>
      </c>
      <c r="W60" s="130">
        <v>2020</v>
      </c>
      <c r="X60" s="212" t="s">
        <v>532</v>
      </c>
    </row>
    <row r="61" spans="1:24" ht="14">
      <c r="A61" s="135" t="s">
        <v>84</v>
      </c>
      <c r="B61" s="135" t="s">
        <v>433</v>
      </c>
      <c r="C61" s="207">
        <v>279.355</v>
      </c>
      <c r="D61" s="207">
        <v>315.349</v>
      </c>
      <c r="E61" s="207">
        <v>337.128</v>
      </c>
      <c r="F61" s="207">
        <v>375.039</v>
      </c>
      <c r="G61" s="207">
        <v>312.33</v>
      </c>
      <c r="H61" s="207">
        <v>207.147</v>
      </c>
      <c r="I61" s="207">
        <v>1140.296</v>
      </c>
      <c r="J61" s="207">
        <v>2164.176</v>
      </c>
      <c r="K61" s="207">
        <v>15092.724</v>
      </c>
      <c r="L61" s="207">
        <v>28504.211</v>
      </c>
      <c r="M61" s="207">
        <v>27620.798</v>
      </c>
      <c r="N61" s="207">
        <v>16392.791</v>
      </c>
      <c r="O61" s="207">
        <v>18351.297</v>
      </c>
      <c r="P61" s="207">
        <v>12827.156</v>
      </c>
      <c r="Q61" s="207">
        <v>9928.674</v>
      </c>
      <c r="R61" s="207">
        <v>1417.302</v>
      </c>
      <c r="S61" s="207">
        <v>1066.235</v>
      </c>
      <c r="T61" s="207">
        <v>3641.255</v>
      </c>
      <c r="U61" s="207">
        <v>3461.129</v>
      </c>
      <c r="V61" s="207">
        <v>10156.039</v>
      </c>
      <c r="W61" s="207">
        <v>1314.157</v>
      </c>
      <c r="X61" s="207">
        <v>1003.299</v>
      </c>
    </row>
    <row r="62" spans="1:24" ht="14">
      <c r="A62" s="135" t="s">
        <v>84</v>
      </c>
      <c r="B62" s="135" t="s">
        <v>434</v>
      </c>
      <c r="C62" s="207">
        <v>6804.763</v>
      </c>
      <c r="D62" s="207">
        <v>4721.64</v>
      </c>
      <c r="E62" s="207">
        <v>5395.544</v>
      </c>
      <c r="F62" s="207">
        <v>5854.895</v>
      </c>
      <c r="G62" s="207">
        <v>5872.94</v>
      </c>
      <c r="H62" s="207">
        <v>7016.359</v>
      </c>
      <c r="I62" s="207">
        <v>7688.185</v>
      </c>
      <c r="J62" s="207">
        <v>10723.507</v>
      </c>
      <c r="K62" s="207">
        <v>11578.046</v>
      </c>
      <c r="L62" s="207">
        <v>14253.975</v>
      </c>
      <c r="M62" s="207">
        <v>16381.11</v>
      </c>
      <c r="N62" s="207">
        <v>15433.716</v>
      </c>
      <c r="O62" s="207">
        <v>19870.744</v>
      </c>
      <c r="P62" s="207">
        <v>17279.34</v>
      </c>
      <c r="Q62" s="207">
        <v>20723.688</v>
      </c>
      <c r="R62" s="207">
        <v>26045.266</v>
      </c>
      <c r="S62" s="207">
        <v>30391.81</v>
      </c>
      <c r="T62" s="207">
        <v>36091.885</v>
      </c>
      <c r="U62" s="207">
        <v>44424.134</v>
      </c>
      <c r="V62" s="207">
        <v>43541.23</v>
      </c>
      <c r="W62" s="207">
        <v>44761.966</v>
      </c>
      <c r="X62" s="207">
        <v>41602.741</v>
      </c>
    </row>
    <row r="63" spans="1:24" ht="14">
      <c r="A63" s="135" t="s">
        <v>84</v>
      </c>
      <c r="B63" s="135" t="s">
        <v>435</v>
      </c>
      <c r="C63" s="207">
        <v>505168.369</v>
      </c>
      <c r="D63" s="207">
        <v>487635.435</v>
      </c>
      <c r="E63" s="207">
        <v>410831.819</v>
      </c>
      <c r="F63" s="207">
        <v>355581</v>
      </c>
      <c r="G63" s="207">
        <v>351810.278</v>
      </c>
      <c r="H63" s="207">
        <v>325341.949</v>
      </c>
      <c r="I63" s="207">
        <v>302782.722</v>
      </c>
      <c r="J63" s="207">
        <v>312020.749</v>
      </c>
      <c r="K63" s="207">
        <v>251524.605</v>
      </c>
      <c r="L63" s="207">
        <v>130704.176</v>
      </c>
      <c r="M63" s="207">
        <v>119884.633</v>
      </c>
      <c r="N63" s="207">
        <v>114838.51</v>
      </c>
      <c r="O63" s="207">
        <v>82049.943</v>
      </c>
      <c r="P63" s="207">
        <v>64542.166</v>
      </c>
      <c r="Q63" s="207">
        <v>47052.504</v>
      </c>
      <c r="R63" s="207">
        <v>62929.21</v>
      </c>
      <c r="S63" s="207">
        <v>61674.089</v>
      </c>
      <c r="T63" s="207">
        <v>40591.205</v>
      </c>
      <c r="U63" s="207">
        <v>47226.47</v>
      </c>
      <c r="V63" s="207">
        <v>42721.165</v>
      </c>
      <c r="W63" s="207">
        <v>32098.866</v>
      </c>
      <c r="X63" s="207">
        <v>46405.46</v>
      </c>
    </row>
    <row r="64" spans="1:24" ht="14">
      <c r="A64" s="135" t="s">
        <v>84</v>
      </c>
      <c r="B64" s="135" t="s">
        <v>436</v>
      </c>
      <c r="C64" s="207">
        <v>1030964.423</v>
      </c>
      <c r="D64" s="207">
        <v>930111.855</v>
      </c>
      <c r="E64" s="207">
        <v>838343.959</v>
      </c>
      <c r="F64" s="207">
        <v>811175.306</v>
      </c>
      <c r="G64" s="207">
        <v>844383.436</v>
      </c>
      <c r="H64" s="207">
        <v>904514.912</v>
      </c>
      <c r="I64" s="207">
        <v>914670.037</v>
      </c>
      <c r="J64" s="207">
        <v>942758.415</v>
      </c>
      <c r="K64" s="207">
        <v>856125.986</v>
      </c>
      <c r="L64" s="207">
        <v>497512.868</v>
      </c>
      <c r="M64" s="207">
        <v>553780.087</v>
      </c>
      <c r="N64" s="207">
        <v>569586.868</v>
      </c>
      <c r="O64" s="207">
        <v>508525.953</v>
      </c>
      <c r="P64" s="207">
        <v>455413.756</v>
      </c>
      <c r="Q64" s="207">
        <v>472537.149</v>
      </c>
      <c r="R64" s="207">
        <v>537890.687</v>
      </c>
      <c r="S64" s="207">
        <v>560591.176</v>
      </c>
      <c r="T64" s="207">
        <v>447946.634</v>
      </c>
      <c r="U64" s="207">
        <v>501992.845</v>
      </c>
      <c r="V64" s="207">
        <v>476846.362</v>
      </c>
      <c r="W64" s="207">
        <v>395827.718</v>
      </c>
      <c r="X64" s="207">
        <v>460182.773</v>
      </c>
    </row>
    <row r="65" spans="1:24" ht="14">
      <c r="A65" s="135" t="s">
        <v>84</v>
      </c>
      <c r="B65" s="135" t="s">
        <v>437</v>
      </c>
      <c r="C65" s="207">
        <v>199009.299</v>
      </c>
      <c r="D65" s="207">
        <v>174951.862</v>
      </c>
      <c r="E65" s="207">
        <v>151726.067</v>
      </c>
      <c r="F65" s="207">
        <v>182972.205</v>
      </c>
      <c r="G65" s="207">
        <v>195091.436</v>
      </c>
      <c r="H65" s="207">
        <v>215353.446</v>
      </c>
      <c r="I65" s="207">
        <v>272273.665</v>
      </c>
      <c r="J65" s="207">
        <v>258100.348</v>
      </c>
      <c r="K65" s="207">
        <v>216411.617</v>
      </c>
      <c r="L65" s="207">
        <v>167830.125</v>
      </c>
      <c r="M65" s="207">
        <v>190867.542</v>
      </c>
      <c r="N65" s="207">
        <v>182923.429</v>
      </c>
      <c r="O65" s="207">
        <v>147624.559</v>
      </c>
      <c r="P65" s="207">
        <v>104289.199</v>
      </c>
      <c r="Q65" s="207">
        <v>117939.147</v>
      </c>
      <c r="R65" s="207">
        <v>138696.614</v>
      </c>
      <c r="S65" s="207">
        <v>124737.559</v>
      </c>
      <c r="T65" s="207">
        <v>119692.431</v>
      </c>
      <c r="U65" s="207">
        <v>117290.409</v>
      </c>
      <c r="V65" s="207">
        <v>130417.728</v>
      </c>
      <c r="W65" s="207">
        <v>117098.944</v>
      </c>
      <c r="X65" s="207">
        <v>155384.973</v>
      </c>
    </row>
    <row r="66" spans="1:24" ht="14">
      <c r="A66" s="135" t="s">
        <v>84</v>
      </c>
      <c r="B66" s="135" t="s">
        <v>438</v>
      </c>
      <c r="C66" s="207">
        <v>153320.227</v>
      </c>
      <c r="D66" s="207">
        <v>178076.426</v>
      </c>
      <c r="E66" s="207">
        <v>181512.396</v>
      </c>
      <c r="F66" s="207">
        <v>186859.652</v>
      </c>
      <c r="G66" s="207">
        <v>196068.192</v>
      </c>
      <c r="H66" s="207">
        <v>214584.965</v>
      </c>
      <c r="I66" s="207">
        <v>219059.43</v>
      </c>
      <c r="J66" s="207">
        <v>240090.022</v>
      </c>
      <c r="K66" s="207">
        <v>222929.236</v>
      </c>
      <c r="L66" s="207">
        <v>147019.152</v>
      </c>
      <c r="M66" s="207">
        <v>175818.511</v>
      </c>
      <c r="N66" s="207">
        <v>181390.266</v>
      </c>
      <c r="O66" s="207">
        <v>150516.39</v>
      </c>
      <c r="P66" s="207">
        <v>143387.33</v>
      </c>
      <c r="Q66" s="207">
        <v>145352.377</v>
      </c>
      <c r="R66" s="207">
        <v>157785.868</v>
      </c>
      <c r="S66" s="207">
        <v>173344.671</v>
      </c>
      <c r="T66" s="207">
        <v>163441.976</v>
      </c>
      <c r="U66" s="207">
        <v>158983.495</v>
      </c>
      <c r="V66" s="207">
        <v>153179.453</v>
      </c>
      <c r="W66" s="207">
        <v>141347.107</v>
      </c>
      <c r="X66" s="207">
        <v>165254.025</v>
      </c>
    </row>
    <row r="67" spans="1:24" ht="14">
      <c r="A67" s="135" t="s">
        <v>84</v>
      </c>
      <c r="B67" s="135" t="s">
        <v>439</v>
      </c>
      <c r="C67" s="207">
        <v>301661.101</v>
      </c>
      <c r="D67" s="207">
        <v>275777.06</v>
      </c>
      <c r="E67" s="207">
        <v>227679.107</v>
      </c>
      <c r="F67" s="207">
        <v>192244.522</v>
      </c>
      <c r="G67" s="207">
        <v>164273.103</v>
      </c>
      <c r="H67" s="207">
        <v>157176.544</v>
      </c>
      <c r="I67" s="207">
        <v>141205.403</v>
      </c>
      <c r="J67" s="207">
        <v>126924.933</v>
      </c>
      <c r="K67" s="207">
        <v>145324.684</v>
      </c>
      <c r="L67" s="207">
        <v>113052.134</v>
      </c>
      <c r="M67" s="207">
        <v>120050.681</v>
      </c>
      <c r="N67" s="207">
        <v>106790.694</v>
      </c>
      <c r="O67" s="207">
        <v>93967.113</v>
      </c>
      <c r="P67" s="207">
        <v>90159.692</v>
      </c>
      <c r="Q67" s="207">
        <v>97854.309</v>
      </c>
      <c r="R67" s="207">
        <v>94374.603</v>
      </c>
      <c r="S67" s="207">
        <v>95226.7</v>
      </c>
      <c r="T67" s="207">
        <v>101659.192</v>
      </c>
      <c r="U67" s="207">
        <v>97278.157</v>
      </c>
      <c r="V67" s="207">
        <v>91734.438</v>
      </c>
      <c r="W67" s="207">
        <v>75406.315</v>
      </c>
      <c r="X67" s="207">
        <v>96615.595</v>
      </c>
    </row>
    <row r="68" spans="1:24" ht="14">
      <c r="A68" s="135" t="s">
        <v>84</v>
      </c>
      <c r="B68" s="135" t="s">
        <v>440</v>
      </c>
      <c r="C68" s="219" t="s">
        <v>425</v>
      </c>
      <c r="D68" s="219" t="s">
        <v>425</v>
      </c>
      <c r="E68" s="219" t="s">
        <v>425</v>
      </c>
      <c r="F68" s="219" t="s">
        <v>425</v>
      </c>
      <c r="G68" s="219" t="s">
        <v>425</v>
      </c>
      <c r="H68" s="219" t="s">
        <v>425</v>
      </c>
      <c r="I68" s="219" t="s">
        <v>425</v>
      </c>
      <c r="J68" s="207">
        <v>118954.176</v>
      </c>
      <c r="K68" s="207">
        <v>97685.918</v>
      </c>
      <c r="L68" s="207">
        <v>61469.882</v>
      </c>
      <c r="M68" s="207">
        <v>60266.016</v>
      </c>
      <c r="N68" s="207">
        <v>58852.948</v>
      </c>
      <c r="O68" s="207">
        <v>56658.669</v>
      </c>
      <c r="P68" s="207">
        <v>45298</v>
      </c>
      <c r="Q68" s="207">
        <v>45447.962</v>
      </c>
      <c r="R68" s="207">
        <v>46959.49</v>
      </c>
      <c r="S68" s="207">
        <v>39392.993</v>
      </c>
      <c r="T68" s="207">
        <v>43945.456</v>
      </c>
      <c r="U68" s="207">
        <v>40377.09</v>
      </c>
      <c r="V68" s="207">
        <v>38957.462</v>
      </c>
      <c r="W68" s="207">
        <v>43692.488</v>
      </c>
      <c r="X68" s="207">
        <v>45621.942</v>
      </c>
    </row>
    <row r="69" spans="1:24" ht="14">
      <c r="A69" s="135" t="s">
        <v>84</v>
      </c>
      <c r="B69" s="135" t="s">
        <v>441</v>
      </c>
      <c r="C69" s="207">
        <v>268645.356</v>
      </c>
      <c r="D69" s="207">
        <v>200435.531</v>
      </c>
      <c r="E69" s="207">
        <v>190245.271</v>
      </c>
      <c r="F69" s="207">
        <v>177565.58</v>
      </c>
      <c r="G69" s="207">
        <v>188529.165</v>
      </c>
      <c r="H69" s="207">
        <v>233914.415</v>
      </c>
      <c r="I69" s="207">
        <v>271110.576</v>
      </c>
      <c r="J69" s="207">
        <v>151676.055</v>
      </c>
      <c r="K69" s="207">
        <v>132968.025</v>
      </c>
      <c r="L69" s="207">
        <v>104611.99</v>
      </c>
      <c r="M69" s="207">
        <v>115061.666</v>
      </c>
      <c r="N69" s="207">
        <v>115888.413</v>
      </c>
      <c r="O69" s="207">
        <v>118330.202</v>
      </c>
      <c r="P69" s="207">
        <v>92528.97</v>
      </c>
      <c r="Q69" s="207">
        <v>91798.94</v>
      </c>
      <c r="R69" s="207">
        <v>125892.751</v>
      </c>
      <c r="S69" s="207">
        <v>124556.062</v>
      </c>
      <c r="T69" s="207">
        <v>130691.863</v>
      </c>
      <c r="U69" s="207">
        <v>135797.294</v>
      </c>
      <c r="V69" s="207">
        <v>164045.441</v>
      </c>
      <c r="W69" s="207">
        <v>146168.009</v>
      </c>
      <c r="X69" s="207">
        <v>181777.164</v>
      </c>
    </row>
    <row r="70" spans="1:24" ht="14">
      <c r="A70" s="135" t="s">
        <v>84</v>
      </c>
      <c r="B70" s="135" t="s">
        <v>442</v>
      </c>
      <c r="C70" s="207">
        <v>194345.136</v>
      </c>
      <c r="D70" s="207">
        <v>197546.39</v>
      </c>
      <c r="E70" s="207">
        <v>187693.144</v>
      </c>
      <c r="F70" s="207">
        <v>166468.02</v>
      </c>
      <c r="G70" s="207">
        <v>184908.789</v>
      </c>
      <c r="H70" s="207">
        <v>185832.921</v>
      </c>
      <c r="I70" s="207">
        <v>203790.322</v>
      </c>
      <c r="J70" s="207">
        <v>204736.731</v>
      </c>
      <c r="K70" s="207">
        <v>192613.651</v>
      </c>
      <c r="L70" s="207">
        <v>157244.512</v>
      </c>
      <c r="M70" s="207">
        <v>171924.832</v>
      </c>
      <c r="N70" s="207">
        <v>157016.746</v>
      </c>
      <c r="O70" s="207">
        <v>160413.759</v>
      </c>
      <c r="P70" s="207">
        <v>127653.286</v>
      </c>
      <c r="Q70" s="207">
        <v>129200.668</v>
      </c>
      <c r="R70" s="207">
        <v>146399.288</v>
      </c>
      <c r="S70" s="207">
        <v>149467.441</v>
      </c>
      <c r="T70" s="207">
        <v>150784.567</v>
      </c>
      <c r="U70" s="207">
        <v>147623.411</v>
      </c>
      <c r="V70" s="207">
        <v>163792.325</v>
      </c>
      <c r="W70" s="207">
        <v>156625.161</v>
      </c>
      <c r="X70" s="207">
        <v>174071.402</v>
      </c>
    </row>
    <row r="71" spans="1:24" ht="14">
      <c r="A71" s="135" t="s">
        <v>84</v>
      </c>
      <c r="B71" s="135" t="s">
        <v>443</v>
      </c>
      <c r="C71" s="207">
        <v>465673.709</v>
      </c>
      <c r="D71" s="207">
        <v>443910.861</v>
      </c>
      <c r="E71" s="207">
        <v>448466.369</v>
      </c>
      <c r="F71" s="207">
        <v>515211.53</v>
      </c>
      <c r="G71" s="207">
        <v>595313.376</v>
      </c>
      <c r="H71" s="207">
        <v>669864.032</v>
      </c>
      <c r="I71" s="207">
        <v>675069.833</v>
      </c>
      <c r="J71" s="207">
        <v>737184.988</v>
      </c>
      <c r="K71" s="207">
        <v>718316.589</v>
      </c>
      <c r="L71" s="207">
        <v>547374.203</v>
      </c>
      <c r="M71" s="207">
        <v>619598.64</v>
      </c>
      <c r="N71" s="207">
        <v>530716.489</v>
      </c>
      <c r="O71" s="207">
        <v>531031.5</v>
      </c>
      <c r="P71" s="207">
        <v>438760.695</v>
      </c>
      <c r="Q71" s="207">
        <v>464968.66</v>
      </c>
      <c r="R71" s="207">
        <v>501052.361</v>
      </c>
      <c r="S71" s="207">
        <v>469929.315</v>
      </c>
      <c r="T71" s="207">
        <v>485037.022</v>
      </c>
      <c r="U71" s="207">
        <v>485762.542</v>
      </c>
      <c r="V71" s="207">
        <v>526837.365</v>
      </c>
      <c r="W71" s="207">
        <v>500171.268</v>
      </c>
      <c r="X71" s="207">
        <v>594251.149</v>
      </c>
    </row>
  </sheetData>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abSelected="1" workbookViewId="0" topLeftCell="A1">
      <selection activeCell="A41" sqref="A41:XFD54"/>
    </sheetView>
  </sheetViews>
  <sheetFormatPr defaultColWidth="9.00390625" defaultRowHeight="14.25"/>
  <cols>
    <col min="1" max="1" width="18.125" style="130" customWidth="1"/>
    <col min="2" max="2" width="22.50390625" style="130" customWidth="1"/>
    <col min="3" max="8" width="9.125" style="130" bestFit="1" customWidth="1"/>
    <col min="9" max="12" width="10.125" style="130" bestFit="1" customWidth="1"/>
    <col min="13" max="16" width="9.125" style="130" bestFit="1" customWidth="1"/>
    <col min="17" max="19" width="11.00390625" style="130" bestFit="1" customWidth="1"/>
    <col min="20" max="20" width="10.125" style="130" bestFit="1" customWidth="1"/>
    <col min="21" max="21" width="13.125" style="130" customWidth="1"/>
    <col min="22" max="16384" width="9.00390625" style="130" customWidth="1"/>
  </cols>
  <sheetData>
    <row r="1" ht="12">
      <c r="A1" s="129" t="s">
        <v>425</v>
      </c>
    </row>
    <row r="2" spans="1:2" ht="12">
      <c r="A2" s="129"/>
      <c r="B2" s="125" t="s">
        <v>481</v>
      </c>
    </row>
    <row r="3" spans="1:2" ht="12">
      <c r="A3" s="129"/>
      <c r="B3" s="128" t="s">
        <v>82</v>
      </c>
    </row>
    <row r="4" spans="1:2" ht="12">
      <c r="A4" s="129"/>
      <c r="B4" s="127" t="s">
        <v>424</v>
      </c>
    </row>
    <row r="5" ht="12">
      <c r="A5" s="129"/>
    </row>
    <row r="6" ht="12">
      <c r="A6" s="129"/>
    </row>
    <row r="7" ht="12">
      <c r="A7" s="129"/>
    </row>
    <row r="8" ht="12">
      <c r="A8" s="129"/>
    </row>
    <row r="9" ht="12">
      <c r="A9" s="129"/>
    </row>
    <row r="10" ht="12">
      <c r="A10" s="129"/>
    </row>
    <row r="11" ht="12">
      <c r="A11" s="129"/>
    </row>
    <row r="12" ht="12">
      <c r="A12" s="129"/>
    </row>
    <row r="13" ht="12">
      <c r="A13" s="129"/>
    </row>
    <row r="14" ht="12">
      <c r="A14" s="129"/>
    </row>
    <row r="15" ht="12">
      <c r="A15" s="129"/>
    </row>
    <row r="16" ht="12">
      <c r="A16" s="129"/>
    </row>
    <row r="17" ht="12">
      <c r="A17" s="129"/>
    </row>
    <row r="18" ht="12">
      <c r="A18" s="129"/>
    </row>
    <row r="19" ht="12">
      <c r="A19" s="129"/>
    </row>
    <row r="20" ht="12">
      <c r="A20" s="129"/>
    </row>
    <row r="21" ht="12">
      <c r="A21" s="129"/>
    </row>
    <row r="22" ht="39.75" customHeight="1">
      <c r="A22" s="129"/>
    </row>
    <row r="23" ht="12">
      <c r="A23" s="129"/>
    </row>
    <row r="24" ht="12">
      <c r="A24" s="129"/>
    </row>
    <row r="25" ht="12">
      <c r="A25" s="129"/>
    </row>
    <row r="26" ht="12">
      <c r="A26" s="129"/>
    </row>
    <row r="27" ht="12">
      <c r="A27" s="129"/>
    </row>
    <row r="28" ht="12">
      <c r="A28" s="129"/>
    </row>
    <row r="29" ht="12">
      <c r="A29" s="129"/>
    </row>
    <row r="30" ht="12">
      <c r="A30" s="129"/>
    </row>
    <row r="31" ht="12">
      <c r="A31" s="129"/>
    </row>
    <row r="32" ht="12">
      <c r="A32" s="129"/>
    </row>
    <row r="33" ht="12">
      <c r="A33" s="129"/>
    </row>
    <row r="34" ht="12">
      <c r="A34" s="129"/>
    </row>
    <row r="35" ht="12">
      <c r="A35" s="129"/>
    </row>
    <row r="36" ht="12">
      <c r="A36" s="129"/>
    </row>
    <row r="37" ht="12">
      <c r="A37" s="129"/>
    </row>
    <row r="38" ht="12">
      <c r="A38" s="129"/>
    </row>
    <row r="39" ht="12">
      <c r="A39" s="129"/>
    </row>
    <row r="40" ht="14.25">
      <c r="A40" s="129"/>
    </row>
    <row r="42" ht="14.25">
      <c r="A42" s="130" t="s">
        <v>430</v>
      </c>
    </row>
    <row r="43" spans="1:24" ht="14.25">
      <c r="A43" s="131" t="s">
        <v>426</v>
      </c>
      <c r="B43" s="131"/>
      <c r="C43" s="131">
        <v>2000</v>
      </c>
      <c r="D43" s="131">
        <v>2001</v>
      </c>
      <c r="E43" s="131">
        <v>2002</v>
      </c>
      <c r="F43" s="131">
        <v>2003</v>
      </c>
      <c r="G43" s="131">
        <v>2004</v>
      </c>
      <c r="H43" s="131">
        <v>2005</v>
      </c>
      <c r="I43" s="131">
        <v>2006</v>
      </c>
      <c r="J43" s="131">
        <v>2007</v>
      </c>
      <c r="K43" s="131">
        <v>2008</v>
      </c>
      <c r="L43" s="131">
        <v>2009</v>
      </c>
      <c r="M43" s="131">
        <v>2010</v>
      </c>
      <c r="N43" s="131">
        <v>2011</v>
      </c>
      <c r="O43" s="131">
        <v>2012</v>
      </c>
      <c r="P43" s="131">
        <v>2013</v>
      </c>
      <c r="Q43" s="131">
        <v>2014</v>
      </c>
      <c r="R43" s="131">
        <v>2015</v>
      </c>
      <c r="S43" s="131">
        <v>2016</v>
      </c>
      <c r="T43" s="131">
        <v>2017</v>
      </c>
      <c r="U43" s="131">
        <v>2018</v>
      </c>
      <c r="V43" s="131">
        <v>2019</v>
      </c>
      <c r="W43" s="131">
        <v>2020</v>
      </c>
      <c r="X43" s="220">
        <v>2021</v>
      </c>
    </row>
    <row r="44" spans="1:24" ht="14.25">
      <c r="A44" s="131" t="s">
        <v>429</v>
      </c>
      <c r="B44" s="131" t="s">
        <v>415</v>
      </c>
      <c r="C44" s="132">
        <f>C57/1000</f>
        <v>52.193192</v>
      </c>
      <c r="D44" s="132">
        <f>D57/1000</f>
        <v>50.917413</v>
      </c>
      <c r="E44" s="132">
        <f aca="true" t="shared" si="0" ref="E44:G44">E57/1000</f>
        <v>61.673365</v>
      </c>
      <c r="F44" s="132">
        <f t="shared" si="0"/>
        <v>92.382639</v>
      </c>
      <c r="G44" s="132">
        <f t="shared" si="0"/>
        <v>143.728908</v>
      </c>
      <c r="H44" s="132">
        <f>H57/1000</f>
        <v>187.685636</v>
      </c>
      <c r="I44" s="132">
        <f>I57/1000</f>
        <v>259.885</v>
      </c>
      <c r="J44" s="132">
        <f aca="true" t="shared" si="1" ref="J44">J57/1000</f>
        <v>272.941089</v>
      </c>
      <c r="K44" s="132">
        <f>K57/1000</f>
        <v>381.262854</v>
      </c>
      <c r="L44" s="132">
        <f>L57/1000</f>
        <v>488.41125</v>
      </c>
      <c r="M44" s="132">
        <f>M57/1000</f>
        <v>672.495869</v>
      </c>
      <c r="N44" s="132">
        <f aca="true" t="shared" si="2" ref="N44:P44">N57/1000</f>
        <v>748.413901</v>
      </c>
      <c r="O44" s="132">
        <f t="shared" si="2"/>
        <v>787.826828</v>
      </c>
      <c r="P44" s="132">
        <f t="shared" si="2"/>
        <v>829.5496360000001</v>
      </c>
      <c r="Q44" s="132">
        <f>Q57/1000</f>
        <v>795.8572419999999</v>
      </c>
      <c r="R44" s="132">
        <f>R57/1000</f>
        <v>695.175547</v>
      </c>
      <c r="S44" s="132">
        <f aca="true" t="shared" si="3" ref="S44:U44">S57/1000</f>
        <v>728.7838780000001</v>
      </c>
      <c r="T44" s="132">
        <f t="shared" si="3"/>
        <v>819.620039</v>
      </c>
      <c r="U44" s="132">
        <f t="shared" si="3"/>
        <v>1097.09816</v>
      </c>
      <c r="V44" s="132">
        <f>V57/1000</f>
        <v>1206.9184750000002</v>
      </c>
      <c r="W44" s="132">
        <f>W57/1000</f>
        <v>1129.836823</v>
      </c>
      <c r="X44" s="132">
        <f>X57/1000</f>
        <v>1261.363658</v>
      </c>
    </row>
    <row r="45" spans="1:24" ht="14.25">
      <c r="A45" s="131" t="s">
        <v>429</v>
      </c>
      <c r="B45" s="131" t="s">
        <v>416</v>
      </c>
      <c r="C45" s="132">
        <f aca="true" t="shared" si="4" ref="C45:D54">C58/1000</f>
        <v>39.667301</v>
      </c>
      <c r="D45" s="132">
        <f t="shared" si="4"/>
        <v>40.897677</v>
      </c>
      <c r="E45" s="132">
        <f aca="true" t="shared" si="5" ref="E45:I45">E58/1000</f>
        <v>46.58193</v>
      </c>
      <c r="F45" s="132">
        <f t="shared" si="5"/>
        <v>54.554127</v>
      </c>
      <c r="G45" s="132">
        <f t="shared" si="5"/>
        <v>70.263973</v>
      </c>
      <c r="H45" s="132">
        <f t="shared" si="5"/>
        <v>86.988428</v>
      </c>
      <c r="I45" s="132">
        <f t="shared" si="5"/>
        <v>93.68566</v>
      </c>
      <c r="J45" s="132">
        <f aca="true" t="shared" si="6" ref="J45:X45">J58/1000</f>
        <v>116.182718</v>
      </c>
      <c r="K45" s="132">
        <f t="shared" si="6"/>
        <v>124.069799</v>
      </c>
      <c r="L45" s="132">
        <f t="shared" si="6"/>
        <v>155.141068</v>
      </c>
      <c r="M45" s="132">
        <f t="shared" si="6"/>
        <v>145.19895300000002</v>
      </c>
      <c r="N45" s="132">
        <f t="shared" si="6"/>
        <v>154.935387</v>
      </c>
      <c r="O45" s="132">
        <f t="shared" si="6"/>
        <v>149.671247</v>
      </c>
      <c r="P45" s="132">
        <f t="shared" si="6"/>
        <v>154.811461</v>
      </c>
      <c r="Q45" s="132">
        <f t="shared" si="6"/>
        <v>149.579972</v>
      </c>
      <c r="R45" s="132">
        <f t="shared" si="6"/>
        <v>170.761932</v>
      </c>
      <c r="S45" s="132">
        <f t="shared" si="6"/>
        <v>177.480489</v>
      </c>
      <c r="T45" s="132">
        <f t="shared" si="6"/>
        <v>180.443209</v>
      </c>
      <c r="U45" s="132">
        <f t="shared" si="6"/>
        <v>201.438264</v>
      </c>
      <c r="V45" s="132">
        <f t="shared" si="6"/>
        <v>222.924788</v>
      </c>
      <c r="W45" s="132">
        <f t="shared" si="6"/>
        <v>205.93393799999998</v>
      </c>
      <c r="X45" s="132">
        <f t="shared" si="6"/>
        <v>220.806633</v>
      </c>
    </row>
    <row r="46" spans="1:24" ht="14.25">
      <c r="A46" s="131" t="s">
        <v>429</v>
      </c>
      <c r="B46" s="131" t="s">
        <v>417</v>
      </c>
      <c r="C46" s="132">
        <f t="shared" si="4"/>
        <v>1171.476922</v>
      </c>
      <c r="D46" s="132">
        <f t="shared" si="4"/>
        <v>1163.795149</v>
      </c>
      <c r="E46" s="132">
        <f aca="true" t="shared" si="7" ref="E46:I46">E59/1000</f>
        <v>1094.164908</v>
      </c>
      <c r="F46" s="132">
        <f t="shared" si="7"/>
        <v>1022.0235110000001</v>
      </c>
      <c r="G46" s="132">
        <f t="shared" si="7"/>
        <v>1092.020389</v>
      </c>
      <c r="H46" s="132">
        <f t="shared" si="7"/>
        <v>1198.979457</v>
      </c>
      <c r="I46" s="132">
        <f t="shared" si="7"/>
        <v>1192.716719</v>
      </c>
      <c r="J46" s="132">
        <f aca="true" t="shared" si="8" ref="J46:X46">J59/1000</f>
        <v>1325.732516</v>
      </c>
      <c r="K46" s="132">
        <f t="shared" si="8"/>
        <v>1108.205375</v>
      </c>
      <c r="L46" s="132">
        <f t="shared" si="8"/>
        <v>394.205976</v>
      </c>
      <c r="M46" s="132">
        <f t="shared" si="8"/>
        <v>611.19261</v>
      </c>
      <c r="N46" s="132">
        <f t="shared" si="8"/>
        <v>678.779561</v>
      </c>
      <c r="O46" s="132">
        <f t="shared" si="8"/>
        <v>651.923491</v>
      </c>
      <c r="P46" s="132">
        <f t="shared" si="8"/>
        <v>760.106834</v>
      </c>
      <c r="Q46" s="132">
        <f t="shared" si="8"/>
        <v>832.7798769999999</v>
      </c>
      <c r="R46" s="132">
        <f t="shared" si="8"/>
        <v>825.9702970000001</v>
      </c>
      <c r="S46" s="132">
        <f t="shared" si="8"/>
        <v>738.5340799999999</v>
      </c>
      <c r="T46" s="132">
        <f t="shared" si="8"/>
        <v>636.8334159999999</v>
      </c>
      <c r="U46" s="132">
        <f t="shared" si="8"/>
        <v>661.155826</v>
      </c>
      <c r="V46" s="132">
        <f t="shared" si="8"/>
        <v>592.078674</v>
      </c>
      <c r="W46" s="132">
        <f t="shared" si="8"/>
        <v>529.7988419999999</v>
      </c>
      <c r="X46" s="132">
        <f t="shared" si="8"/>
        <v>565.7275960000001</v>
      </c>
    </row>
    <row r="47" spans="1:24" ht="14.25">
      <c r="A47" s="131" t="s">
        <v>429</v>
      </c>
      <c r="B47" s="131" t="s">
        <v>418</v>
      </c>
      <c r="C47" s="132">
        <f t="shared" si="4"/>
        <v>2077.555925</v>
      </c>
      <c r="D47" s="132">
        <f t="shared" si="4"/>
        <v>1788.9149380000001</v>
      </c>
      <c r="E47" s="132">
        <f aca="true" t="shared" si="9" ref="E47:I47">E60/1000</f>
        <v>1778.01321</v>
      </c>
      <c r="F47" s="132">
        <f t="shared" si="9"/>
        <v>1828.106199</v>
      </c>
      <c r="G47" s="132">
        <f t="shared" si="9"/>
        <v>1901.334257</v>
      </c>
      <c r="H47" s="132">
        <f t="shared" si="9"/>
        <v>1893.257731</v>
      </c>
      <c r="I47" s="132">
        <f t="shared" si="9"/>
        <v>2019.5233349999999</v>
      </c>
      <c r="J47" s="132">
        <f aca="true" t="shared" si="10" ref="J47:X47">J60/1000</f>
        <v>2304.210509</v>
      </c>
      <c r="K47" s="132">
        <f t="shared" si="10"/>
        <v>1651.198115</v>
      </c>
      <c r="L47" s="132">
        <f t="shared" si="10"/>
        <v>1187.9911370000002</v>
      </c>
      <c r="M47" s="132">
        <f t="shared" si="10"/>
        <v>1463.426664</v>
      </c>
      <c r="N47" s="132">
        <f t="shared" si="10"/>
        <v>1431.747696</v>
      </c>
      <c r="O47" s="132">
        <f t="shared" si="10"/>
        <v>1281.6548559999999</v>
      </c>
      <c r="P47" s="132">
        <f t="shared" si="10"/>
        <v>1235.526671</v>
      </c>
      <c r="Q47" s="132">
        <f t="shared" si="10"/>
        <v>1375.056919</v>
      </c>
      <c r="R47" s="132">
        <f t="shared" si="10"/>
        <v>1523.609954</v>
      </c>
      <c r="S47" s="132">
        <f t="shared" si="10"/>
        <v>1680.6809210000001</v>
      </c>
      <c r="T47" s="132">
        <f t="shared" si="10"/>
        <v>1825.448223</v>
      </c>
      <c r="U47" s="132">
        <f t="shared" si="10"/>
        <v>2099.9785589999997</v>
      </c>
      <c r="V47" s="132">
        <f t="shared" si="10"/>
        <v>2027.304869</v>
      </c>
      <c r="W47" s="132">
        <f t="shared" si="10"/>
        <v>1934.969613</v>
      </c>
      <c r="X47" s="132">
        <f t="shared" si="10"/>
        <v>3053.866041</v>
      </c>
    </row>
    <row r="48" spans="1:24" ht="14.25">
      <c r="A48" s="131" t="s">
        <v>429</v>
      </c>
      <c r="B48" s="131" t="s">
        <v>419</v>
      </c>
      <c r="C48" s="132">
        <f t="shared" si="4"/>
        <v>109.518943</v>
      </c>
      <c r="D48" s="132">
        <f t="shared" si="4"/>
        <v>104.308194</v>
      </c>
      <c r="E48" s="132">
        <f aca="true" t="shared" si="11" ref="E48:I48">E61/1000</f>
        <v>93.55898699999999</v>
      </c>
      <c r="F48" s="132">
        <f t="shared" si="11"/>
        <v>107.936159</v>
      </c>
      <c r="G48" s="132">
        <f t="shared" si="11"/>
        <v>137.28188699999998</v>
      </c>
      <c r="H48" s="132">
        <f t="shared" si="11"/>
        <v>181.416782</v>
      </c>
      <c r="I48" s="132">
        <f t="shared" si="11"/>
        <v>230.104519</v>
      </c>
      <c r="J48" s="132">
        <f aca="true" t="shared" si="12" ref="J48:X48">J61/1000</f>
        <v>308.141652</v>
      </c>
      <c r="K48" s="132">
        <f t="shared" si="12"/>
        <v>292.44288</v>
      </c>
      <c r="L48" s="132">
        <f t="shared" si="12"/>
        <v>203.963401</v>
      </c>
      <c r="M48" s="132">
        <f t="shared" si="12"/>
        <v>228.90255</v>
      </c>
      <c r="N48" s="132">
        <f t="shared" si="12"/>
        <v>213.632774</v>
      </c>
      <c r="O48" s="132">
        <f t="shared" si="12"/>
        <v>200.514187</v>
      </c>
      <c r="P48" s="132">
        <f t="shared" si="12"/>
        <v>152.281685</v>
      </c>
      <c r="Q48" s="132">
        <f t="shared" si="12"/>
        <v>154.10165700000002</v>
      </c>
      <c r="R48" s="132">
        <f t="shared" si="12"/>
        <v>148.324521</v>
      </c>
      <c r="S48" s="132">
        <f t="shared" si="12"/>
        <v>149.678178</v>
      </c>
      <c r="T48" s="132">
        <f t="shared" si="12"/>
        <v>149.302818</v>
      </c>
      <c r="U48" s="132">
        <f t="shared" si="12"/>
        <v>159.355396</v>
      </c>
      <c r="V48" s="132">
        <f t="shared" si="12"/>
        <v>179.347917</v>
      </c>
      <c r="W48" s="132">
        <f t="shared" si="12"/>
        <v>183.657913</v>
      </c>
      <c r="X48" s="132">
        <f t="shared" si="12"/>
        <v>271.78018</v>
      </c>
    </row>
    <row r="49" spans="1:24" ht="14.25">
      <c r="A49" s="131" t="s">
        <v>429</v>
      </c>
      <c r="B49" s="131" t="s">
        <v>420</v>
      </c>
      <c r="C49" s="132">
        <f t="shared" si="4"/>
        <v>384.47515500000003</v>
      </c>
      <c r="D49" s="132">
        <f t="shared" si="4"/>
        <v>330.633211</v>
      </c>
      <c r="E49" s="132">
        <f aca="true" t="shared" si="13" ref="E49:I49">E62/1000</f>
        <v>303.734946</v>
      </c>
      <c r="F49" s="132">
        <f t="shared" si="13"/>
        <v>302.148583</v>
      </c>
      <c r="G49" s="132">
        <f t="shared" si="13"/>
        <v>325.64394400000003</v>
      </c>
      <c r="H49" s="132">
        <f t="shared" si="13"/>
        <v>318.37744799999996</v>
      </c>
      <c r="I49" s="132">
        <f t="shared" si="13"/>
        <v>347.405395</v>
      </c>
      <c r="J49" s="132">
        <f aca="true" t="shared" si="14" ref="J49:X49">J62/1000</f>
        <v>380.40732199999997</v>
      </c>
      <c r="K49" s="132">
        <f t="shared" si="14"/>
        <v>321.00499699999995</v>
      </c>
      <c r="L49" s="132">
        <f t="shared" si="14"/>
        <v>197.921384</v>
      </c>
      <c r="M49" s="132">
        <f t="shared" si="14"/>
        <v>224.887748</v>
      </c>
      <c r="N49" s="132">
        <f t="shared" si="14"/>
        <v>210.264418</v>
      </c>
      <c r="O49" s="132">
        <f t="shared" si="14"/>
        <v>193.97689300000002</v>
      </c>
      <c r="P49" s="132">
        <f t="shared" si="14"/>
        <v>183.613734</v>
      </c>
      <c r="Q49" s="132">
        <f t="shared" si="14"/>
        <v>204.83363</v>
      </c>
      <c r="R49" s="132">
        <f t="shared" si="14"/>
        <v>245.862856</v>
      </c>
      <c r="S49" s="132">
        <f t="shared" si="14"/>
        <v>283.468362</v>
      </c>
      <c r="T49" s="132">
        <f t="shared" si="14"/>
        <v>314.227644</v>
      </c>
      <c r="U49" s="132">
        <f t="shared" si="14"/>
        <v>316.924833</v>
      </c>
      <c r="V49" s="132">
        <f t="shared" si="14"/>
        <v>308.316456</v>
      </c>
      <c r="W49" s="132">
        <f t="shared" si="14"/>
        <v>284.385251</v>
      </c>
      <c r="X49" s="132">
        <f t="shared" si="14"/>
        <v>374.32367800000003</v>
      </c>
    </row>
    <row r="50" spans="1:24" ht="14.25">
      <c r="A50" s="131" t="s">
        <v>429</v>
      </c>
      <c r="B50" s="131" t="s">
        <v>421</v>
      </c>
      <c r="C50" s="132">
        <f t="shared" si="4"/>
        <v>288.398104</v>
      </c>
      <c r="D50" s="132">
        <f t="shared" si="4"/>
        <v>286.40766499999995</v>
      </c>
      <c r="E50" s="132">
        <f aca="true" t="shared" si="15" ref="E50:I50">E63/1000</f>
        <v>289.050742</v>
      </c>
      <c r="F50" s="132">
        <f t="shared" si="15"/>
        <v>292.688445</v>
      </c>
      <c r="G50" s="132">
        <f t="shared" si="15"/>
        <v>382.770431</v>
      </c>
      <c r="H50" s="132">
        <f t="shared" si="15"/>
        <v>505.726969</v>
      </c>
      <c r="I50" s="132">
        <f t="shared" si="15"/>
        <v>622.7495620000001</v>
      </c>
      <c r="J50" s="132">
        <f aca="true" t="shared" si="16" ref="J50:X50">J63/1000</f>
        <v>891.823597</v>
      </c>
      <c r="K50" s="132">
        <f t="shared" si="16"/>
        <v>758.701307</v>
      </c>
      <c r="L50" s="132">
        <f t="shared" si="16"/>
        <v>430.993674</v>
      </c>
      <c r="M50" s="132">
        <f t="shared" si="16"/>
        <v>596.621201</v>
      </c>
      <c r="N50" s="132">
        <f t="shared" si="16"/>
        <v>727.094373</v>
      </c>
      <c r="O50" s="132">
        <f t="shared" si="16"/>
        <v>656.88707</v>
      </c>
      <c r="P50" s="132">
        <f t="shared" si="16"/>
        <v>651.135699</v>
      </c>
      <c r="Q50" s="132">
        <f t="shared" si="16"/>
        <v>746.712547</v>
      </c>
      <c r="R50" s="132">
        <f t="shared" si="16"/>
        <v>765.642673</v>
      </c>
      <c r="S50" s="132">
        <f t="shared" si="16"/>
        <v>766.81624</v>
      </c>
      <c r="T50" s="132">
        <f t="shared" si="16"/>
        <v>850.583512</v>
      </c>
      <c r="U50" s="132">
        <f t="shared" si="16"/>
        <v>1006.740275</v>
      </c>
      <c r="V50" s="132">
        <f t="shared" si="16"/>
        <v>918.811136</v>
      </c>
      <c r="W50" s="132">
        <f t="shared" si="16"/>
        <v>888.448678</v>
      </c>
      <c r="X50" s="132">
        <f t="shared" si="16"/>
        <v>1292.82276</v>
      </c>
    </row>
    <row r="51" spans="1:24" ht="14.25">
      <c r="A51" s="131" t="s">
        <v>429</v>
      </c>
      <c r="B51" s="131" t="s">
        <v>422</v>
      </c>
      <c r="C51" s="132"/>
      <c r="D51" s="132"/>
      <c r="E51" s="132"/>
      <c r="F51" s="132"/>
      <c r="G51" s="132"/>
      <c r="H51" s="132"/>
      <c r="I51" s="132"/>
      <c r="J51" s="132">
        <f aca="true" t="shared" si="17" ref="J51:X51">J64/1000</f>
        <v>274.576886</v>
      </c>
      <c r="K51" s="132">
        <f t="shared" si="17"/>
        <v>319.433333</v>
      </c>
      <c r="L51" s="132">
        <f t="shared" si="17"/>
        <v>239.408513</v>
      </c>
      <c r="M51" s="132">
        <f t="shared" si="17"/>
        <v>310.012289</v>
      </c>
      <c r="N51" s="132">
        <f t="shared" si="17"/>
        <v>335.05202299999996</v>
      </c>
      <c r="O51" s="132">
        <f t="shared" si="17"/>
        <v>326.698844</v>
      </c>
      <c r="P51" s="132">
        <f t="shared" si="17"/>
        <v>288.91997499999997</v>
      </c>
      <c r="Q51" s="132">
        <f t="shared" si="17"/>
        <v>313.569369</v>
      </c>
      <c r="R51" s="132">
        <f t="shared" si="17"/>
        <v>325.598644</v>
      </c>
      <c r="S51" s="132">
        <f t="shared" si="17"/>
        <v>319.070784</v>
      </c>
      <c r="T51" s="132">
        <f t="shared" si="17"/>
        <v>364.067109</v>
      </c>
      <c r="U51" s="132">
        <f t="shared" si="17"/>
        <v>400.316804</v>
      </c>
      <c r="V51" s="132">
        <f t="shared" si="17"/>
        <v>418.507203</v>
      </c>
      <c r="W51" s="132">
        <f t="shared" si="17"/>
        <v>404.36285499999997</v>
      </c>
      <c r="X51" s="132">
        <f t="shared" si="17"/>
        <v>517.846421</v>
      </c>
    </row>
    <row r="52" spans="1:24" ht="14.25">
      <c r="A52" s="131" t="s">
        <v>429</v>
      </c>
      <c r="B52" s="131" t="s">
        <v>423</v>
      </c>
      <c r="C52" s="132">
        <f t="shared" si="4"/>
        <v>277.971497</v>
      </c>
      <c r="D52" s="132">
        <f t="shared" si="4"/>
        <v>271.89124400000003</v>
      </c>
      <c r="E52" s="132">
        <f aca="true" t="shared" si="18" ref="E52:I52">E65/1000</f>
        <v>243.2091</v>
      </c>
      <c r="F52" s="132">
        <f t="shared" si="18"/>
        <v>260.09810999999996</v>
      </c>
      <c r="G52" s="132">
        <f t="shared" si="18"/>
        <v>307.814707</v>
      </c>
      <c r="H52" s="132">
        <f t="shared" si="18"/>
        <v>379.64209700000004</v>
      </c>
      <c r="I52" s="132">
        <f t="shared" si="18"/>
        <v>489.626543</v>
      </c>
      <c r="J52" s="132">
        <f aca="true" t="shared" si="19" ref="J52:X52">J65/1000</f>
        <v>365.367974</v>
      </c>
      <c r="K52" s="132">
        <f t="shared" si="19"/>
        <v>349.755514</v>
      </c>
      <c r="L52" s="132">
        <f t="shared" si="19"/>
        <v>243.675283</v>
      </c>
      <c r="M52" s="132">
        <f t="shared" si="19"/>
        <v>282.63565</v>
      </c>
      <c r="N52" s="132">
        <f t="shared" si="19"/>
        <v>270.31356800000003</v>
      </c>
      <c r="O52" s="132">
        <f t="shared" si="19"/>
        <v>236.98985000000002</v>
      </c>
      <c r="P52" s="132">
        <f t="shared" si="19"/>
        <v>202.674127</v>
      </c>
      <c r="Q52" s="132">
        <f t="shared" si="19"/>
        <v>213.49151999999998</v>
      </c>
      <c r="R52" s="132">
        <f t="shared" si="19"/>
        <v>231.25292100000001</v>
      </c>
      <c r="S52" s="132">
        <f t="shared" si="19"/>
        <v>258.784047</v>
      </c>
      <c r="T52" s="132">
        <f t="shared" si="19"/>
        <v>276.786826</v>
      </c>
      <c r="U52" s="132">
        <f t="shared" si="19"/>
        <v>286.40765000000005</v>
      </c>
      <c r="V52" s="132">
        <f t="shared" si="19"/>
        <v>322.90905599999996</v>
      </c>
      <c r="W52" s="132">
        <f t="shared" si="19"/>
        <v>331.10965999999996</v>
      </c>
      <c r="X52" s="132">
        <f t="shared" si="19"/>
        <v>481.09361700000005</v>
      </c>
    </row>
    <row r="53" spans="1:24" ht="14.25">
      <c r="A53" s="131" t="s">
        <v>429</v>
      </c>
      <c r="B53" s="131" t="s">
        <v>474</v>
      </c>
      <c r="C53" s="132">
        <f t="shared" si="4"/>
        <v>909.467998</v>
      </c>
      <c r="D53" s="132">
        <f t="shared" si="4"/>
        <v>882.042553</v>
      </c>
      <c r="E53" s="132">
        <f aca="true" t="shared" si="20" ref="E53:I53">E66/1000</f>
        <v>848.878407</v>
      </c>
      <c r="F53" s="132">
        <f t="shared" si="20"/>
        <v>895.98491</v>
      </c>
      <c r="G53" s="132">
        <f t="shared" si="20"/>
        <v>997.52527</v>
      </c>
      <c r="H53" s="132">
        <f t="shared" si="20"/>
        <v>1112.394074</v>
      </c>
      <c r="I53" s="132">
        <f t="shared" si="20"/>
        <v>1257.660669</v>
      </c>
      <c r="J53" s="132">
        <f aca="true" t="shared" si="21" ref="J53:X53">J66/1000</f>
        <v>1560.034546</v>
      </c>
      <c r="K53" s="132">
        <f t="shared" si="21"/>
        <v>1495.5101769999999</v>
      </c>
      <c r="L53" s="132">
        <f t="shared" si="21"/>
        <v>1247.0372399999999</v>
      </c>
      <c r="M53" s="132">
        <f t="shared" si="21"/>
        <v>1451.127646</v>
      </c>
      <c r="N53" s="132">
        <f t="shared" si="21"/>
        <v>1503.18875</v>
      </c>
      <c r="O53" s="132">
        <f t="shared" si="21"/>
        <v>1482.6467949999999</v>
      </c>
      <c r="P53" s="132">
        <f t="shared" si="21"/>
        <v>1424.876882</v>
      </c>
      <c r="Q53" s="132">
        <f t="shared" si="21"/>
        <v>1649.487593</v>
      </c>
      <c r="R53" s="132">
        <f t="shared" si="21"/>
        <v>1891.801786</v>
      </c>
      <c r="S53" s="132">
        <f t="shared" si="21"/>
        <v>2043.234752</v>
      </c>
      <c r="T53" s="132">
        <f t="shared" si="21"/>
        <v>2238.714663</v>
      </c>
      <c r="U53" s="132">
        <f t="shared" si="21"/>
        <v>2358.954768</v>
      </c>
      <c r="V53" s="132">
        <f t="shared" si="21"/>
        <v>2462.397908</v>
      </c>
      <c r="W53" s="132">
        <f t="shared" si="21"/>
        <v>2399.888743</v>
      </c>
      <c r="X53" s="132">
        <f t="shared" si="21"/>
        <v>3359.944772</v>
      </c>
    </row>
    <row r="54" spans="1:24" ht="14.25">
      <c r="A54" s="131" t="s">
        <v>429</v>
      </c>
      <c r="B54" s="133" t="s">
        <v>475</v>
      </c>
      <c r="C54" s="132">
        <f t="shared" si="4"/>
        <v>548.633699</v>
      </c>
      <c r="D54" s="132">
        <f t="shared" si="4"/>
        <v>520.112379</v>
      </c>
      <c r="E54" s="132">
        <f aca="true" t="shared" si="22" ref="E54:I54">E67/1000</f>
        <v>527.1676620000001</v>
      </c>
      <c r="F54" s="132">
        <f t="shared" si="22"/>
        <v>628.646574</v>
      </c>
      <c r="G54" s="132">
        <f t="shared" si="22"/>
        <v>816.678052</v>
      </c>
      <c r="H54" s="132">
        <f t="shared" si="22"/>
        <v>1055.357303</v>
      </c>
      <c r="I54" s="132">
        <f t="shared" si="22"/>
        <v>1242.923864</v>
      </c>
      <c r="J54" s="132">
        <f aca="true" t="shared" si="23" ref="J54:X54">J67/1000</f>
        <v>1561.718313</v>
      </c>
      <c r="K54" s="132">
        <f t="shared" si="23"/>
        <v>1604.389332</v>
      </c>
      <c r="L54" s="132">
        <f t="shared" si="23"/>
        <v>1297.821858</v>
      </c>
      <c r="M54" s="132">
        <f t="shared" si="23"/>
        <v>1614.705207</v>
      </c>
      <c r="N54" s="132">
        <f t="shared" si="23"/>
        <v>1524.1245470000001</v>
      </c>
      <c r="O54" s="132">
        <f t="shared" si="23"/>
        <v>1495.208754</v>
      </c>
      <c r="P54" s="132">
        <f t="shared" si="23"/>
        <v>1290.1300079999999</v>
      </c>
      <c r="Q54" s="132">
        <f t="shared" si="23"/>
        <v>1442.990317</v>
      </c>
      <c r="R54" s="132">
        <f t="shared" si="23"/>
        <v>1551.492884</v>
      </c>
      <c r="S54" s="132">
        <f t="shared" si="23"/>
        <v>1543.32833</v>
      </c>
      <c r="T54" s="132">
        <f t="shared" si="23"/>
        <v>1662.82625</v>
      </c>
      <c r="U54" s="132">
        <f t="shared" si="23"/>
        <v>1736.529485</v>
      </c>
      <c r="V54" s="132">
        <f t="shared" si="23"/>
        <v>1937.426835</v>
      </c>
      <c r="W54" s="132">
        <f t="shared" si="23"/>
        <v>2047.912702</v>
      </c>
      <c r="X54" s="132">
        <f t="shared" si="23"/>
        <v>2868.38052</v>
      </c>
    </row>
    <row r="56" spans="3:24" ht="14.25">
      <c r="C56" s="130">
        <v>2000</v>
      </c>
      <c r="D56" s="130">
        <v>2001</v>
      </c>
      <c r="E56" s="130">
        <v>2002</v>
      </c>
      <c r="F56" s="130">
        <v>2003</v>
      </c>
      <c r="G56" s="130">
        <v>2004</v>
      </c>
      <c r="H56" s="130">
        <v>2005</v>
      </c>
      <c r="I56" s="130">
        <v>2006</v>
      </c>
      <c r="J56" s="130">
        <v>2007</v>
      </c>
      <c r="K56" s="130">
        <v>2008</v>
      </c>
      <c r="L56" s="130">
        <v>2009</v>
      </c>
      <c r="M56" s="130">
        <v>2010</v>
      </c>
      <c r="N56" s="130">
        <v>2011</v>
      </c>
      <c r="O56" s="130">
        <v>2012</v>
      </c>
      <c r="P56" s="130">
        <v>2013</v>
      </c>
      <c r="Q56" s="130">
        <v>2014</v>
      </c>
      <c r="R56" s="130">
        <v>2015</v>
      </c>
      <c r="S56" s="130">
        <v>2016</v>
      </c>
      <c r="T56" s="130">
        <v>2017</v>
      </c>
      <c r="U56" s="130">
        <v>2018</v>
      </c>
      <c r="V56" s="130">
        <v>2019</v>
      </c>
      <c r="W56" s="130">
        <v>2020</v>
      </c>
      <c r="X56" s="130">
        <v>2021</v>
      </c>
    </row>
    <row r="57" spans="1:24" s="215" customFormat="1" ht="14">
      <c r="A57" s="213" t="s">
        <v>444</v>
      </c>
      <c r="B57" s="213" t="s">
        <v>534</v>
      </c>
      <c r="C57" s="214">
        <v>52193.192</v>
      </c>
      <c r="D57" s="214">
        <v>50917.413</v>
      </c>
      <c r="E57" s="214">
        <v>61673.365</v>
      </c>
      <c r="F57" s="214">
        <v>92382.639</v>
      </c>
      <c r="G57" s="214">
        <v>143728.908</v>
      </c>
      <c r="H57" s="214">
        <v>187685.636</v>
      </c>
      <c r="I57" s="214">
        <v>259885</v>
      </c>
      <c r="J57" s="214">
        <v>272941.089</v>
      </c>
      <c r="K57" s="214">
        <v>381262.854</v>
      </c>
      <c r="L57" s="214">
        <v>488411.25</v>
      </c>
      <c r="M57" s="214">
        <v>672495.869</v>
      </c>
      <c r="N57" s="214">
        <v>748413.901</v>
      </c>
      <c r="O57" s="214">
        <v>787826.828</v>
      </c>
      <c r="P57" s="214">
        <v>829549.636</v>
      </c>
      <c r="Q57" s="214">
        <v>795857.242</v>
      </c>
      <c r="R57" s="214">
        <v>695175.547</v>
      </c>
      <c r="S57" s="214">
        <v>728783.878</v>
      </c>
      <c r="T57" s="214">
        <v>819620.039</v>
      </c>
      <c r="U57" s="214">
        <v>1097098.16</v>
      </c>
      <c r="V57" s="214">
        <v>1206918.475</v>
      </c>
      <c r="W57" s="214">
        <v>1129836.823</v>
      </c>
      <c r="X57" s="214">
        <v>1261363.658</v>
      </c>
    </row>
    <row r="58" spans="1:24" s="215" customFormat="1" ht="14">
      <c r="A58" s="213" t="s">
        <v>444</v>
      </c>
      <c r="B58" s="213" t="s">
        <v>535</v>
      </c>
      <c r="C58" s="214">
        <v>39667.301</v>
      </c>
      <c r="D58" s="214">
        <v>40897.677</v>
      </c>
      <c r="E58" s="214">
        <v>46581.93</v>
      </c>
      <c r="F58" s="214">
        <v>54554.127</v>
      </c>
      <c r="G58" s="214">
        <v>70263.973</v>
      </c>
      <c r="H58" s="214">
        <v>86988.428</v>
      </c>
      <c r="I58" s="214">
        <v>93685.66</v>
      </c>
      <c r="J58" s="214">
        <v>116182.718</v>
      </c>
      <c r="K58" s="214">
        <v>124069.799</v>
      </c>
      <c r="L58" s="214">
        <v>155141.068</v>
      </c>
      <c r="M58" s="214">
        <v>145198.953</v>
      </c>
      <c r="N58" s="214">
        <v>154935.387</v>
      </c>
      <c r="O58" s="214">
        <v>149671.247</v>
      </c>
      <c r="P58" s="214">
        <v>154811.461</v>
      </c>
      <c r="Q58" s="214">
        <v>149579.972</v>
      </c>
      <c r="R58" s="214">
        <v>170761.932</v>
      </c>
      <c r="S58" s="214">
        <v>177480.489</v>
      </c>
      <c r="T58" s="214">
        <v>180443.209</v>
      </c>
      <c r="U58" s="214">
        <v>201438.264</v>
      </c>
      <c r="V58" s="214">
        <v>222924.788</v>
      </c>
      <c r="W58" s="214">
        <v>205933.938</v>
      </c>
      <c r="X58" s="214">
        <v>220806.633</v>
      </c>
    </row>
    <row r="59" spans="1:24" s="215" customFormat="1" ht="14">
      <c r="A59" s="213" t="s">
        <v>444</v>
      </c>
      <c r="B59" s="213" t="s">
        <v>536</v>
      </c>
      <c r="C59" s="214">
        <v>1171476.922</v>
      </c>
      <c r="D59" s="214">
        <v>1163795.149</v>
      </c>
      <c r="E59" s="214">
        <v>1094164.908</v>
      </c>
      <c r="F59" s="214">
        <v>1022023.511</v>
      </c>
      <c r="G59" s="214">
        <v>1092020.389</v>
      </c>
      <c r="H59" s="214">
        <v>1198979.457</v>
      </c>
      <c r="I59" s="214">
        <v>1192716.719</v>
      </c>
      <c r="J59" s="214">
        <v>1325732.516</v>
      </c>
      <c r="K59" s="214">
        <v>1108205.375</v>
      </c>
      <c r="L59" s="214">
        <v>394205.976</v>
      </c>
      <c r="M59" s="214">
        <v>611192.61</v>
      </c>
      <c r="N59" s="214">
        <v>678779.561</v>
      </c>
      <c r="O59" s="214">
        <v>651923.491</v>
      </c>
      <c r="P59" s="214">
        <v>760106.834</v>
      </c>
      <c r="Q59" s="214">
        <v>832779.877</v>
      </c>
      <c r="R59" s="214">
        <v>825970.297</v>
      </c>
      <c r="S59" s="214">
        <v>738534.08</v>
      </c>
      <c r="T59" s="214">
        <v>636833.416</v>
      </c>
      <c r="U59" s="214">
        <v>661155.826</v>
      </c>
      <c r="V59" s="214">
        <v>592078.674</v>
      </c>
      <c r="W59" s="214">
        <v>529798.842</v>
      </c>
      <c r="X59" s="214">
        <v>565727.596</v>
      </c>
    </row>
    <row r="60" spans="1:24" s="215" customFormat="1" ht="14">
      <c r="A60" s="213" t="s">
        <v>444</v>
      </c>
      <c r="B60" s="213" t="s">
        <v>537</v>
      </c>
      <c r="C60" s="214">
        <v>2077555.925</v>
      </c>
      <c r="D60" s="214">
        <v>1788914.938</v>
      </c>
      <c r="E60" s="214">
        <v>1778013.21</v>
      </c>
      <c r="F60" s="214">
        <v>1828106.199</v>
      </c>
      <c r="G60" s="214">
        <v>1901334.257</v>
      </c>
      <c r="H60" s="214">
        <v>1893257.731</v>
      </c>
      <c r="I60" s="214">
        <v>2019523.335</v>
      </c>
      <c r="J60" s="214">
        <v>2304210.509</v>
      </c>
      <c r="K60" s="214">
        <v>1651198.115</v>
      </c>
      <c r="L60" s="214">
        <v>1187991.137</v>
      </c>
      <c r="M60" s="214">
        <v>1463426.664</v>
      </c>
      <c r="N60" s="214">
        <v>1431747.696</v>
      </c>
      <c r="O60" s="214">
        <v>1281654.856</v>
      </c>
      <c r="P60" s="214">
        <v>1235526.671</v>
      </c>
      <c r="Q60" s="214">
        <v>1375056.919</v>
      </c>
      <c r="R60" s="214">
        <v>1523609.954</v>
      </c>
      <c r="S60" s="214">
        <v>1680680.921</v>
      </c>
      <c r="T60" s="214">
        <v>1825448.223</v>
      </c>
      <c r="U60" s="214">
        <v>2099978.559</v>
      </c>
      <c r="V60" s="214">
        <v>2027304.869</v>
      </c>
      <c r="W60" s="214">
        <v>1934969.613</v>
      </c>
      <c r="X60" s="214">
        <v>3053866.041</v>
      </c>
    </row>
    <row r="61" spans="1:24" s="215" customFormat="1" ht="14">
      <c r="A61" s="213" t="s">
        <v>444</v>
      </c>
      <c r="B61" s="213" t="s">
        <v>538</v>
      </c>
      <c r="C61" s="214">
        <v>109518.943</v>
      </c>
      <c r="D61" s="214">
        <v>104308.194</v>
      </c>
      <c r="E61" s="214">
        <v>93558.987</v>
      </c>
      <c r="F61" s="214">
        <v>107936.159</v>
      </c>
      <c r="G61" s="214">
        <v>137281.887</v>
      </c>
      <c r="H61" s="214">
        <v>181416.782</v>
      </c>
      <c r="I61" s="214">
        <v>230104.519</v>
      </c>
      <c r="J61" s="214">
        <v>308141.652</v>
      </c>
      <c r="K61" s="214">
        <v>292442.88</v>
      </c>
      <c r="L61" s="214">
        <v>203963.401</v>
      </c>
      <c r="M61" s="214">
        <v>228902.55</v>
      </c>
      <c r="N61" s="214">
        <v>213632.774</v>
      </c>
      <c r="O61" s="214">
        <v>200514.187</v>
      </c>
      <c r="P61" s="214">
        <v>152281.685</v>
      </c>
      <c r="Q61" s="214">
        <v>154101.657</v>
      </c>
      <c r="R61" s="214">
        <v>148324.521</v>
      </c>
      <c r="S61" s="214">
        <v>149678.178</v>
      </c>
      <c r="T61" s="214">
        <v>149302.818</v>
      </c>
      <c r="U61" s="214">
        <v>159355.396</v>
      </c>
      <c r="V61" s="214">
        <v>179347.917</v>
      </c>
      <c r="W61" s="214">
        <v>183657.913</v>
      </c>
      <c r="X61" s="214">
        <v>271780.18</v>
      </c>
    </row>
    <row r="62" spans="1:24" s="215" customFormat="1" ht="14">
      <c r="A62" s="213" t="s">
        <v>444</v>
      </c>
      <c r="B62" s="213" t="s">
        <v>539</v>
      </c>
      <c r="C62" s="214">
        <v>384475.155</v>
      </c>
      <c r="D62" s="214">
        <v>330633.211</v>
      </c>
      <c r="E62" s="214">
        <v>303734.946</v>
      </c>
      <c r="F62" s="214">
        <v>302148.583</v>
      </c>
      <c r="G62" s="214">
        <v>325643.944</v>
      </c>
      <c r="H62" s="214">
        <v>318377.448</v>
      </c>
      <c r="I62" s="214">
        <v>347405.395</v>
      </c>
      <c r="J62" s="214">
        <v>380407.322</v>
      </c>
      <c r="K62" s="214">
        <v>321004.997</v>
      </c>
      <c r="L62" s="214">
        <v>197921.384</v>
      </c>
      <c r="M62" s="214">
        <v>224887.748</v>
      </c>
      <c r="N62" s="214">
        <v>210264.418</v>
      </c>
      <c r="O62" s="214">
        <v>193976.893</v>
      </c>
      <c r="P62" s="214">
        <v>183613.734</v>
      </c>
      <c r="Q62" s="214">
        <v>204833.63</v>
      </c>
      <c r="R62" s="214">
        <v>245862.856</v>
      </c>
      <c r="S62" s="214">
        <v>283468.362</v>
      </c>
      <c r="T62" s="214">
        <v>314227.644</v>
      </c>
      <c r="U62" s="214">
        <v>316924.833</v>
      </c>
      <c r="V62" s="214">
        <v>308316.456</v>
      </c>
      <c r="W62" s="214">
        <v>284385.251</v>
      </c>
      <c r="X62" s="214">
        <v>374323.678</v>
      </c>
    </row>
    <row r="63" spans="1:24" s="215" customFormat="1" ht="14">
      <c r="A63" s="213" t="s">
        <v>444</v>
      </c>
      <c r="B63" s="213" t="s">
        <v>540</v>
      </c>
      <c r="C63" s="214">
        <v>288398.104</v>
      </c>
      <c r="D63" s="214">
        <v>286407.665</v>
      </c>
      <c r="E63" s="214">
        <v>289050.742</v>
      </c>
      <c r="F63" s="214">
        <v>292688.445</v>
      </c>
      <c r="G63" s="214">
        <v>382770.431</v>
      </c>
      <c r="H63" s="214">
        <v>505726.969</v>
      </c>
      <c r="I63" s="214">
        <v>622749.562</v>
      </c>
      <c r="J63" s="214">
        <v>891823.597</v>
      </c>
      <c r="K63" s="214">
        <v>758701.307</v>
      </c>
      <c r="L63" s="214">
        <v>430993.674</v>
      </c>
      <c r="M63" s="214">
        <v>596621.201</v>
      </c>
      <c r="N63" s="214">
        <v>727094.373</v>
      </c>
      <c r="O63" s="214">
        <v>656887.07</v>
      </c>
      <c r="P63" s="214">
        <v>651135.699</v>
      </c>
      <c r="Q63" s="214">
        <v>746712.547</v>
      </c>
      <c r="R63" s="214">
        <v>765642.673</v>
      </c>
      <c r="S63" s="214">
        <v>766816.24</v>
      </c>
      <c r="T63" s="214">
        <v>850583.512</v>
      </c>
      <c r="U63" s="214">
        <v>1006740.275</v>
      </c>
      <c r="V63" s="214">
        <v>918811.136</v>
      </c>
      <c r="W63" s="214">
        <v>888448.678</v>
      </c>
      <c r="X63" s="214">
        <v>1292822.76</v>
      </c>
    </row>
    <row r="64" spans="1:24" s="215" customFormat="1" ht="14">
      <c r="A64" s="213" t="s">
        <v>444</v>
      </c>
      <c r="B64" s="216">
        <v>44187</v>
      </c>
      <c r="C64" s="213" t="s">
        <v>425</v>
      </c>
      <c r="D64" s="213" t="s">
        <v>425</v>
      </c>
      <c r="E64" s="213" t="s">
        <v>425</v>
      </c>
      <c r="F64" s="213" t="s">
        <v>425</v>
      </c>
      <c r="G64" s="213" t="s">
        <v>425</v>
      </c>
      <c r="H64" s="213" t="s">
        <v>425</v>
      </c>
      <c r="I64" s="213" t="s">
        <v>425</v>
      </c>
      <c r="J64" s="214">
        <v>274576.886</v>
      </c>
      <c r="K64" s="214">
        <v>319433.333</v>
      </c>
      <c r="L64" s="214">
        <v>239408.513</v>
      </c>
      <c r="M64" s="214">
        <v>310012.289</v>
      </c>
      <c r="N64" s="214">
        <v>335052.023</v>
      </c>
      <c r="O64" s="214">
        <v>326698.844</v>
      </c>
      <c r="P64" s="214">
        <v>288919.975</v>
      </c>
      <c r="Q64" s="214">
        <v>313569.369</v>
      </c>
      <c r="R64" s="214">
        <v>325598.644</v>
      </c>
      <c r="S64" s="214">
        <v>319070.784</v>
      </c>
      <c r="T64" s="214">
        <v>364067.109</v>
      </c>
      <c r="U64" s="214">
        <v>400316.804</v>
      </c>
      <c r="V64" s="214">
        <v>418507.203</v>
      </c>
      <c r="W64" s="214">
        <v>404362.855</v>
      </c>
      <c r="X64" s="214">
        <v>517846.421</v>
      </c>
    </row>
    <row r="65" spans="1:24" s="215" customFormat="1" ht="14">
      <c r="A65" s="213" t="s">
        <v>444</v>
      </c>
      <c r="B65" s="213" t="s">
        <v>441</v>
      </c>
      <c r="C65" s="214">
        <v>277971.497</v>
      </c>
      <c r="D65" s="214">
        <v>271891.244</v>
      </c>
      <c r="E65" s="214">
        <v>243209.1</v>
      </c>
      <c r="F65" s="214">
        <v>260098.11</v>
      </c>
      <c r="G65" s="214">
        <v>307814.707</v>
      </c>
      <c r="H65" s="214">
        <v>379642.097</v>
      </c>
      <c r="I65" s="214">
        <v>489626.543</v>
      </c>
      <c r="J65" s="214">
        <v>365367.974</v>
      </c>
      <c r="K65" s="214">
        <v>349755.514</v>
      </c>
      <c r="L65" s="214">
        <v>243675.283</v>
      </c>
      <c r="M65" s="214">
        <v>282635.65</v>
      </c>
      <c r="N65" s="214">
        <v>270313.568</v>
      </c>
      <c r="O65" s="214">
        <v>236989.85</v>
      </c>
      <c r="P65" s="214">
        <v>202674.127</v>
      </c>
      <c r="Q65" s="214">
        <v>213491.52</v>
      </c>
      <c r="R65" s="214">
        <v>231252.921</v>
      </c>
      <c r="S65" s="214">
        <v>258784.047</v>
      </c>
      <c r="T65" s="214">
        <v>276786.826</v>
      </c>
      <c r="U65" s="214">
        <v>286407.65</v>
      </c>
      <c r="V65" s="214">
        <v>322909.056</v>
      </c>
      <c r="W65" s="214">
        <v>331109.66</v>
      </c>
      <c r="X65" s="214">
        <v>481093.617</v>
      </c>
    </row>
    <row r="66" spans="1:24" s="215" customFormat="1" ht="14">
      <c r="A66" s="213" t="s">
        <v>444</v>
      </c>
      <c r="B66" s="213" t="s">
        <v>442</v>
      </c>
      <c r="C66" s="214">
        <v>909467.998</v>
      </c>
      <c r="D66" s="214">
        <v>882042.553</v>
      </c>
      <c r="E66" s="214">
        <v>848878.407</v>
      </c>
      <c r="F66" s="214">
        <v>895984.91</v>
      </c>
      <c r="G66" s="214">
        <v>997525.27</v>
      </c>
      <c r="H66" s="214">
        <v>1112394.074</v>
      </c>
      <c r="I66" s="214">
        <v>1257660.669</v>
      </c>
      <c r="J66" s="214">
        <v>1560034.546</v>
      </c>
      <c r="K66" s="214">
        <v>1495510.177</v>
      </c>
      <c r="L66" s="214">
        <v>1247037.24</v>
      </c>
      <c r="M66" s="214">
        <v>1451127.646</v>
      </c>
      <c r="N66" s="214">
        <v>1503188.75</v>
      </c>
      <c r="O66" s="214">
        <v>1482646.795</v>
      </c>
      <c r="P66" s="214">
        <v>1424876.882</v>
      </c>
      <c r="Q66" s="214">
        <v>1649487.593</v>
      </c>
      <c r="R66" s="214">
        <v>1891801.786</v>
      </c>
      <c r="S66" s="214">
        <v>2043234.752</v>
      </c>
      <c r="T66" s="214">
        <v>2238714.663</v>
      </c>
      <c r="U66" s="214">
        <v>2358954.768</v>
      </c>
      <c r="V66" s="214">
        <v>2462397.908</v>
      </c>
      <c r="W66" s="214">
        <v>2399888.743</v>
      </c>
      <c r="X66" s="214">
        <v>3359944.772</v>
      </c>
    </row>
    <row r="67" spans="1:24" s="215" customFormat="1" ht="14">
      <c r="A67" s="213" t="s">
        <v>444</v>
      </c>
      <c r="B67" s="213" t="s">
        <v>443</v>
      </c>
      <c r="C67" s="214">
        <v>548633.699</v>
      </c>
      <c r="D67" s="214">
        <v>520112.379</v>
      </c>
      <c r="E67" s="214">
        <v>527167.662</v>
      </c>
      <c r="F67" s="214">
        <v>628646.574</v>
      </c>
      <c r="G67" s="214">
        <v>816678.052</v>
      </c>
      <c r="H67" s="214">
        <v>1055357.303</v>
      </c>
      <c r="I67" s="214">
        <v>1242923.864</v>
      </c>
      <c r="J67" s="214">
        <v>1561718.313</v>
      </c>
      <c r="K67" s="214">
        <v>1604389.332</v>
      </c>
      <c r="L67" s="214">
        <v>1297821.858</v>
      </c>
      <c r="M67" s="214">
        <v>1614705.207</v>
      </c>
      <c r="N67" s="214">
        <v>1524124.547</v>
      </c>
      <c r="O67" s="214">
        <v>1495208.754</v>
      </c>
      <c r="P67" s="214">
        <v>1290130.008</v>
      </c>
      <c r="Q67" s="214">
        <v>1442990.317</v>
      </c>
      <c r="R67" s="214">
        <v>1551492.884</v>
      </c>
      <c r="S67" s="214">
        <v>1543328.33</v>
      </c>
      <c r="T67" s="214">
        <v>1662826.25</v>
      </c>
      <c r="U67" s="214">
        <v>1736529.485</v>
      </c>
      <c r="V67" s="214">
        <v>1937426.835</v>
      </c>
      <c r="W67" s="214">
        <v>2047912.702</v>
      </c>
      <c r="X67" s="214">
        <v>2868380.52</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topLeftCell="A22">
      <selection activeCell="K52" sqref="K52"/>
    </sheetView>
  </sheetViews>
  <sheetFormatPr defaultColWidth="9.00390625" defaultRowHeight="14.25"/>
  <cols>
    <col min="1" max="6" width="9.00390625" style="173" customWidth="1"/>
    <col min="7" max="7" width="4.625" style="173" customWidth="1"/>
    <col min="8" max="8" width="15.875" style="173" customWidth="1"/>
    <col min="9" max="9" width="14.75390625" style="173" customWidth="1"/>
    <col min="10" max="16384" width="9.00390625" style="173" customWidth="1"/>
  </cols>
  <sheetData>
    <row r="1" ht="12">
      <c r="B1" s="19" t="s">
        <v>485</v>
      </c>
    </row>
    <row r="2" ht="12">
      <c r="B2" s="161" t="s">
        <v>458</v>
      </c>
    </row>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5" spans="1:2" ht="14.25">
      <c r="A45" s="10" t="s">
        <v>38</v>
      </c>
      <c r="B45" s="10" t="s">
        <v>76</v>
      </c>
    </row>
    <row r="46" spans="1:2" ht="14.25">
      <c r="A46" s="10" t="s">
        <v>448</v>
      </c>
      <c r="B46" s="10" t="s">
        <v>414</v>
      </c>
    </row>
    <row r="47" spans="1:2" ht="14.25">
      <c r="A47" s="10" t="s">
        <v>77</v>
      </c>
      <c r="B47" s="10" t="s">
        <v>78</v>
      </c>
    </row>
    <row r="48" spans="1:2" ht="14.25">
      <c r="A48" s="10" t="s">
        <v>79</v>
      </c>
      <c r="B48" s="10" t="s">
        <v>455</v>
      </c>
    </row>
    <row r="49" spans="9:13" ht="14.25">
      <c r="I49" s="221"/>
      <c r="J49" s="221"/>
      <c r="K49" s="221"/>
      <c r="L49" s="221"/>
      <c r="M49" s="221"/>
    </row>
    <row r="50" spans="1:9" ht="14.25">
      <c r="A50" s="178" t="s">
        <v>456</v>
      </c>
      <c r="B50" s="178" t="s">
        <v>0</v>
      </c>
      <c r="C50" s="178">
        <v>2018</v>
      </c>
      <c r="D50" s="178">
        <v>2019</v>
      </c>
      <c r="E50" s="178">
        <v>2020</v>
      </c>
      <c r="F50" s="178">
        <v>2021</v>
      </c>
      <c r="G50" s="178"/>
      <c r="H50" s="178" t="s">
        <v>482</v>
      </c>
      <c r="I50" s="189" t="s">
        <v>545</v>
      </c>
    </row>
    <row r="51" spans="1:13" ht="14.25">
      <c r="A51" s="178" t="s">
        <v>547</v>
      </c>
      <c r="B51" s="179">
        <v>403972.66</v>
      </c>
      <c r="C51" s="179">
        <v>495682.56</v>
      </c>
      <c r="D51" s="179">
        <v>498534.56</v>
      </c>
      <c r="E51" s="179">
        <v>488602.57</v>
      </c>
      <c r="F51" s="179">
        <v>507436</v>
      </c>
      <c r="G51" s="179"/>
      <c r="H51" s="223">
        <f>(F51-B51)/B51</f>
        <v>0.25611470835674877</v>
      </c>
      <c r="I51" s="223">
        <f>F51/(E51/100)</f>
        <v>103.85454992592446</v>
      </c>
      <c r="J51" s="175"/>
      <c r="K51" s="175"/>
      <c r="L51" s="175"/>
      <c r="M51" s="174"/>
    </row>
    <row r="52" spans="1:13" ht="14.25">
      <c r="A52" s="178"/>
      <c r="B52" s="180"/>
      <c r="C52" s="180"/>
      <c r="D52" s="180"/>
      <c r="E52" s="180"/>
      <c r="F52" s="180"/>
      <c r="G52" s="180"/>
      <c r="H52" s="223"/>
      <c r="I52" s="223"/>
      <c r="J52" s="175"/>
      <c r="K52" s="175"/>
      <c r="L52" s="175"/>
      <c r="M52" s="175"/>
    </row>
    <row r="53" spans="1:12" ht="14.25">
      <c r="A53" s="184" t="s">
        <v>60</v>
      </c>
      <c r="B53" s="180">
        <v>1039</v>
      </c>
      <c r="C53" s="181">
        <v>3144.41</v>
      </c>
      <c r="D53" s="181">
        <v>3067.7</v>
      </c>
      <c r="E53" s="181">
        <v>2965.92</v>
      </c>
      <c r="F53" s="181">
        <v>3010.21</v>
      </c>
      <c r="G53" s="181"/>
      <c r="H53" s="223">
        <f aca="true" t="shared" si="0" ref="H53:H72">(F53-B53)/B53</f>
        <v>1.897218479307026</v>
      </c>
      <c r="I53" s="223">
        <f aca="true" t="shared" si="1" ref="I53:I77">F53/(E53/100)</f>
        <v>101.49329718940497</v>
      </c>
      <c r="J53" s="175"/>
      <c r="K53" s="175"/>
      <c r="L53" s="175"/>
    </row>
    <row r="54" spans="1:13" ht="12">
      <c r="A54" s="184" t="s">
        <v>489</v>
      </c>
      <c r="B54" s="180">
        <v>14441</v>
      </c>
      <c r="C54" s="180">
        <v>25689</v>
      </c>
      <c r="D54" s="179">
        <v>32586</v>
      </c>
      <c r="E54" s="179" t="s">
        <v>27</v>
      </c>
      <c r="F54" s="225">
        <v>32586</v>
      </c>
      <c r="G54" s="183"/>
      <c r="H54" s="226">
        <f t="shared" si="0"/>
        <v>1.256491932691642</v>
      </c>
      <c r="I54" s="223"/>
      <c r="J54" s="175"/>
      <c r="K54" s="175"/>
      <c r="L54" s="175"/>
      <c r="M54" s="176"/>
    </row>
    <row r="55" spans="1:12" ht="14.25">
      <c r="A55" s="184" t="s">
        <v>62</v>
      </c>
      <c r="B55" s="180">
        <v>26025</v>
      </c>
      <c r="C55" s="180">
        <v>46719.53</v>
      </c>
      <c r="D55" s="179">
        <v>43267.93</v>
      </c>
      <c r="E55" s="180">
        <v>40572.78</v>
      </c>
      <c r="F55" s="180">
        <v>43106.167</v>
      </c>
      <c r="G55" s="180"/>
      <c r="H55" s="223">
        <f t="shared" si="0"/>
        <v>0.6563368683957733</v>
      </c>
      <c r="I55" s="223">
        <f t="shared" si="1"/>
        <v>106.24405574377698</v>
      </c>
      <c r="J55" s="175"/>
      <c r="K55" s="175"/>
      <c r="L55" s="175"/>
    </row>
    <row r="56" spans="1:12" ht="14.25">
      <c r="A56" s="184" t="s">
        <v>65</v>
      </c>
      <c r="B56" s="180">
        <v>2253</v>
      </c>
      <c r="C56" s="180">
        <v>5039.29</v>
      </c>
      <c r="D56" s="180">
        <v>4618.21</v>
      </c>
      <c r="E56" s="181">
        <v>3890.78</v>
      </c>
      <c r="F56" s="181">
        <v>3716.458</v>
      </c>
      <c r="G56" s="181"/>
      <c r="H56" s="223">
        <f t="shared" si="0"/>
        <v>0.6495596981802042</v>
      </c>
      <c r="I56" s="223">
        <f t="shared" si="1"/>
        <v>95.51961303389038</v>
      </c>
      <c r="J56" s="175"/>
      <c r="K56" s="175"/>
      <c r="L56" s="175"/>
    </row>
    <row r="57" spans="1:12" ht="14.25">
      <c r="A57" s="184" t="s">
        <v>46</v>
      </c>
      <c r="B57" s="182">
        <v>53710</v>
      </c>
      <c r="C57" s="180">
        <v>75232.66</v>
      </c>
      <c r="D57" s="179">
        <v>77820.99</v>
      </c>
      <c r="E57" s="182">
        <v>78673.4</v>
      </c>
      <c r="F57" s="182">
        <v>82411.368</v>
      </c>
      <c r="G57" s="182"/>
      <c r="H57" s="223">
        <f t="shared" si="0"/>
        <v>0.5343766151554645</v>
      </c>
      <c r="I57" s="223">
        <f t="shared" si="1"/>
        <v>104.75124756270863</v>
      </c>
      <c r="J57" s="175"/>
      <c r="K57" s="175"/>
      <c r="L57" s="175"/>
    </row>
    <row r="58" spans="1:14" ht="15.5">
      <c r="A58" s="184" t="s">
        <v>61</v>
      </c>
      <c r="B58" s="179">
        <v>13276</v>
      </c>
      <c r="C58" s="179">
        <v>19192.06</v>
      </c>
      <c r="D58" s="180">
        <v>18903.72</v>
      </c>
      <c r="E58" s="179">
        <v>16789.57</v>
      </c>
      <c r="F58" s="179">
        <v>18420.265</v>
      </c>
      <c r="G58" s="179"/>
      <c r="H58" s="223">
        <f t="shared" si="0"/>
        <v>0.3874860650798433</v>
      </c>
      <c r="I58" s="223">
        <f t="shared" si="1"/>
        <v>109.71254773052556</v>
      </c>
      <c r="J58" s="175"/>
      <c r="K58" s="175"/>
      <c r="L58" s="175"/>
      <c r="N58" s="177"/>
    </row>
    <row r="59" spans="1:14" ht="15.5">
      <c r="A59" s="184" t="s">
        <v>52</v>
      </c>
      <c r="B59" s="180">
        <v>3669</v>
      </c>
      <c r="C59" s="180">
        <v>5389.72</v>
      </c>
      <c r="D59" s="179">
        <v>5400.11</v>
      </c>
      <c r="E59" s="179">
        <v>5233.86</v>
      </c>
      <c r="F59" s="179">
        <v>4985.79</v>
      </c>
      <c r="G59" s="179"/>
      <c r="H59" s="223">
        <f t="shared" si="0"/>
        <v>0.3588961569910057</v>
      </c>
      <c r="I59" s="223">
        <f t="shared" si="1"/>
        <v>95.26028590753288</v>
      </c>
      <c r="J59" s="175"/>
      <c r="K59" s="175"/>
      <c r="L59" s="175"/>
      <c r="N59" s="177"/>
    </row>
    <row r="60" spans="1:14" ht="15.5">
      <c r="A60" s="184" t="s">
        <v>64</v>
      </c>
      <c r="B60" s="179">
        <v>13148.2</v>
      </c>
      <c r="C60" s="180">
        <v>15989.21</v>
      </c>
      <c r="D60" s="179">
        <v>15827.25</v>
      </c>
      <c r="E60" s="179">
        <v>18048.53</v>
      </c>
      <c r="F60" s="179">
        <v>17796.33</v>
      </c>
      <c r="G60" s="179"/>
      <c r="H60" s="223">
        <f t="shared" si="0"/>
        <v>0.3535183523219909</v>
      </c>
      <c r="I60" s="223">
        <f t="shared" si="1"/>
        <v>98.60265628281086</v>
      </c>
      <c r="J60" s="175"/>
      <c r="K60" s="175"/>
      <c r="L60" s="175"/>
      <c r="N60" s="177"/>
    </row>
    <row r="61" spans="1:14" ht="15.5">
      <c r="A61" s="184" t="s">
        <v>63</v>
      </c>
      <c r="B61" s="179">
        <v>10831</v>
      </c>
      <c r="C61" s="180">
        <v>13332.84</v>
      </c>
      <c r="D61" s="179">
        <v>13499.92</v>
      </c>
      <c r="E61" s="179">
        <v>12747.923</v>
      </c>
      <c r="F61" s="179">
        <v>13645.44</v>
      </c>
      <c r="G61" s="179"/>
      <c r="H61" s="223">
        <f t="shared" si="0"/>
        <v>0.2598504293232389</v>
      </c>
      <c r="I61" s="223">
        <f t="shared" si="1"/>
        <v>107.04049593019977</v>
      </c>
      <c r="J61" s="175"/>
      <c r="K61" s="175"/>
      <c r="L61" s="175"/>
      <c r="N61" s="177"/>
    </row>
    <row r="62" spans="1:14" ht="15.5">
      <c r="A62" s="184" t="s">
        <v>66</v>
      </c>
      <c r="B62" s="180">
        <v>6163</v>
      </c>
      <c r="C62" s="180">
        <v>9602.85</v>
      </c>
      <c r="D62" s="180">
        <v>8956.87</v>
      </c>
      <c r="E62" s="181">
        <v>7447.86</v>
      </c>
      <c r="F62" s="181">
        <v>7664.755</v>
      </c>
      <c r="G62" s="181"/>
      <c r="H62" s="223">
        <f t="shared" si="0"/>
        <v>0.2436727243225702</v>
      </c>
      <c r="I62" s="223">
        <f t="shared" si="1"/>
        <v>102.91217880035339</v>
      </c>
      <c r="J62" s="175"/>
      <c r="K62" s="175"/>
      <c r="L62" s="175"/>
      <c r="N62" s="177"/>
    </row>
    <row r="63" spans="1:12" ht="14.25">
      <c r="A63" s="184" t="s">
        <v>67</v>
      </c>
      <c r="B63" s="180">
        <v>54542.26</v>
      </c>
      <c r="C63" s="180">
        <v>68289.17</v>
      </c>
      <c r="D63" s="180">
        <v>63666.86</v>
      </c>
      <c r="E63" s="181">
        <v>60127.93</v>
      </c>
      <c r="F63" s="181">
        <v>66713.89</v>
      </c>
      <c r="G63" s="181"/>
      <c r="H63" s="223">
        <f t="shared" si="0"/>
        <v>0.22315961971506126</v>
      </c>
      <c r="I63" s="223">
        <f t="shared" si="1"/>
        <v>110.95324585429765</v>
      </c>
      <c r="J63" s="175"/>
      <c r="K63" s="175"/>
      <c r="L63" s="175"/>
    </row>
    <row r="64" spans="1:12" ht="14.25">
      <c r="A64" s="184" t="s">
        <v>68</v>
      </c>
      <c r="B64" s="179">
        <v>63300</v>
      </c>
      <c r="C64" s="181">
        <v>73178</v>
      </c>
      <c r="D64" s="181">
        <v>74400</v>
      </c>
      <c r="E64" s="181">
        <v>74100</v>
      </c>
      <c r="F64" s="181">
        <v>77000</v>
      </c>
      <c r="G64" s="181"/>
      <c r="H64" s="223">
        <f t="shared" si="0"/>
        <v>0.21642969984202212</v>
      </c>
      <c r="I64" s="223">
        <f t="shared" si="1"/>
        <v>103.91363022941971</v>
      </c>
      <c r="J64" s="175"/>
      <c r="K64" s="175"/>
      <c r="L64" s="175"/>
    </row>
    <row r="65" spans="1:9" ht="12">
      <c r="A65" s="224" t="s">
        <v>546</v>
      </c>
      <c r="B65" s="180">
        <v>2673.1</v>
      </c>
      <c r="C65" s="180">
        <v>3540.62</v>
      </c>
      <c r="D65" s="179">
        <v>3219</v>
      </c>
      <c r="E65" s="179" t="s">
        <v>27</v>
      </c>
      <c r="F65" s="225">
        <v>3219</v>
      </c>
      <c r="G65" s="179"/>
      <c r="H65" s="226">
        <f t="shared" si="0"/>
        <v>0.20421981968500996</v>
      </c>
      <c r="I65" s="223"/>
    </row>
    <row r="66" spans="1:10" ht="14.25">
      <c r="A66" s="184" t="s">
        <v>56</v>
      </c>
      <c r="B66" s="180">
        <v>5500</v>
      </c>
      <c r="C66" s="180">
        <v>6982</v>
      </c>
      <c r="D66" s="179">
        <v>6688</v>
      </c>
      <c r="E66" s="179">
        <v>6366</v>
      </c>
      <c r="F66" s="179">
        <v>6614</v>
      </c>
      <c r="G66" s="179"/>
      <c r="H66" s="223">
        <f t="shared" si="0"/>
        <v>0.20254545454545456</v>
      </c>
      <c r="I66" s="223">
        <f t="shared" si="1"/>
        <v>103.8956958843858</v>
      </c>
      <c r="J66" s="176"/>
    </row>
    <row r="67" spans="1:9" ht="14.25">
      <c r="A67" s="184" t="s">
        <v>47</v>
      </c>
      <c r="B67" s="180">
        <v>8910</v>
      </c>
      <c r="C67" s="180">
        <v>12225.53</v>
      </c>
      <c r="D67" s="179">
        <v>10986.97</v>
      </c>
      <c r="E67" s="179">
        <v>11288.33</v>
      </c>
      <c r="F67" s="179">
        <v>10667.3484</v>
      </c>
      <c r="G67" s="179"/>
      <c r="H67" s="223">
        <f t="shared" si="0"/>
        <v>0.19723326599326607</v>
      </c>
      <c r="I67" s="223">
        <f t="shared" si="1"/>
        <v>94.49890639270822</v>
      </c>
    </row>
    <row r="68" spans="1:9" ht="14.25">
      <c r="A68" s="184" t="s">
        <v>45</v>
      </c>
      <c r="B68" s="180">
        <v>4783.9</v>
      </c>
      <c r="C68" s="180">
        <v>6529.12</v>
      </c>
      <c r="D68" s="180">
        <v>6163.7</v>
      </c>
      <c r="E68" s="180">
        <v>5404.16</v>
      </c>
      <c r="F68" s="180">
        <v>5528.875</v>
      </c>
      <c r="G68" s="180"/>
      <c r="H68" s="223">
        <f t="shared" si="0"/>
        <v>0.1557254541273857</v>
      </c>
      <c r="I68" s="223">
        <f t="shared" si="1"/>
        <v>102.30775920772147</v>
      </c>
    </row>
    <row r="69" spans="1:9" ht="14.25">
      <c r="A69" s="184" t="s">
        <v>50</v>
      </c>
      <c r="B69" s="180">
        <v>14321</v>
      </c>
      <c r="C69" s="180">
        <v>18963.46</v>
      </c>
      <c r="D69" s="179">
        <v>17020.16</v>
      </c>
      <c r="E69" s="179">
        <v>15880.9954</v>
      </c>
      <c r="F69" s="179">
        <v>16100.321</v>
      </c>
      <c r="G69" s="179"/>
      <c r="H69" s="223">
        <f t="shared" si="0"/>
        <v>0.12424558340897982</v>
      </c>
      <c r="I69" s="223">
        <f t="shared" si="1"/>
        <v>101.38105700855502</v>
      </c>
    </row>
    <row r="70" spans="1:9" ht="14.25">
      <c r="A70" s="184" t="s">
        <v>55</v>
      </c>
      <c r="B70" s="180">
        <v>14304</v>
      </c>
      <c r="C70" s="180">
        <v>14391.96</v>
      </c>
      <c r="D70" s="179">
        <v>14822.07</v>
      </c>
      <c r="E70" s="179">
        <v>15346.7</v>
      </c>
      <c r="F70" s="179">
        <v>15943</v>
      </c>
      <c r="G70" s="179"/>
      <c r="H70" s="223">
        <f t="shared" si="0"/>
        <v>0.11458333333333333</v>
      </c>
      <c r="I70" s="223">
        <f t="shared" si="1"/>
        <v>103.88552587852762</v>
      </c>
    </row>
    <row r="71" spans="1:9" ht="14.25">
      <c r="A71" s="184" t="s">
        <v>57</v>
      </c>
      <c r="B71" s="180">
        <v>259.7</v>
      </c>
      <c r="C71" s="180">
        <v>447.9</v>
      </c>
      <c r="D71" s="180">
        <v>384.88</v>
      </c>
      <c r="E71" s="180">
        <v>349.61</v>
      </c>
      <c r="F71" s="180">
        <v>281.339</v>
      </c>
      <c r="G71" s="180"/>
      <c r="H71" s="223">
        <f t="shared" si="0"/>
        <v>0.08332306507508667</v>
      </c>
      <c r="I71" s="223">
        <f t="shared" si="1"/>
        <v>80.4722404965533</v>
      </c>
    </row>
    <row r="72" spans="1:9" ht="14.25">
      <c r="A72" s="184" t="s">
        <v>58</v>
      </c>
      <c r="B72" s="182">
        <v>5902</v>
      </c>
      <c r="C72" s="180">
        <v>5856</v>
      </c>
      <c r="D72" s="179">
        <v>5575.42</v>
      </c>
      <c r="E72" s="179">
        <v>4972.42</v>
      </c>
      <c r="F72" s="179">
        <v>5984.776</v>
      </c>
      <c r="G72" s="179"/>
      <c r="H72" s="223">
        <f t="shared" si="0"/>
        <v>0.014025076245340535</v>
      </c>
      <c r="I72" s="223">
        <f t="shared" si="1"/>
        <v>120.35942257492327</v>
      </c>
    </row>
    <row r="73" spans="1:9" ht="12">
      <c r="A73" s="184" t="s">
        <v>490</v>
      </c>
      <c r="B73" s="180">
        <v>0</v>
      </c>
      <c r="C73" s="180">
        <v>0</v>
      </c>
      <c r="D73" s="180" t="s">
        <v>27</v>
      </c>
      <c r="E73" s="180" t="s">
        <v>27</v>
      </c>
      <c r="F73" s="227">
        <v>0</v>
      </c>
      <c r="G73" s="227"/>
      <c r="H73" s="226">
        <v>0</v>
      </c>
      <c r="I73" s="223"/>
    </row>
    <row r="74" spans="1:9" ht="12">
      <c r="A74" s="185" t="s">
        <v>488</v>
      </c>
      <c r="B74" s="183">
        <v>9329</v>
      </c>
      <c r="C74" s="183">
        <v>6051.08</v>
      </c>
      <c r="D74" s="183">
        <v>11448.9</v>
      </c>
      <c r="E74" s="183">
        <v>8923.43</v>
      </c>
      <c r="F74" s="228">
        <v>8923.43</v>
      </c>
      <c r="G74" s="183"/>
      <c r="H74" s="226">
        <v>0</v>
      </c>
      <c r="I74" s="223"/>
    </row>
    <row r="75" spans="1:9" ht="14.25">
      <c r="A75" s="184" t="s">
        <v>51</v>
      </c>
      <c r="B75" s="182">
        <v>65864.99</v>
      </c>
      <c r="C75" s="180">
        <v>49868.83</v>
      </c>
      <c r="D75" s="179">
        <v>49685.74</v>
      </c>
      <c r="E75" s="179">
        <v>47388.045</v>
      </c>
      <c r="F75" s="179">
        <v>52914.2</v>
      </c>
      <c r="G75" s="179"/>
      <c r="H75" s="223">
        <f>(F75-B75)/B75</f>
        <v>-0.19662631088230648</v>
      </c>
      <c r="I75" s="223">
        <f t="shared" si="1"/>
        <v>111.66149605876333</v>
      </c>
    </row>
    <row r="76" spans="1:9" ht="12">
      <c r="A76" s="184" t="s">
        <v>470</v>
      </c>
      <c r="B76" s="180">
        <v>2244.93</v>
      </c>
      <c r="C76" s="180">
        <v>1182.21</v>
      </c>
      <c r="D76" s="179">
        <v>1359.1</v>
      </c>
      <c r="E76" s="179" t="s">
        <v>27</v>
      </c>
      <c r="F76" s="225">
        <v>1359.1</v>
      </c>
      <c r="G76" s="225"/>
      <c r="H76" s="226">
        <f>(F76-B76)/B76</f>
        <v>-0.3945913681050189</v>
      </c>
      <c r="I76" s="223"/>
    </row>
    <row r="77" spans="1:9" ht="14.25">
      <c r="A77" s="184" t="s">
        <v>54</v>
      </c>
      <c r="B77" s="180">
        <v>20.58</v>
      </c>
      <c r="C77" s="180">
        <v>10.95</v>
      </c>
      <c r="D77" s="179">
        <v>9.37</v>
      </c>
      <c r="E77" s="179">
        <v>8.62</v>
      </c>
      <c r="F77" s="179">
        <v>10.033</v>
      </c>
      <c r="G77" s="179"/>
      <c r="H77" s="223">
        <f>(F77-B77)/B77</f>
        <v>-0.5124878522837706</v>
      </c>
      <c r="I77" s="223">
        <f t="shared" si="1"/>
        <v>116.39211136890951</v>
      </c>
    </row>
    <row r="79" ht="14.25">
      <c r="A79" s="10" t="s">
        <v>451</v>
      </c>
    </row>
    <row r="80" spans="1:2" ht="14.25">
      <c r="A80" s="10" t="s">
        <v>27</v>
      </c>
      <c r="B80" s="10" t="s">
        <v>452</v>
      </c>
    </row>
  </sheetData>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57"/>
  <sheetViews>
    <sheetView showGridLines="0" workbookViewId="0" topLeftCell="A9">
      <selection activeCell="A49" sqref="A49"/>
    </sheetView>
  </sheetViews>
  <sheetFormatPr defaultColWidth="8.125" defaultRowHeight="14.25"/>
  <cols>
    <col min="1" max="1" width="9.625" style="16" customWidth="1"/>
    <col min="2" max="2" width="13.625" style="16" customWidth="1"/>
    <col min="3" max="3" width="7.625" style="16" customWidth="1"/>
    <col min="4" max="4" width="9.875" style="16" bestFit="1" customWidth="1"/>
    <col min="5" max="20" width="7.625" style="16" customWidth="1"/>
    <col min="21" max="23" width="6.875" style="16" customWidth="1"/>
    <col min="24" max="26" width="8.625" style="16" bestFit="1" customWidth="1"/>
    <col min="27" max="16384" width="8.125" style="16" customWidth="1"/>
  </cols>
  <sheetData>
    <row r="1" s="17" customFormat="1" ht="12"/>
    <row r="2" spans="2:34" s="17" customFormat="1" ht="12">
      <c r="B2" s="19" t="s">
        <v>497</v>
      </c>
      <c r="C2" s="19"/>
      <c r="D2" s="19"/>
      <c r="E2" s="19"/>
      <c r="F2" s="19"/>
      <c r="G2" s="19"/>
      <c r="H2" s="19"/>
      <c r="I2" s="19"/>
      <c r="J2" s="19"/>
      <c r="K2" s="19"/>
      <c r="L2" s="19"/>
      <c r="M2" s="143"/>
      <c r="N2" s="143"/>
      <c r="O2" s="143"/>
      <c r="P2" s="144"/>
      <c r="Q2" s="23"/>
      <c r="R2" s="23"/>
      <c r="S2" s="23"/>
      <c r="T2" s="23"/>
      <c r="U2" s="23"/>
      <c r="V2" s="19"/>
      <c r="W2" s="19"/>
      <c r="X2" s="19"/>
      <c r="Y2" s="19"/>
      <c r="Z2" s="19"/>
      <c r="AA2" s="19"/>
      <c r="AB2" s="19"/>
      <c r="AC2" s="19"/>
      <c r="AD2" s="19"/>
      <c r="AE2" s="19"/>
      <c r="AF2" s="19"/>
      <c r="AG2" s="19"/>
      <c r="AH2" s="19"/>
    </row>
    <row r="3" spans="2:35" s="17" customFormat="1" ht="12">
      <c r="B3" s="161" t="s">
        <v>33</v>
      </c>
      <c r="C3" s="161"/>
      <c r="D3" s="20"/>
      <c r="E3" s="161"/>
      <c r="F3" s="161"/>
      <c r="G3" s="161"/>
      <c r="H3" s="161"/>
      <c r="I3" s="161"/>
      <c r="J3" s="161"/>
      <c r="K3" s="161"/>
      <c r="L3" s="161"/>
      <c r="M3" s="161"/>
      <c r="N3" s="161"/>
      <c r="O3" s="161"/>
      <c r="P3" s="23"/>
      <c r="Q3" s="23"/>
      <c r="R3" s="23"/>
      <c r="S3" s="23"/>
      <c r="T3" s="23"/>
      <c r="U3" s="23"/>
      <c r="V3" s="161"/>
      <c r="W3" s="161"/>
      <c r="X3" s="161"/>
      <c r="Y3" s="161"/>
      <c r="Z3" s="161"/>
      <c r="AA3" s="161"/>
      <c r="AB3" s="161"/>
      <c r="AC3" s="161"/>
      <c r="AD3" s="161"/>
      <c r="AE3" s="161"/>
      <c r="AF3" s="161"/>
      <c r="AG3" s="161"/>
      <c r="AH3" s="161"/>
      <c r="AI3" s="161"/>
    </row>
    <row r="4" spans="2:21" s="17" customFormat="1" ht="12">
      <c r="B4" s="16"/>
      <c r="D4" s="24"/>
      <c r="G4" s="25"/>
      <c r="H4" s="25"/>
      <c r="I4" s="25"/>
      <c r="J4" s="25"/>
      <c r="K4" s="25"/>
      <c r="N4" s="19"/>
      <c r="O4" s="19"/>
      <c r="P4" s="23"/>
      <c r="Q4" s="23"/>
      <c r="R4" s="23"/>
      <c r="S4" s="23"/>
      <c r="T4" s="23"/>
      <c r="U4" s="23"/>
    </row>
    <row r="5" ht="12">
      <c r="B5" s="16" t="s">
        <v>498</v>
      </c>
    </row>
    <row r="6" ht="12">
      <c r="B6" s="16" t="s">
        <v>85</v>
      </c>
    </row>
    <row r="7" ht="12"/>
    <row r="8" ht="12"/>
    <row r="9" ht="12"/>
    <row r="10" ht="12"/>
    <row r="11" ht="12"/>
    <row r="12" spans="3:23" ht="12">
      <c r="C12" s="26"/>
      <c r="D12" s="26"/>
      <c r="F12" s="26"/>
      <c r="G12" s="26"/>
      <c r="H12" s="26"/>
      <c r="I12" s="26"/>
      <c r="J12" s="26"/>
      <c r="K12" s="26"/>
      <c r="L12" s="26"/>
      <c r="M12" s="26"/>
      <c r="N12" s="26"/>
      <c r="O12" s="26"/>
      <c r="P12" s="21"/>
      <c r="Q12" s="21"/>
      <c r="R12" s="21"/>
      <c r="S12" s="21"/>
      <c r="T12" s="21"/>
      <c r="U12" s="21"/>
      <c r="V12" s="26"/>
      <c r="W12" s="26"/>
    </row>
    <row r="13" spans="3:23" ht="12">
      <c r="C13" s="26"/>
      <c r="D13" s="26"/>
      <c r="E13" s="26"/>
      <c r="F13" s="26"/>
      <c r="G13" s="26"/>
      <c r="H13" s="26"/>
      <c r="I13" s="26"/>
      <c r="J13" s="26"/>
      <c r="K13" s="26"/>
      <c r="L13" s="26"/>
      <c r="M13" s="26"/>
      <c r="N13" s="26"/>
      <c r="O13" s="26"/>
      <c r="P13" s="26"/>
      <c r="Q13" s="26"/>
      <c r="R13" s="26"/>
      <c r="S13" s="26"/>
      <c r="T13" s="26"/>
      <c r="U13" s="21"/>
      <c r="V13" s="26"/>
      <c r="W13" s="26"/>
    </row>
    <row r="14" spans="3:23" ht="12">
      <c r="C14" s="26"/>
      <c r="D14" s="26"/>
      <c r="E14" s="26"/>
      <c r="F14" s="26"/>
      <c r="G14" s="26"/>
      <c r="H14" s="26"/>
      <c r="I14" s="26"/>
      <c r="J14" s="26"/>
      <c r="K14" s="26"/>
      <c r="L14" s="26"/>
      <c r="M14" s="26"/>
      <c r="N14" s="26"/>
      <c r="O14" s="26"/>
      <c r="P14" s="26"/>
      <c r="Q14" s="26"/>
      <c r="R14" s="26"/>
      <c r="S14" s="26"/>
      <c r="T14" s="26"/>
      <c r="U14" s="21"/>
      <c r="V14" s="26"/>
      <c r="W14" s="26"/>
    </row>
    <row r="15" spans="3:23" ht="12">
      <c r="C15" s="26"/>
      <c r="D15" s="26"/>
      <c r="E15" s="26"/>
      <c r="F15" s="26"/>
      <c r="G15" s="26"/>
      <c r="H15" s="26"/>
      <c r="I15" s="26"/>
      <c r="J15" s="26"/>
      <c r="K15" s="26"/>
      <c r="L15" s="26"/>
      <c r="M15" s="26"/>
      <c r="N15" s="26"/>
      <c r="O15" s="26"/>
      <c r="P15" s="26"/>
      <c r="Q15" s="26"/>
      <c r="R15" s="26"/>
      <c r="S15" s="26"/>
      <c r="T15" s="26"/>
      <c r="U15" s="26"/>
      <c r="V15" s="26"/>
      <c r="W15" s="26"/>
    </row>
    <row r="16" spans="15:16" ht="12">
      <c r="O16" s="13"/>
      <c r="P16" s="13"/>
    </row>
    <row r="17" ht="12"/>
    <row r="18" ht="12"/>
    <row r="19" ht="12"/>
    <row r="20" ht="12"/>
    <row r="21" ht="12"/>
    <row r="22" ht="12"/>
    <row r="23" ht="12"/>
    <row r="24" ht="12"/>
    <row r="25" ht="12"/>
    <row r="26" ht="12"/>
    <row r="27" ht="12"/>
    <row r="28" ht="39.75" customHeight="1"/>
    <row r="29" ht="12"/>
    <row r="30" ht="12"/>
    <row r="31" ht="12"/>
    <row r="32" ht="12"/>
    <row r="33" spans="2:23" ht="12">
      <c r="B33" s="26"/>
      <c r="C33" s="26"/>
      <c r="D33" s="26"/>
      <c r="E33" s="26"/>
      <c r="F33" s="26"/>
      <c r="G33" s="26"/>
      <c r="H33" s="26"/>
      <c r="I33" s="26"/>
      <c r="J33" s="26"/>
      <c r="K33" s="26"/>
      <c r="L33" s="26"/>
      <c r="M33" s="26"/>
      <c r="N33" s="26"/>
      <c r="O33" s="26"/>
      <c r="P33" s="26"/>
      <c r="Q33" s="26"/>
      <c r="R33" s="26"/>
      <c r="S33" s="26"/>
      <c r="T33" s="26"/>
      <c r="U33" s="26"/>
      <c r="V33" s="26"/>
      <c r="W33" s="26"/>
    </row>
    <row r="34" spans="1:23" ht="12">
      <c r="A34" s="22"/>
      <c r="B34" s="26"/>
      <c r="C34" s="26"/>
      <c r="D34" s="26"/>
      <c r="E34" s="26"/>
      <c r="F34" s="26"/>
      <c r="G34" s="26"/>
      <c r="H34" s="26"/>
      <c r="I34" s="26"/>
      <c r="J34" s="26"/>
      <c r="K34" s="26"/>
      <c r="L34" s="26"/>
      <c r="M34" s="26"/>
      <c r="N34" s="26"/>
      <c r="O34" s="26"/>
      <c r="P34" s="26"/>
      <c r="Q34" s="26"/>
      <c r="R34" s="26"/>
      <c r="S34" s="26"/>
      <c r="T34" s="26"/>
      <c r="U34" s="26"/>
      <c r="V34" s="26"/>
      <c r="W34" s="26"/>
    </row>
    <row r="35" spans="4:23" ht="12">
      <c r="D35" s="26"/>
      <c r="E35" s="26"/>
      <c r="F35" s="26"/>
      <c r="G35" s="26"/>
      <c r="H35" s="26"/>
      <c r="I35" s="26"/>
      <c r="J35" s="26"/>
      <c r="K35" s="26"/>
      <c r="L35" s="26"/>
      <c r="M35" s="26"/>
      <c r="N35" s="26"/>
      <c r="O35" s="26"/>
      <c r="P35" s="26"/>
      <c r="Q35" s="26"/>
      <c r="R35" s="26"/>
      <c r="S35" s="26"/>
      <c r="T35" s="26"/>
      <c r="U35" s="26"/>
      <c r="V35" s="26"/>
      <c r="W35" s="26"/>
    </row>
    <row r="36" spans="3:21" s="17" customFormat="1" ht="12">
      <c r="C36" s="27"/>
      <c r="M36" s="27"/>
      <c r="N36" s="19"/>
      <c r="O36" s="19"/>
      <c r="P36" s="19"/>
      <c r="Q36" s="19"/>
      <c r="R36" s="19"/>
      <c r="S36" s="19"/>
      <c r="T36" s="19"/>
      <c r="U36" s="19"/>
    </row>
    <row r="37" ht="12"/>
    <row r="38" ht="12"/>
    <row r="39" ht="12"/>
    <row r="40" ht="12"/>
    <row r="41" ht="12"/>
    <row r="42" ht="12"/>
    <row r="43" spans="4:23" ht="14.25">
      <c r="D43" s="26"/>
      <c r="E43" s="26"/>
      <c r="F43" s="26"/>
      <c r="G43" s="26"/>
      <c r="H43" s="26"/>
      <c r="I43" s="26"/>
      <c r="J43" s="26"/>
      <c r="K43" s="26"/>
      <c r="L43" s="26"/>
      <c r="M43" s="26"/>
      <c r="N43" s="26"/>
      <c r="O43" s="26"/>
      <c r="P43" s="26"/>
      <c r="Q43" s="26"/>
      <c r="R43" s="26"/>
      <c r="S43" s="26"/>
      <c r="T43" s="26"/>
      <c r="U43" s="26"/>
      <c r="V43" s="26"/>
      <c r="W43" s="26"/>
    </row>
    <row r="44" spans="4:23" ht="14.25">
      <c r="D44" s="26"/>
      <c r="E44" s="26"/>
      <c r="F44" s="26"/>
      <c r="G44" s="26"/>
      <c r="H44" s="26"/>
      <c r="I44" s="26"/>
      <c r="J44" s="26"/>
      <c r="K44" s="26"/>
      <c r="L44" s="26"/>
      <c r="M44" s="26"/>
      <c r="N44" s="26"/>
      <c r="O44" s="26"/>
      <c r="P44" s="26"/>
      <c r="Q44" s="26"/>
      <c r="R44" s="26"/>
      <c r="S44" s="26"/>
      <c r="T44" s="26"/>
      <c r="U44" s="26"/>
      <c r="V44" s="26"/>
      <c r="W44" s="26"/>
    </row>
    <row r="45" spans="2:23" ht="14.25">
      <c r="B45" s="5"/>
      <c r="C45" s="5"/>
      <c r="D45" s="5"/>
      <c r="E45" s="5"/>
      <c r="F45" s="5"/>
      <c r="G45" s="5"/>
      <c r="H45" s="5"/>
      <c r="I45" s="5"/>
      <c r="J45" s="5"/>
      <c r="K45" s="5"/>
      <c r="L45" s="5"/>
      <c r="M45" s="5"/>
      <c r="N45" s="5"/>
      <c r="O45" s="5"/>
      <c r="P45" s="5"/>
      <c r="Q45" s="5"/>
      <c r="R45" s="5"/>
      <c r="S45" s="5"/>
      <c r="T45" s="5"/>
      <c r="U45" s="5"/>
      <c r="V45" s="5"/>
      <c r="W45" s="28"/>
    </row>
    <row r="46" spans="2:23" ht="14.25">
      <c r="B46" s="10" t="s">
        <v>79</v>
      </c>
      <c r="C46" s="10" t="s">
        <v>455</v>
      </c>
      <c r="D46" s="5"/>
      <c r="E46" s="5"/>
      <c r="F46" s="5"/>
      <c r="G46" s="5"/>
      <c r="H46" s="5"/>
      <c r="I46" s="5"/>
      <c r="J46" s="5"/>
      <c r="K46" s="5"/>
      <c r="L46" s="5"/>
      <c r="M46" s="5"/>
      <c r="N46" s="5"/>
      <c r="O46" s="5"/>
      <c r="P46" s="5"/>
      <c r="Q46" s="5"/>
      <c r="R46" s="5"/>
      <c r="S46" s="5"/>
      <c r="T46" s="5"/>
      <c r="U46" s="5"/>
      <c r="V46" s="5"/>
      <c r="W46" s="18"/>
    </row>
    <row r="47" spans="2:23" ht="14.25">
      <c r="B47" s="10" t="s">
        <v>77</v>
      </c>
      <c r="C47" s="10" t="s">
        <v>78</v>
      </c>
      <c r="D47" s="5"/>
      <c r="E47" s="5"/>
      <c r="F47" s="5"/>
      <c r="G47" s="5"/>
      <c r="H47" s="5"/>
      <c r="I47" s="5"/>
      <c r="J47" s="5"/>
      <c r="K47" s="5"/>
      <c r="L47" s="5"/>
      <c r="M47" s="5"/>
      <c r="N47" s="5"/>
      <c r="O47" s="5"/>
      <c r="P47" s="5"/>
      <c r="Q47" s="5"/>
      <c r="R47" s="5"/>
      <c r="S47" s="5"/>
      <c r="T47" s="5"/>
      <c r="U47" s="5"/>
      <c r="V47" s="5"/>
      <c r="W47" s="26"/>
    </row>
    <row r="48" spans="2:23" ht="14.25">
      <c r="B48" s="5"/>
      <c r="C48" s="5"/>
      <c r="D48" s="5"/>
      <c r="E48" s="5"/>
      <c r="F48" s="5"/>
      <c r="G48" s="5"/>
      <c r="H48" s="5"/>
      <c r="I48" s="5"/>
      <c r="J48" s="5"/>
      <c r="K48" s="5"/>
      <c r="L48" s="5"/>
      <c r="M48" s="5"/>
      <c r="N48" s="5"/>
      <c r="O48" s="5"/>
      <c r="P48" s="5"/>
      <c r="Q48" s="5"/>
      <c r="R48" s="5"/>
      <c r="S48" s="5"/>
      <c r="T48" s="5"/>
      <c r="U48" s="5"/>
      <c r="V48" s="5"/>
      <c r="W48" s="26"/>
    </row>
    <row r="49" spans="2:25" ht="14.25">
      <c r="B49" s="9" t="s">
        <v>448</v>
      </c>
      <c r="C49" s="9" t="s">
        <v>456</v>
      </c>
      <c r="D49" s="162" t="s">
        <v>0</v>
      </c>
      <c r="E49" s="162" t="s">
        <v>1</v>
      </c>
      <c r="F49" s="162" t="s">
        <v>2</v>
      </c>
      <c r="G49" s="162" t="s">
        <v>3</v>
      </c>
      <c r="H49" s="162" t="s">
        <v>4</v>
      </c>
      <c r="I49" s="162" t="s">
        <v>5</v>
      </c>
      <c r="J49" s="162" t="s">
        <v>6</v>
      </c>
      <c r="K49" s="162" t="s">
        <v>7</v>
      </c>
      <c r="L49" s="162" t="s">
        <v>8</v>
      </c>
      <c r="M49" s="162" t="s">
        <v>9</v>
      </c>
      <c r="N49" s="162" t="s">
        <v>10</v>
      </c>
      <c r="O49" s="162" t="s">
        <v>11</v>
      </c>
      <c r="P49" s="162" t="s">
        <v>28</v>
      </c>
      <c r="Q49" s="162" t="s">
        <v>29</v>
      </c>
      <c r="R49" s="162" t="s">
        <v>73</v>
      </c>
      <c r="S49" s="162" t="s">
        <v>92</v>
      </c>
      <c r="T49" s="162" t="s">
        <v>449</v>
      </c>
      <c r="U49" s="162" t="s">
        <v>450</v>
      </c>
      <c r="V49" s="162" t="s">
        <v>453</v>
      </c>
      <c r="W49" s="162" t="s">
        <v>473</v>
      </c>
      <c r="X49" s="193">
        <v>2020</v>
      </c>
      <c r="Y49" s="195">
        <v>2021</v>
      </c>
    </row>
    <row r="50" spans="2:25" ht="14.25">
      <c r="B50" s="9" t="s">
        <v>32</v>
      </c>
      <c r="C50" s="44" t="s">
        <v>464</v>
      </c>
      <c r="D50" s="164">
        <v>273708.71</v>
      </c>
      <c r="E50" s="164">
        <v>247927.64</v>
      </c>
      <c r="F50" s="164">
        <v>259697.13</v>
      </c>
      <c r="G50" s="164">
        <v>271240.94</v>
      </c>
      <c r="H50" s="164">
        <v>275221.32</v>
      </c>
      <c r="I50" s="164">
        <v>309241.23</v>
      </c>
      <c r="J50" s="164">
        <v>279932.18</v>
      </c>
      <c r="K50" s="164">
        <v>320549.24</v>
      </c>
      <c r="L50" s="164">
        <v>277875.08</v>
      </c>
      <c r="M50" s="164">
        <v>254475.27</v>
      </c>
      <c r="N50" s="164">
        <v>282666.21</v>
      </c>
      <c r="O50" s="164">
        <v>281094.46</v>
      </c>
      <c r="P50" s="164">
        <v>267696.56</v>
      </c>
      <c r="Q50" s="164">
        <v>272287.63</v>
      </c>
      <c r="R50" s="164">
        <v>286089.83</v>
      </c>
      <c r="S50" s="164">
        <v>294394.352091</v>
      </c>
      <c r="T50" s="192">
        <v>297882.164968</v>
      </c>
      <c r="U50" s="192">
        <v>305749.122909</v>
      </c>
      <c r="V50" s="164">
        <v>335017.6913866099</v>
      </c>
      <c r="W50" s="164">
        <v>339682.62170639005</v>
      </c>
      <c r="X50" s="194">
        <v>332767.31225045</v>
      </c>
      <c r="Y50" s="192">
        <v>349057.82698371995</v>
      </c>
    </row>
    <row r="51" spans="2:25" ht="14.25">
      <c r="B51" s="9" t="s">
        <v>31</v>
      </c>
      <c r="C51" s="44" t="s">
        <v>464</v>
      </c>
      <c r="D51" s="164">
        <v>130263.95</v>
      </c>
      <c r="E51" s="164">
        <v>125897.13</v>
      </c>
      <c r="F51" s="164">
        <v>125005.07</v>
      </c>
      <c r="G51" s="164">
        <v>131463.4</v>
      </c>
      <c r="H51" s="164">
        <v>133255.74</v>
      </c>
      <c r="I51" s="164">
        <v>129742.36</v>
      </c>
      <c r="J51" s="164">
        <v>133909.22</v>
      </c>
      <c r="K51" s="164">
        <v>132943.76</v>
      </c>
      <c r="L51" s="164">
        <v>133569.64</v>
      </c>
      <c r="M51" s="164">
        <v>125717.1</v>
      </c>
      <c r="N51" s="164">
        <v>136399.97</v>
      </c>
      <c r="O51" s="164">
        <v>144552.93</v>
      </c>
      <c r="P51" s="164">
        <v>148388.3</v>
      </c>
      <c r="Q51" s="164">
        <v>149780.59</v>
      </c>
      <c r="R51" s="164">
        <v>147067.34</v>
      </c>
      <c r="S51" s="164">
        <v>145606.8474857</v>
      </c>
      <c r="T51" s="192">
        <v>147402.9133067</v>
      </c>
      <c r="U51" s="192">
        <v>146789.2166667</v>
      </c>
      <c r="V51" s="164">
        <v>160344.16247873</v>
      </c>
      <c r="W51" s="164">
        <v>158476.40781883002</v>
      </c>
      <c r="X51" s="194">
        <v>148074.2399918</v>
      </c>
      <c r="Y51" s="192">
        <v>156537.28969851002</v>
      </c>
    </row>
    <row r="52" spans="2:25" ht="14.25">
      <c r="B52" s="9" t="s">
        <v>469</v>
      </c>
      <c r="C52" s="163" t="s">
        <v>468</v>
      </c>
      <c r="D52" s="164">
        <f aca="true" t="shared" si="0" ref="D52:Y52">D50+D51</f>
        <v>403972.66000000003</v>
      </c>
      <c r="E52" s="164">
        <f t="shared" si="0"/>
        <v>373824.77</v>
      </c>
      <c r="F52" s="164">
        <f t="shared" si="0"/>
        <v>384702.2</v>
      </c>
      <c r="G52" s="164">
        <f t="shared" si="0"/>
        <v>402704.33999999997</v>
      </c>
      <c r="H52" s="164">
        <f t="shared" si="0"/>
        <v>408477.06</v>
      </c>
      <c r="I52" s="164">
        <f t="shared" si="0"/>
        <v>438983.58999999997</v>
      </c>
      <c r="J52" s="164">
        <f t="shared" si="0"/>
        <v>413841.4</v>
      </c>
      <c r="K52" s="164">
        <f t="shared" si="0"/>
        <v>453493</v>
      </c>
      <c r="L52" s="164">
        <f t="shared" si="0"/>
        <v>411444.72000000003</v>
      </c>
      <c r="M52" s="164">
        <f t="shared" si="0"/>
        <v>380192.37</v>
      </c>
      <c r="N52" s="164">
        <f t="shared" si="0"/>
        <v>419066.18000000005</v>
      </c>
      <c r="O52" s="164">
        <f t="shared" si="0"/>
        <v>425647.39</v>
      </c>
      <c r="P52" s="164">
        <f t="shared" si="0"/>
        <v>416084.86</v>
      </c>
      <c r="Q52" s="164">
        <f t="shared" si="0"/>
        <v>422068.22</v>
      </c>
      <c r="R52" s="164">
        <f t="shared" si="0"/>
        <v>433157.17000000004</v>
      </c>
      <c r="S52" s="164">
        <f t="shared" si="0"/>
        <v>440001.1995767</v>
      </c>
      <c r="T52" s="192">
        <v>445175.983546</v>
      </c>
      <c r="U52" s="192">
        <v>464421.998486</v>
      </c>
      <c r="V52" s="164">
        <f t="shared" si="0"/>
        <v>495361.8538653399</v>
      </c>
      <c r="W52" s="164">
        <f t="shared" si="0"/>
        <v>498159.02952522004</v>
      </c>
      <c r="X52" s="194">
        <f t="shared" si="0"/>
        <v>480841.55224225</v>
      </c>
      <c r="Y52" s="164">
        <f t="shared" si="0"/>
        <v>505595.11668223</v>
      </c>
    </row>
    <row r="54" spans="4:25" ht="14.25">
      <c r="D54" s="16">
        <f aca="true" t="shared" si="1" ref="D54:W54">D50/D52</f>
        <v>0.677542658456144</v>
      </c>
      <c r="E54" s="16">
        <f t="shared" si="1"/>
        <v>0.6632188658873515</v>
      </c>
      <c r="F54" s="16">
        <f t="shared" si="1"/>
        <v>0.6750601634199128</v>
      </c>
      <c r="G54" s="16">
        <f t="shared" si="1"/>
        <v>0.6735485890219113</v>
      </c>
      <c r="H54" s="16">
        <f t="shared" si="1"/>
        <v>0.6737742383868509</v>
      </c>
      <c r="I54" s="16">
        <f t="shared" si="1"/>
        <v>0.7044482687838058</v>
      </c>
      <c r="J54" s="16">
        <f t="shared" si="1"/>
        <v>0.6764238183999957</v>
      </c>
      <c r="K54" s="16">
        <f t="shared" si="1"/>
        <v>0.7068449568130049</v>
      </c>
      <c r="L54" s="16">
        <f t="shared" si="1"/>
        <v>0.6753643113952221</v>
      </c>
      <c r="M54" s="16">
        <f t="shared" si="1"/>
        <v>0.6693329221730567</v>
      </c>
      <c r="N54" s="16">
        <f t="shared" si="1"/>
        <v>0.6745144883798544</v>
      </c>
      <c r="O54" s="16">
        <f t="shared" si="1"/>
        <v>0.6603927725246947</v>
      </c>
      <c r="P54" s="16">
        <f t="shared" si="1"/>
        <v>0.64337010483871</v>
      </c>
      <c r="Q54" s="16">
        <f t="shared" si="1"/>
        <v>0.6451270602652813</v>
      </c>
      <c r="R54" s="16">
        <f t="shared" si="1"/>
        <v>0.6604758037365513</v>
      </c>
      <c r="S54" s="16">
        <f t="shared" si="1"/>
        <v>0.6690762488243668</v>
      </c>
      <c r="T54" s="16">
        <f t="shared" si="1"/>
        <v>0.6691335022056955</v>
      </c>
      <c r="U54" s="16">
        <f t="shared" si="1"/>
        <v>0.6583433254792663</v>
      </c>
      <c r="V54" s="16">
        <f t="shared" si="1"/>
        <v>0.6763090229343371</v>
      </c>
      <c r="W54" s="16">
        <f t="shared" si="1"/>
        <v>0.6818758701014234</v>
      </c>
      <c r="X54" s="16">
        <f>X50/X52</f>
        <v>0.6920519050375257</v>
      </c>
      <c r="Y54" s="16">
        <f>Y50/Y52</f>
        <v>0.6903900284367367</v>
      </c>
    </row>
    <row r="56" spans="4:21" ht="14.25">
      <c r="D56" s="26"/>
      <c r="E56" s="26"/>
      <c r="F56" s="26"/>
      <c r="G56" s="26"/>
      <c r="H56" s="26"/>
      <c r="I56" s="26"/>
      <c r="J56" s="26"/>
      <c r="K56" s="26"/>
      <c r="L56" s="26"/>
      <c r="M56" s="26"/>
      <c r="N56" s="26"/>
      <c r="O56" s="26"/>
      <c r="P56" s="26"/>
      <c r="Q56" s="26"/>
      <c r="R56" s="26"/>
      <c r="S56" s="26"/>
      <c r="T56" s="26"/>
      <c r="U56" s="26"/>
    </row>
    <row r="57" spans="4:21" ht="14.25">
      <c r="D57" s="26"/>
      <c r="E57" s="26"/>
      <c r="F57" s="26"/>
      <c r="G57" s="26"/>
      <c r="H57" s="26"/>
      <c r="I57" s="26"/>
      <c r="J57" s="26"/>
      <c r="K57" s="26"/>
      <c r="L57" s="26"/>
      <c r="M57" s="26"/>
      <c r="N57" s="26"/>
      <c r="O57" s="26"/>
      <c r="P57" s="26"/>
      <c r="Q57" s="26"/>
      <c r="R57" s="26"/>
      <c r="S57" s="26"/>
      <c r="T57" s="26"/>
      <c r="U57" s="26"/>
    </row>
  </sheetData>
  <printOptions/>
  <pageMargins left="0.25" right="0.25" top="0.75" bottom="0.75" header="0.3" footer="0.3"/>
  <pageSetup fitToHeight="1" fitToWidth="1" horizontalDpi="600" verticalDpi="600" orientation="portrait" paperSize="9" scale="1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topLeftCell="A4">
      <selection activeCell="C60" sqref="C60"/>
    </sheetView>
  </sheetViews>
  <sheetFormatPr defaultColWidth="9.125" defaultRowHeight="14.25"/>
  <cols>
    <col min="1" max="12" width="9.125" style="3" customWidth="1"/>
    <col min="13" max="13" width="18.00390625" style="3" customWidth="1"/>
    <col min="14" max="14" width="18.875" style="3" customWidth="1"/>
    <col min="15" max="16384" width="9.125" style="3" customWidth="1"/>
  </cols>
  <sheetData>
    <row r="1" ht="12">
      <c r="B1" s="154" t="s">
        <v>495</v>
      </c>
    </row>
    <row r="2" ht="12">
      <c r="B2" s="155" t="s">
        <v>458</v>
      </c>
    </row>
    <row r="3" ht="12"/>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52" ht="14.25">
      <c r="A52" s="156" t="s">
        <v>75</v>
      </c>
    </row>
    <row r="54" spans="1:8" ht="14.25">
      <c r="A54" s="156" t="s">
        <v>38</v>
      </c>
      <c r="B54" s="156" t="s">
        <v>76</v>
      </c>
      <c r="G54" s="156" t="s">
        <v>38</v>
      </c>
      <c r="H54" s="156" t="s">
        <v>76</v>
      </c>
    </row>
    <row r="55" spans="1:8" ht="14.25">
      <c r="A55" s="156" t="s">
        <v>448</v>
      </c>
      <c r="B55" s="156" t="s">
        <v>414</v>
      </c>
      <c r="G55" s="156" t="s">
        <v>448</v>
      </c>
      <c r="H55" s="156" t="s">
        <v>414</v>
      </c>
    </row>
    <row r="56" spans="1:8" ht="14.25">
      <c r="A56" s="156" t="s">
        <v>77</v>
      </c>
      <c r="B56" s="156" t="s">
        <v>78</v>
      </c>
      <c r="G56" s="156" t="s">
        <v>77</v>
      </c>
      <c r="H56" s="156" t="s">
        <v>78</v>
      </c>
    </row>
    <row r="57" spans="1:8" ht="14.25">
      <c r="A57" s="156" t="s">
        <v>79</v>
      </c>
      <c r="B57" s="156" t="s">
        <v>455</v>
      </c>
      <c r="G57" s="156" t="s">
        <v>79</v>
      </c>
      <c r="H57" s="156" t="s">
        <v>459</v>
      </c>
    </row>
    <row r="59" spans="1:15" ht="14.25">
      <c r="A59" s="44" t="s">
        <v>456</v>
      </c>
      <c r="B59" s="44" t="s">
        <v>0</v>
      </c>
      <c r="C59" s="44">
        <v>2019</v>
      </c>
      <c r="D59" s="44">
        <v>2020</v>
      </c>
      <c r="E59" s="44">
        <v>2021</v>
      </c>
      <c r="G59" s="44" t="s">
        <v>456</v>
      </c>
      <c r="H59" s="44" t="s">
        <v>0</v>
      </c>
      <c r="I59" s="44">
        <v>2019</v>
      </c>
      <c r="J59" s="44">
        <v>2020</v>
      </c>
      <c r="K59" s="44">
        <v>2021</v>
      </c>
      <c r="M59" s="44" t="s">
        <v>460</v>
      </c>
      <c r="N59" s="44" t="s">
        <v>496</v>
      </c>
      <c r="O59" s="44" t="s">
        <v>466</v>
      </c>
    </row>
    <row r="60" spans="1:15" ht="12.5">
      <c r="A60" s="44" t="s">
        <v>547</v>
      </c>
      <c r="B60" s="158">
        <v>403972.66</v>
      </c>
      <c r="C60" s="158">
        <v>498534.56</v>
      </c>
      <c r="D60" s="158">
        <v>488602.57</v>
      </c>
      <c r="E60" s="183">
        <v>507437</v>
      </c>
      <c r="G60" s="44" t="s">
        <v>457</v>
      </c>
      <c r="H60" s="158">
        <v>69682.07</v>
      </c>
      <c r="I60" s="158">
        <v>115008.7</v>
      </c>
      <c r="J60" s="158">
        <v>113759.74</v>
      </c>
      <c r="K60" s="183">
        <v>118531</v>
      </c>
      <c r="M60" s="191">
        <f>H60/B60</f>
        <v>0.1724920443873603</v>
      </c>
      <c r="N60" s="229">
        <f>K60/E60</f>
        <v>0.23358761777324083</v>
      </c>
      <c r="O60" s="191">
        <f>N60-M60</f>
        <v>0.061095573385880536</v>
      </c>
    </row>
    <row r="61" spans="1:15" ht="12.5">
      <c r="A61" s="44"/>
      <c r="B61" s="158"/>
      <c r="C61" s="158"/>
      <c r="D61" s="158"/>
      <c r="E61" s="158"/>
      <c r="G61" s="44"/>
      <c r="H61" s="158"/>
      <c r="I61" s="158"/>
      <c r="J61" s="158"/>
      <c r="K61" s="158"/>
      <c r="M61" s="191"/>
      <c r="N61" s="191"/>
      <c r="O61" s="191"/>
    </row>
    <row r="62" spans="1:15" ht="12.5">
      <c r="A62" s="44" t="s">
        <v>60</v>
      </c>
      <c r="B62" s="159">
        <v>1039</v>
      </c>
      <c r="C62" s="158">
        <v>3067.7</v>
      </c>
      <c r="D62" s="158">
        <v>2965.92</v>
      </c>
      <c r="E62" s="190">
        <v>3010.212</v>
      </c>
      <c r="G62" s="44" t="s">
        <v>60</v>
      </c>
      <c r="H62" s="159">
        <v>160</v>
      </c>
      <c r="I62" s="158">
        <v>2325.7</v>
      </c>
      <c r="J62" s="158">
        <v>2303.52</v>
      </c>
      <c r="K62" s="190">
        <v>2362.278</v>
      </c>
      <c r="M62" s="191">
        <f aca="true" t="shared" si="0" ref="M62:M85">H62/B62</f>
        <v>0.15399422521655437</v>
      </c>
      <c r="N62" s="191">
        <f aca="true" t="shared" si="1" ref="N62:N85">K62/E62</f>
        <v>0.7847546950181581</v>
      </c>
      <c r="O62" s="191">
        <f aca="true" t="shared" si="2" ref="O62:O85">N62-M62</f>
        <v>0.6307604698016037</v>
      </c>
    </row>
    <row r="63" spans="1:15" ht="12.5">
      <c r="A63" s="44" t="s">
        <v>54</v>
      </c>
      <c r="B63" s="159">
        <v>20.58</v>
      </c>
      <c r="C63" s="158">
        <v>9.37</v>
      </c>
      <c r="D63" s="158">
        <v>8.62</v>
      </c>
      <c r="E63" s="190">
        <v>10.033</v>
      </c>
      <c r="G63" s="44" t="s">
        <v>54</v>
      </c>
      <c r="H63" s="159">
        <v>5.43</v>
      </c>
      <c r="I63" s="158">
        <v>7.39</v>
      </c>
      <c r="J63" s="158">
        <v>6.36</v>
      </c>
      <c r="K63" s="190">
        <v>7.178</v>
      </c>
      <c r="M63" s="191">
        <f t="shared" si="0"/>
        <v>0.26384839650145775</v>
      </c>
      <c r="N63" s="191">
        <f t="shared" si="1"/>
        <v>0.7154390511312668</v>
      </c>
      <c r="O63" s="191">
        <f t="shared" si="2"/>
        <v>0.4515906546298091</v>
      </c>
    </row>
    <row r="64" spans="1:15" ht="13">
      <c r="A64" s="165" t="s">
        <v>470</v>
      </c>
      <c r="B64" s="159">
        <v>2244.93</v>
      </c>
      <c r="C64" s="158" t="s">
        <v>27</v>
      </c>
      <c r="D64" s="158" t="s">
        <v>27</v>
      </c>
      <c r="E64" s="228">
        <v>1359.10527</v>
      </c>
      <c r="G64" s="44" t="s">
        <v>49</v>
      </c>
      <c r="H64" s="159">
        <v>1601.41</v>
      </c>
      <c r="I64" s="158" t="s">
        <v>27</v>
      </c>
      <c r="J64" s="158" t="s">
        <v>27</v>
      </c>
      <c r="K64" s="228">
        <v>946.849722</v>
      </c>
      <c r="M64" s="191">
        <f t="shared" si="0"/>
        <v>0.7133451822551261</v>
      </c>
      <c r="N64" s="230">
        <f t="shared" si="1"/>
        <v>0.6966713638009806</v>
      </c>
      <c r="O64" s="230">
        <f t="shared" si="2"/>
        <v>-0.016673818454145506</v>
      </c>
    </row>
    <row r="65" spans="1:15" ht="12.5">
      <c r="A65" s="44" t="s">
        <v>51</v>
      </c>
      <c r="B65" s="159">
        <v>65864.99</v>
      </c>
      <c r="C65" s="158">
        <v>49685.74</v>
      </c>
      <c r="D65" s="158">
        <v>47703.09</v>
      </c>
      <c r="E65" s="190">
        <v>52914.20675</v>
      </c>
      <c r="G65" s="44" t="s">
        <v>51</v>
      </c>
      <c r="H65" s="159">
        <v>26388.94</v>
      </c>
      <c r="I65" s="158">
        <v>24186.12</v>
      </c>
      <c r="J65" s="158">
        <v>23444.46</v>
      </c>
      <c r="K65" s="190">
        <v>26725.68135</v>
      </c>
      <c r="M65" s="191">
        <f t="shared" si="0"/>
        <v>0.40065200040264176</v>
      </c>
      <c r="N65" s="191">
        <f t="shared" si="1"/>
        <v>0.5050757252446196</v>
      </c>
      <c r="O65" s="191">
        <f t="shared" si="2"/>
        <v>0.10442372484197787</v>
      </c>
    </row>
    <row r="66" spans="1:15" ht="12.5">
      <c r="A66" s="44" t="s">
        <v>58</v>
      </c>
      <c r="B66" s="160">
        <v>5902</v>
      </c>
      <c r="C66" s="158">
        <v>5575.42</v>
      </c>
      <c r="D66" s="160">
        <v>4972.42</v>
      </c>
      <c r="E66" s="190">
        <v>5984.776657</v>
      </c>
      <c r="G66" s="44" t="s">
        <v>58</v>
      </c>
      <c r="H66" s="159">
        <v>2596.9</v>
      </c>
      <c r="I66" s="158">
        <v>2683.82</v>
      </c>
      <c r="J66" s="158">
        <v>2515.54</v>
      </c>
      <c r="K66" s="190">
        <v>2860.20955</v>
      </c>
      <c r="M66" s="191">
        <f t="shared" si="0"/>
        <v>0.4400033886818028</v>
      </c>
      <c r="N66" s="191">
        <f t="shared" si="1"/>
        <v>0.47791416688116517</v>
      </c>
      <c r="O66" s="191">
        <f t="shared" si="2"/>
        <v>0.037910778199362394</v>
      </c>
    </row>
    <row r="67" spans="1:15" ht="13">
      <c r="A67" s="44" t="s">
        <v>488</v>
      </c>
      <c r="B67" s="159">
        <v>9329</v>
      </c>
      <c r="C67" s="159">
        <v>11448.9</v>
      </c>
      <c r="D67" s="159">
        <v>8923.43</v>
      </c>
      <c r="E67" s="228">
        <v>8923.426742</v>
      </c>
      <c r="G67" s="44" t="s">
        <v>53</v>
      </c>
      <c r="H67" s="159">
        <v>5680</v>
      </c>
      <c r="I67" s="159">
        <v>3921.35</v>
      </c>
      <c r="J67" s="159">
        <v>3921.35</v>
      </c>
      <c r="K67" s="228">
        <v>3921.348949</v>
      </c>
      <c r="M67" s="191">
        <f t="shared" si="0"/>
        <v>0.6088541108371744</v>
      </c>
      <c r="N67" s="230">
        <f t="shared" si="1"/>
        <v>0.4394442922407084</v>
      </c>
      <c r="O67" s="230">
        <f t="shared" si="2"/>
        <v>-0.16940981859646603</v>
      </c>
    </row>
    <row r="68" spans="1:15" ht="12.5">
      <c r="A68" s="44" t="s">
        <v>52</v>
      </c>
      <c r="B68" s="159">
        <v>3669</v>
      </c>
      <c r="C68" s="158">
        <v>5400.11</v>
      </c>
      <c r="D68" s="158">
        <v>5233.86</v>
      </c>
      <c r="E68" s="190">
        <v>4985.792435</v>
      </c>
      <c r="G68" s="44" t="s">
        <v>52</v>
      </c>
      <c r="H68" s="159">
        <v>976</v>
      </c>
      <c r="I68" s="158">
        <v>2205.26</v>
      </c>
      <c r="J68" s="158">
        <v>2206.91</v>
      </c>
      <c r="K68" s="190">
        <v>2130.105726</v>
      </c>
      <c r="M68" s="191">
        <f t="shared" si="0"/>
        <v>0.26601253747615156</v>
      </c>
      <c r="N68" s="191">
        <f t="shared" si="1"/>
        <v>0.42723513940266944</v>
      </c>
      <c r="O68" s="191">
        <f t="shared" si="2"/>
        <v>0.16122260192651788</v>
      </c>
    </row>
    <row r="69" spans="1:15" ht="12.5">
      <c r="A69" s="44" t="s">
        <v>45</v>
      </c>
      <c r="B69" s="159">
        <v>4783.9</v>
      </c>
      <c r="C69" s="158">
        <v>6163.7</v>
      </c>
      <c r="D69" s="158">
        <v>5404.16</v>
      </c>
      <c r="E69" s="190">
        <v>5528.875</v>
      </c>
      <c r="G69" s="44" t="s">
        <v>45</v>
      </c>
      <c r="H69" s="159">
        <v>2107</v>
      </c>
      <c r="I69" s="159">
        <v>2709.26</v>
      </c>
      <c r="J69" s="159">
        <v>2332.45</v>
      </c>
      <c r="K69" s="190">
        <v>2356.632</v>
      </c>
      <c r="M69" s="191">
        <f t="shared" si="0"/>
        <v>0.44043562783503004</v>
      </c>
      <c r="N69" s="191">
        <f t="shared" si="1"/>
        <v>0.42624078135244514</v>
      </c>
      <c r="O69" s="191">
        <f t="shared" si="2"/>
        <v>-0.0141948464825849</v>
      </c>
    </row>
    <row r="70" spans="1:15" ht="12.5">
      <c r="A70" s="44" t="s">
        <v>47</v>
      </c>
      <c r="B70" s="160">
        <v>8910</v>
      </c>
      <c r="C70" s="158">
        <v>10986.97</v>
      </c>
      <c r="D70" s="158">
        <v>10637.58</v>
      </c>
      <c r="E70" s="190">
        <v>10667.34848</v>
      </c>
      <c r="G70" s="44" t="s">
        <v>47</v>
      </c>
      <c r="H70" s="159">
        <v>1640</v>
      </c>
      <c r="I70" s="158">
        <v>4271.97</v>
      </c>
      <c r="J70" s="158">
        <v>4135.53</v>
      </c>
      <c r="K70" s="190">
        <v>4147.575758</v>
      </c>
      <c r="M70" s="191">
        <f t="shared" si="0"/>
        <v>0.1840628507295174</v>
      </c>
      <c r="N70" s="191">
        <f t="shared" si="1"/>
        <v>0.38881037455335854</v>
      </c>
      <c r="O70" s="191">
        <f t="shared" si="2"/>
        <v>0.20474752382384115</v>
      </c>
    </row>
    <row r="71" spans="1:15" ht="12.5">
      <c r="A71" s="44" t="s">
        <v>64</v>
      </c>
      <c r="B71" s="160">
        <v>13148.2</v>
      </c>
      <c r="C71" s="158">
        <v>15827.25</v>
      </c>
      <c r="D71" s="158">
        <v>18048.53</v>
      </c>
      <c r="E71" s="190">
        <v>17796.33</v>
      </c>
      <c r="G71" s="44" t="s">
        <v>64</v>
      </c>
      <c r="H71" s="159">
        <v>3032.2</v>
      </c>
      <c r="I71" s="158">
        <v>5641.34</v>
      </c>
      <c r="J71" s="158">
        <v>6419.85</v>
      </c>
      <c r="K71" s="190">
        <v>6461.03</v>
      </c>
      <c r="M71" s="191">
        <f t="shared" si="0"/>
        <v>0.230617118693053</v>
      </c>
      <c r="N71" s="191">
        <f t="shared" si="1"/>
        <v>0.36305406788927824</v>
      </c>
      <c r="O71" s="191">
        <f t="shared" si="2"/>
        <v>0.13243694919622523</v>
      </c>
    </row>
    <row r="72" spans="1:15" ht="12.5">
      <c r="A72" s="44" t="s">
        <v>56</v>
      </c>
      <c r="B72" s="159">
        <v>5500</v>
      </c>
      <c r="C72" s="158">
        <v>6688</v>
      </c>
      <c r="D72" s="158">
        <v>6366</v>
      </c>
      <c r="E72" s="190">
        <v>6614</v>
      </c>
      <c r="G72" s="44" t="s">
        <v>56</v>
      </c>
      <c r="H72" s="159">
        <v>1450</v>
      </c>
      <c r="I72" s="158">
        <v>1771</v>
      </c>
      <c r="J72" s="158">
        <v>1994</v>
      </c>
      <c r="K72" s="190">
        <v>1885</v>
      </c>
      <c r="M72" s="191">
        <f t="shared" si="0"/>
        <v>0.2636363636363636</v>
      </c>
      <c r="N72" s="191">
        <f t="shared" si="1"/>
        <v>0.28500151194436046</v>
      </c>
      <c r="O72" s="191">
        <f t="shared" si="2"/>
        <v>0.02136514830799685</v>
      </c>
    </row>
    <row r="73" spans="1:15" ht="12.5">
      <c r="A73" s="44" t="s">
        <v>46</v>
      </c>
      <c r="B73" s="159">
        <v>53710</v>
      </c>
      <c r="C73" s="158">
        <v>77820.99</v>
      </c>
      <c r="D73" s="159">
        <v>84050.98</v>
      </c>
      <c r="E73" s="190">
        <v>82411.36803</v>
      </c>
      <c r="G73" s="44" t="s">
        <v>46</v>
      </c>
      <c r="H73" s="160">
        <v>2622</v>
      </c>
      <c r="I73" s="158">
        <v>23697.48</v>
      </c>
      <c r="J73" s="158">
        <v>22261.46</v>
      </c>
      <c r="K73" s="190">
        <v>23223.90076</v>
      </c>
      <c r="M73" s="191">
        <f t="shared" si="0"/>
        <v>0.048817724818469556</v>
      </c>
      <c r="N73" s="191">
        <f t="shared" si="1"/>
        <v>0.2818045776347975</v>
      </c>
      <c r="O73" s="191">
        <f t="shared" si="2"/>
        <v>0.23298685281632794</v>
      </c>
    </row>
    <row r="74" spans="1:15" ht="12.5">
      <c r="A74" s="44" t="s">
        <v>65</v>
      </c>
      <c r="B74" s="159">
        <v>2253</v>
      </c>
      <c r="C74" s="157">
        <v>4618.21</v>
      </c>
      <c r="D74" s="157">
        <v>3890.78</v>
      </c>
      <c r="E74" s="190">
        <v>3716.458344</v>
      </c>
      <c r="G74" s="44" t="s">
        <v>65</v>
      </c>
      <c r="H74" s="159">
        <v>532</v>
      </c>
      <c r="I74" s="157">
        <v>1116.97</v>
      </c>
      <c r="J74" s="157">
        <v>1073.65</v>
      </c>
      <c r="K74" s="190">
        <v>1043.296906</v>
      </c>
      <c r="M74" s="191">
        <f t="shared" si="0"/>
        <v>0.23612960497114957</v>
      </c>
      <c r="N74" s="191">
        <f t="shared" si="1"/>
        <v>0.2807234225251954</v>
      </c>
      <c r="O74" s="191">
        <f t="shared" si="2"/>
        <v>0.04459381755404582</v>
      </c>
    </row>
    <row r="75" spans="1:15" ht="12.5">
      <c r="A75" s="44" t="s">
        <v>61</v>
      </c>
      <c r="B75" s="159">
        <v>13276</v>
      </c>
      <c r="C75" s="158">
        <v>18903.72</v>
      </c>
      <c r="D75" s="158">
        <v>16789.57</v>
      </c>
      <c r="E75" s="190">
        <v>18420.265</v>
      </c>
      <c r="G75" s="44" t="s">
        <v>61</v>
      </c>
      <c r="H75" s="159">
        <v>2860</v>
      </c>
      <c r="I75" s="160">
        <v>5579.04</v>
      </c>
      <c r="J75" s="158">
        <v>5327.12</v>
      </c>
      <c r="K75" s="190">
        <v>4899.508</v>
      </c>
      <c r="M75" s="191">
        <f t="shared" si="0"/>
        <v>0.21542633323290147</v>
      </c>
      <c r="N75" s="191">
        <f t="shared" si="1"/>
        <v>0.26598466417285527</v>
      </c>
      <c r="O75" s="191">
        <f t="shared" si="2"/>
        <v>0.050558330939953794</v>
      </c>
    </row>
    <row r="76" spans="1:15" ht="12.5">
      <c r="A76" s="44" t="s">
        <v>55</v>
      </c>
      <c r="B76" s="159">
        <v>14304</v>
      </c>
      <c r="C76" s="157">
        <v>14822.07</v>
      </c>
      <c r="D76" s="157">
        <v>15346.7</v>
      </c>
      <c r="E76" s="190">
        <v>15943</v>
      </c>
      <c r="G76" s="44" t="s">
        <v>55</v>
      </c>
      <c r="H76" s="159">
        <v>1680</v>
      </c>
      <c r="I76" s="157">
        <v>2555</v>
      </c>
      <c r="J76" s="157">
        <v>2620</v>
      </c>
      <c r="K76" s="190">
        <v>2940</v>
      </c>
      <c r="M76" s="191">
        <f t="shared" si="0"/>
        <v>0.1174496644295302</v>
      </c>
      <c r="N76" s="191">
        <f t="shared" si="1"/>
        <v>0.1844069497585147</v>
      </c>
      <c r="O76" s="191">
        <f t="shared" si="2"/>
        <v>0.06695728532898451</v>
      </c>
    </row>
    <row r="77" spans="1:15" ht="13">
      <c r="A77" s="44" t="s">
        <v>489</v>
      </c>
      <c r="B77" s="159">
        <v>14441</v>
      </c>
      <c r="C77" s="158">
        <v>32586</v>
      </c>
      <c r="D77" s="157" t="s">
        <v>27</v>
      </c>
      <c r="E77" s="228">
        <v>32586</v>
      </c>
      <c r="G77" s="44" t="s">
        <v>447</v>
      </c>
      <c r="H77" s="159">
        <v>940</v>
      </c>
      <c r="I77" s="159">
        <v>5922</v>
      </c>
      <c r="J77" s="157" t="s">
        <v>27</v>
      </c>
      <c r="K77" s="228">
        <v>5922</v>
      </c>
      <c r="M77" s="191">
        <f t="shared" si="0"/>
        <v>0.06509244512152898</v>
      </c>
      <c r="N77" s="230">
        <f t="shared" si="1"/>
        <v>0.18173448720309335</v>
      </c>
      <c r="O77" s="230">
        <f t="shared" si="2"/>
        <v>0.11664204208156437</v>
      </c>
    </row>
    <row r="78" spans="1:15" ht="12.5">
      <c r="A78" s="44" t="s">
        <v>57</v>
      </c>
      <c r="B78" s="159">
        <v>259.7</v>
      </c>
      <c r="C78" s="159">
        <v>384.88</v>
      </c>
      <c r="D78" s="159">
        <v>349.61</v>
      </c>
      <c r="E78" s="190">
        <v>281.3395109</v>
      </c>
      <c r="G78" s="44" t="s">
        <v>57</v>
      </c>
      <c r="H78" s="159">
        <v>18</v>
      </c>
      <c r="I78" s="159">
        <v>65.19</v>
      </c>
      <c r="J78" s="159">
        <v>59</v>
      </c>
      <c r="K78" s="190">
        <v>45.74910759</v>
      </c>
      <c r="M78" s="191">
        <f t="shared" si="0"/>
        <v>0.0693107431651906</v>
      </c>
      <c r="N78" s="191">
        <f t="shared" si="1"/>
        <v>0.16261174068174583</v>
      </c>
      <c r="O78" s="191">
        <f t="shared" si="2"/>
        <v>0.09330099751655523</v>
      </c>
    </row>
    <row r="79" spans="1:15" ht="12.5">
      <c r="A79" s="44" t="s">
        <v>67</v>
      </c>
      <c r="B79" s="158">
        <v>54542.26</v>
      </c>
      <c r="C79" s="157">
        <v>63666.86</v>
      </c>
      <c r="D79" s="157">
        <v>60233.27</v>
      </c>
      <c r="E79" s="190">
        <v>66713.89654</v>
      </c>
      <c r="G79" s="44" t="s">
        <v>67</v>
      </c>
      <c r="H79" s="158">
        <v>4395.19</v>
      </c>
      <c r="I79" s="157">
        <v>8013.23</v>
      </c>
      <c r="J79" s="157">
        <v>8937.01</v>
      </c>
      <c r="K79" s="190">
        <v>8911.045941</v>
      </c>
      <c r="M79" s="191">
        <f t="shared" si="0"/>
        <v>0.08058320282291198</v>
      </c>
      <c r="N79" s="191">
        <f t="shared" si="1"/>
        <v>0.13357106095065452</v>
      </c>
      <c r="O79" s="191">
        <f t="shared" si="2"/>
        <v>0.05298785812774254</v>
      </c>
    </row>
    <row r="80" spans="1:15" ht="12.5">
      <c r="A80" s="44" t="s">
        <v>63</v>
      </c>
      <c r="B80" s="159">
        <v>10831</v>
      </c>
      <c r="C80" s="158">
        <v>13499.92</v>
      </c>
      <c r="D80" s="158">
        <v>13421.58</v>
      </c>
      <c r="E80" s="190">
        <v>13645.44085</v>
      </c>
      <c r="G80" s="44" t="s">
        <v>63</v>
      </c>
      <c r="H80" s="159">
        <v>600</v>
      </c>
      <c r="I80" s="158">
        <v>1243.71</v>
      </c>
      <c r="J80" s="158">
        <v>1618.14</v>
      </c>
      <c r="K80" s="190">
        <v>1762.42665</v>
      </c>
      <c r="M80" s="191">
        <f t="shared" si="0"/>
        <v>0.05539654694857354</v>
      </c>
      <c r="N80" s="191">
        <f t="shared" si="1"/>
        <v>0.12915864495502907</v>
      </c>
      <c r="O80" s="191">
        <f t="shared" si="2"/>
        <v>0.07376209800645553</v>
      </c>
    </row>
    <row r="81" spans="1:15" ht="12.5">
      <c r="A81" s="44" t="s">
        <v>50</v>
      </c>
      <c r="B81" s="160">
        <v>14321</v>
      </c>
      <c r="C81" s="158">
        <v>17020.16</v>
      </c>
      <c r="D81" s="158">
        <v>15496.05</v>
      </c>
      <c r="E81" s="190">
        <v>16100.32172</v>
      </c>
      <c r="G81" s="44" t="s">
        <v>50</v>
      </c>
      <c r="H81" s="160">
        <v>1600</v>
      </c>
      <c r="I81" s="158">
        <v>1615.43</v>
      </c>
      <c r="J81" s="158">
        <v>1615.43</v>
      </c>
      <c r="K81" s="190">
        <v>2000.37072</v>
      </c>
      <c r="M81" s="191">
        <f t="shared" si="0"/>
        <v>0.1117240416172055</v>
      </c>
      <c r="N81" s="191">
        <f t="shared" si="1"/>
        <v>0.12424414584927933</v>
      </c>
      <c r="O81" s="191">
        <f t="shared" si="2"/>
        <v>0.012520104232073823</v>
      </c>
    </row>
    <row r="82" spans="1:15" ht="12.5">
      <c r="A82" s="44" t="s">
        <v>62</v>
      </c>
      <c r="B82" s="159">
        <v>26025</v>
      </c>
      <c r="C82" s="159">
        <v>43267.93</v>
      </c>
      <c r="D82" s="159">
        <v>40592.78</v>
      </c>
      <c r="E82" s="190">
        <v>43106.167</v>
      </c>
      <c r="G82" s="44" t="s">
        <v>62</v>
      </c>
      <c r="H82" s="159">
        <v>1536</v>
      </c>
      <c r="I82" s="159">
        <v>5068.9</v>
      </c>
      <c r="J82" s="159">
        <v>4713.3</v>
      </c>
      <c r="K82" s="190">
        <v>4519.348</v>
      </c>
      <c r="M82" s="191">
        <f t="shared" si="0"/>
        <v>0.059020172910662826</v>
      </c>
      <c r="N82" s="191">
        <f t="shared" si="1"/>
        <v>0.10484226073730935</v>
      </c>
      <c r="O82" s="191">
        <f t="shared" si="2"/>
        <v>0.04582208782664652</v>
      </c>
    </row>
    <row r="83" spans="1:15" ht="12.5">
      <c r="A83" s="44" t="s">
        <v>68</v>
      </c>
      <c r="B83" s="159">
        <v>63300</v>
      </c>
      <c r="C83" s="159">
        <v>74400</v>
      </c>
      <c r="D83" s="157">
        <v>74400</v>
      </c>
      <c r="E83" s="190">
        <v>77000</v>
      </c>
      <c r="G83" s="44" t="s">
        <v>68</v>
      </c>
      <c r="H83" s="159">
        <v>5900</v>
      </c>
      <c r="I83" s="159">
        <v>5400</v>
      </c>
      <c r="J83" s="157">
        <v>5400</v>
      </c>
      <c r="K83" s="190">
        <v>5500</v>
      </c>
      <c r="M83" s="191">
        <f t="shared" si="0"/>
        <v>0.09320695102685624</v>
      </c>
      <c r="N83" s="191">
        <f t="shared" si="1"/>
        <v>0.07142857142857142</v>
      </c>
      <c r="O83" s="191">
        <f t="shared" si="2"/>
        <v>-0.02177837959828481</v>
      </c>
    </row>
    <row r="84" spans="1:15" ht="13">
      <c r="A84" s="165" t="s">
        <v>546</v>
      </c>
      <c r="B84" s="159">
        <v>2673.1</v>
      </c>
      <c r="C84" s="158" t="s">
        <v>27</v>
      </c>
      <c r="D84" s="158" t="s">
        <v>27</v>
      </c>
      <c r="E84" s="228">
        <v>3219.909</v>
      </c>
      <c r="G84" s="44" t="s">
        <v>48</v>
      </c>
      <c r="H84" s="159">
        <v>73</v>
      </c>
      <c r="I84" s="160" t="s">
        <v>27</v>
      </c>
      <c r="J84" s="158" t="s">
        <v>27</v>
      </c>
      <c r="K84" s="228">
        <v>213.6363</v>
      </c>
      <c r="M84" s="191">
        <f t="shared" si="0"/>
        <v>0.02730911675582657</v>
      </c>
      <c r="N84" s="230">
        <f t="shared" si="1"/>
        <v>0.0663485520864099</v>
      </c>
      <c r="O84" s="230">
        <f t="shared" si="2"/>
        <v>0.03903943533058333</v>
      </c>
    </row>
    <row r="85" spans="1:15" ht="12.5">
      <c r="A85" s="44" t="s">
        <v>66</v>
      </c>
      <c r="B85" s="159">
        <v>6163</v>
      </c>
      <c r="C85" s="157">
        <v>8956.87</v>
      </c>
      <c r="D85" s="157">
        <v>7447.86</v>
      </c>
      <c r="E85" s="190">
        <v>7664.7555</v>
      </c>
      <c r="G85" s="44" t="s">
        <v>66</v>
      </c>
      <c r="H85" s="159">
        <v>277</v>
      </c>
      <c r="I85" s="157">
        <v>599.63</v>
      </c>
      <c r="J85" s="157">
        <v>523.73</v>
      </c>
      <c r="K85" s="190">
        <v>495.0533395</v>
      </c>
      <c r="M85" s="191">
        <f t="shared" si="0"/>
        <v>0.04494564335550868</v>
      </c>
      <c r="N85" s="191">
        <f t="shared" si="1"/>
        <v>0.06458827545118692</v>
      </c>
      <c r="O85" s="191">
        <f t="shared" si="2"/>
        <v>0.019642632095678243</v>
      </c>
    </row>
    <row r="89" spans="1:7" ht="14.25">
      <c r="A89" s="156" t="s">
        <v>451</v>
      </c>
      <c r="G89" s="156"/>
    </row>
    <row r="90" spans="1:8" ht="14.25">
      <c r="A90" s="156" t="s">
        <v>27</v>
      </c>
      <c r="B90" s="156" t="s">
        <v>452</v>
      </c>
      <c r="G90" s="156"/>
      <c r="H90" s="156"/>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9"/>
  <sheetViews>
    <sheetView workbookViewId="0" topLeftCell="A17">
      <selection activeCell="L3" sqref="L3"/>
    </sheetView>
  </sheetViews>
  <sheetFormatPr defaultColWidth="9.00390625" defaultRowHeight="14.25"/>
  <cols>
    <col min="1" max="7" width="9.00390625" style="173" customWidth="1"/>
    <col min="8" max="8" width="4.375" style="173" customWidth="1"/>
    <col min="9" max="16384" width="9.00390625" style="173" customWidth="1"/>
  </cols>
  <sheetData>
    <row r="1" ht="12">
      <c r="B1" s="237" t="s">
        <v>499</v>
      </c>
    </row>
    <row r="2" spans="2:11" ht="12">
      <c r="B2" s="245" t="s">
        <v>476</v>
      </c>
      <c r="C2" s="245"/>
      <c r="D2" s="245"/>
      <c r="E2" s="245"/>
      <c r="F2" s="245"/>
      <c r="G2" s="245"/>
      <c r="H2" s="245"/>
      <c r="I2" s="245"/>
      <c r="J2" s="245"/>
      <c r="K2" s="245"/>
    </row>
    <row r="3" spans="2:11" ht="12">
      <c r="B3" s="246" t="s">
        <v>86</v>
      </c>
      <c r="C3" s="246"/>
      <c r="D3" s="246"/>
      <c r="E3" s="246"/>
      <c r="F3" s="246"/>
      <c r="G3" s="246"/>
      <c r="H3" s="246"/>
      <c r="I3" s="246"/>
      <c r="J3" s="246"/>
      <c r="K3" s="246"/>
    </row>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4" spans="2:3" ht="14.25">
      <c r="B44" s="10" t="s">
        <v>448</v>
      </c>
      <c r="C44" s="10" t="s">
        <v>414</v>
      </c>
    </row>
    <row r="45" spans="2:3" ht="14.25">
      <c r="B45" s="10" t="s">
        <v>79</v>
      </c>
      <c r="C45" s="10" t="s">
        <v>461</v>
      </c>
    </row>
    <row r="46" spans="2:3" ht="14.25">
      <c r="B46" s="10" t="s">
        <v>462</v>
      </c>
      <c r="C46" s="10" t="s">
        <v>463</v>
      </c>
    </row>
    <row r="47" spans="2:3" ht="14.25">
      <c r="B47" s="10" t="s">
        <v>38</v>
      </c>
      <c r="C47" s="10" t="s">
        <v>76</v>
      </c>
    </row>
    <row r="49" spans="2:6" ht="14.25">
      <c r="B49" s="232" t="s">
        <v>456</v>
      </c>
      <c r="C49" s="232" t="s">
        <v>0</v>
      </c>
      <c r="D49" s="232">
        <v>2019</v>
      </c>
      <c r="E49" s="232">
        <v>2020</v>
      </c>
      <c r="F49" s="232">
        <v>2021</v>
      </c>
    </row>
    <row r="50" spans="2:8" ht="14.25">
      <c r="B50" s="232" t="s">
        <v>467</v>
      </c>
      <c r="C50" s="233">
        <f>SUM(C52:C75)</f>
        <v>96569.94</v>
      </c>
      <c r="D50" s="233">
        <v>108695.96</v>
      </c>
      <c r="E50" s="233">
        <v>108425.81</v>
      </c>
      <c r="F50" s="233">
        <v>112611</v>
      </c>
      <c r="H50" s="231"/>
    </row>
    <row r="51" spans="3:6" ht="12">
      <c r="C51" s="234"/>
      <c r="D51" s="234"/>
      <c r="E51" s="234"/>
      <c r="F51" s="234"/>
    </row>
    <row r="52" spans="2:8" ht="14.25">
      <c r="B52" s="232" t="s">
        <v>46</v>
      </c>
      <c r="C52" s="235">
        <v>16340</v>
      </c>
      <c r="D52" s="183">
        <v>24573.3516</v>
      </c>
      <c r="E52" s="183">
        <v>26219.4162</v>
      </c>
      <c r="F52" s="223">
        <v>26438.2958</v>
      </c>
      <c r="H52" s="231"/>
    </row>
    <row r="53" spans="2:6" ht="12" customHeight="1">
      <c r="B53" s="232" t="s">
        <v>68</v>
      </c>
      <c r="C53" s="235">
        <v>16176</v>
      </c>
      <c r="D53" s="183">
        <v>18730</v>
      </c>
      <c r="E53" s="183">
        <v>18500</v>
      </c>
      <c r="F53" s="223">
        <v>19100</v>
      </c>
    </row>
    <row r="54" spans="2:6" ht="14.25">
      <c r="B54" s="232" t="s">
        <v>67</v>
      </c>
      <c r="C54" s="235">
        <v>13420</v>
      </c>
      <c r="D54" s="183">
        <v>11390</v>
      </c>
      <c r="E54" s="183">
        <v>10916</v>
      </c>
      <c r="F54" s="223">
        <v>11954</v>
      </c>
    </row>
    <row r="55" spans="2:6" ht="14.25">
      <c r="B55" s="232" t="s">
        <v>61</v>
      </c>
      <c r="C55" s="235">
        <v>10390</v>
      </c>
      <c r="D55" s="183">
        <v>10450</v>
      </c>
      <c r="E55" s="183">
        <v>10475</v>
      </c>
      <c r="F55" s="223">
        <v>10764</v>
      </c>
    </row>
    <row r="56" spans="2:6" ht="14.25">
      <c r="B56" s="232" t="s">
        <v>51</v>
      </c>
      <c r="C56" s="235">
        <v>10536</v>
      </c>
      <c r="D56" s="183">
        <v>7813</v>
      </c>
      <c r="E56" s="183">
        <v>7575</v>
      </c>
      <c r="F56" s="223">
        <v>8581</v>
      </c>
    </row>
    <row r="57" spans="2:6" ht="14.25">
      <c r="B57" s="232" t="s">
        <v>64</v>
      </c>
      <c r="C57" s="235">
        <v>3395.7</v>
      </c>
      <c r="D57" s="183">
        <v>5205</v>
      </c>
      <c r="E57" s="183">
        <v>5452.99</v>
      </c>
      <c r="F57" s="223">
        <v>5373.31</v>
      </c>
    </row>
    <row r="58" spans="2:6" ht="14.25">
      <c r="B58" s="232" t="s">
        <v>62</v>
      </c>
      <c r="C58" s="235">
        <v>4262</v>
      </c>
      <c r="D58" s="183">
        <v>4993.725</v>
      </c>
      <c r="E58" s="183">
        <v>4707.215</v>
      </c>
      <c r="F58" s="223">
        <v>5069.098</v>
      </c>
    </row>
    <row r="59" spans="2:6" ht="12">
      <c r="B59" s="232" t="s">
        <v>500</v>
      </c>
      <c r="C59" s="235">
        <v>4106</v>
      </c>
      <c r="D59" s="183">
        <v>4816</v>
      </c>
      <c r="E59" s="183"/>
      <c r="F59" s="226">
        <v>4816</v>
      </c>
    </row>
    <row r="60" spans="2:6" ht="14.25">
      <c r="B60" s="232" t="s">
        <v>55</v>
      </c>
      <c r="C60" s="235">
        <v>3900</v>
      </c>
      <c r="D60" s="183">
        <v>3511.456</v>
      </c>
      <c r="E60" s="183">
        <v>3899.454</v>
      </c>
      <c r="F60" s="223">
        <v>4438.098</v>
      </c>
    </row>
    <row r="61" spans="2:6" ht="14.25">
      <c r="B61" s="232" t="s">
        <v>50</v>
      </c>
      <c r="C61" s="235">
        <v>3760</v>
      </c>
      <c r="D61" s="183">
        <v>2978.907</v>
      </c>
      <c r="E61" s="183">
        <v>2300.221</v>
      </c>
      <c r="F61" s="223">
        <v>2213.627</v>
      </c>
    </row>
    <row r="62" spans="2:6" ht="14.25">
      <c r="B62" s="232" t="s">
        <v>47</v>
      </c>
      <c r="C62" s="235">
        <v>1436.3</v>
      </c>
      <c r="D62" s="183">
        <v>1868.436</v>
      </c>
      <c r="E62" s="183">
        <v>1750</v>
      </c>
      <c r="F62" s="223">
        <v>1750</v>
      </c>
    </row>
    <row r="63" spans="2:6" ht="14.25">
      <c r="B63" s="232" t="s">
        <v>66</v>
      </c>
      <c r="C63" s="235">
        <v>1265</v>
      </c>
      <c r="D63" s="183">
        <v>1653</v>
      </c>
      <c r="E63" s="183">
        <v>1522</v>
      </c>
      <c r="F63" s="223">
        <v>1652</v>
      </c>
    </row>
    <row r="64" spans="2:6" ht="12" customHeight="1">
      <c r="B64" s="232" t="s">
        <v>52</v>
      </c>
      <c r="C64" s="235">
        <v>642</v>
      </c>
      <c r="D64" s="183">
        <v>1445.95</v>
      </c>
      <c r="E64" s="183">
        <v>1298.19169</v>
      </c>
      <c r="F64" s="223">
        <v>1298.15469</v>
      </c>
    </row>
    <row r="65" spans="2:6" ht="12" customHeight="1">
      <c r="B65" s="232" t="s">
        <v>56</v>
      </c>
      <c r="C65" s="235">
        <v>1300</v>
      </c>
      <c r="D65" s="183">
        <v>1266</v>
      </c>
      <c r="E65" s="183">
        <v>1038</v>
      </c>
      <c r="F65" s="223">
        <v>1292.6</v>
      </c>
    </row>
    <row r="66" spans="2:6" ht="11.5" customHeight="1">
      <c r="B66" s="232" t="s">
        <v>486</v>
      </c>
      <c r="C66" s="235">
        <v>888.03</v>
      </c>
      <c r="D66" s="228"/>
      <c r="E66" s="228"/>
      <c r="F66" s="226">
        <v>1057.769</v>
      </c>
    </row>
    <row r="67" spans="2:6" ht="14.25">
      <c r="B67" s="232" t="s">
        <v>65</v>
      </c>
      <c r="C67" s="235">
        <v>439</v>
      </c>
      <c r="D67" s="183">
        <v>944</v>
      </c>
      <c r="E67" s="183">
        <v>1002</v>
      </c>
      <c r="F67" s="223">
        <v>1044</v>
      </c>
    </row>
    <row r="68" spans="2:6" ht="14.25">
      <c r="B68" s="232" t="s">
        <v>63</v>
      </c>
      <c r="C68" s="235">
        <v>1427</v>
      </c>
      <c r="D68" s="183">
        <v>1033.933</v>
      </c>
      <c r="E68" s="183">
        <v>992.141</v>
      </c>
      <c r="F68" s="223">
        <v>1001.777</v>
      </c>
    </row>
    <row r="69" spans="2:6" ht="11.5" customHeight="1">
      <c r="B69" s="232" t="s">
        <v>53</v>
      </c>
      <c r="C69" s="235">
        <v>1630</v>
      </c>
      <c r="D69" s="183">
        <v>1074.411</v>
      </c>
      <c r="E69" s="183">
        <v>900</v>
      </c>
      <c r="F69" s="226">
        <v>900</v>
      </c>
    </row>
    <row r="70" spans="2:6" ht="14.25">
      <c r="B70" s="232" t="s">
        <v>45</v>
      </c>
      <c r="C70" s="235">
        <v>312</v>
      </c>
      <c r="D70" s="183">
        <v>715.545</v>
      </c>
      <c r="E70" s="183">
        <v>680.831</v>
      </c>
      <c r="F70" s="223">
        <v>690.574</v>
      </c>
    </row>
    <row r="71" spans="2:6" ht="14.25">
      <c r="B71" s="232" t="s">
        <v>58</v>
      </c>
      <c r="C71" s="235">
        <v>291.2</v>
      </c>
      <c r="D71" s="183">
        <v>493.462075</v>
      </c>
      <c r="E71" s="183">
        <v>400.3102</v>
      </c>
      <c r="F71" s="223">
        <v>442.957475</v>
      </c>
    </row>
    <row r="72" spans="2:6" ht="14.25">
      <c r="B72" s="232" t="s">
        <v>60</v>
      </c>
      <c r="C72" s="235">
        <v>389</v>
      </c>
      <c r="D72" s="183">
        <v>141</v>
      </c>
      <c r="E72" s="183">
        <v>143</v>
      </c>
      <c r="F72" s="223">
        <v>147.975</v>
      </c>
    </row>
    <row r="73" spans="2:6" ht="12">
      <c r="B73" s="232" t="s">
        <v>501</v>
      </c>
      <c r="C73" s="235">
        <v>122.57</v>
      </c>
      <c r="D73" s="183"/>
      <c r="E73" s="183"/>
      <c r="F73" s="226">
        <v>109.44</v>
      </c>
    </row>
    <row r="74" spans="2:6" ht="14.25">
      <c r="B74" s="232" t="s">
        <v>54</v>
      </c>
      <c r="C74" s="235">
        <v>8.74</v>
      </c>
      <c r="D74" s="183">
        <v>1.1865838</v>
      </c>
      <c r="E74" s="183">
        <v>1.356</v>
      </c>
      <c r="F74" s="223">
        <v>1.713</v>
      </c>
    </row>
    <row r="75" spans="2:6" ht="14.25">
      <c r="B75" s="236" t="s">
        <v>478</v>
      </c>
      <c r="C75" s="235">
        <v>133.4</v>
      </c>
      <c r="D75" s="183">
        <v>0</v>
      </c>
      <c r="E75" s="183">
        <v>0</v>
      </c>
      <c r="F75" s="223">
        <v>0</v>
      </c>
    </row>
    <row r="78" ht="14.25">
      <c r="B78" s="10" t="s">
        <v>451</v>
      </c>
    </row>
    <row r="79" spans="2:3" ht="14.25">
      <c r="B79" s="10" t="s">
        <v>27</v>
      </c>
      <c r="C79" s="10" t="s">
        <v>452</v>
      </c>
    </row>
  </sheetData>
  <mergeCells count="2">
    <mergeCell ref="B2:K2"/>
    <mergeCell ref="B3:K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42"/>
  <sheetViews>
    <sheetView showGridLines="0" workbookViewId="0" topLeftCell="A1">
      <selection activeCell="E20" sqref="E20"/>
    </sheetView>
  </sheetViews>
  <sheetFormatPr defaultColWidth="9.00390625" defaultRowHeight="14.25"/>
  <cols>
    <col min="1" max="1" width="8.875" style="11" customWidth="1"/>
    <col min="2" max="2" width="43.125" style="11" customWidth="1"/>
    <col min="3" max="3" width="9.875" style="11" customWidth="1"/>
    <col min="4" max="4" width="3.125" style="11" customWidth="1"/>
    <col min="5" max="5" width="14.625" style="11" customWidth="1"/>
    <col min="6" max="6" width="2.125" style="11" customWidth="1"/>
    <col min="7" max="7" width="13.625" style="11" customWidth="1"/>
    <col min="8" max="8" width="3.00390625" style="11" customWidth="1"/>
    <col min="9" max="9" width="2.50390625" style="11" customWidth="1"/>
    <col min="10" max="10" width="9.00390625" style="11" customWidth="1"/>
    <col min="11" max="11" width="3.625" style="11" customWidth="1"/>
    <col min="12" max="12" width="9.00390625" style="11" customWidth="1"/>
    <col min="13" max="13" width="8.125" style="11" customWidth="1"/>
    <col min="14" max="14" width="9.00390625" style="11" customWidth="1"/>
    <col min="15" max="15" width="8.125" style="11" customWidth="1"/>
    <col min="16" max="16" width="9.00390625" style="11" customWidth="1"/>
    <col min="17" max="17" width="8.125" style="11" customWidth="1"/>
    <col min="18" max="18" width="9.00390625" style="11" customWidth="1"/>
    <col min="19" max="19" width="9.875" style="11" customWidth="1"/>
    <col min="20" max="20" width="9.00390625" style="11" customWidth="1"/>
    <col min="21" max="21" width="8.125" style="11" customWidth="1"/>
    <col min="22" max="22" width="9.00390625" style="11" customWidth="1"/>
    <col min="23" max="23" width="8.125" style="11" customWidth="1"/>
    <col min="24" max="24" width="9.00390625" style="11" customWidth="1"/>
    <col min="25" max="25" width="8.125" style="11" customWidth="1"/>
    <col min="26" max="16384" width="9.00390625" style="11" customWidth="1"/>
  </cols>
  <sheetData>
    <row r="1" ht="12"/>
    <row r="2" ht="14.25">
      <c r="B2" s="124" t="s">
        <v>548</v>
      </c>
    </row>
    <row r="3" ht="6" customHeight="1"/>
    <row r="4" spans="2:8" ht="36.75" customHeight="1">
      <c r="B4" s="249" t="s">
        <v>39</v>
      </c>
      <c r="C4" s="253" t="s">
        <v>91</v>
      </c>
      <c r="D4" s="254"/>
      <c r="E4" s="253" t="s">
        <v>90</v>
      </c>
      <c r="F4" s="254"/>
      <c r="G4" s="255" t="s">
        <v>40</v>
      </c>
      <c r="H4" s="256"/>
    </row>
    <row r="5" spans="2:8" ht="14.25" customHeight="1">
      <c r="B5" s="250"/>
      <c r="C5" s="251">
        <v>2020</v>
      </c>
      <c r="D5" s="252"/>
      <c r="E5" s="251">
        <v>2020</v>
      </c>
      <c r="F5" s="252"/>
      <c r="G5" s="251">
        <v>2020</v>
      </c>
      <c r="H5" s="252"/>
    </row>
    <row r="6" spans="2:9" ht="16" customHeight="1">
      <c r="B6" s="102" t="s">
        <v>74</v>
      </c>
      <c r="C6" s="258">
        <v>2063</v>
      </c>
      <c r="D6" s="259"/>
      <c r="E6" s="260">
        <v>1881</v>
      </c>
      <c r="F6" s="261"/>
      <c r="G6" s="260">
        <v>29401</v>
      </c>
      <c r="H6" s="259"/>
      <c r="I6" s="12"/>
    </row>
    <row r="7" spans="2:9" ht="12" customHeight="1">
      <c r="B7" s="103" t="s">
        <v>454</v>
      </c>
      <c r="C7" s="262">
        <v>393</v>
      </c>
      <c r="D7" s="263"/>
      <c r="E7" s="262">
        <v>136</v>
      </c>
      <c r="F7" s="264"/>
      <c r="G7" s="262">
        <v>3092.868</v>
      </c>
      <c r="H7" s="264"/>
      <c r="I7" s="12"/>
    </row>
    <row r="8" spans="2:9" ht="13.25" customHeight="1">
      <c r="B8" s="104" t="s">
        <v>41</v>
      </c>
      <c r="C8" s="265">
        <v>157</v>
      </c>
      <c r="D8" s="266" t="s">
        <v>472</v>
      </c>
      <c r="E8" s="265">
        <v>37</v>
      </c>
      <c r="F8" s="266"/>
      <c r="G8" s="265">
        <v>912</v>
      </c>
      <c r="H8" s="267"/>
      <c r="I8" s="12"/>
    </row>
    <row r="9" spans="2:9" ht="13.25" customHeight="1">
      <c r="B9" s="116" t="s">
        <v>42</v>
      </c>
      <c r="C9" s="268">
        <v>18.34</v>
      </c>
      <c r="D9" s="269"/>
      <c r="E9" s="268">
        <v>46</v>
      </c>
      <c r="F9" s="270" t="s">
        <v>483</v>
      </c>
      <c r="G9" s="268">
        <v>620</v>
      </c>
      <c r="H9" s="270" t="s">
        <v>483</v>
      </c>
      <c r="I9" s="12"/>
    </row>
    <row r="10" spans="2:9" ht="13.25" customHeight="1">
      <c r="B10" s="105" t="s">
        <v>446</v>
      </c>
      <c r="C10" s="268">
        <v>98</v>
      </c>
      <c r="D10" s="271" t="s">
        <v>483</v>
      </c>
      <c r="E10" s="268">
        <v>22</v>
      </c>
      <c r="F10" s="270"/>
      <c r="G10" s="268">
        <v>555</v>
      </c>
      <c r="H10" s="272"/>
      <c r="I10" s="12"/>
    </row>
    <row r="11" spans="2:9" ht="13.25" customHeight="1">
      <c r="B11" s="106" t="s">
        <v>30</v>
      </c>
      <c r="C11" s="273">
        <v>120</v>
      </c>
      <c r="D11" s="274" t="s">
        <v>521</v>
      </c>
      <c r="E11" s="273">
        <v>31</v>
      </c>
      <c r="F11" s="275" t="s">
        <v>483</v>
      </c>
      <c r="G11" s="273">
        <v>920</v>
      </c>
      <c r="H11" s="275" t="s">
        <v>483</v>
      </c>
      <c r="I11" s="12"/>
    </row>
    <row r="12" spans="2:6" ht="12" customHeight="1">
      <c r="B12" s="14"/>
      <c r="E12" s="8"/>
      <c r="F12" s="8"/>
    </row>
    <row r="13" spans="2:12" ht="12" customHeight="1">
      <c r="B13" s="55" t="s">
        <v>89</v>
      </c>
      <c r="C13" s="137"/>
      <c r="D13" s="137"/>
      <c r="E13" s="137"/>
      <c r="F13" s="137"/>
      <c r="G13" s="137"/>
      <c r="H13" s="137"/>
      <c r="I13" s="137"/>
      <c r="J13" s="137"/>
      <c r="K13" s="137"/>
      <c r="L13" s="137"/>
    </row>
    <row r="14" spans="2:6" ht="12" customHeight="1">
      <c r="B14" s="55" t="s">
        <v>413</v>
      </c>
      <c r="F14" s="8"/>
    </row>
    <row r="15" spans="2:6" ht="12" customHeight="1">
      <c r="B15" s="55" t="s">
        <v>88</v>
      </c>
      <c r="E15" s="147"/>
      <c r="F15" s="8"/>
    </row>
    <row r="16" spans="2:11" ht="12" customHeight="1">
      <c r="B16" s="55"/>
      <c r="E16" s="8"/>
      <c r="J16" s="6"/>
      <c r="K16" s="12"/>
    </row>
    <row r="17" spans="2:11" ht="12" customHeight="1">
      <c r="B17" s="56" t="s">
        <v>471</v>
      </c>
      <c r="E17" s="8"/>
      <c r="J17" s="6"/>
      <c r="K17" s="12"/>
    </row>
    <row r="18" spans="2:11" ht="12" customHeight="1">
      <c r="B18" s="56"/>
      <c r="E18" s="8"/>
      <c r="J18" s="6"/>
      <c r="K18" s="12"/>
    </row>
    <row r="19" ht="12" customHeight="1">
      <c r="E19" s="8"/>
    </row>
    <row r="22" spans="2:10" ht="14">
      <c r="B22" s="196" t="s">
        <v>502</v>
      </c>
      <c r="C22"/>
      <c r="D22"/>
      <c r="E22"/>
      <c r="F22"/>
      <c r="G22"/>
      <c r="H22"/>
      <c r="I22"/>
      <c r="J22"/>
    </row>
    <row r="23" spans="2:10" ht="14">
      <c r="B23" s="196" t="s">
        <v>503</v>
      </c>
      <c r="C23" s="197" t="s">
        <v>504</v>
      </c>
      <c r="D23"/>
      <c r="E23"/>
      <c r="F23"/>
      <c r="G23"/>
      <c r="H23"/>
      <c r="I23"/>
      <c r="J23"/>
    </row>
    <row r="24" spans="2:10" ht="14">
      <c r="B24" s="196" t="s">
        <v>505</v>
      </c>
      <c r="C24" s="196" t="s">
        <v>506</v>
      </c>
      <c r="D24"/>
      <c r="E24"/>
      <c r="F24"/>
      <c r="G24"/>
      <c r="H24"/>
      <c r="I24"/>
      <c r="J24"/>
    </row>
    <row r="25" spans="2:10" ht="14">
      <c r="B25"/>
      <c r="C25"/>
      <c r="D25"/>
      <c r="E25"/>
      <c r="F25"/>
      <c r="G25"/>
      <c r="H25"/>
      <c r="I25"/>
      <c r="J25"/>
    </row>
    <row r="26" spans="2:10" ht="14">
      <c r="B26" s="197" t="s">
        <v>507</v>
      </c>
      <c r="C26"/>
      <c r="D26" s="196" t="s">
        <v>508</v>
      </c>
      <c r="E26"/>
      <c r="F26"/>
      <c r="G26"/>
      <c r="H26"/>
      <c r="I26"/>
      <c r="J26"/>
    </row>
    <row r="27" spans="2:10" ht="14">
      <c r="B27" s="197" t="s">
        <v>509</v>
      </c>
      <c r="C27"/>
      <c r="D27" s="196" t="s">
        <v>480</v>
      </c>
      <c r="E27"/>
      <c r="F27"/>
      <c r="G27"/>
      <c r="H27"/>
      <c r="I27"/>
      <c r="J27"/>
    </row>
    <row r="28" spans="2:10" ht="14">
      <c r="B28"/>
      <c r="C28"/>
      <c r="D28"/>
      <c r="E28"/>
      <c r="F28"/>
      <c r="G28"/>
      <c r="H28"/>
      <c r="I28"/>
      <c r="J28"/>
    </row>
    <row r="29" spans="2:10" ht="14">
      <c r="B29" s="247" t="s">
        <v>510</v>
      </c>
      <c r="C29" s="247" t="s">
        <v>510</v>
      </c>
      <c r="D29" s="248" t="s">
        <v>511</v>
      </c>
      <c r="E29" s="248" t="s">
        <v>425</v>
      </c>
      <c r="F29" s="248" t="s">
        <v>512</v>
      </c>
      <c r="G29" s="248" t="s">
        <v>425</v>
      </c>
      <c r="H29" s="248" t="s">
        <v>513</v>
      </c>
      <c r="I29" s="248" t="s">
        <v>425</v>
      </c>
      <c r="J29"/>
    </row>
    <row r="30" spans="2:10" ht="14">
      <c r="B30" s="198" t="s">
        <v>514</v>
      </c>
      <c r="C30" s="198" t="s">
        <v>515</v>
      </c>
      <c r="D30" s="199" t="s">
        <v>425</v>
      </c>
      <c r="E30" s="199" t="s">
        <v>425</v>
      </c>
      <c r="F30" s="199" t="s">
        <v>425</v>
      </c>
      <c r="G30" s="199" t="s">
        <v>425</v>
      </c>
      <c r="H30" s="199" t="s">
        <v>425</v>
      </c>
      <c r="I30" s="199" t="s">
        <v>425</v>
      </c>
      <c r="J30"/>
    </row>
    <row r="31" spans="2:10" ht="12.5">
      <c r="B31" s="200" t="s">
        <v>457</v>
      </c>
      <c r="C31" s="200" t="s">
        <v>516</v>
      </c>
      <c r="D31" s="201">
        <v>2062589</v>
      </c>
      <c r="E31" s="201" t="s">
        <v>425</v>
      </c>
      <c r="F31" s="202">
        <v>1880888.6</v>
      </c>
      <c r="G31" s="201" t="s">
        <v>425</v>
      </c>
      <c r="H31" s="201">
        <v>29400531</v>
      </c>
      <c r="I31" s="201" t="s">
        <v>425</v>
      </c>
      <c r="J31" s="203"/>
    </row>
    <row r="32" spans="2:10" ht="12.5">
      <c r="B32" s="200" t="s">
        <v>457</v>
      </c>
      <c r="C32" s="200" t="s">
        <v>517</v>
      </c>
      <c r="D32" s="204">
        <v>157089</v>
      </c>
      <c r="E32" s="204" t="s">
        <v>425</v>
      </c>
      <c r="F32" s="205">
        <v>36720.5</v>
      </c>
      <c r="G32" s="204" t="s">
        <v>425</v>
      </c>
      <c r="H32" s="204">
        <v>912247</v>
      </c>
      <c r="I32" s="204" t="s">
        <v>425</v>
      </c>
      <c r="J32" s="203"/>
    </row>
    <row r="33" spans="2:10" ht="12.5">
      <c r="B33" s="200" t="s">
        <v>457</v>
      </c>
      <c r="C33" s="200" t="s">
        <v>518</v>
      </c>
      <c r="D33" s="201">
        <v>18242</v>
      </c>
      <c r="E33" s="201" t="s">
        <v>425</v>
      </c>
      <c r="F33" s="206">
        <v>46200</v>
      </c>
      <c r="G33" s="201" t="s">
        <v>483</v>
      </c>
      <c r="H33" s="201">
        <v>620000</v>
      </c>
      <c r="I33" s="201" t="s">
        <v>483</v>
      </c>
      <c r="J33" s="203"/>
    </row>
    <row r="34" spans="2:10" ht="12.5">
      <c r="B34" s="200" t="s">
        <v>457</v>
      </c>
      <c r="C34" s="200" t="s">
        <v>519</v>
      </c>
      <c r="D34" s="204">
        <v>98000</v>
      </c>
      <c r="E34" s="204" t="s">
        <v>483</v>
      </c>
      <c r="F34" s="205">
        <v>21819.9</v>
      </c>
      <c r="G34" s="204" t="s">
        <v>425</v>
      </c>
      <c r="H34" s="204">
        <v>555134</v>
      </c>
      <c r="I34" s="204" t="s">
        <v>425</v>
      </c>
      <c r="J34" s="203"/>
    </row>
    <row r="35" spans="2:10" ht="12.5">
      <c r="B35" s="200" t="s">
        <v>457</v>
      </c>
      <c r="C35" s="200" t="s">
        <v>520</v>
      </c>
      <c r="D35" s="201">
        <v>120000</v>
      </c>
      <c r="E35" s="201" t="s">
        <v>521</v>
      </c>
      <c r="F35" s="206">
        <v>31000</v>
      </c>
      <c r="G35" s="201" t="s">
        <v>483</v>
      </c>
      <c r="H35" s="201">
        <v>920000</v>
      </c>
      <c r="I35" s="201" t="s">
        <v>483</v>
      </c>
      <c r="J35" s="203"/>
    </row>
    <row r="36" spans="2:10" ht="14">
      <c r="B36"/>
      <c r="C36"/>
      <c r="D36"/>
      <c r="E36"/>
      <c r="F36"/>
      <c r="G36"/>
      <c r="H36"/>
      <c r="I36"/>
      <c r="J36"/>
    </row>
    <row r="37" spans="2:10" ht="14">
      <c r="B37" s="197" t="s">
        <v>522</v>
      </c>
      <c r="C37"/>
      <c r="D37"/>
      <c r="E37"/>
      <c r="F37"/>
      <c r="G37"/>
      <c r="H37"/>
      <c r="I37"/>
      <c r="J37"/>
    </row>
    <row r="38" spans="2:10" ht="14">
      <c r="B38" s="197" t="s">
        <v>27</v>
      </c>
      <c r="C38" s="196" t="s">
        <v>452</v>
      </c>
      <c r="D38"/>
      <c r="E38"/>
      <c r="F38"/>
      <c r="G38"/>
      <c r="H38"/>
      <c r="I38"/>
      <c r="J38"/>
    </row>
    <row r="39" spans="2:10" ht="14">
      <c r="B39" s="197" t="s">
        <v>523</v>
      </c>
      <c r="C39"/>
      <c r="D39"/>
      <c r="E39"/>
      <c r="F39"/>
      <c r="G39"/>
      <c r="H39"/>
      <c r="I39"/>
      <c r="J39"/>
    </row>
    <row r="40" spans="2:12" ht="14">
      <c r="B40" s="197" t="s">
        <v>483</v>
      </c>
      <c r="C40" s="196" t="s">
        <v>484</v>
      </c>
      <c r="D40"/>
      <c r="E40"/>
      <c r="F40"/>
      <c r="G40"/>
      <c r="H40"/>
      <c r="I40"/>
      <c r="J40"/>
      <c r="K40" s="5"/>
      <c r="L40" s="5"/>
    </row>
    <row r="41" spans="2:10" ht="14">
      <c r="B41" s="197" t="s">
        <v>521</v>
      </c>
      <c r="C41" s="196" t="s">
        <v>524</v>
      </c>
      <c r="D41"/>
      <c r="E41"/>
      <c r="F41"/>
      <c r="G41"/>
      <c r="H41"/>
      <c r="I41"/>
      <c r="J41"/>
    </row>
    <row r="42" spans="2:10" ht="14">
      <c r="B42"/>
      <c r="C42"/>
      <c r="D42"/>
      <c r="E42"/>
      <c r="F42"/>
      <c r="G42"/>
      <c r="H42"/>
      <c r="I42"/>
      <c r="J42"/>
    </row>
  </sheetData>
  <mergeCells count="11">
    <mergeCell ref="B29:C29"/>
    <mergeCell ref="D29:E29"/>
    <mergeCell ref="F29:G29"/>
    <mergeCell ref="H29:I29"/>
    <mergeCell ref="B4:B5"/>
    <mergeCell ref="G5:H5"/>
    <mergeCell ref="E5:F5"/>
    <mergeCell ref="C5:D5"/>
    <mergeCell ref="C4:D4"/>
    <mergeCell ref="E4:F4"/>
    <mergeCell ref="G4:H4"/>
  </mergeCells>
  <printOptions/>
  <pageMargins left="0.7" right="0.7" top="0.75" bottom="0.75" header="0.3" footer="0.3"/>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60"/>
  <sheetViews>
    <sheetView showGridLines="0" workbookViewId="0" topLeftCell="A7">
      <selection activeCell="B1" sqref="B1"/>
    </sheetView>
  </sheetViews>
  <sheetFormatPr defaultColWidth="8.125" defaultRowHeight="14.25"/>
  <cols>
    <col min="1" max="1" width="4.625" style="29" customWidth="1"/>
    <col min="2" max="2" width="25.50390625" style="29" customWidth="1"/>
    <col min="3" max="12" width="8.875" style="276" customWidth="1"/>
    <col min="13" max="30" width="8.625" style="29" bestFit="1" customWidth="1"/>
    <col min="31" max="16384" width="8.125" style="29" customWidth="1"/>
  </cols>
  <sheetData>
    <row r="1" ht="12"/>
    <row r="2" ht="14">
      <c r="L2" s="277"/>
    </row>
    <row r="3" spans="2:14" ht="14.25">
      <c r="B3" s="34" t="s">
        <v>549</v>
      </c>
      <c r="L3" s="278"/>
      <c r="M3" s="145"/>
      <c r="N3" s="146"/>
    </row>
    <row r="4" ht="14.25">
      <c r="B4" s="35" t="s">
        <v>82</v>
      </c>
    </row>
    <row r="5" ht="5.25" customHeight="1">
      <c r="B5" s="36"/>
    </row>
    <row r="6" spans="2:12" ht="13">
      <c r="B6" s="37"/>
      <c r="C6" s="286" t="s">
        <v>0</v>
      </c>
      <c r="D6" s="286" t="s">
        <v>5</v>
      </c>
      <c r="E6" s="286" t="s">
        <v>10</v>
      </c>
      <c r="F6" s="286">
        <v>2015</v>
      </c>
      <c r="G6" s="286">
        <v>2016</v>
      </c>
      <c r="H6" s="287">
        <v>2017</v>
      </c>
      <c r="I6" s="287">
        <v>2018</v>
      </c>
      <c r="J6" s="287">
        <v>2019</v>
      </c>
      <c r="K6" s="287">
        <v>2020</v>
      </c>
      <c r="L6" s="287">
        <v>2021</v>
      </c>
    </row>
    <row r="7" spans="2:13" ht="16" customHeight="1">
      <c r="B7" s="110" t="s">
        <v>26</v>
      </c>
      <c r="C7" s="280">
        <v>7737.514938</v>
      </c>
      <c r="D7" s="280">
        <v>8947.455604</v>
      </c>
      <c r="E7" s="280">
        <v>8117.49729</v>
      </c>
      <c r="F7" s="280">
        <v>8134.568446</v>
      </c>
      <c r="G7" s="280">
        <v>8397.483367</v>
      </c>
      <c r="H7" s="280">
        <v>4828.209837</v>
      </c>
      <c r="I7" s="280">
        <v>5303.999557</v>
      </c>
      <c r="J7" s="280">
        <v>5403.428358</v>
      </c>
      <c r="K7" s="281">
        <v>4943.771696</v>
      </c>
      <c r="L7" s="280">
        <v>6014.657499</v>
      </c>
      <c r="M7"/>
    </row>
    <row r="8" spans="2:12" ht="16" customHeight="1">
      <c r="B8" s="111" t="s">
        <v>80</v>
      </c>
      <c r="C8" s="282">
        <v>2302.084366</v>
      </c>
      <c r="D8" s="282">
        <v>2243.942657</v>
      </c>
      <c r="E8" s="282">
        <v>1551.6558770000001</v>
      </c>
      <c r="F8" s="282">
        <v>1264.9088940000001</v>
      </c>
      <c r="G8" s="282">
        <v>1288.741268</v>
      </c>
      <c r="H8" s="282">
        <v>864.2439300000001</v>
      </c>
      <c r="I8" s="282">
        <v>896.6413</v>
      </c>
      <c r="J8" s="282">
        <v>858.2629090000001</v>
      </c>
      <c r="K8" s="282">
        <v>721.5202979999998</v>
      </c>
      <c r="L8" s="282">
        <v>830.807483</v>
      </c>
    </row>
    <row r="9" spans="2:12" ht="16" customHeight="1">
      <c r="B9" s="109" t="s">
        <v>12</v>
      </c>
      <c r="C9" s="283">
        <v>439.726489</v>
      </c>
      <c r="D9" s="283">
        <v>401.87780699999996</v>
      </c>
      <c r="E9" s="283">
        <v>250.564401</v>
      </c>
      <c r="F9" s="283">
        <v>243.164652</v>
      </c>
      <c r="G9" s="283">
        <v>278.084664</v>
      </c>
      <c r="H9" s="283">
        <v>187.100966</v>
      </c>
      <c r="I9" s="283">
        <v>203.478776</v>
      </c>
      <c r="J9" s="283">
        <v>215.28529</v>
      </c>
      <c r="K9" s="283">
        <v>161.39775899999998</v>
      </c>
      <c r="L9" s="283">
        <v>164.25463</v>
      </c>
    </row>
    <row r="10" spans="2:12" ht="16" customHeight="1">
      <c r="B10" s="39" t="s">
        <v>13</v>
      </c>
      <c r="C10" s="284">
        <v>30.220874</v>
      </c>
      <c r="D10" s="284">
        <v>24.66676</v>
      </c>
      <c r="E10" s="284">
        <v>10.050823000000001</v>
      </c>
      <c r="F10" s="284">
        <v>11.398352999999998</v>
      </c>
      <c r="G10" s="284">
        <v>13.959208</v>
      </c>
      <c r="H10" s="284">
        <v>6.3090839999999995</v>
      </c>
      <c r="I10" s="284">
        <v>8.524177</v>
      </c>
      <c r="J10" s="284">
        <v>7.227091</v>
      </c>
      <c r="K10" s="284">
        <v>5.169647</v>
      </c>
      <c r="L10" s="284">
        <v>9.159048</v>
      </c>
    </row>
    <row r="11" spans="2:12" ht="16" customHeight="1">
      <c r="B11" s="39" t="s">
        <v>14</v>
      </c>
      <c r="C11" s="284">
        <v>82.676627</v>
      </c>
      <c r="D11" s="284">
        <v>100.393895</v>
      </c>
      <c r="E11" s="284">
        <v>73.370591</v>
      </c>
      <c r="F11" s="284">
        <v>64.596866</v>
      </c>
      <c r="G11" s="284">
        <v>70.201724</v>
      </c>
      <c r="H11" s="284">
        <v>46.509961000000004</v>
      </c>
      <c r="I11" s="284">
        <v>55.42026799999999</v>
      </c>
      <c r="J11" s="284">
        <v>61.746777</v>
      </c>
      <c r="K11" s="284">
        <v>48.72285</v>
      </c>
      <c r="L11" s="284">
        <v>68.384316</v>
      </c>
    </row>
    <row r="12" spans="2:12" ht="16" customHeight="1">
      <c r="B12" s="39" t="s">
        <v>83</v>
      </c>
      <c r="C12" s="284">
        <v>249.86991500000002</v>
      </c>
      <c r="D12" s="284">
        <v>229.97655600000002</v>
      </c>
      <c r="E12" s="284">
        <v>108.92616199999999</v>
      </c>
      <c r="F12" s="284">
        <v>85.85687300000001</v>
      </c>
      <c r="G12" s="284">
        <v>74.906796</v>
      </c>
      <c r="H12" s="284">
        <v>51.694914</v>
      </c>
      <c r="I12" s="284">
        <v>52.508769</v>
      </c>
      <c r="J12" s="284">
        <v>47.042726</v>
      </c>
      <c r="K12" s="284">
        <v>36.39536199999999</v>
      </c>
      <c r="L12" s="284">
        <v>43.359517</v>
      </c>
    </row>
    <row r="13" spans="2:12" ht="16" customHeight="1">
      <c r="B13" s="39" t="s">
        <v>15</v>
      </c>
      <c r="C13" s="284">
        <v>24.778291</v>
      </c>
      <c r="D13" s="284">
        <v>69.33542299999999</v>
      </c>
      <c r="E13" s="284">
        <v>57.241727</v>
      </c>
      <c r="F13" s="284">
        <v>39.007623</v>
      </c>
      <c r="G13" s="284">
        <v>40.596337</v>
      </c>
      <c r="H13" s="284">
        <v>16.921529999999997</v>
      </c>
      <c r="I13" s="284">
        <v>14.874672</v>
      </c>
      <c r="J13" s="284">
        <v>11.894922</v>
      </c>
      <c r="K13" s="284">
        <v>6.716218</v>
      </c>
      <c r="L13" s="284">
        <v>7.570206</v>
      </c>
    </row>
    <row r="14" spans="2:12" ht="16" customHeight="1">
      <c r="B14" s="39" t="s">
        <v>16</v>
      </c>
      <c r="C14" s="284">
        <v>203.353178</v>
      </c>
      <c r="D14" s="284">
        <v>269.347872</v>
      </c>
      <c r="E14" s="284">
        <v>168.437171</v>
      </c>
      <c r="F14" s="284">
        <v>160.361171</v>
      </c>
      <c r="G14" s="284">
        <v>192.129531</v>
      </c>
      <c r="H14" s="284">
        <v>147.612211</v>
      </c>
      <c r="I14" s="284">
        <v>137.738443</v>
      </c>
      <c r="J14" s="284">
        <v>138.543112</v>
      </c>
      <c r="K14" s="284">
        <v>141.983116</v>
      </c>
      <c r="L14" s="284">
        <v>171.758976</v>
      </c>
    </row>
    <row r="15" spans="2:12" ht="16" customHeight="1">
      <c r="B15" s="39" t="s">
        <v>18</v>
      </c>
      <c r="C15" s="284">
        <v>113.358338</v>
      </c>
      <c r="D15" s="284">
        <v>110.35760099999999</v>
      </c>
      <c r="E15" s="284">
        <v>45.000983999999995</v>
      </c>
      <c r="F15" s="284">
        <v>27.34076</v>
      </c>
      <c r="G15" s="284">
        <v>27.037975</v>
      </c>
      <c r="H15" s="284">
        <v>19.660762</v>
      </c>
      <c r="I15" s="284">
        <v>20.537067</v>
      </c>
      <c r="J15" s="284">
        <v>22.218318</v>
      </c>
      <c r="K15" s="284">
        <v>19.047659</v>
      </c>
      <c r="L15" s="284">
        <v>25.186205</v>
      </c>
    </row>
    <row r="16" spans="2:12" ht="16" customHeight="1">
      <c r="B16" s="39" t="s">
        <v>21</v>
      </c>
      <c r="C16" s="284">
        <v>1.197415</v>
      </c>
      <c r="D16" s="284">
        <v>1.401499</v>
      </c>
      <c r="E16" s="284">
        <v>5.877196</v>
      </c>
      <c r="F16" s="284">
        <v>1.575243</v>
      </c>
      <c r="G16" s="284">
        <v>1.0997929999999998</v>
      </c>
      <c r="H16" s="284">
        <v>0.22126400000000002</v>
      </c>
      <c r="I16" s="284">
        <v>0.285142</v>
      </c>
      <c r="J16" s="284">
        <v>0.13520600000000002</v>
      </c>
      <c r="K16" s="284">
        <v>0.214493</v>
      </c>
      <c r="L16" s="284">
        <v>0.33406</v>
      </c>
    </row>
    <row r="17" spans="2:12" ht="16" customHeight="1">
      <c r="B17" s="39" t="s">
        <v>20</v>
      </c>
      <c r="C17" s="284">
        <v>10.76424</v>
      </c>
      <c r="D17" s="284">
        <v>4.110756</v>
      </c>
      <c r="E17" s="284">
        <v>1.8577439999999998</v>
      </c>
      <c r="F17" s="284">
        <v>1.687496</v>
      </c>
      <c r="G17" s="284">
        <v>1.75427</v>
      </c>
      <c r="H17" s="284">
        <v>0.367481</v>
      </c>
      <c r="I17" s="284">
        <v>0.472928</v>
      </c>
      <c r="J17" s="284">
        <v>0.286945</v>
      </c>
      <c r="K17" s="284">
        <v>0.40798399999999996</v>
      </c>
      <c r="L17" s="284">
        <v>0.394125</v>
      </c>
    </row>
    <row r="18" spans="2:12" ht="16" customHeight="1">
      <c r="B18" s="39" t="s">
        <v>22</v>
      </c>
      <c r="C18" s="284">
        <v>495.962333</v>
      </c>
      <c r="D18" s="284">
        <v>594.7528070000001</v>
      </c>
      <c r="E18" s="284">
        <v>417.73087599999997</v>
      </c>
      <c r="F18" s="284">
        <v>331.15464299999996</v>
      </c>
      <c r="G18" s="284">
        <v>321.58878999999996</v>
      </c>
      <c r="H18" s="284">
        <v>195.493826</v>
      </c>
      <c r="I18" s="284">
        <v>198.039245</v>
      </c>
      <c r="J18" s="284">
        <v>183.265342</v>
      </c>
      <c r="K18" s="284">
        <v>161.78372000000002</v>
      </c>
      <c r="L18" s="284">
        <v>186.838304</v>
      </c>
    </row>
    <row r="19" spans="2:12" ht="16" customHeight="1">
      <c r="B19" s="39" t="s">
        <v>479</v>
      </c>
      <c r="C19" s="284">
        <v>1.079906</v>
      </c>
      <c r="D19" s="284">
        <v>0.204315</v>
      </c>
      <c r="E19" s="284">
        <v>0.1674</v>
      </c>
      <c r="F19" s="284">
        <v>0.396625</v>
      </c>
      <c r="G19" s="284">
        <v>0.016932</v>
      </c>
      <c r="H19" s="284">
        <v>0.051673000000000004</v>
      </c>
      <c r="I19" s="284">
        <v>0.002209</v>
      </c>
      <c r="J19" s="284">
        <v>0.002114</v>
      </c>
      <c r="K19" s="284">
        <v>0.004795</v>
      </c>
      <c r="L19" s="284">
        <v>0.004539</v>
      </c>
    </row>
    <row r="20" spans="2:12" ht="16" customHeight="1">
      <c r="B20" s="39" t="s">
        <v>19</v>
      </c>
      <c r="C20" s="284">
        <v>69.674795</v>
      </c>
      <c r="D20" s="284" t="s">
        <v>27</v>
      </c>
      <c r="E20" s="284">
        <v>2.286505</v>
      </c>
      <c r="F20" s="284">
        <v>3.5300079999999996</v>
      </c>
      <c r="G20" s="284">
        <v>2.372877</v>
      </c>
      <c r="H20" s="284">
        <v>0.005443</v>
      </c>
      <c r="I20" s="284" t="s">
        <v>27</v>
      </c>
      <c r="J20" s="284">
        <v>0.12985899999999997</v>
      </c>
      <c r="K20" s="284">
        <v>0.055886</v>
      </c>
      <c r="L20" s="284">
        <v>0.047808</v>
      </c>
    </row>
    <row r="21" spans="2:12" ht="16" customHeight="1">
      <c r="B21" s="39" t="s">
        <v>23</v>
      </c>
      <c r="C21" s="284">
        <v>465.28866600000003</v>
      </c>
      <c r="D21" s="284">
        <v>320.777376</v>
      </c>
      <c r="E21" s="284">
        <v>313.733843</v>
      </c>
      <c r="F21" s="284">
        <v>229.90371</v>
      </c>
      <c r="G21" s="284">
        <v>200.198567</v>
      </c>
      <c r="H21" s="284">
        <v>153.48279399999998</v>
      </c>
      <c r="I21" s="284">
        <v>163.11126199999998</v>
      </c>
      <c r="J21" s="284">
        <v>123.48948200000002</v>
      </c>
      <c r="K21" s="284">
        <v>102.696715</v>
      </c>
      <c r="L21" s="284">
        <v>108.835596</v>
      </c>
    </row>
    <row r="22" spans="2:12" ht="16" customHeight="1">
      <c r="B22" s="39" t="s">
        <v>24</v>
      </c>
      <c r="C22" s="284">
        <v>97.24706</v>
      </c>
      <c r="D22" s="284">
        <v>87.88589200000001</v>
      </c>
      <c r="E22" s="284">
        <v>45.629031000000005</v>
      </c>
      <c r="F22" s="284">
        <v>25.270816</v>
      </c>
      <c r="G22" s="284">
        <v>25.444681</v>
      </c>
      <c r="H22" s="284">
        <v>17.627387</v>
      </c>
      <c r="I22" s="284">
        <v>15.487197</v>
      </c>
      <c r="J22" s="284">
        <v>18.34034</v>
      </c>
      <c r="K22" s="284">
        <v>10.894072999999999</v>
      </c>
      <c r="L22" s="284">
        <v>12.444811</v>
      </c>
    </row>
    <row r="23" spans="2:12" ht="16" customHeight="1">
      <c r="B23" s="114" t="s">
        <v>25</v>
      </c>
      <c r="C23" s="285">
        <v>16.88624</v>
      </c>
      <c r="D23" s="285">
        <v>28.854101</v>
      </c>
      <c r="E23" s="285">
        <v>50.78142</v>
      </c>
      <c r="F23" s="285">
        <v>39.664055</v>
      </c>
      <c r="G23" s="285">
        <v>39.349124</v>
      </c>
      <c r="H23" s="285">
        <v>21.184634</v>
      </c>
      <c r="I23" s="285">
        <v>26.161146000000002</v>
      </c>
      <c r="J23" s="285">
        <v>28.655386000000004</v>
      </c>
      <c r="K23" s="285">
        <v>26.030020000000004</v>
      </c>
      <c r="L23" s="285">
        <v>32.235342</v>
      </c>
    </row>
    <row r="24" ht="6" customHeight="1"/>
    <row r="25" ht="6" customHeight="1"/>
    <row r="26" ht="12" customHeight="1">
      <c r="B26" s="29" t="s">
        <v>445</v>
      </c>
    </row>
    <row r="27" spans="2:9" ht="40.25" customHeight="1">
      <c r="B27" s="257" t="s">
        <v>81</v>
      </c>
      <c r="C27" s="257"/>
      <c r="D27" s="257"/>
      <c r="E27" s="257"/>
      <c r="F27" s="257"/>
      <c r="G27" s="257"/>
      <c r="H27" s="257"/>
      <c r="I27" s="257"/>
    </row>
    <row r="28" ht="12">
      <c r="B28" s="40" t="s">
        <v>43</v>
      </c>
    </row>
    <row r="29" ht="12"/>
    <row r="33" ht="14.25">
      <c r="B33" s="32"/>
    </row>
    <row r="34" ht="14.25">
      <c r="B34" s="15"/>
    </row>
    <row r="35" ht="14.25">
      <c r="B35" s="15"/>
    </row>
    <row r="36" ht="14.25">
      <c r="B36" s="15"/>
    </row>
    <row r="37" ht="14.25">
      <c r="B37" s="123"/>
    </row>
    <row r="45" spans="3:12" ht="14.25">
      <c r="C45" s="279"/>
      <c r="D45" s="279"/>
      <c r="E45" s="279"/>
      <c r="F45" s="279"/>
      <c r="G45" s="279"/>
      <c r="H45" s="279"/>
      <c r="I45" s="279"/>
      <c r="J45" s="279"/>
      <c r="K45" s="279"/>
      <c r="L45" s="279"/>
    </row>
    <row r="46" spans="3:12" ht="14.25">
      <c r="C46" s="279"/>
      <c r="D46" s="279"/>
      <c r="E46" s="279"/>
      <c r="F46" s="279"/>
      <c r="G46" s="279"/>
      <c r="H46" s="279"/>
      <c r="I46" s="279"/>
      <c r="J46" s="279"/>
      <c r="K46" s="279"/>
      <c r="L46" s="279"/>
    </row>
    <row r="47" spans="3:12" ht="14.25">
      <c r="C47" s="279"/>
      <c r="D47" s="279"/>
      <c r="E47" s="279"/>
      <c r="F47" s="279"/>
      <c r="G47" s="279"/>
      <c r="H47" s="279"/>
      <c r="I47" s="279"/>
      <c r="J47" s="279"/>
      <c r="K47" s="279"/>
      <c r="L47" s="279"/>
    </row>
    <row r="48" spans="3:12" ht="14.25">
      <c r="C48" s="279"/>
      <c r="D48" s="279"/>
      <c r="E48" s="279"/>
      <c r="F48" s="279"/>
      <c r="G48" s="279"/>
      <c r="H48" s="279"/>
      <c r="I48" s="279"/>
      <c r="J48" s="279"/>
      <c r="K48" s="279"/>
      <c r="L48" s="279"/>
    </row>
    <row r="49" spans="3:12" ht="14.25">
      <c r="C49" s="279"/>
      <c r="D49" s="279"/>
      <c r="E49" s="279"/>
      <c r="F49" s="279"/>
      <c r="G49" s="279"/>
      <c r="H49" s="279"/>
      <c r="I49" s="279"/>
      <c r="J49" s="279"/>
      <c r="K49" s="279"/>
      <c r="L49" s="279"/>
    </row>
    <row r="50" spans="3:12" ht="14.25">
      <c r="C50" s="279"/>
      <c r="D50" s="279"/>
      <c r="E50" s="279"/>
      <c r="F50" s="279"/>
      <c r="G50" s="279"/>
      <c r="H50" s="279"/>
      <c r="I50" s="279"/>
      <c r="J50" s="279"/>
      <c r="K50" s="279"/>
      <c r="L50" s="279"/>
    </row>
    <row r="51" spans="3:12" ht="14.25">
      <c r="C51" s="279"/>
      <c r="D51" s="279"/>
      <c r="E51" s="279"/>
      <c r="F51" s="279"/>
      <c r="G51" s="279"/>
      <c r="H51" s="279"/>
      <c r="I51" s="279"/>
      <c r="J51" s="279"/>
      <c r="K51" s="279"/>
      <c r="L51" s="279"/>
    </row>
    <row r="52" spans="3:12" ht="14.25">
      <c r="C52" s="279"/>
      <c r="D52" s="279"/>
      <c r="E52" s="279"/>
      <c r="F52" s="279"/>
      <c r="G52" s="279"/>
      <c r="H52" s="279"/>
      <c r="I52" s="279"/>
      <c r="J52" s="279"/>
      <c r="K52" s="279"/>
      <c r="L52" s="279"/>
    </row>
    <row r="53" spans="3:12" ht="14.25">
      <c r="C53" s="279"/>
      <c r="D53" s="279"/>
      <c r="E53" s="279"/>
      <c r="F53" s="279"/>
      <c r="G53" s="279"/>
      <c r="H53" s="279"/>
      <c r="I53" s="279"/>
      <c r="J53" s="279"/>
      <c r="K53" s="279"/>
      <c r="L53" s="279"/>
    </row>
    <row r="54" spans="3:12" ht="14.25">
      <c r="C54" s="279"/>
      <c r="D54" s="279"/>
      <c r="E54" s="279"/>
      <c r="F54" s="279"/>
      <c r="G54" s="279"/>
      <c r="H54" s="279"/>
      <c r="I54" s="279"/>
      <c r="J54" s="279"/>
      <c r="K54" s="279"/>
      <c r="L54" s="279"/>
    </row>
    <row r="55" spans="3:12" ht="14.25">
      <c r="C55" s="279"/>
      <c r="D55" s="279"/>
      <c r="E55" s="279"/>
      <c r="F55" s="279"/>
      <c r="G55" s="279"/>
      <c r="H55" s="279"/>
      <c r="I55" s="279"/>
      <c r="J55" s="279"/>
      <c r="K55" s="279"/>
      <c r="L55" s="279"/>
    </row>
    <row r="56" spans="3:12" ht="14.25">
      <c r="C56" s="279"/>
      <c r="D56" s="279"/>
      <c r="E56" s="279"/>
      <c r="F56" s="279"/>
      <c r="G56" s="279"/>
      <c r="H56" s="279"/>
      <c r="I56" s="279"/>
      <c r="J56" s="279"/>
      <c r="K56" s="279"/>
      <c r="L56" s="279"/>
    </row>
    <row r="57" spans="3:12" ht="14.25">
      <c r="C57" s="279"/>
      <c r="D57" s="279"/>
      <c r="E57" s="279"/>
      <c r="F57" s="279"/>
      <c r="G57" s="279"/>
      <c r="H57" s="279"/>
      <c r="I57" s="279"/>
      <c r="J57" s="279"/>
      <c r="K57" s="279"/>
      <c r="L57" s="279"/>
    </row>
    <row r="58" spans="3:12" ht="14.25">
      <c r="C58" s="279"/>
      <c r="D58" s="279"/>
      <c r="E58" s="279"/>
      <c r="F58" s="279"/>
      <c r="G58" s="279"/>
      <c r="H58" s="279"/>
      <c r="I58" s="279"/>
      <c r="J58" s="279"/>
      <c r="K58" s="279"/>
      <c r="L58" s="279"/>
    </row>
    <row r="59" spans="3:12" ht="14.25">
      <c r="C59" s="279"/>
      <c r="D59" s="279"/>
      <c r="E59" s="279"/>
      <c r="F59" s="279"/>
      <c r="G59" s="279"/>
      <c r="H59" s="279"/>
      <c r="I59" s="279"/>
      <c r="J59" s="279"/>
      <c r="K59" s="279"/>
      <c r="L59" s="279"/>
    </row>
    <row r="60" spans="3:12" ht="14.25">
      <c r="C60" s="279"/>
      <c r="D60" s="279"/>
      <c r="E60" s="279"/>
      <c r="F60" s="279"/>
      <c r="G60" s="279"/>
      <c r="H60" s="279"/>
      <c r="I60" s="279"/>
      <c r="J60" s="279"/>
      <c r="K60" s="279"/>
      <c r="L60" s="279"/>
    </row>
  </sheetData>
  <mergeCells count="1">
    <mergeCell ref="B27:I27"/>
  </mergeCells>
  <printOptions/>
  <pageMargins left="0.25" right="0.25" top="0.75" bottom="0.75" header="0.3" footer="0.3"/>
  <pageSetup fitToHeight="0" fitToWidth="1" horizontalDpi="600" verticalDpi="600" orientation="landscape" paperSize="9" r:id="rId2"/>
  <ignoredErrors>
    <ignoredError sqref="C6:E6"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43"/>
  <sheetViews>
    <sheetView showGridLines="0" workbookViewId="0" topLeftCell="A6">
      <selection activeCell="R29" sqref="R29"/>
    </sheetView>
  </sheetViews>
  <sheetFormatPr defaultColWidth="8.125" defaultRowHeight="14.25"/>
  <cols>
    <col min="1" max="1" width="9.00390625" style="29" customWidth="1"/>
    <col min="2" max="2" width="25.50390625" style="29" customWidth="1"/>
    <col min="3" max="13" width="8.125" style="29" customWidth="1"/>
    <col min="14" max="14" width="8.375" style="29" customWidth="1"/>
    <col min="15" max="17" width="9.00390625" style="29" bestFit="1" customWidth="1"/>
    <col min="18" max="50" width="8.625" style="29" bestFit="1" customWidth="1"/>
    <col min="51" max="16384" width="8.125" style="29" customWidth="1"/>
  </cols>
  <sheetData>
    <row r="1" ht="12"/>
    <row r="2" ht="12">
      <c r="B2" s="125" t="s">
        <v>526</v>
      </c>
    </row>
    <row r="3" ht="12">
      <c r="B3" s="35" t="s">
        <v>82</v>
      </c>
    </row>
    <row r="4" ht="12">
      <c r="B4" s="40" t="s">
        <v>43</v>
      </c>
    </row>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56.4" customHeight="1"/>
    <row r="30" ht="12"/>
    <row r="31" ht="12"/>
    <row r="32" ht="12"/>
    <row r="33" ht="12"/>
    <row r="34" ht="12"/>
    <row r="38" spans="2:24" ht="14.25">
      <c r="B38" s="37"/>
      <c r="C38" s="38" t="s">
        <v>0</v>
      </c>
      <c r="D38" s="38" t="s">
        <v>1</v>
      </c>
      <c r="E38" s="38" t="s">
        <v>2</v>
      </c>
      <c r="F38" s="38" t="s">
        <v>3</v>
      </c>
      <c r="G38" s="38" t="s">
        <v>4</v>
      </c>
      <c r="H38" s="38" t="s">
        <v>5</v>
      </c>
      <c r="I38" s="38" t="s">
        <v>6</v>
      </c>
      <c r="J38" s="38" t="s">
        <v>7</v>
      </c>
      <c r="K38" s="38" t="s">
        <v>8</v>
      </c>
      <c r="L38" s="38" t="s">
        <v>9</v>
      </c>
      <c r="M38" s="38" t="s">
        <v>10</v>
      </c>
      <c r="N38" s="38" t="s">
        <v>11</v>
      </c>
      <c r="O38" s="38" t="s">
        <v>28</v>
      </c>
      <c r="P38" s="38" t="s">
        <v>29</v>
      </c>
      <c r="Q38" s="38" t="s">
        <v>73</v>
      </c>
      <c r="R38" s="38">
        <v>2015</v>
      </c>
      <c r="S38" s="38">
        <v>2016</v>
      </c>
      <c r="T38" s="38">
        <v>2017</v>
      </c>
      <c r="U38" s="38">
        <v>2018</v>
      </c>
      <c r="V38" s="38">
        <v>2019</v>
      </c>
      <c r="W38" s="38">
        <v>2020</v>
      </c>
      <c r="X38" s="38">
        <v>2021</v>
      </c>
    </row>
    <row r="39" spans="2:24" ht="14">
      <c r="B39" s="49" t="s">
        <v>84</v>
      </c>
      <c r="C39" s="51">
        <v>2302.084366</v>
      </c>
      <c r="D39" s="51">
        <v>2100.104404</v>
      </c>
      <c r="E39" s="51">
        <v>2193.764446</v>
      </c>
      <c r="F39" s="51">
        <v>2079.096203</v>
      </c>
      <c r="G39" s="51">
        <v>2131.249688</v>
      </c>
      <c r="H39" s="51">
        <v>2243.942657</v>
      </c>
      <c r="I39" s="51">
        <v>2333.7206549999996</v>
      </c>
      <c r="J39" s="51">
        <v>2368.1491269999997</v>
      </c>
      <c r="K39" s="51">
        <v>2142.254481</v>
      </c>
      <c r="L39" s="51">
        <v>1422.203018</v>
      </c>
      <c r="M39" s="51">
        <v>1551.6558770000001</v>
      </c>
      <c r="N39" s="51">
        <v>1519.114381</v>
      </c>
      <c r="O39" s="51">
        <v>1356.30863</v>
      </c>
      <c r="P39" s="51">
        <v>1151.68433</v>
      </c>
      <c r="Q39" s="51">
        <v>1108.292369</v>
      </c>
      <c r="R39" s="51">
        <v>1264.9088940000001</v>
      </c>
      <c r="S39" s="51">
        <v>1288.741268</v>
      </c>
      <c r="T39" s="51">
        <v>864.2439300000001</v>
      </c>
      <c r="U39" s="51">
        <v>896.6413</v>
      </c>
      <c r="V39" s="51">
        <v>858.262909</v>
      </c>
      <c r="W39" s="51">
        <v>721.520299</v>
      </c>
      <c r="X39">
        <v>830.807483</v>
      </c>
    </row>
    <row r="40" spans="2:24" ht="14.25">
      <c r="B40" s="50" t="s">
        <v>550</v>
      </c>
      <c r="C40" s="52">
        <v>5435.430572</v>
      </c>
      <c r="D40" s="52">
        <v>5067.093457999999</v>
      </c>
      <c r="E40" s="52">
        <v>5385.116965</v>
      </c>
      <c r="F40" s="52">
        <v>5504.128014000001</v>
      </c>
      <c r="G40" s="52">
        <v>6143.191765</v>
      </c>
      <c r="H40" s="52">
        <v>6703.512947000001</v>
      </c>
      <c r="I40" s="52">
        <v>7372.826642000001</v>
      </c>
      <c r="J40" s="52">
        <v>8923.459133</v>
      </c>
      <c r="K40" s="52">
        <v>7697.500845999999</v>
      </c>
      <c r="L40" s="52">
        <v>5341.634132</v>
      </c>
      <c r="M40" s="52">
        <v>6565.841413</v>
      </c>
      <c r="N40" s="52">
        <v>6862.8531330000005</v>
      </c>
      <c r="O40" s="52">
        <v>6470.57636</v>
      </c>
      <c r="P40" s="52">
        <v>6257.236481</v>
      </c>
      <c r="Q40" s="52">
        <v>6383.44855</v>
      </c>
      <c r="R40" s="52">
        <v>6869.659552</v>
      </c>
      <c r="S40" s="52">
        <v>7108.742099</v>
      </c>
      <c r="T40" s="52">
        <v>3963.9659070000002</v>
      </c>
      <c r="U40" s="52">
        <v>4407.358257</v>
      </c>
      <c r="V40" s="52">
        <v>4545.165448</v>
      </c>
      <c r="W40" s="52">
        <v>4220.255415</v>
      </c>
      <c r="X40" s="52">
        <v>5183.850016</v>
      </c>
    </row>
    <row r="42" spans="3:24" ht="14">
      <c r="C42" s="31"/>
      <c r="D42" s="31"/>
      <c r="E42" s="31"/>
      <c r="F42" s="31"/>
      <c r="G42" s="31"/>
      <c r="H42" s="31"/>
      <c r="I42" s="31"/>
      <c r="J42" s="31"/>
      <c r="K42" s="31"/>
      <c r="L42" s="31"/>
      <c r="M42" s="31"/>
      <c r="N42" s="31"/>
      <c r="O42" s="31"/>
      <c r="P42" s="31"/>
      <c r="Q42" s="31"/>
      <c r="R42" s="31"/>
      <c r="S42" s="31"/>
      <c r="T42" s="31"/>
      <c r="U42" s="31"/>
      <c r="X42"/>
    </row>
    <row r="43" ht="14.25">
      <c r="K43" s="117"/>
    </row>
  </sheetData>
  <printOptions/>
  <pageMargins left="0.25" right="0.25" top="0.75" bottom="0.75" header="0.3" footer="0.3"/>
  <pageSetup fitToHeight="0"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0"/>
  <sheetViews>
    <sheetView showGridLines="0" workbookViewId="0" topLeftCell="A1">
      <selection activeCell="M11" sqref="M11"/>
    </sheetView>
  </sheetViews>
  <sheetFormatPr defaultColWidth="9.00390625" defaultRowHeight="14.25"/>
  <cols>
    <col min="1" max="1" width="6.00390625" style="3" customWidth="1"/>
    <col min="2" max="2" width="25.125" style="3" customWidth="1"/>
    <col min="3" max="12" width="9.125" style="298" customWidth="1"/>
    <col min="13" max="13" width="10.625" style="3" customWidth="1"/>
    <col min="14" max="34" width="9.125" style="3" bestFit="1" customWidth="1"/>
    <col min="35" max="16384" width="9.00390625" style="3" customWidth="1"/>
  </cols>
  <sheetData>
    <row r="1" ht="12.75"/>
    <row r="2" ht="14.25">
      <c r="B2" s="123" t="s">
        <v>551</v>
      </c>
    </row>
    <row r="3" ht="14.25">
      <c r="B3" s="7" t="s">
        <v>82</v>
      </c>
    </row>
    <row r="4" ht="6" customHeight="1">
      <c r="B4" s="107"/>
    </row>
    <row r="5" spans="2:12" ht="15.5" customHeight="1">
      <c r="B5" s="113"/>
      <c r="C5" s="288">
        <v>2000</v>
      </c>
      <c r="D5" s="288">
        <v>2005</v>
      </c>
      <c r="E5" s="288">
        <v>2010</v>
      </c>
      <c r="F5" s="289">
        <v>2015</v>
      </c>
      <c r="G5" s="289">
        <v>2016</v>
      </c>
      <c r="H5" s="289">
        <v>2017</v>
      </c>
      <c r="I5" s="289">
        <v>2018</v>
      </c>
      <c r="J5" s="289">
        <v>2019</v>
      </c>
      <c r="K5" s="289">
        <v>2020</v>
      </c>
      <c r="L5" s="289">
        <v>2021</v>
      </c>
    </row>
    <row r="6" spans="2:12" ht="15.5" customHeight="1">
      <c r="B6" s="112" t="s">
        <v>26</v>
      </c>
      <c r="C6" s="290">
        <v>1821.143354</v>
      </c>
      <c r="D6" s="290">
        <v>1751.4472700000001</v>
      </c>
      <c r="E6" s="290">
        <v>1176.186755</v>
      </c>
      <c r="F6" s="290">
        <v>796.5834179999999</v>
      </c>
      <c r="G6" s="290">
        <v>788.25143</v>
      </c>
      <c r="H6" s="290">
        <v>738.302602</v>
      </c>
      <c r="I6" s="290">
        <v>810.2161709999999</v>
      </c>
      <c r="J6" s="290">
        <v>774.0477920000001</v>
      </c>
      <c r="K6" s="291">
        <v>635.509719</v>
      </c>
      <c r="L6" s="291">
        <v>708.016529</v>
      </c>
    </row>
    <row r="7" spans="2:20" ht="15.5" customHeight="1">
      <c r="B7" s="111" t="s">
        <v>80</v>
      </c>
      <c r="C7" s="292">
        <v>1522.948766</v>
      </c>
      <c r="D7" s="292">
        <v>1344.866883</v>
      </c>
      <c r="E7" s="292">
        <v>922.123685</v>
      </c>
      <c r="F7" s="292">
        <v>607.543084</v>
      </c>
      <c r="G7" s="292">
        <v>618.401032</v>
      </c>
      <c r="H7" s="292">
        <v>573.5637879999999</v>
      </c>
      <c r="I7" s="292">
        <v>633.572128</v>
      </c>
      <c r="J7" s="292">
        <v>587.9670010000001</v>
      </c>
      <c r="K7" s="293">
        <v>470.279129</v>
      </c>
      <c r="L7" s="293">
        <v>551.6</v>
      </c>
      <c r="M7" s="120"/>
      <c r="P7" s="118"/>
      <c r="S7" s="120"/>
      <c r="T7" s="120"/>
    </row>
    <row r="8" spans="2:12" ht="15.5" customHeight="1">
      <c r="B8" s="45" t="s">
        <v>12</v>
      </c>
      <c r="C8" s="294">
        <v>394.257825</v>
      </c>
      <c r="D8" s="294">
        <v>359.211713</v>
      </c>
      <c r="E8" s="294">
        <v>234.53404999999998</v>
      </c>
      <c r="F8" s="294">
        <v>173.649138</v>
      </c>
      <c r="G8" s="294">
        <v>208.7911</v>
      </c>
      <c r="H8" s="294">
        <v>181.206508</v>
      </c>
      <c r="I8" s="294">
        <v>198.307394</v>
      </c>
      <c r="J8" s="294">
        <v>211.580567</v>
      </c>
      <c r="K8" s="294">
        <v>158.57431</v>
      </c>
      <c r="L8" s="294">
        <v>161.362921</v>
      </c>
    </row>
    <row r="9" spans="2:12" ht="15.5" customHeight="1">
      <c r="B9" s="46" t="s">
        <v>13</v>
      </c>
      <c r="C9" s="295">
        <v>29.354845</v>
      </c>
      <c r="D9" s="295">
        <v>22.308245</v>
      </c>
      <c r="E9" s="295">
        <v>9.732849</v>
      </c>
      <c r="F9" s="295">
        <v>10.581355</v>
      </c>
      <c r="G9" s="295">
        <v>13.25963</v>
      </c>
      <c r="H9" s="294">
        <v>6.067994</v>
      </c>
      <c r="I9" s="294">
        <v>8.355319999999999</v>
      </c>
      <c r="J9" s="294">
        <v>7.1282179999999995</v>
      </c>
      <c r="K9" s="294">
        <v>5.1147160000000005</v>
      </c>
      <c r="L9" s="294">
        <v>9.159044</v>
      </c>
    </row>
    <row r="10" spans="2:12" ht="15.5" customHeight="1">
      <c r="B10" s="46" t="s">
        <v>14</v>
      </c>
      <c r="C10" s="295">
        <v>67.64687300000001</v>
      </c>
      <c r="D10" s="295">
        <v>88.92272100000001</v>
      </c>
      <c r="E10" s="295">
        <v>49.225296</v>
      </c>
      <c r="F10" s="295">
        <v>47.617947</v>
      </c>
      <c r="G10" s="295">
        <v>47.19802</v>
      </c>
      <c r="H10" s="294">
        <v>35.353512</v>
      </c>
      <c r="I10" s="294">
        <v>42.942307</v>
      </c>
      <c r="J10" s="294">
        <v>51.245693</v>
      </c>
      <c r="K10" s="294">
        <v>41.355322</v>
      </c>
      <c r="L10" s="294">
        <v>58.02119</v>
      </c>
    </row>
    <row r="11" spans="2:16" ht="15.5" customHeight="1">
      <c r="B11" s="46" t="s">
        <v>17</v>
      </c>
      <c r="C11" s="295">
        <v>190.10448499999998</v>
      </c>
      <c r="D11" s="295">
        <v>181.320324</v>
      </c>
      <c r="E11" s="295">
        <v>92.032294</v>
      </c>
      <c r="F11" s="295">
        <v>61.324752999999994</v>
      </c>
      <c r="G11" s="295">
        <v>55.177750999999994</v>
      </c>
      <c r="H11" s="294">
        <v>48.054111</v>
      </c>
      <c r="I11" s="294">
        <v>48.980050000000006</v>
      </c>
      <c r="J11" s="294">
        <v>44.77986</v>
      </c>
      <c r="K11" s="294">
        <v>34.501698</v>
      </c>
      <c r="L11" s="294">
        <v>41.982207</v>
      </c>
      <c r="P11" s="119"/>
    </row>
    <row r="12" spans="1:17" ht="15.5" customHeight="1">
      <c r="A12" s="4"/>
      <c r="B12" s="46" t="s">
        <v>15</v>
      </c>
      <c r="C12" s="295">
        <v>18.540564</v>
      </c>
      <c r="D12" s="295">
        <v>60.170009</v>
      </c>
      <c r="E12" s="295">
        <v>46.902154</v>
      </c>
      <c r="F12" s="295">
        <v>28.451748</v>
      </c>
      <c r="G12" s="295">
        <v>30.721163</v>
      </c>
      <c r="H12" s="294">
        <v>12.325864</v>
      </c>
      <c r="I12" s="294">
        <v>12.776322</v>
      </c>
      <c r="J12" s="294">
        <v>9.521302</v>
      </c>
      <c r="K12" s="294">
        <v>5.575589</v>
      </c>
      <c r="L12" s="294">
        <v>6.966858</v>
      </c>
      <c r="P12" s="120"/>
      <c r="Q12" s="120"/>
    </row>
    <row r="13" spans="1:16" ht="15.5" customHeight="1">
      <c r="A13" s="4"/>
      <c r="B13" s="46" t="s">
        <v>16</v>
      </c>
      <c r="C13" s="295">
        <v>195.044843</v>
      </c>
      <c r="D13" s="295">
        <v>225.473318</v>
      </c>
      <c r="E13" s="295">
        <v>161.46396299999998</v>
      </c>
      <c r="F13" s="295">
        <v>59.074197999999996</v>
      </c>
      <c r="G13" s="295">
        <v>74.98671</v>
      </c>
      <c r="H13" s="294">
        <v>71.620542</v>
      </c>
      <c r="I13" s="294">
        <v>73.471504</v>
      </c>
      <c r="J13" s="294">
        <v>73.175801</v>
      </c>
      <c r="K13" s="294">
        <v>65.671269</v>
      </c>
      <c r="L13" s="294">
        <v>87.314813</v>
      </c>
      <c r="P13" s="118"/>
    </row>
    <row r="14" spans="1:16" ht="15.5" customHeight="1">
      <c r="A14" s="4"/>
      <c r="B14" s="46" t="s">
        <v>18</v>
      </c>
      <c r="C14" s="295">
        <v>89.545711</v>
      </c>
      <c r="D14" s="295">
        <v>75.989086</v>
      </c>
      <c r="E14" s="295">
        <v>30.994176</v>
      </c>
      <c r="F14" s="295">
        <v>12.593522</v>
      </c>
      <c r="G14" s="295">
        <v>11.567971</v>
      </c>
      <c r="H14" s="294">
        <v>13.332184</v>
      </c>
      <c r="I14" s="294">
        <v>14.026867</v>
      </c>
      <c r="J14" s="294">
        <v>15.504631999999999</v>
      </c>
      <c r="K14" s="294">
        <v>14.849173</v>
      </c>
      <c r="L14" s="294">
        <v>19.836402</v>
      </c>
      <c r="P14" s="119"/>
    </row>
    <row r="15" spans="1:16" ht="15.5" customHeight="1">
      <c r="A15" s="4"/>
      <c r="B15" s="46" t="s">
        <v>21</v>
      </c>
      <c r="C15" s="296">
        <v>0.223767</v>
      </c>
      <c r="D15" s="295">
        <v>0.47292700000000004</v>
      </c>
      <c r="E15" s="295">
        <v>0.963265</v>
      </c>
      <c r="F15" s="295">
        <v>0.224259</v>
      </c>
      <c r="G15" s="295">
        <v>0.277528</v>
      </c>
      <c r="H15" s="294">
        <v>0.046933</v>
      </c>
      <c r="I15" s="294">
        <v>0.059237000000000005</v>
      </c>
      <c r="J15" s="294">
        <v>0.022699999999999998</v>
      </c>
      <c r="K15" s="294">
        <v>0.077611</v>
      </c>
      <c r="L15" s="294">
        <v>0.10501</v>
      </c>
      <c r="P15" s="119"/>
    </row>
    <row r="16" spans="1:16" ht="15.5" customHeight="1">
      <c r="A16" s="4"/>
      <c r="B16" s="46" t="s">
        <v>20</v>
      </c>
      <c r="C16" s="295">
        <v>0.062629</v>
      </c>
      <c r="D16" s="301">
        <v>0.052286</v>
      </c>
      <c r="E16" s="301">
        <v>0.030614000000000002</v>
      </c>
      <c r="F16" s="301">
        <v>0.000298</v>
      </c>
      <c r="G16" s="301">
        <v>0.044363</v>
      </c>
      <c r="H16" s="302" t="s">
        <v>27</v>
      </c>
      <c r="I16" s="302">
        <v>0.093512</v>
      </c>
      <c r="J16" s="302" t="s">
        <v>27</v>
      </c>
      <c r="K16" s="302">
        <v>0.08112699999999999</v>
      </c>
      <c r="L16" s="302" t="s">
        <v>27</v>
      </c>
      <c r="P16" s="119"/>
    </row>
    <row r="17" spans="1:16" ht="15.5" customHeight="1">
      <c r="A17" s="4"/>
      <c r="B17" s="46" t="s">
        <v>22</v>
      </c>
      <c r="C17" s="295">
        <v>107.516504</v>
      </c>
      <c r="D17" s="301">
        <v>83.737581</v>
      </c>
      <c r="E17" s="301">
        <v>97.494079</v>
      </c>
      <c r="F17" s="301">
        <v>71.683245</v>
      </c>
      <c r="G17" s="301">
        <v>64.23316799999999</v>
      </c>
      <c r="H17" s="302">
        <v>79.705146</v>
      </c>
      <c r="I17" s="302">
        <v>92.874178</v>
      </c>
      <c r="J17" s="302">
        <v>79.547694</v>
      </c>
      <c r="K17" s="302">
        <v>66.94667100000001</v>
      </c>
      <c r="L17" s="302">
        <v>81.592566</v>
      </c>
      <c r="P17" s="119"/>
    </row>
    <row r="18" spans="1:16" ht="15.5" customHeight="1">
      <c r="A18" s="4"/>
      <c r="B18" s="46" t="s">
        <v>479</v>
      </c>
      <c r="C18" s="295">
        <v>0.10730100000000001</v>
      </c>
      <c r="D18" s="301">
        <v>0.036917</v>
      </c>
      <c r="E18" s="301">
        <v>0.061829999999999996</v>
      </c>
      <c r="F18" s="301">
        <v>0.387926</v>
      </c>
      <c r="G18" s="301" t="s">
        <v>27</v>
      </c>
      <c r="H18" s="302">
        <v>0.049965</v>
      </c>
      <c r="I18" s="302" t="s">
        <v>27</v>
      </c>
      <c r="J18" s="302" t="s">
        <v>27</v>
      </c>
      <c r="K18" s="302" t="s">
        <v>27</v>
      </c>
      <c r="L18" s="302" t="s">
        <v>27</v>
      </c>
      <c r="P18" s="119"/>
    </row>
    <row r="19" spans="1:16" ht="15.5" customHeight="1">
      <c r="A19" s="4"/>
      <c r="B19" s="46" t="s">
        <v>19</v>
      </c>
      <c r="C19" s="295">
        <v>60.569002</v>
      </c>
      <c r="D19" s="301" t="s">
        <v>27</v>
      </c>
      <c r="E19" s="301">
        <v>1.232538</v>
      </c>
      <c r="F19" s="301">
        <v>2.793911</v>
      </c>
      <c r="G19" s="301">
        <v>2.206091</v>
      </c>
      <c r="H19" s="302">
        <v>0.004811</v>
      </c>
      <c r="I19" s="302" t="s">
        <v>27</v>
      </c>
      <c r="J19" s="302">
        <v>0.129359</v>
      </c>
      <c r="K19" s="302">
        <v>0.049686</v>
      </c>
      <c r="L19" s="302">
        <v>0.047808</v>
      </c>
      <c r="P19" s="119"/>
    </row>
    <row r="20" spans="1:16" ht="15.5" customHeight="1">
      <c r="A20" s="4"/>
      <c r="B20" s="46" t="s">
        <v>23</v>
      </c>
      <c r="C20" s="294">
        <v>352.002796</v>
      </c>
      <c r="D20" s="301">
        <v>230.711159</v>
      </c>
      <c r="E20" s="301">
        <v>192.526509</v>
      </c>
      <c r="F20" s="301">
        <v>136.07045399999998</v>
      </c>
      <c r="G20" s="301">
        <v>106.838112</v>
      </c>
      <c r="H20" s="302">
        <v>122.416899</v>
      </c>
      <c r="I20" s="302">
        <v>135.28053400000002</v>
      </c>
      <c r="J20" s="302">
        <v>92.681783</v>
      </c>
      <c r="K20" s="302">
        <v>75.929569</v>
      </c>
      <c r="L20" s="302">
        <v>83.576807</v>
      </c>
      <c r="P20" s="119"/>
    </row>
    <row r="21" spans="1:16" ht="15.5" customHeight="1">
      <c r="A21" s="4"/>
      <c r="B21" s="46" t="s">
        <v>24</v>
      </c>
      <c r="C21" s="295">
        <v>17.81712</v>
      </c>
      <c r="D21" s="295">
        <v>16.102602</v>
      </c>
      <c r="E21" s="295">
        <v>4.614174</v>
      </c>
      <c r="F21" s="295">
        <v>1.274574</v>
      </c>
      <c r="G21" s="295">
        <v>0.9072100000000001</v>
      </c>
      <c r="H21" s="294">
        <v>0.674338</v>
      </c>
      <c r="I21" s="294">
        <v>1.099368</v>
      </c>
      <c r="J21" s="294">
        <v>0.828585</v>
      </c>
      <c r="K21" s="294">
        <v>0.333141</v>
      </c>
      <c r="L21" s="294">
        <v>0.479489</v>
      </c>
      <c r="P21" s="118"/>
    </row>
    <row r="22" spans="2:16" ht="15.5" customHeight="1">
      <c r="B22" s="115" t="s">
        <v>25</v>
      </c>
      <c r="C22" s="297">
        <v>0.154502</v>
      </c>
      <c r="D22" s="297">
        <v>0.357995</v>
      </c>
      <c r="E22" s="297">
        <v>0.315894</v>
      </c>
      <c r="F22" s="297">
        <v>1.815755</v>
      </c>
      <c r="G22" s="297">
        <v>2.192215</v>
      </c>
      <c r="H22" s="297">
        <v>2.70498</v>
      </c>
      <c r="I22" s="297">
        <v>5.305535</v>
      </c>
      <c r="J22" s="297">
        <v>1.820807</v>
      </c>
      <c r="K22" s="297">
        <v>1.219247</v>
      </c>
      <c r="L22" s="297">
        <v>1.202837</v>
      </c>
      <c r="P22" s="119"/>
    </row>
    <row r="23" ht="6" customHeight="1"/>
    <row r="24" ht="6" customHeight="1"/>
    <row r="25" spans="2:17" ht="15" customHeight="1">
      <c r="B25" s="3" t="s">
        <v>445</v>
      </c>
      <c r="Q25" s="119"/>
    </row>
    <row r="26" spans="2:13" ht="36" customHeight="1">
      <c r="B26" s="257" t="s">
        <v>81</v>
      </c>
      <c r="C26" s="257"/>
      <c r="D26" s="257"/>
      <c r="E26" s="257"/>
      <c r="F26" s="257"/>
      <c r="G26" s="257"/>
      <c r="H26" s="257"/>
      <c r="I26" s="257"/>
      <c r="J26" s="299"/>
      <c r="K26" s="299"/>
      <c r="L26" s="299"/>
      <c r="M26" s="58"/>
    </row>
    <row r="27" ht="12.75">
      <c r="B27" s="3" t="s">
        <v>87</v>
      </c>
    </row>
    <row r="30" ht="14.25">
      <c r="B30" s="57"/>
    </row>
    <row r="32" ht="14.25">
      <c r="B32" s="57"/>
    </row>
    <row r="35" spans="3:12" ht="14.25">
      <c r="C35" s="300"/>
      <c r="D35" s="300"/>
      <c r="E35" s="300"/>
      <c r="F35" s="300"/>
      <c r="G35" s="300"/>
      <c r="H35" s="300"/>
      <c r="I35" s="300"/>
      <c r="J35" s="300"/>
      <c r="K35" s="300"/>
      <c r="L35" s="300"/>
    </row>
    <row r="36" spans="3:12" ht="14.25">
      <c r="C36" s="300"/>
      <c r="D36" s="300"/>
      <c r="E36" s="300"/>
      <c r="F36" s="300"/>
      <c r="G36" s="300"/>
      <c r="H36" s="300"/>
      <c r="I36" s="300"/>
      <c r="J36" s="300"/>
      <c r="K36" s="300"/>
      <c r="L36" s="300"/>
    </row>
    <row r="37" spans="3:12" ht="14.25">
      <c r="C37" s="300"/>
      <c r="D37" s="300"/>
      <c r="E37" s="300"/>
      <c r="F37" s="300"/>
      <c r="G37" s="300"/>
      <c r="H37" s="300"/>
      <c r="I37" s="300"/>
      <c r="J37" s="300"/>
      <c r="K37" s="300"/>
      <c r="L37" s="300"/>
    </row>
    <row r="38" spans="3:12" ht="14.25">
      <c r="C38" s="300"/>
      <c r="D38" s="300"/>
      <c r="E38" s="300"/>
      <c r="F38" s="300"/>
      <c r="G38" s="300"/>
      <c r="H38" s="300"/>
      <c r="I38" s="300"/>
      <c r="J38" s="300"/>
      <c r="K38" s="300"/>
      <c r="L38" s="300"/>
    </row>
    <row r="39" spans="3:12" ht="14.25">
      <c r="C39" s="300"/>
      <c r="D39" s="300"/>
      <c r="E39" s="300"/>
      <c r="F39" s="300"/>
      <c r="G39" s="300"/>
      <c r="H39" s="300"/>
      <c r="I39" s="300"/>
      <c r="J39" s="300"/>
      <c r="K39" s="300"/>
      <c r="L39" s="300"/>
    </row>
    <row r="40" spans="3:12" ht="14.25">
      <c r="C40" s="300"/>
      <c r="D40" s="300"/>
      <c r="E40" s="300"/>
      <c r="F40" s="300"/>
      <c r="G40" s="300"/>
      <c r="H40" s="300"/>
      <c r="I40" s="300"/>
      <c r="J40" s="300"/>
      <c r="K40" s="300"/>
      <c r="L40" s="300"/>
    </row>
    <row r="41" spans="3:12" ht="14.25">
      <c r="C41" s="300"/>
      <c r="D41" s="300"/>
      <c r="E41" s="300"/>
      <c r="F41" s="300"/>
      <c r="G41" s="300"/>
      <c r="H41" s="300"/>
      <c r="I41" s="300"/>
      <c r="J41" s="300"/>
      <c r="K41" s="300"/>
      <c r="L41" s="300"/>
    </row>
    <row r="42" spans="3:12" ht="14.25">
      <c r="C42" s="300"/>
      <c r="D42" s="300"/>
      <c r="E42" s="300"/>
      <c r="F42" s="300"/>
      <c r="G42" s="300"/>
      <c r="H42" s="300"/>
      <c r="I42" s="300"/>
      <c r="J42" s="300"/>
      <c r="K42" s="300"/>
      <c r="L42" s="300"/>
    </row>
    <row r="43" spans="3:12" ht="14.25">
      <c r="C43" s="300"/>
      <c r="D43" s="300"/>
      <c r="E43" s="300"/>
      <c r="F43" s="300"/>
      <c r="G43" s="300"/>
      <c r="H43" s="300"/>
      <c r="I43" s="300"/>
      <c r="J43" s="300"/>
      <c r="K43" s="300"/>
      <c r="L43" s="300"/>
    </row>
    <row r="44" spans="3:12" ht="14.25">
      <c r="C44" s="300"/>
      <c r="D44" s="300"/>
      <c r="E44" s="300"/>
      <c r="F44" s="300"/>
      <c r="G44" s="300"/>
      <c r="H44" s="300"/>
      <c r="I44" s="300"/>
      <c r="J44" s="300"/>
      <c r="K44" s="300"/>
      <c r="L44" s="300"/>
    </row>
    <row r="45" spans="3:12" ht="14.25">
      <c r="C45" s="300"/>
      <c r="D45" s="300"/>
      <c r="E45" s="300"/>
      <c r="F45" s="300"/>
      <c r="G45" s="300"/>
      <c r="H45" s="300"/>
      <c r="I45" s="300"/>
      <c r="J45" s="300"/>
      <c r="K45" s="300"/>
      <c r="L45" s="300"/>
    </row>
    <row r="46" spans="3:12" ht="14.25">
      <c r="C46" s="300"/>
      <c r="D46" s="300"/>
      <c r="E46" s="300"/>
      <c r="F46" s="300"/>
      <c r="G46" s="300"/>
      <c r="H46" s="300"/>
      <c r="I46" s="300"/>
      <c r="J46" s="300"/>
      <c r="K46" s="300"/>
      <c r="L46" s="300"/>
    </row>
    <row r="47" spans="3:12" ht="14.25">
      <c r="C47" s="300"/>
      <c r="D47" s="300"/>
      <c r="E47" s="300"/>
      <c r="F47" s="300"/>
      <c r="G47" s="300"/>
      <c r="H47" s="300"/>
      <c r="I47" s="300"/>
      <c r="J47" s="300"/>
      <c r="K47" s="300"/>
      <c r="L47" s="300"/>
    </row>
    <row r="48" spans="3:12" ht="14.25">
      <c r="C48" s="300"/>
      <c r="D48" s="300"/>
      <c r="E48" s="300"/>
      <c r="F48" s="300"/>
      <c r="G48" s="300"/>
      <c r="H48" s="300"/>
      <c r="I48" s="300"/>
      <c r="J48" s="300"/>
      <c r="K48" s="300"/>
      <c r="L48" s="300"/>
    </row>
    <row r="49" spans="3:12" ht="14.25">
      <c r="C49" s="300"/>
      <c r="D49" s="300"/>
      <c r="E49" s="300"/>
      <c r="F49" s="300"/>
      <c r="G49" s="300"/>
      <c r="H49" s="300"/>
      <c r="I49" s="300"/>
      <c r="J49" s="300"/>
      <c r="K49" s="300"/>
      <c r="L49" s="300"/>
    </row>
    <row r="50" spans="3:12" ht="14.25">
      <c r="C50" s="300"/>
      <c r="D50" s="300"/>
      <c r="E50" s="300"/>
      <c r="F50" s="300"/>
      <c r="G50" s="300"/>
      <c r="H50" s="300"/>
      <c r="I50" s="300"/>
      <c r="J50" s="300"/>
      <c r="K50" s="300"/>
      <c r="L50" s="300"/>
    </row>
    <row r="54" ht="14.25">
      <c r="M54" s="122"/>
    </row>
    <row r="55" spans="3:13" ht="14.25">
      <c r="C55" s="300"/>
      <c r="D55" s="300"/>
      <c r="E55" s="300"/>
      <c r="F55" s="300"/>
      <c r="G55" s="300"/>
      <c r="H55" s="300"/>
      <c r="I55" s="300"/>
      <c r="J55" s="300"/>
      <c r="K55" s="300"/>
      <c r="L55" s="300"/>
      <c r="M55" s="121"/>
    </row>
    <row r="56" spans="3:13" ht="14.25">
      <c r="C56" s="300"/>
      <c r="D56" s="300"/>
      <c r="E56" s="300"/>
      <c r="F56" s="300"/>
      <c r="G56" s="300"/>
      <c r="H56" s="300"/>
      <c r="I56" s="300"/>
      <c r="J56" s="300"/>
      <c r="K56" s="300"/>
      <c r="L56" s="300"/>
      <c r="M56" s="121"/>
    </row>
    <row r="57" spans="3:13" ht="14.25">
      <c r="C57" s="300"/>
      <c r="D57" s="300"/>
      <c r="E57" s="300"/>
      <c r="F57" s="300"/>
      <c r="G57" s="300"/>
      <c r="H57" s="300"/>
      <c r="I57" s="300"/>
      <c r="J57" s="300"/>
      <c r="K57" s="300"/>
      <c r="L57" s="300"/>
      <c r="M57" s="121"/>
    </row>
    <row r="58" spans="3:13" ht="14.25">
      <c r="C58" s="300"/>
      <c r="D58" s="300"/>
      <c r="E58" s="300"/>
      <c r="F58" s="300"/>
      <c r="G58" s="300"/>
      <c r="H58" s="300"/>
      <c r="I58" s="300"/>
      <c r="J58" s="300"/>
      <c r="K58" s="300"/>
      <c r="L58" s="300"/>
      <c r="M58" s="121"/>
    </row>
    <row r="59" spans="3:13" ht="14.25">
      <c r="C59" s="300"/>
      <c r="D59" s="300"/>
      <c r="E59" s="300"/>
      <c r="F59" s="300"/>
      <c r="G59" s="300"/>
      <c r="H59" s="300"/>
      <c r="I59" s="300"/>
      <c r="J59" s="300"/>
      <c r="K59" s="300"/>
      <c r="L59" s="300"/>
      <c r="M59" s="121"/>
    </row>
    <row r="60" spans="3:13" ht="14.25">
      <c r="C60" s="300"/>
      <c r="D60" s="300"/>
      <c r="E60" s="300"/>
      <c r="F60" s="300"/>
      <c r="G60" s="300"/>
      <c r="H60" s="300"/>
      <c r="I60" s="300"/>
      <c r="J60" s="300"/>
      <c r="K60" s="300"/>
      <c r="L60" s="300"/>
      <c r="M60" s="121"/>
    </row>
    <row r="61" spans="3:13" ht="14.25">
      <c r="C61" s="300"/>
      <c r="D61" s="300"/>
      <c r="E61" s="300"/>
      <c r="F61" s="300"/>
      <c r="G61" s="300"/>
      <c r="H61" s="300"/>
      <c r="I61" s="300"/>
      <c r="J61" s="300"/>
      <c r="K61" s="300"/>
      <c r="L61" s="300"/>
      <c r="M61" s="121"/>
    </row>
    <row r="62" spans="3:13" ht="14.25">
      <c r="C62" s="300"/>
      <c r="D62" s="300"/>
      <c r="E62" s="300"/>
      <c r="F62" s="300"/>
      <c r="G62" s="300"/>
      <c r="H62" s="300"/>
      <c r="I62" s="300"/>
      <c r="J62" s="300"/>
      <c r="K62" s="300"/>
      <c r="L62" s="300"/>
      <c r="M62" s="121"/>
    </row>
    <row r="63" spans="3:13" ht="14.25">
      <c r="C63" s="300"/>
      <c r="D63" s="300"/>
      <c r="E63" s="300"/>
      <c r="F63" s="300"/>
      <c r="G63" s="300"/>
      <c r="H63" s="300"/>
      <c r="I63" s="300"/>
      <c r="J63" s="300"/>
      <c r="K63" s="300"/>
      <c r="L63" s="300"/>
      <c r="M63" s="121"/>
    </row>
    <row r="64" spans="3:13" ht="14.25">
      <c r="C64" s="300"/>
      <c r="D64" s="300"/>
      <c r="E64" s="300"/>
      <c r="F64" s="300"/>
      <c r="G64" s="300"/>
      <c r="H64" s="300"/>
      <c r="I64" s="300"/>
      <c r="J64" s="300"/>
      <c r="K64" s="300"/>
      <c r="L64" s="300"/>
      <c r="M64" s="121"/>
    </row>
    <row r="65" spans="3:13" ht="14.25">
      <c r="C65" s="300"/>
      <c r="D65" s="300"/>
      <c r="E65" s="300"/>
      <c r="F65" s="300"/>
      <c r="G65" s="300"/>
      <c r="H65" s="300"/>
      <c r="I65" s="300"/>
      <c r="J65" s="300"/>
      <c r="K65" s="300"/>
      <c r="L65" s="300"/>
      <c r="M65" s="121"/>
    </row>
    <row r="66" spans="3:13" ht="14.25">
      <c r="C66" s="300"/>
      <c r="D66" s="300"/>
      <c r="E66" s="300"/>
      <c r="F66" s="300"/>
      <c r="G66" s="300"/>
      <c r="H66" s="300"/>
      <c r="I66" s="300"/>
      <c r="J66" s="300"/>
      <c r="K66" s="300"/>
      <c r="L66" s="300"/>
      <c r="M66" s="121"/>
    </row>
    <row r="67" spans="3:13" ht="14.25">
      <c r="C67" s="300"/>
      <c r="D67" s="300"/>
      <c r="E67" s="300"/>
      <c r="F67" s="300"/>
      <c r="G67" s="300"/>
      <c r="H67" s="300"/>
      <c r="I67" s="300"/>
      <c r="J67" s="300"/>
      <c r="K67" s="300"/>
      <c r="L67" s="300"/>
      <c r="M67" s="121"/>
    </row>
    <row r="68" spans="3:13" ht="14.25">
      <c r="C68" s="300"/>
      <c r="D68" s="300"/>
      <c r="E68" s="300"/>
      <c r="F68" s="300"/>
      <c r="G68" s="300"/>
      <c r="H68" s="300"/>
      <c r="I68" s="300"/>
      <c r="J68" s="300"/>
      <c r="K68" s="300"/>
      <c r="L68" s="300"/>
      <c r="M68" s="121"/>
    </row>
    <row r="69" spans="3:13" ht="14.25">
      <c r="C69" s="300"/>
      <c r="D69" s="300"/>
      <c r="E69" s="300"/>
      <c r="F69" s="300"/>
      <c r="G69" s="300"/>
      <c r="H69" s="300"/>
      <c r="I69" s="300"/>
      <c r="J69" s="300"/>
      <c r="K69" s="300"/>
      <c r="L69" s="300"/>
      <c r="M69" s="121"/>
    </row>
    <row r="70" spans="3:13" ht="14.25">
      <c r="C70" s="300"/>
      <c r="D70" s="300"/>
      <c r="E70" s="300"/>
      <c r="F70" s="300"/>
      <c r="G70" s="300"/>
      <c r="H70" s="300"/>
      <c r="I70" s="300"/>
      <c r="J70" s="300"/>
      <c r="K70" s="300"/>
      <c r="L70" s="300"/>
      <c r="M70" s="121"/>
    </row>
  </sheetData>
  <mergeCells count="1">
    <mergeCell ref="B26:I26"/>
  </mergeCells>
  <printOptions/>
  <pageMargins left="0.7" right="0.7" top="0.75" bottom="0.75" header="0.3" footer="0.3"/>
  <pageSetup fitToHeight="1"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dc:creator>
  <cp:keywords/>
  <dc:description/>
  <cp:lastModifiedBy>VEREBELYINE DOSA Melinda (ESTAT)</cp:lastModifiedBy>
  <cp:lastPrinted>2017-08-23T08:35:23Z</cp:lastPrinted>
  <dcterms:created xsi:type="dcterms:W3CDTF">2014-10-17T23:51:07Z</dcterms:created>
  <dcterms:modified xsi:type="dcterms:W3CDTF">2022-12-19T12:54:22Z</dcterms:modified>
  <cp:category/>
  <cp:version/>
  <cp:contentType/>
  <cp:contentStatus/>
</cp:coreProperties>
</file>