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10" yWindow="65521" windowWidth="11970" windowHeight="12480" tabRatio="718" activeTab="0"/>
  </bookViews>
  <sheets>
    <sheet name="Figure 1" sheetId="1" r:id="rId1"/>
    <sheet name="Table 1" sheetId="2" r:id="rId2"/>
    <sheet name="Figure 2" sheetId="3" r:id="rId3"/>
    <sheet name="Table 2" sheetId="4" r:id="rId4"/>
    <sheet name="Figure 3" sheetId="5" r:id="rId5"/>
    <sheet name="Table 3" sheetId="6" r:id="rId6"/>
    <sheet name="Table 4" sheetId="7" r:id="rId7"/>
    <sheet name="Figure 4" sheetId="8" r:id="rId8"/>
    <sheet name="Table 5" sheetId="9" r:id="rId9"/>
  </sheets>
  <definedNames/>
  <calcPr fullCalcOnLoad="1"/>
</workbook>
</file>

<file path=xl/comments8.xml><?xml version="1.0" encoding="utf-8"?>
<comments xmlns="http://schemas.openxmlformats.org/spreadsheetml/2006/main">
  <authors>
    <author>Author</author>
  </authors>
  <commentList>
    <comment ref="E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highlighted values are the sum of the available values for MS  in Eurobase</t>
        </r>
      </text>
    </comment>
  </commentList>
</comments>
</file>

<file path=xl/sharedStrings.xml><?xml version="1.0" encoding="utf-8"?>
<sst xmlns="http://schemas.openxmlformats.org/spreadsheetml/2006/main" count="1216" uniqueCount="170">
  <si>
    <t>Crops products - annual data [apro_cpp_crop]</t>
  </si>
  <si>
    <t>Last update</t>
  </si>
  <si>
    <t>Extracted on</t>
  </si>
  <si>
    <t>Source of data</t>
  </si>
  <si>
    <t>Eurostat</t>
  </si>
  <si>
    <t>Total</t>
  </si>
  <si>
    <t>Common wheat</t>
  </si>
  <si>
    <t>Barley</t>
  </si>
  <si>
    <t>Grain Maize</t>
  </si>
  <si>
    <t>2007</t>
  </si>
  <si>
    <t>EU-28</t>
  </si>
  <si>
    <t/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</si>
  <si>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</si>
  <si>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</si>
  <si>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</si>
  <si>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</si>
  <si>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</si>
  <si>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</si>
  <si>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</si>
  <si>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</si>
  <si>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</si>
  <si>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</si>
  <si>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</si>
  <si>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</si>
  <si>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</si>
  <si>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</si>
  <si>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</si>
  <si>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</si>
  <si>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</si>
  <si>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-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</si>
  <si>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</si>
  <si>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</si>
  <si>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</si>
  <si>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</si>
  <si>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</si>
  <si>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</si>
  <si>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</si>
  <si>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</si>
  <si>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</si>
  <si>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</si>
  <si>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</si>
  <si>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crop</t>
  </si>
  <si>
    <t>strucpro</t>
  </si>
  <si>
    <t>country</t>
  </si>
  <si>
    <t>Harvested production</t>
  </si>
  <si>
    <t>C1040 Cereals for the production of grain (including seeds and rice)</t>
  </si>
  <si>
    <t>PR</t>
  </si>
  <si>
    <t xml:space="preserve">EU28 </t>
  </si>
  <si>
    <t>Area of production</t>
  </si>
  <si>
    <t>AR</t>
  </si>
  <si>
    <t>Index 2007=100</t>
  </si>
  <si>
    <t>Potatoes</t>
  </si>
  <si>
    <t>Sugar beet</t>
  </si>
  <si>
    <t xml:space="preserve">    C1370 Sugar beet (excluding seed)</t>
  </si>
  <si>
    <t xml:space="preserve">    C1360 Potatoes (including early potatoes and seed potatoes)</t>
  </si>
  <si>
    <t>Sugar beet, harvested production</t>
  </si>
  <si>
    <t xml:space="preserve">Sugar beet, area of production </t>
  </si>
  <si>
    <t>Potatoes, harvested production</t>
  </si>
  <si>
    <t xml:space="preserve">Potatoes, area of production </t>
  </si>
  <si>
    <t>TIME</t>
  </si>
  <si>
    <t>Field peas</t>
  </si>
  <si>
    <t>Broad and field beans</t>
  </si>
  <si>
    <t xml:space="preserve">EU-28 </t>
  </si>
  <si>
    <t>Germany</t>
  </si>
  <si>
    <t>Main oil seeds</t>
  </si>
  <si>
    <t>Production</t>
  </si>
  <si>
    <t>C1415 Main oil seed crops</t>
  </si>
  <si>
    <t>L0005 Utilised agricultural area (UAA)</t>
  </si>
  <si>
    <t>L0001 Arable land</t>
  </si>
  <si>
    <t>L1040 Cereals for the production of grain (including rice and seed)</t>
  </si>
  <si>
    <t>L1300 Dried pulses, in grain equivalent</t>
  </si>
  <si>
    <t>L1350 Root crops</t>
  </si>
  <si>
    <t>L1400 Industrial crops</t>
  </si>
  <si>
    <t>L2610 Plants harvested green</t>
  </si>
  <si>
    <t>Other crop products</t>
  </si>
  <si>
    <t>L0002 Permanent grassland</t>
  </si>
  <si>
    <t>L0003 Land under permanent crops</t>
  </si>
  <si>
    <t>L1050 Cereals for the production of grain (including seed but excluding rice)</t>
  </si>
  <si>
    <t>L1250 Rice</t>
  </si>
  <si>
    <t xml:space="preserve">EU28     </t>
  </si>
  <si>
    <t>Permanent grassland</t>
  </si>
  <si>
    <t>Cereals</t>
  </si>
  <si>
    <t>Dried pulses</t>
  </si>
  <si>
    <t>Root crops</t>
  </si>
  <si>
    <t>Industrial crops</t>
  </si>
  <si>
    <t>Plants harvested green</t>
  </si>
  <si>
    <t>:</t>
  </si>
  <si>
    <t>c</t>
  </si>
  <si>
    <t>Rape &amp; 
turnip rape</t>
  </si>
  <si>
    <t>Rape &amp;
 turnip rape</t>
  </si>
  <si>
    <t xml:space="preserve">Total </t>
  </si>
  <si>
    <t>Harvested production
(thousand tonnes)</t>
  </si>
  <si>
    <t>Area of production
(thousand hectares)</t>
  </si>
  <si>
    <t>Harvested production 
(thousand tonnes)</t>
  </si>
  <si>
    <t>Area of production 
(thousand hectares)</t>
  </si>
  <si>
    <t>http://appsso.eurostat.ec.europa.eu/nui/show.do?query=BOOKMARK_DS-057374_QID_-6C43B4A3_UID_-3F171EB0&amp;layout=LANDUSE,B,X,0;GEO,L,Y,0;TIME,C,Z,0;INDICATORS,C,Z,1;&amp;zSelection=DS-057374TIME,2013;DS-057374INDICATORS,OBS_FLAG;&amp;rankName1=INDICATORS_1_2_-1_2&amp;rankName2=TIME_1_0_0_0&amp;rankName3=LANDUSE_1_2_0_0&amp;rankName4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</si>
  <si>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Germany (until 1990 former territory of the FRG)</t>
  </si>
  <si>
    <t>Land use - 1 000 ha - annual data [apro_cpp_luse]</t>
  </si>
  <si>
    <t>2013</t>
  </si>
  <si>
    <t>0001 + 0002 + 0003</t>
  </si>
  <si>
    <t>area missing from UAA</t>
  </si>
  <si>
    <t>Permanent crops</t>
  </si>
  <si>
    <t>Arable land</t>
  </si>
  <si>
    <t>UAA</t>
  </si>
  <si>
    <t>1000 ha</t>
  </si>
  <si>
    <t>http://appsso.eurostat.ec.europa.eu/nui/show.do?query=BOOKMARK_DS-075769_QID_72999B51_UID_-3F171EB0&amp;layout=CROP_PRO,L,X,0;GEO,L,Y,0;TIME,C,Z,0;STRUCPRO,L,Z,1;INDICATORS,C,Z,2;&amp;zSelection=DS-075769STRUCPRO,AR;DS-075769TIME,2012;DS-075769INDICATORS,OBS_FLAG;&amp;rankName1=INDICATORS_1_2_-1_2&amp;rankName2=STRUCPRO_1_2_-1_2&amp;rankName3=TIME_1_0_0_0&amp;rankName4=CROP-PRO_1_2_0_0&amp;rankName5=GEO_1_2_0_1&amp;ppcRK=FIRST&amp;ppcSO=PROTOCOL&amp;rStp=&amp;cStp=&amp;rDCh=&amp;cDCh=&amp;rDM=true&amp;cDM=true&amp;footnes=false&amp;empty=false&amp;wai=false&amp;time_mode=NONE&amp;time_most_recent=false&amp;lang=EN&amp;cfo=%23%23%23%2C%23%23%23.%23%23%23</t>
  </si>
  <si>
    <t>z</t>
  </si>
  <si>
    <t>n</t>
  </si>
  <si>
    <r>
      <t>Source:</t>
    </r>
    <r>
      <rPr>
        <sz val="9"/>
        <color indexed="8"/>
        <rFont val="Arial"/>
        <family val="2"/>
      </rPr>
      <t xml:space="preserve"> Eurostat (online data code: apro_cpp_luse)</t>
    </r>
  </si>
  <si>
    <t>Change of Total
2007-2014
(%)</t>
  </si>
  <si>
    <t>Change 
2007-2014
(%)</t>
  </si>
  <si>
    <t>CROP_PRO</t>
  </si>
  <si>
    <t>GEO</t>
  </si>
  <si>
    <t>European Union (EU6-1972, EU9-1980, EU10-1985, EU12-1994, EU15-2004, EU25-2006, EU27-2013, EU28)</t>
  </si>
  <si>
    <t>Index:2007=100</t>
  </si>
  <si>
    <t>Figure 2. Development of harvested production and production area of cereals (including rice), EU-28, 2007-2014</t>
  </si>
  <si>
    <r>
      <t>Source:</t>
    </r>
    <r>
      <rPr>
        <sz val="9"/>
        <color indexed="8"/>
        <rFont val="Arial"/>
        <family val="2"/>
      </rPr>
      <t xml:space="preserve"> Eurostat (online data code: apro_cpp_crop)</t>
    </r>
  </si>
  <si>
    <t>Table 2. Harvested production and area of production of potatoes and sugar beet, EU-28, 2007-2014</t>
  </si>
  <si>
    <t>2014</t>
  </si>
  <si>
    <t>Change 2007-2014
(%)</t>
  </si>
  <si>
    <t>z: not applicable.</t>
  </si>
  <si>
    <t>Denmark (¹)</t>
  </si>
  <si>
    <t>(¹) For Denmark the figures are from 2012.</t>
  </si>
  <si>
    <t>2007 (¹)</t>
  </si>
  <si>
    <t>(¹) EU-28, BE and BG: estimated.</t>
  </si>
  <si>
    <t>2007 (²)</t>
  </si>
  <si>
    <t>(²) EU-28 and BE: estimated.</t>
  </si>
  <si>
    <t>Sunflower 
seeds (¹)</t>
  </si>
  <si>
    <t>http://appsso.eurostat.ec.europa.eu/nui/show.do?query=BOOKMARK_DS-075769_QID_-96E77EB_UID_-3F171EB0&amp;layout=TIME,C,X,0;CROP_PRO,B,Y,0;STRUCPRO,L,Y,1;GEO,L,Z,0;INDICATORS,C,Z,1;&amp;zSelection=DS-075769GEO,EU;DS-075769INDICATORS,OBS_FLAG;&amp;rankName1=INDICATORS_1_2_-1_2&amp;rankName2=GEO_1_2_0_0&amp;rankName3=TIME_1_0_0_0&amp;rankName4=CROP-PRO_1_2_0_1&amp;rankName5=STRUCPRO_1_2_1_1&amp;sortC=ASC_-1_FIRST&amp;rStp=&amp;cStp=&amp;rDCh=&amp;cDCh=&amp;rDM=true&amp;cDM=true&amp;footnes=false&amp;empty=false&amp;wai=false&amp;time_mode=NONE&amp;time_most_recent=false&amp;lang=EN&amp;cfo=%23%23%23%2C%23%23%23.%23%23%23</t>
  </si>
  <si>
    <t>Figure 3. Development of harvested production and production area of potatoes and sugar beet, EU-28, 2007-2014</t>
  </si>
  <si>
    <t>c: confidential.</t>
  </si>
  <si>
    <t>n: not significant.</t>
  </si>
  <si>
    <t>Table 3. Harvested production and area of production of field peas and broad beans, EU-28, 2014</t>
  </si>
  <si>
    <t>C1415 - Main oil seed crops</t>
  </si>
  <si>
    <t>http://appsso.eurostat.ec.europa.eu/nui/show.do?query=BOOKMARK_DS-075769_QID_860C05A_UID_-3F171EB0&amp;layout=STRUCPRO,L,X,0;CROP_PRO,B,X,1;GEO,L,Y,0;TIME,C,Z,0;INDICATORS,C,Z,1;&amp;zSelection=DS-075769TIME,2007;DS-075769INDICATORS,OBS_FLAG;&amp;rankName1=INDICATORS_1_2_-1_2&amp;rankName2=TIME_1_0_1_0&amp;rankName3=STRUCPRO_1_2_0_0&amp;rankName4=CROP-PRO_1_2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</si>
  <si>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-075769_QID_3023496_UID_-3F171EB0&amp;layout=TIME,C,X,0;STRUCPRO,L,Y,0;GEO,L,Y,1;CROP_PRO,B,Z,0;INDICATORS,C,Z,1;&amp;zSelection=DS-075769CROP_PRO,C1415;DS-075769INDICATORS,OBS_FLAG;&amp;rankName1=INDICATORS_1_2_-1_2&amp;rankName2=CROP-PRO_1_2_1_1&amp;rankName3=TIME_1_0_0_0&amp;rankName4=STRUCPRO_1_2_0_1&amp;rankName5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</si>
  <si>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-075769_QID_1EC1017_UID_-3F171EB0&amp;layout=STRUCPRO,L,X,0;TIME,C,X,1;GEO,L,Y,0;CROP_PRO,B,Z,0;INDICATORS,C,Z,1;&amp;zSelection=DS-075769CROP_PRO,C2625;DS-075769INDICATORS,OBS_FLAG;&amp;rankName1=INDICATORS_1_2_-1_2&amp;rankName2=CROP-PRO_1_2_1_1&amp;rankName3=STRUCPRO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</si>
  <si>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Table 4. Harvested production and area of production of main oil seed , EU-28, 2014</t>
  </si>
  <si>
    <t>Table 5. Harvested production and area of production of green maize , EU-28, 2014</t>
  </si>
  <si>
    <t>http://appsso.eurostat.ec.europa.eu/nui/show.do?query=BOOKMARK_DS-075769_QID_-7C6752EE_UID_-3F171EB0&amp;layout=GEO,L,X,0;TIME,C,X,1;STRUCPRO,L,Y,0;CROP_PRO,L,Z,0;INDICATORS,C,Z,1;&amp;zSelection=DS-075769CROP_PRO,C1040;DS-075769INDICATORS,OBS_FLAG;&amp;rankName1=INDICATORS_1_2_-1_2&amp;rankName2=CROP-PRO_1_2_1_0&amp;rankName3=GEO_1_2_0_0&amp;rankName4=TIME_1_0_1_0&amp;rankName5=STRUCPRO_1_2_0_1&amp;rStp=&amp;cStp=&amp;rDCh=&amp;cDCh=&amp;rDM=true&amp;cDM=true&amp;footnes=false&amp;empty=false&amp;wai=false&amp;time_mode=NONE&amp;time_most_recent=false&amp;lang=EN&amp;cfo=%23%23%23%2C%23%23%23.%23%23%23</t>
  </si>
  <si>
    <t>Cereals for the production of grain (including rice and seed)</t>
  </si>
  <si>
    <t>http://appsso.eurostat.ec.europa.eu/nui/show.do?query=BOOKMARK_DS-075769_QID_1B0F3893_UID_-3F171EB0&amp;layout=STRUCPRO,L,X,0;TIME,C,X,1;GEO,L,Y,0;CROP_PRO,B,Z,0;INDICATORS,C,Z,1;&amp;zSelection=DS-075769CROP_PRO,C1360;DS-075769INDICATORS,OBS_FLAG;&amp;rankName1=CROP-PRO_1_2_-1_2&amp;rankName2=INDICATORS_1_2_-1_2&amp;rankName3=STRUCPRO_1_2_0_0&amp;rankName4=TIME_1_0_1_0&amp;rankName5=GEO_1_2_0_1&amp;ppcRK=FIRST&amp;ppcSO=PROTOCOL&amp;sortC=ASC_-1_SECOND&amp;rStp=&amp;cStp=&amp;rDCh=&amp;cDCh=&amp;rDM=true&amp;cDM=true&amp;footnes=false&amp;empty=false&amp;wai=false&amp;time_mode=NONE&amp;time_most_recent=false&amp;lang=EN&amp;cfo=%23%23%23%2C%23%23%23.%23%23%23</t>
  </si>
  <si>
    <t>(¹) Estonia: 2013 data.</t>
  </si>
  <si>
    <t>(¹) EUROSTAT estimates.</t>
  </si>
  <si>
    <t xml:space="preserve"> Main oilseeds Change
2008-2014
(%)</t>
  </si>
  <si>
    <t xml:space="preserve">Arable land </t>
  </si>
  <si>
    <t>http://faostat3.fao.org/download/Q/QC/E</t>
  </si>
  <si>
    <t>FAO</t>
  </si>
  <si>
    <t>Crops</t>
  </si>
  <si>
    <t>World</t>
  </si>
  <si>
    <t>Cereals,Total</t>
  </si>
  <si>
    <t>tonnes</t>
  </si>
  <si>
    <t>A</t>
  </si>
  <si>
    <t>Aggregate, may include official, semi-official, estimated or calculated data</t>
  </si>
  <si>
    <t>European Union</t>
  </si>
  <si>
    <t>http://appsso.eurostat.ec.europa.eu/nui/show.do?query=BOOKMARK_DS-075769_QID_2BB17EC2_UID_-3F171EB0&amp;layout=CROP_PRO,B,X,0;GEO,L,Y,0;TIME,C,Z,0;STRUCPRO,L,Z,1;INDICATORS,C,Z,2;&amp;zSelection=DS-075769STRUCPRO,PR;DS-075769TIME,2014;DS-075769INDICATORS,OBS_FLAG;&amp;rankName1=TIME_1_0_-1_2&amp;rankName2=INDICATORS_1_2_-1_2&amp;rankName3=STRUCPRO_1_2_1_0&amp;rankName4=CROP-PRO_1_2_0_0&amp;rankName5=GEO_1_2_0_1&amp;ppcRK=FIRST&amp;ppcSO=PROTOCOL&amp;rStp=&amp;cStp=&amp;rDCh=&amp;cDCh=&amp;rDM=true&amp;cDM=true&amp;footnes=false&amp;empty=false&amp;wai=false&amp;time_mode=NONE&amp;time_most_recent=false&amp;lang=EN&amp;cfo=%23%23%23%2C%23%23%23.%23%23%23</t>
  </si>
  <si>
    <t>(¹) Estimated values for EU-28 agreggates.</t>
  </si>
  <si>
    <t>sum of available values in Eurobase</t>
  </si>
  <si>
    <t>estimates supplied by EUROSTAT (sheet oilseeds)</t>
  </si>
  <si>
    <t>Table 1: Harvested production and area of production of cereals, 2014</t>
  </si>
  <si>
    <t xml:space="preserve">(¹) EU aggregates estimated for 2007-2010. </t>
  </si>
  <si>
    <t>Estonia (¹)</t>
  </si>
  <si>
    <t xml:space="preserve">(¹) BE, EE, CY, LV,MT and UK: estimated </t>
  </si>
  <si>
    <t>Figure 4. Development of harvested production and production area of main oil seed crops, EU-28, 2007-2014(¹)</t>
  </si>
  <si>
    <t>EU-28 (¹)</t>
  </si>
  <si>
    <t>Rice</t>
  </si>
  <si>
    <t>: not available</t>
  </si>
  <si>
    <t>Other agricultural land</t>
  </si>
  <si>
    <t xml:space="preserve">Utilised Agricultural Area (UAA), EU-28, 2013
</t>
  </si>
  <si>
    <t xml:space="preserve">Figure1. 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</si>
</sst>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\.mm\.yy"/>
    <numFmt numFmtId="179" formatCode="#,##0.0"/>
    <numFmt numFmtId="180" formatCode="0.0"/>
    <numFmt numFmtId="181" formatCode="###\ ##0.0"/>
    <numFmt numFmtId="182" formatCode="#\ ##0"/>
    <numFmt numFmtId="183" formatCode="_-* #,##0\ &quot;zł&quot;_-;\-* #,##0\ &quot;zł&quot;_-;_-* &quot;-&quot;\ &quot;zł&quot;_-;_-@_-"/>
    <numFmt numFmtId="184" formatCode="_-* #,##0\ _z_ł_-;\-* #,##0\ _z_ł_-;_-* &quot;-&quot;\ _z_ł_-;_-@_-"/>
    <numFmt numFmtId="185" formatCode="_-* #,##0.00\ &quot;zł&quot;_-;\-* #,##0.00\ &quot;zł&quot;_-;_-* &quot;-&quot;??\ &quot;zł&quot;_-;_-@_-"/>
    <numFmt numFmtId="186" formatCode="_-* #,##0.00\ _z_ł_-;\-* #,##0.00\ _z_ł_-;_-* &quot;-&quot;??\ _z_ł_-;_-@_-"/>
    <numFmt numFmtId="187" formatCode="#,##0.000"/>
    <numFmt numFmtId="188" formatCode="#,##0.0000"/>
    <numFmt numFmtId="189" formatCode="#,##0.00000000000000"/>
    <numFmt numFmtId="190" formatCode="#,##0.000000000000000"/>
    <numFmt numFmtId="191" formatCode="#,##0.0000000000000"/>
    <numFmt numFmtId="192" formatCode="#,##0.000000000000"/>
    <numFmt numFmtId="193" formatCode="#,##0.0000000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0.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\ #,#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.##00"/>
    <numFmt numFmtId="215" formatCode="#\ ##0.0"/>
    <numFmt numFmtId="216" formatCode="####\ ##0.0"/>
    <numFmt numFmtId="217" formatCode="#####\ 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9"/>
      <color indexed="4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3" tint="0.39998000860214233"/>
      <name val="Arial"/>
      <family val="2"/>
    </font>
    <font>
      <sz val="9"/>
      <color rgb="FF006100"/>
      <name val="Arial"/>
      <family val="2"/>
    </font>
    <font>
      <sz val="9"/>
      <color rgb="FF00B0F0"/>
      <name val="Arial"/>
      <family val="2"/>
    </font>
    <font>
      <sz val="9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 style="hair">
        <color theme="0" tint="-0.3499799966812134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theme="0" tint="-0.3499799966812134"/>
      </left>
      <right/>
      <top style="thin"/>
      <bottom style="thin"/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3499799966812134"/>
      </left>
      <right/>
      <top/>
      <bottom style="thin"/>
    </border>
    <border>
      <left/>
      <right style="hair">
        <color theme="0" tint="-0.24993999302387238"/>
      </right>
      <top style="thin"/>
      <bottom/>
    </border>
    <border>
      <left style="hair">
        <color theme="0" tint="-0.24993999302387238"/>
      </left>
      <right/>
      <top style="thin"/>
      <bottom style="thin"/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thin"/>
    </border>
    <border>
      <left style="hair">
        <color theme="0" tint="-0.3499799966812134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hair">
        <color theme="0" tint="-0.3499799966812134"/>
      </left>
      <right/>
      <top style="thin"/>
      <bottom style="hair">
        <color theme="0" tint="-0.24993999302387238"/>
      </bottom>
    </border>
    <border>
      <left/>
      <right/>
      <top style="thin"/>
      <bottom style="hair">
        <color theme="0" tint="-0.24993999302387238"/>
      </bottom>
    </border>
    <border>
      <left style="hair">
        <color theme="0" tint="-0.3499799966812134"/>
      </left>
      <right/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thin"/>
    </border>
    <border>
      <left style="hair">
        <color theme="0" tint="-0.3499799966812134"/>
      </left>
      <right/>
      <top style="thin">
        <color indexed="8"/>
      </top>
      <bottom>
        <color indexed="63"/>
      </bottom>
    </border>
    <border>
      <left style="hair">
        <color theme="0" tint="-0.3499799966812134"/>
      </left>
      <right/>
      <top>
        <color indexed="63"/>
      </top>
      <bottom style="hair">
        <color theme="0" tint="-0.24993999302387238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thick">
        <color indexed="8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thin"/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>
        <color indexed="63"/>
      </top>
      <bottom>
        <color indexed="63"/>
      </bottom>
    </border>
    <border>
      <left/>
      <right style="hair">
        <color rgb="FFA6A6A6"/>
      </right>
      <top style="hair">
        <color theme="0" tint="-0.24993999302387238"/>
      </top>
      <bottom style="hair">
        <color theme="0" tint="-0.24993999302387238"/>
      </bottom>
    </border>
    <border>
      <left/>
      <right style="hair">
        <color rgb="FFA6A6A6"/>
      </right>
      <top/>
      <bottom style="thin"/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/>
      <right style="hair">
        <color theme="0" tint="-0.3499799966812134"/>
      </right>
      <top/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 style="thin"/>
    </border>
    <border>
      <left style="hair">
        <color rgb="FFA6A6A6"/>
      </left>
      <right/>
      <top style="thin"/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theme="0" tint="-0.3499799966812134"/>
      </left>
      <right/>
      <top style="hair">
        <color theme="0" tint="-0.24993999302387238"/>
      </top>
      <bottom/>
    </border>
    <border>
      <left style="hair">
        <color theme="0" tint="-0.3499799966812134"/>
      </left>
      <right/>
      <top style="hair">
        <color theme="0" tint="-0.24993999302387238"/>
      </top>
      <bottom style="thin">
        <color indexed="8"/>
      </bottom>
    </border>
    <border>
      <left/>
      <right/>
      <top style="hair">
        <color theme="0" tint="-0.24993999302387238"/>
      </top>
      <bottom style="thin">
        <color indexed="8"/>
      </bottom>
    </border>
    <border>
      <left style="hair">
        <color theme="0" tint="-0.3499799966812134"/>
      </left>
      <right/>
      <top/>
      <bottom style="thin">
        <color indexed="8"/>
      </bottom>
    </border>
    <border>
      <left style="hair">
        <color theme="0" tint="-0.3499799966812134"/>
      </left>
      <right/>
      <top style="thin"/>
      <bottom/>
    </border>
    <border>
      <left/>
      <right style="hair">
        <color theme="0" tint="-0.3499799966812134"/>
      </right>
      <top style="thin"/>
      <bottom/>
    </border>
    <border>
      <left/>
      <right style="hair">
        <color theme="0" tint="-0.3499799966812134"/>
      </right>
      <top style="hair">
        <color theme="0" tint="-0.24993999302387238"/>
      </top>
      <bottom style="hair">
        <color theme="0" tint="-0.24993999302387238"/>
      </bottom>
    </border>
    <border>
      <left/>
      <right style="hair">
        <color rgb="FFA6A6A6"/>
      </right>
      <top style="thin"/>
      <bottom style="hair">
        <color theme="0" tint="-0.24993999302387238"/>
      </bottom>
    </border>
    <border>
      <left>
        <color indexed="63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 style="thin">
        <color rgb="FF000000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/>
      <protection/>
    </xf>
    <xf numFmtId="179" fontId="4" fillId="0" borderId="10" xfId="57" applyNumberFormat="1" applyFont="1" applyBorder="1" applyAlignment="1">
      <alignment horizontal="right" vertical="center"/>
      <protection/>
    </xf>
    <xf numFmtId="179" fontId="4" fillId="33" borderId="0" xfId="57" applyNumberFormat="1" applyFont="1" applyFill="1" applyBorder="1" applyAlignment="1">
      <alignment horizontal="right" vertical="center"/>
      <protection/>
    </xf>
    <xf numFmtId="0" fontId="5" fillId="33" borderId="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/>
    </xf>
    <xf numFmtId="0" fontId="5" fillId="8" borderId="11" xfId="0" applyNumberFormat="1" applyFont="1" applyFill="1" applyBorder="1" applyAlignment="1">
      <alignment/>
    </xf>
    <xf numFmtId="0" fontId="5" fillId="8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" fillId="33" borderId="13" xfId="57" applyFont="1" applyFill="1" applyBorder="1" applyAlignment="1">
      <alignment horizontal="left" vertical="center"/>
      <protection/>
    </xf>
    <xf numFmtId="0" fontId="5" fillId="2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6" fillId="2" borderId="0" xfId="0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6" fillId="2" borderId="15" xfId="0" applyFont="1" applyFill="1" applyBorder="1" applyAlignment="1">
      <alignment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/>
    </xf>
    <xf numFmtId="0" fontId="56" fillId="8" borderId="17" xfId="0" applyFont="1" applyFill="1" applyBorder="1" applyAlignment="1">
      <alignment horizontal="left"/>
    </xf>
    <xf numFmtId="0" fontId="56" fillId="2" borderId="17" xfId="0" applyFont="1" applyFill="1" applyBorder="1" applyAlignment="1">
      <alignment horizontal="center" wrapText="1"/>
    </xf>
    <xf numFmtId="0" fontId="5" fillId="0" borderId="18" xfId="58" applyNumberFormat="1" applyFont="1" applyFill="1" applyBorder="1" applyAlignment="1">
      <alignment horizontal="left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4" fillId="0" borderId="0" xfId="58" applyFont="1">
      <alignment/>
      <protection/>
    </xf>
    <xf numFmtId="178" fontId="4" fillId="0" borderId="0" xfId="58" applyNumberFormat="1" applyFont="1" applyFill="1" applyBorder="1" applyAlignment="1">
      <alignment/>
      <protection/>
    </xf>
    <xf numFmtId="179" fontId="4" fillId="0" borderId="10" xfId="58" applyNumberFormat="1" applyFont="1" applyFill="1" applyBorder="1" applyAlignment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8" xfId="58" applyNumberFormat="1" applyFont="1" applyFill="1" applyBorder="1" applyAlignment="1">
      <alignment/>
      <protection/>
    </xf>
    <xf numFmtId="187" fontId="4" fillId="0" borderId="18" xfId="58" applyNumberFormat="1" applyFont="1" applyFill="1" applyBorder="1" applyAlignment="1">
      <alignment/>
      <protection/>
    </xf>
    <xf numFmtId="3" fontId="4" fillId="0" borderId="18" xfId="58" applyNumberFormat="1" applyFont="1" applyFill="1" applyBorder="1" applyAlignment="1">
      <alignment/>
      <protection/>
    </xf>
    <xf numFmtId="4" fontId="4" fillId="0" borderId="18" xfId="58" applyNumberFormat="1" applyFont="1" applyFill="1" applyBorder="1" applyAlignment="1">
      <alignment/>
      <protection/>
    </xf>
    <xf numFmtId="0" fontId="4" fillId="0" borderId="18" xfId="58" applyNumberFormat="1" applyFont="1" applyFill="1" applyBorder="1" applyAlignment="1">
      <alignment/>
      <protection/>
    </xf>
    <xf numFmtId="179" fontId="4" fillId="0" borderId="19" xfId="58" applyNumberFormat="1" applyFont="1" applyFill="1" applyBorder="1" applyAlignment="1">
      <alignment/>
      <protection/>
    </xf>
    <xf numFmtId="179" fontId="56" fillId="8" borderId="17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179" fontId="55" fillId="0" borderId="0" xfId="0" applyNumberFormat="1" applyFont="1" applyAlignment="1">
      <alignment/>
    </xf>
    <xf numFmtId="179" fontId="55" fillId="0" borderId="0" xfId="0" applyNumberFormat="1" applyFont="1" applyFill="1" applyBorder="1" applyAlignment="1">
      <alignment/>
    </xf>
    <xf numFmtId="179" fontId="55" fillId="0" borderId="15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81" fontId="4" fillId="8" borderId="12" xfId="48" applyNumberFormat="1" applyFont="1" applyFill="1" applyBorder="1" applyAlignment="1">
      <alignment horizontal="right" vertical="center"/>
    </xf>
    <xf numFmtId="181" fontId="4" fillId="8" borderId="12" xfId="48" applyNumberFormat="1" applyFont="1" applyFill="1" applyBorder="1" applyAlignment="1">
      <alignment vertical="center"/>
    </xf>
    <xf numFmtId="181" fontId="4" fillId="8" borderId="12" xfId="57" applyNumberFormat="1" applyFont="1" applyFill="1" applyBorder="1" applyAlignment="1">
      <alignment horizontal="right" vertical="center"/>
      <protection/>
    </xf>
    <xf numFmtId="181" fontId="4" fillId="8" borderId="12" xfId="57" applyNumberFormat="1" applyFont="1" applyFill="1" applyBorder="1" applyAlignment="1">
      <alignment vertical="center"/>
      <protection/>
    </xf>
    <xf numFmtId="181" fontId="4" fillId="8" borderId="20" xfId="48" applyNumberFormat="1" applyFont="1" applyFill="1" applyBorder="1" applyAlignment="1">
      <alignment horizontal="right" vertical="center" indent="1"/>
    </xf>
    <xf numFmtId="181" fontId="4" fillId="33" borderId="15" xfId="48" applyNumberFormat="1" applyFont="1" applyFill="1" applyBorder="1" applyAlignment="1">
      <alignment horizontal="right" vertical="center"/>
    </xf>
    <xf numFmtId="181" fontId="4" fillId="33" borderId="15" xfId="48" applyNumberFormat="1" applyFont="1" applyFill="1" applyBorder="1" applyAlignment="1">
      <alignment vertical="center"/>
    </xf>
    <xf numFmtId="181" fontId="4" fillId="33" borderId="15" xfId="48" applyNumberFormat="1" applyFont="1" applyFill="1" applyBorder="1" applyAlignment="1">
      <alignment horizontal="right" vertical="center" indent="1"/>
    </xf>
    <xf numFmtId="181" fontId="4" fillId="33" borderId="13" xfId="48" applyNumberFormat="1" applyFont="1" applyFill="1" applyBorder="1" applyAlignment="1">
      <alignment horizontal="right" vertical="center"/>
    </xf>
    <xf numFmtId="181" fontId="4" fillId="33" borderId="13" xfId="48" applyNumberFormat="1" applyFont="1" applyFill="1" applyBorder="1" applyAlignment="1">
      <alignment vertical="center"/>
    </xf>
    <xf numFmtId="181" fontId="4" fillId="33" borderId="13" xfId="48" applyNumberFormat="1" applyFont="1" applyFill="1" applyBorder="1" applyAlignment="1">
      <alignment horizontal="right" vertical="center" indent="1"/>
    </xf>
    <xf numFmtId="181" fontId="4" fillId="33" borderId="11" xfId="48" applyNumberFormat="1" applyFont="1" applyFill="1" applyBorder="1" applyAlignment="1">
      <alignment horizontal="right" vertical="center"/>
    </xf>
    <xf numFmtId="181" fontId="4" fillId="33" borderId="11" xfId="48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33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79" fontId="60" fillId="33" borderId="0" xfId="48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/>
    </xf>
    <xf numFmtId="0" fontId="60" fillId="33" borderId="0" xfId="48" applyFont="1" applyFill="1" applyBorder="1" applyAlignment="1">
      <alignment vertical="center"/>
    </xf>
    <xf numFmtId="0" fontId="60" fillId="33" borderId="0" xfId="48" applyFont="1" applyFill="1" applyBorder="1" applyAlignment="1">
      <alignment horizontal="left" vertical="center"/>
    </xf>
    <xf numFmtId="179" fontId="60" fillId="33" borderId="0" xfId="48" applyNumberFormat="1" applyFont="1" applyFill="1" applyBorder="1" applyAlignment="1">
      <alignment vertical="center"/>
    </xf>
    <xf numFmtId="181" fontId="4" fillId="8" borderId="12" xfId="48" applyNumberFormat="1" applyFont="1" applyFill="1" applyBorder="1" applyAlignment="1">
      <alignment horizontal="right" vertical="center" indent="1"/>
    </xf>
    <xf numFmtId="180" fontId="4" fillId="33" borderId="0" xfId="48" applyNumberFormat="1" applyFont="1" applyFill="1" applyBorder="1" applyAlignment="1">
      <alignment horizontal="right" vertical="center" indent="2"/>
    </xf>
    <xf numFmtId="181" fontId="4" fillId="33" borderId="21" xfId="48" applyNumberFormat="1" applyFont="1" applyFill="1" applyBorder="1" applyAlignment="1">
      <alignment horizontal="right" vertical="center" indent="1"/>
    </xf>
    <xf numFmtId="180" fontId="4" fillId="33" borderId="13" xfId="48" applyNumberFormat="1" applyFont="1" applyFill="1" applyBorder="1" applyAlignment="1">
      <alignment horizontal="right" vertical="center" indent="2"/>
    </xf>
    <xf numFmtId="181" fontId="4" fillId="33" borderId="22" xfId="48" applyNumberFormat="1" applyFont="1" applyFill="1" applyBorder="1" applyAlignment="1">
      <alignment horizontal="right" vertical="center" indent="1"/>
    </xf>
    <xf numFmtId="181" fontId="4" fillId="33" borderId="11" xfId="48" applyNumberFormat="1" applyFont="1" applyFill="1" applyBorder="1" applyAlignment="1">
      <alignment horizontal="right" vertical="center" indent="1"/>
    </xf>
    <xf numFmtId="180" fontId="4" fillId="33" borderId="11" xfId="48" applyNumberFormat="1" applyFont="1" applyFill="1" applyBorder="1" applyAlignment="1">
      <alignment horizontal="right" vertical="center" indent="2"/>
    </xf>
    <xf numFmtId="181" fontId="4" fillId="33" borderId="23" xfId="48" applyNumberFormat="1" applyFont="1" applyFill="1" applyBorder="1" applyAlignment="1">
      <alignment horizontal="right" vertical="center" indent="1"/>
    </xf>
    <xf numFmtId="0" fontId="56" fillId="2" borderId="15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/>
    </xf>
    <xf numFmtId="0" fontId="4" fillId="8" borderId="12" xfId="48" applyFont="1" applyFill="1" applyBorder="1" applyAlignment="1">
      <alignment horizontal="left" vertical="center"/>
    </xf>
    <xf numFmtId="180" fontId="4" fillId="8" borderId="11" xfId="48" applyNumberFormat="1" applyFont="1" applyFill="1" applyBorder="1" applyAlignment="1">
      <alignment horizontal="right" vertical="center" indent="2"/>
    </xf>
    <xf numFmtId="0" fontId="4" fillId="33" borderId="15" xfId="48" applyFont="1" applyFill="1" applyBorder="1" applyAlignment="1">
      <alignment horizontal="left" vertical="center"/>
    </xf>
    <xf numFmtId="0" fontId="4" fillId="33" borderId="13" xfId="48" applyFont="1" applyFill="1" applyBorder="1" applyAlignment="1">
      <alignment horizontal="left" vertical="center"/>
    </xf>
    <xf numFmtId="0" fontId="4" fillId="33" borderId="11" xfId="48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Fill="1" applyAlignment="1">
      <alignment/>
    </xf>
    <xf numFmtId="181" fontId="4" fillId="8" borderId="12" xfId="48" applyNumberFormat="1" applyFont="1" applyFill="1" applyBorder="1" applyAlignment="1">
      <alignment horizontal="left" vertical="center"/>
    </xf>
    <xf numFmtId="181" fontId="4" fillId="33" borderId="0" xfId="48" applyNumberFormat="1" applyFont="1" applyFill="1" applyBorder="1" applyAlignment="1">
      <alignment horizontal="left" vertical="center"/>
    </xf>
    <xf numFmtId="181" fontId="4" fillId="33" borderId="0" xfId="48" applyNumberFormat="1" applyFont="1" applyFill="1" applyBorder="1" applyAlignment="1">
      <alignment horizontal="right" vertical="center" indent="1"/>
    </xf>
    <xf numFmtId="181" fontId="4" fillId="33" borderId="13" xfId="48" applyNumberFormat="1" applyFont="1" applyFill="1" applyBorder="1" applyAlignment="1">
      <alignment horizontal="left" vertical="center"/>
    </xf>
    <xf numFmtId="181" fontId="4" fillId="33" borderId="11" xfId="48" applyNumberFormat="1" applyFont="1" applyFill="1" applyBorder="1" applyAlignment="1">
      <alignment horizontal="left" vertical="center"/>
    </xf>
    <xf numFmtId="179" fontId="4" fillId="33" borderId="0" xfId="48" applyNumberFormat="1" applyFont="1" applyFill="1" applyBorder="1" applyAlignment="1">
      <alignment horizontal="right" vertical="center"/>
    </xf>
    <xf numFmtId="0" fontId="4" fillId="33" borderId="0" xfId="48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181" fontId="4" fillId="8" borderId="25" xfId="48" applyNumberFormat="1" applyFont="1" applyFill="1" applyBorder="1" applyAlignment="1">
      <alignment horizontal="right" vertical="center"/>
    </xf>
    <xf numFmtId="181" fontId="4" fillId="33" borderId="26" xfId="48" applyNumberFormat="1" applyFont="1" applyFill="1" applyBorder="1" applyAlignment="1">
      <alignment horizontal="right" vertical="center"/>
    </xf>
    <xf numFmtId="181" fontId="4" fillId="33" borderId="27" xfId="48" applyNumberFormat="1" applyFont="1" applyFill="1" applyBorder="1" applyAlignment="1">
      <alignment horizontal="right" vertical="center"/>
    </xf>
    <xf numFmtId="181" fontId="61" fillId="33" borderId="27" xfId="48" applyNumberFormat="1" applyFont="1" applyFill="1" applyBorder="1" applyAlignment="1">
      <alignment horizontal="right" vertical="center"/>
    </xf>
    <xf numFmtId="181" fontId="61" fillId="33" borderId="28" xfId="48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49" fontId="6" fillId="33" borderId="11" xfId="48" applyNumberFormat="1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81" fontId="4" fillId="8" borderId="29" xfId="48" applyNumberFormat="1" applyFont="1" applyFill="1" applyBorder="1" applyAlignment="1">
      <alignment vertical="center"/>
    </xf>
    <xf numFmtId="181" fontId="4" fillId="8" borderId="30" xfId="48" applyNumberFormat="1" applyFont="1" applyFill="1" applyBorder="1" applyAlignment="1">
      <alignment vertical="center"/>
    </xf>
    <xf numFmtId="181" fontId="4" fillId="33" borderId="31" xfId="48" applyNumberFormat="1" applyFont="1" applyFill="1" applyBorder="1" applyAlignment="1">
      <alignment vertical="center"/>
    </xf>
    <xf numFmtId="181" fontId="4" fillId="33" borderId="32" xfId="48" applyNumberFormat="1" applyFont="1" applyFill="1" applyBorder="1" applyAlignment="1">
      <alignment vertical="center"/>
    </xf>
    <xf numFmtId="181" fontId="4" fillId="33" borderId="22" xfId="48" applyNumberFormat="1" applyFont="1" applyFill="1" applyBorder="1" applyAlignment="1">
      <alignment vertical="center"/>
    </xf>
    <xf numFmtId="181" fontId="4" fillId="33" borderId="33" xfId="48" applyNumberFormat="1" applyFont="1" applyFill="1" applyBorder="1" applyAlignment="1">
      <alignment vertical="center"/>
    </xf>
    <xf numFmtId="181" fontId="4" fillId="33" borderId="34" xfId="48" applyNumberFormat="1" applyFont="1" applyFill="1" applyBorder="1" applyAlignment="1">
      <alignment vertical="center"/>
    </xf>
    <xf numFmtId="49" fontId="6" fillId="33" borderId="13" xfId="48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181" fontId="4" fillId="33" borderId="0" xfId="0" applyNumberFormat="1" applyFont="1" applyFill="1" applyBorder="1" applyAlignment="1">
      <alignment/>
    </xf>
    <xf numFmtId="0" fontId="2" fillId="0" borderId="0" xfId="60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5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58">
      <alignment/>
      <protection/>
    </xf>
    <xf numFmtId="0" fontId="2" fillId="0" borderId="0" xfId="58" applyNumberFormat="1" applyFont="1" applyFill="1" applyBorder="1" applyAlignment="1">
      <alignment/>
      <protection/>
    </xf>
    <xf numFmtId="178" fontId="2" fillId="0" borderId="0" xfId="58" applyNumberFormat="1" applyFont="1" applyFill="1" applyBorder="1" applyAlignment="1">
      <alignment/>
      <protection/>
    </xf>
    <xf numFmtId="181" fontId="4" fillId="8" borderId="35" xfId="48" applyNumberFormat="1" applyFont="1" applyFill="1" applyBorder="1" applyAlignment="1">
      <alignment vertical="center"/>
    </xf>
    <xf numFmtId="181" fontId="4" fillId="33" borderId="36" xfId="48" applyNumberFormat="1" applyFont="1" applyFill="1" applyBorder="1" applyAlignment="1">
      <alignment vertical="center"/>
    </xf>
    <xf numFmtId="181" fontId="4" fillId="33" borderId="37" xfId="48" applyNumberFormat="1" applyFont="1" applyFill="1" applyBorder="1" applyAlignment="1">
      <alignment horizontal="right" vertical="center"/>
    </xf>
    <xf numFmtId="181" fontId="4" fillId="33" borderId="38" xfId="48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left"/>
    </xf>
    <xf numFmtId="180" fontId="55" fillId="33" borderId="0" xfId="0" applyNumberFormat="1" applyFont="1" applyFill="1" applyBorder="1" applyAlignment="1">
      <alignment/>
    </xf>
    <xf numFmtId="180" fontId="55" fillId="0" borderId="0" xfId="0" applyNumberFormat="1" applyFont="1" applyAlignment="1">
      <alignment/>
    </xf>
    <xf numFmtId="180" fontId="55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181" fontId="55" fillId="33" borderId="0" xfId="0" applyNumberFormat="1" applyFont="1" applyFill="1" applyAlignment="1">
      <alignment/>
    </xf>
    <xf numFmtId="0" fontId="55" fillId="35" borderId="0" xfId="0" applyFont="1" applyFill="1" applyAlignment="1">
      <alignment/>
    </xf>
    <xf numFmtId="188" fontId="55" fillId="0" borderId="0" xfId="0" applyNumberFormat="1" applyFont="1" applyAlignment="1">
      <alignment/>
    </xf>
    <xf numFmtId="180" fontId="55" fillId="33" borderId="0" xfId="0" applyNumberFormat="1" applyFont="1" applyFill="1" applyAlignment="1">
      <alignment/>
    </xf>
    <xf numFmtId="206" fontId="55" fillId="33" borderId="0" xfId="0" applyNumberFormat="1" applyFont="1" applyFill="1" applyAlignment="1">
      <alignment/>
    </xf>
    <xf numFmtId="188" fontId="55" fillId="0" borderId="0" xfId="0" applyNumberFormat="1" applyFont="1" applyBorder="1" applyAlignment="1">
      <alignment/>
    </xf>
    <xf numFmtId="181" fontId="55" fillId="0" borderId="0" xfId="0" applyNumberFormat="1" applyFont="1" applyAlignment="1">
      <alignment/>
    </xf>
    <xf numFmtId="0" fontId="3" fillId="0" borderId="0" xfId="62">
      <alignment/>
      <protection/>
    </xf>
    <xf numFmtId="0" fontId="2" fillId="0" borderId="0" xfId="62" applyNumberFormat="1" applyFont="1" applyFill="1" applyBorder="1" applyAlignment="1">
      <alignment/>
      <protection/>
    </xf>
    <xf numFmtId="179" fontId="5" fillId="0" borderId="18" xfId="58" applyNumberFormat="1" applyFont="1" applyFill="1" applyBorder="1" applyAlignment="1">
      <alignment/>
      <protection/>
    </xf>
    <xf numFmtId="0" fontId="55" fillId="0" borderId="0" xfId="0" applyFont="1" applyAlignment="1">
      <alignment/>
    </xf>
    <xf numFmtId="181" fontId="55" fillId="0" borderId="0" xfId="0" applyNumberFormat="1" applyFont="1" applyAlignment="1">
      <alignment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179" fontId="62" fillId="0" borderId="0" xfId="48" applyNumberFormat="1" applyFont="1" applyFill="1" applyBorder="1" applyAlignment="1">
      <alignment horizontal="right" vertical="center"/>
    </xf>
    <xf numFmtId="0" fontId="5" fillId="2" borderId="40" xfId="57" applyFont="1" applyFill="1" applyBorder="1" applyAlignment="1">
      <alignment horizontal="center"/>
      <protection/>
    </xf>
    <xf numFmtId="0" fontId="5" fillId="2" borderId="41" xfId="57" applyFont="1" applyFill="1" applyBorder="1" applyAlignment="1">
      <alignment horizontal="center"/>
      <protection/>
    </xf>
    <xf numFmtId="0" fontId="5" fillId="2" borderId="42" xfId="57" applyFont="1" applyFill="1" applyBorder="1" applyAlignment="1">
      <alignment horizontal="center"/>
      <protection/>
    </xf>
    <xf numFmtId="1" fontId="5" fillId="2" borderId="43" xfId="57" applyNumberFormat="1" applyFont="1" applyFill="1" applyBorder="1" applyAlignment="1">
      <alignment horizontal="center"/>
      <protection/>
    </xf>
    <xf numFmtId="1" fontId="5" fillId="2" borderId="42" xfId="57" applyNumberFormat="1" applyFont="1" applyFill="1" applyBorder="1" applyAlignment="1">
      <alignment horizontal="center"/>
      <protection/>
    </xf>
    <xf numFmtId="180" fontId="4" fillId="0" borderId="0" xfId="48" applyNumberFormat="1" applyFont="1" applyFill="1" applyBorder="1" applyAlignment="1">
      <alignment horizontal="right" vertical="center" indent="2"/>
    </xf>
    <xf numFmtId="180" fontId="4" fillId="0" borderId="13" xfId="48" applyNumberFormat="1" applyFont="1" applyFill="1" applyBorder="1" applyAlignment="1">
      <alignment horizontal="right" vertical="center" indent="2"/>
    </xf>
    <xf numFmtId="180" fontId="4" fillId="0" borderId="11" xfId="48" applyNumberFormat="1" applyFont="1" applyFill="1" applyBorder="1" applyAlignment="1">
      <alignment horizontal="right" vertical="center" indent="2"/>
    </xf>
    <xf numFmtId="181" fontId="4" fillId="8" borderId="44" xfId="48" applyNumberFormat="1" applyFont="1" applyFill="1" applyBorder="1" applyAlignment="1">
      <alignment horizontal="right" vertical="center"/>
    </xf>
    <xf numFmtId="181" fontId="4" fillId="33" borderId="45" xfId="48" applyNumberFormat="1" applyFont="1" applyFill="1" applyBorder="1" applyAlignment="1">
      <alignment horizontal="right" vertical="center"/>
    </xf>
    <xf numFmtId="181" fontId="4" fillId="8" borderId="11" xfId="48" applyNumberFormat="1" applyFont="1" applyFill="1" applyBorder="1" applyAlignment="1">
      <alignment horizontal="right" vertical="center"/>
    </xf>
    <xf numFmtId="181" fontId="4" fillId="8" borderId="11" xfId="48" applyNumberFormat="1" applyFont="1" applyFill="1" applyBorder="1" applyAlignment="1">
      <alignment vertical="center"/>
    </xf>
    <xf numFmtId="181" fontId="4" fillId="8" borderId="44" xfId="48" applyNumberFormat="1" applyFont="1" applyFill="1" applyBorder="1" applyAlignment="1">
      <alignment vertical="center"/>
    </xf>
    <xf numFmtId="180" fontId="4" fillId="8" borderId="44" xfId="48" applyNumberFormat="1" applyFont="1" applyFill="1" applyBorder="1" applyAlignment="1">
      <alignment horizontal="right" vertical="center" indent="2"/>
    </xf>
    <xf numFmtId="179" fontId="55" fillId="0" borderId="0" xfId="0" applyNumberFormat="1" applyFont="1" applyFill="1" applyAlignment="1">
      <alignment/>
    </xf>
    <xf numFmtId="181" fontId="4" fillId="33" borderId="46" xfId="48" applyNumberFormat="1" applyFont="1" applyFill="1" applyBorder="1" applyAlignment="1">
      <alignment horizontal="right" vertical="center" indent="1"/>
    </xf>
    <xf numFmtId="181" fontId="4" fillId="8" borderId="0" xfId="48" applyNumberFormat="1" applyFont="1" applyFill="1" applyBorder="1" applyAlignment="1">
      <alignment horizontal="left" vertical="center"/>
    </xf>
    <xf numFmtId="181" fontId="4" fillId="8" borderId="44" xfId="48" applyNumberFormat="1" applyFont="1" applyFill="1" applyBorder="1" applyAlignment="1">
      <alignment horizontal="right" vertical="center" indent="1"/>
    </xf>
    <xf numFmtId="181" fontId="4" fillId="33" borderId="47" xfId="48" applyNumberFormat="1" applyFont="1" applyFill="1" applyBorder="1" applyAlignment="1">
      <alignment horizontal="right" vertical="center" indent="1"/>
    </xf>
    <xf numFmtId="181" fontId="4" fillId="33" borderId="38" xfId="48" applyNumberFormat="1" applyFont="1" applyFill="1" applyBorder="1" applyAlignment="1">
      <alignment horizontal="right" vertical="center" indent="1"/>
    </xf>
    <xf numFmtId="181" fontId="4" fillId="33" borderId="45" xfId="48" applyNumberFormat="1" applyFont="1" applyFill="1" applyBorder="1" applyAlignment="1">
      <alignment horizontal="right" vertical="center" indent="1"/>
    </xf>
    <xf numFmtId="181" fontId="4" fillId="8" borderId="48" xfId="48" applyNumberFormat="1" applyFont="1" applyFill="1" applyBorder="1" applyAlignment="1">
      <alignment horizontal="left" vertical="center"/>
    </xf>
    <xf numFmtId="181" fontId="4" fillId="33" borderId="49" xfId="48" applyNumberFormat="1" applyFont="1" applyFill="1" applyBorder="1" applyAlignment="1">
      <alignment horizontal="left" vertical="center"/>
    </xf>
    <xf numFmtId="181" fontId="4" fillId="33" borderId="50" xfId="48" applyNumberFormat="1" applyFont="1" applyFill="1" applyBorder="1" applyAlignment="1">
      <alignment horizontal="left" vertical="center"/>
    </xf>
    <xf numFmtId="181" fontId="4" fillId="33" borderId="51" xfId="48" applyNumberFormat="1" applyFont="1" applyFill="1" applyBorder="1" applyAlignment="1">
      <alignment horizontal="left" vertical="center"/>
    </xf>
    <xf numFmtId="181" fontId="4" fillId="33" borderId="47" xfId="48" applyNumberFormat="1" applyFont="1" applyFill="1" applyBorder="1" applyAlignment="1">
      <alignment horizontal="right" vertical="center"/>
    </xf>
    <xf numFmtId="0" fontId="5" fillId="33" borderId="52" xfId="0" applyNumberFormat="1" applyFont="1" applyFill="1" applyBorder="1" applyAlignment="1">
      <alignment/>
    </xf>
    <xf numFmtId="181" fontId="4" fillId="33" borderId="53" xfId="48" applyNumberFormat="1" applyFont="1" applyFill="1" applyBorder="1" applyAlignment="1">
      <alignment horizontal="right" vertical="center"/>
    </xf>
    <xf numFmtId="181" fontId="4" fillId="33" borderId="52" xfId="48" applyNumberFormat="1" applyFont="1" applyFill="1" applyBorder="1" applyAlignment="1">
      <alignment horizontal="left" vertical="center"/>
    </xf>
    <xf numFmtId="181" fontId="4" fillId="33" borderId="52" xfId="48" applyNumberFormat="1" applyFont="1" applyFill="1" applyBorder="1" applyAlignment="1">
      <alignment horizontal="right" vertical="center"/>
    </xf>
    <xf numFmtId="181" fontId="4" fillId="33" borderId="52" xfId="48" applyNumberFormat="1" applyFont="1" applyFill="1" applyBorder="1" applyAlignment="1">
      <alignment horizontal="right" vertical="center" indent="1"/>
    </xf>
    <xf numFmtId="180" fontId="4" fillId="33" borderId="53" xfId="48" applyNumberFormat="1" applyFont="1" applyFill="1" applyBorder="1" applyAlignment="1">
      <alignment horizontal="right" vertical="center" indent="2"/>
    </xf>
    <xf numFmtId="180" fontId="4" fillId="33" borderId="53" xfId="0" applyNumberFormat="1" applyFont="1" applyFill="1" applyBorder="1" applyAlignment="1">
      <alignment horizontal="right" vertical="center" indent="2"/>
    </xf>
    <xf numFmtId="0" fontId="5" fillId="33" borderId="54" xfId="0" applyNumberFormat="1" applyFont="1" applyFill="1" applyBorder="1" applyAlignment="1">
      <alignment/>
    </xf>
    <xf numFmtId="181" fontId="4" fillId="33" borderId="55" xfId="48" applyNumberFormat="1" applyFont="1" applyFill="1" applyBorder="1" applyAlignment="1">
      <alignment horizontal="right" vertical="center"/>
    </xf>
    <xf numFmtId="181" fontId="4" fillId="33" borderId="54" xfId="48" applyNumberFormat="1" applyFont="1" applyFill="1" applyBorder="1" applyAlignment="1">
      <alignment horizontal="left" vertical="center"/>
    </xf>
    <xf numFmtId="181" fontId="4" fillId="33" borderId="54" xfId="48" applyNumberFormat="1" applyFont="1" applyFill="1" applyBorder="1" applyAlignment="1">
      <alignment horizontal="right" vertical="center"/>
    </xf>
    <xf numFmtId="181" fontId="4" fillId="33" borderId="54" xfId="48" applyNumberFormat="1" applyFont="1" applyFill="1" applyBorder="1" applyAlignment="1">
      <alignment horizontal="right" vertical="center" indent="1"/>
    </xf>
    <xf numFmtId="180" fontId="4" fillId="33" borderId="55" xfId="48" applyNumberFormat="1" applyFont="1" applyFill="1" applyBorder="1" applyAlignment="1">
      <alignment horizontal="right" vertical="center" indent="2"/>
    </xf>
    <xf numFmtId="180" fontId="4" fillId="33" borderId="55" xfId="0" applyNumberFormat="1" applyFont="1" applyFill="1" applyBorder="1" applyAlignment="1">
      <alignment horizontal="right" vertical="center" indent="2"/>
    </xf>
    <xf numFmtId="0" fontId="5" fillId="33" borderId="54" xfId="57" applyFont="1" applyFill="1" applyBorder="1" applyAlignment="1">
      <alignment horizontal="left" vertical="center"/>
      <protection/>
    </xf>
    <xf numFmtId="0" fontId="5" fillId="33" borderId="56" xfId="0" applyNumberFormat="1" applyFont="1" applyFill="1" applyBorder="1" applyAlignment="1">
      <alignment/>
    </xf>
    <xf numFmtId="181" fontId="4" fillId="33" borderId="57" xfId="48" applyNumberFormat="1" applyFont="1" applyFill="1" applyBorder="1" applyAlignment="1">
      <alignment horizontal="right" vertical="center"/>
    </xf>
    <xf numFmtId="181" fontId="4" fillId="33" borderId="56" xfId="48" applyNumberFormat="1" applyFont="1" applyFill="1" applyBorder="1" applyAlignment="1">
      <alignment horizontal="left" vertical="center"/>
    </xf>
    <xf numFmtId="181" fontId="4" fillId="33" borderId="56" xfId="48" applyNumberFormat="1" applyFont="1" applyFill="1" applyBorder="1" applyAlignment="1">
      <alignment horizontal="right" vertical="center"/>
    </xf>
    <xf numFmtId="181" fontId="4" fillId="33" borderId="56" xfId="48" applyNumberFormat="1" applyFont="1" applyFill="1" applyBorder="1" applyAlignment="1">
      <alignment horizontal="right" vertical="center" indent="1"/>
    </xf>
    <xf numFmtId="180" fontId="4" fillId="33" borderId="57" xfId="48" applyNumberFormat="1" applyFont="1" applyFill="1" applyBorder="1" applyAlignment="1">
      <alignment horizontal="right" vertical="center" indent="2"/>
    </xf>
    <xf numFmtId="180" fontId="4" fillId="33" borderId="57" xfId="0" applyNumberFormat="1" applyFont="1" applyFill="1" applyBorder="1" applyAlignment="1">
      <alignment horizontal="right" vertical="center" indent="2"/>
    </xf>
    <xf numFmtId="0" fontId="56" fillId="2" borderId="58" xfId="0" applyFont="1" applyFill="1" applyBorder="1" applyAlignment="1">
      <alignment horizontal="center" vertical="center"/>
    </xf>
    <xf numFmtId="0" fontId="5" fillId="8" borderId="0" xfId="0" applyNumberFormat="1" applyFont="1" applyFill="1" applyBorder="1" applyAlignment="1">
      <alignment/>
    </xf>
    <xf numFmtId="181" fontId="4" fillId="8" borderId="47" xfId="48" applyNumberFormat="1" applyFont="1" applyFill="1" applyBorder="1" applyAlignment="1">
      <alignment horizontal="right" vertical="center"/>
    </xf>
    <xf numFmtId="181" fontId="4" fillId="8" borderId="0" xfId="48" applyNumberFormat="1" applyFont="1" applyFill="1" applyBorder="1" applyAlignment="1">
      <alignment horizontal="right" vertical="center"/>
    </xf>
    <xf numFmtId="181" fontId="4" fillId="8" borderId="0" xfId="48" applyNumberFormat="1" applyFont="1" applyFill="1" applyBorder="1" applyAlignment="1">
      <alignment horizontal="right" vertical="center" indent="1"/>
    </xf>
    <xf numFmtId="180" fontId="4" fillId="8" borderId="47" xfId="48" applyNumberFormat="1" applyFont="1" applyFill="1" applyBorder="1" applyAlignment="1">
      <alignment horizontal="right" vertical="center" indent="2"/>
    </xf>
    <xf numFmtId="180" fontId="4" fillId="8" borderId="47" xfId="0" applyNumberFormat="1" applyFont="1" applyFill="1" applyBorder="1" applyAlignment="1">
      <alignment horizontal="right" vertical="center" indent="2"/>
    </xf>
    <xf numFmtId="0" fontId="56" fillId="2" borderId="59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0" borderId="19" xfId="58" applyNumberFormat="1" applyFont="1" applyFill="1" applyBorder="1" applyAlignment="1">
      <alignment horizontal="left"/>
      <protection/>
    </xf>
    <xf numFmtId="179" fontId="55" fillId="8" borderId="17" xfId="0" applyNumberFormat="1" applyFont="1" applyFill="1" applyBorder="1" applyAlignment="1">
      <alignment/>
    </xf>
    <xf numFmtId="0" fontId="5" fillId="0" borderId="10" xfId="58" applyNumberFormat="1" applyFont="1" applyFill="1" applyBorder="1" applyAlignment="1">
      <alignment horizontal="left"/>
      <protection/>
    </xf>
    <xf numFmtId="0" fontId="56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0" xfId="57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 horizontal="right" vertical="center"/>
    </xf>
    <xf numFmtId="0" fontId="55" fillId="8" borderId="0" xfId="0" applyFont="1" applyFill="1" applyBorder="1" applyAlignment="1">
      <alignment/>
    </xf>
    <xf numFmtId="179" fontId="4" fillId="0" borderId="0" xfId="57" applyNumberFormat="1" applyFont="1" applyBorder="1" applyAlignment="1">
      <alignment horizontal="right" vertical="center"/>
      <protection/>
    </xf>
    <xf numFmtId="0" fontId="5" fillId="2" borderId="59" xfId="57" applyFont="1" applyFill="1" applyBorder="1" applyAlignment="1">
      <alignment horizontal="center" vertical="center"/>
      <protection/>
    </xf>
    <xf numFmtId="179" fontId="2" fillId="0" borderId="59" xfId="0" applyNumberFormat="1" applyFont="1" applyFill="1" applyBorder="1" applyAlignment="1">
      <alignment/>
    </xf>
    <xf numFmtId="180" fontId="0" fillId="0" borderId="59" xfId="0" applyNumberFormat="1" applyFill="1" applyBorder="1" applyAlignment="1">
      <alignment/>
    </xf>
    <xf numFmtId="181" fontId="4" fillId="0" borderId="59" xfId="48" applyNumberFormat="1" applyFont="1" applyFill="1" applyBorder="1" applyAlignment="1">
      <alignment horizontal="right" vertical="center"/>
    </xf>
    <xf numFmtId="179" fontId="4" fillId="0" borderId="59" xfId="57" applyNumberFormat="1" applyFont="1" applyBorder="1" applyAlignment="1">
      <alignment horizontal="right" vertical="center"/>
      <protection/>
    </xf>
    <xf numFmtId="181" fontId="4" fillId="0" borderId="27" xfId="48" applyNumberFormat="1" applyFont="1" applyFill="1" applyBorder="1" applyAlignment="1">
      <alignment horizontal="right" vertical="center"/>
    </xf>
    <xf numFmtId="0" fontId="5" fillId="2" borderId="61" xfId="0" applyFont="1" applyFill="1" applyBorder="1" applyAlignment="1">
      <alignment horizontal="center" vertical="center" wrapText="1"/>
    </xf>
    <xf numFmtId="180" fontId="4" fillId="8" borderId="44" xfId="0" applyNumberFormat="1" applyFont="1" applyFill="1" applyBorder="1" applyAlignment="1">
      <alignment horizontal="right" indent="3"/>
    </xf>
    <xf numFmtId="180" fontId="4" fillId="33" borderId="47" xfId="0" applyNumberFormat="1" applyFont="1" applyFill="1" applyBorder="1" applyAlignment="1">
      <alignment horizontal="right" indent="3"/>
    </xf>
    <xf numFmtId="180" fontId="4" fillId="33" borderId="38" xfId="0" applyNumberFormat="1" applyFont="1" applyFill="1" applyBorder="1" applyAlignment="1">
      <alignment horizontal="right" indent="3"/>
    </xf>
    <xf numFmtId="180" fontId="4" fillId="33" borderId="45" xfId="0" applyNumberFormat="1" applyFont="1" applyFill="1" applyBorder="1" applyAlignment="1">
      <alignment horizontal="right" indent="3"/>
    </xf>
    <xf numFmtId="181" fontId="4" fillId="33" borderId="39" xfId="48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/>
    </xf>
    <xf numFmtId="181" fontId="4" fillId="33" borderId="28" xfId="48" applyNumberFormat="1" applyFont="1" applyFill="1" applyBorder="1" applyAlignment="1">
      <alignment horizontal="right" vertical="center"/>
    </xf>
    <xf numFmtId="217" fontId="4" fillId="33" borderId="38" xfId="48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81" fontId="55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58" applyFill="1" applyBorder="1">
      <alignment/>
      <protection/>
    </xf>
    <xf numFmtId="180" fontId="4" fillId="8" borderId="44" xfId="0" applyNumberFormat="1" applyFont="1" applyFill="1" applyBorder="1" applyAlignment="1">
      <alignment horizontal="right" indent="2"/>
    </xf>
    <xf numFmtId="181" fontId="4" fillId="33" borderId="37" xfId="48" applyNumberFormat="1" applyFont="1" applyFill="1" applyBorder="1" applyAlignment="1">
      <alignment horizontal="right" vertical="center" indent="2"/>
    </xf>
    <xf numFmtId="181" fontId="4" fillId="33" borderId="38" xfId="48" applyNumberFormat="1" applyFont="1" applyFill="1" applyBorder="1" applyAlignment="1">
      <alignment horizontal="right" vertical="center" indent="2"/>
    </xf>
    <xf numFmtId="181" fontId="4" fillId="33" borderId="45" xfId="48" applyNumberFormat="1" applyFont="1" applyFill="1" applyBorder="1" applyAlignment="1">
      <alignment horizontal="right" vertical="center" indent="2"/>
    </xf>
    <xf numFmtId="0" fontId="58" fillId="0" borderId="0" xfId="0" applyFont="1" applyAlignment="1">
      <alignment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63" xfId="0" applyNumberFormat="1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5" xfId="0" applyNumberFormat="1" applyFont="1" applyFill="1" applyBorder="1" applyAlignment="1">
      <alignment horizontal="center" vertical="center"/>
    </xf>
    <xf numFmtId="0" fontId="5" fillId="2" borderId="66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61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51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62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71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72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73" xfId="0" applyNumberFormat="1" applyFont="1" applyFill="1" applyBorder="1" applyAlignment="1">
      <alignment horizontal="center" vertical="center" wrapText="1"/>
    </xf>
    <xf numFmtId="0" fontId="5" fillId="2" borderId="7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61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225"/>
          <c:w val="0.82175"/>
          <c:h val="0.8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C9E3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C7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2592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574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E894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7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DC88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8B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79C8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49B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D4B99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Permanent grassland
32.8%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Arable Land
60.2%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1'!$M$12:$M$21</c:f>
              <c:strCache/>
            </c:strRef>
          </c:cat>
          <c:val>
            <c:numRef>
              <c:f>'Figure 1'!$N$12:$N$21</c:f>
              <c:numCache/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25"/>
          <c:w val="0.7627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2'!$A$70</c:f>
              <c:strCache>
                <c:ptCount val="1"/>
                <c:pt idx="0">
                  <c:v>Harvested production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cat>
            <c:numRef>
              <c:f>('Figure 2'!$E$69,'Figure 2'!$G$69,'Figure 2'!$I$69,'Figure 2'!$K$69,'Figure 2'!$M$69,'Figure 2'!$O$69,'Figure 2'!$Q$69,'Figure 2'!$S$69)</c:f>
              <c:numCache/>
            </c:numRef>
          </c:cat>
          <c:val>
            <c:numRef>
              <c:f>('Figure 2'!$E$70,'Figure 2'!$G$70,'Figure 2'!$I$70,'Figure 2'!$K$70,'Figure 2'!$M$70,'Figure 2'!$O$70,'Figure 2'!$Q$70,'Figure 2'!$S$70)</c:f>
              <c:numCache/>
            </c:numRef>
          </c:val>
          <c:smooth val="0"/>
        </c:ser>
        <c:ser>
          <c:idx val="1"/>
          <c:order val="1"/>
          <c:tx>
            <c:strRef>
              <c:f>'Figure 2'!$A$71</c:f>
              <c:strCache>
                <c:ptCount val="1"/>
                <c:pt idx="0">
                  <c:v>Area of production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('Figure 2'!$E$69,'Figure 2'!$G$69,'Figure 2'!$I$69,'Figure 2'!$K$69,'Figure 2'!$M$69,'Figure 2'!$O$69,'Figure 2'!$Q$69,'Figure 2'!$S$69)</c:f>
              <c:numCache/>
            </c:numRef>
          </c:cat>
          <c:val>
            <c:numRef>
              <c:f>('Figure 2'!$E$71,'Figure 2'!$G$71,'Figure 2'!$I$71,'Figure 2'!$K$71,'Figure 2'!$M$71,'Figure 2'!$O$71,'Figure 2'!$Q$71,'Figure 2'!$S$71)</c:f>
              <c:numCache/>
            </c:numRef>
          </c:val>
          <c:smooth val="0"/>
        </c:ser>
        <c:marker val="1"/>
        <c:axId val="33027651"/>
        <c:axId val="28813404"/>
      </c:lineChart>
      <c:catAx>
        <c:axId val="3302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13404"/>
        <c:crosses val="autoZero"/>
        <c:auto val="1"/>
        <c:lblOffset val="100"/>
        <c:tickLblSkip val="1"/>
        <c:noMultiLvlLbl val="0"/>
      </c:catAx>
      <c:valAx>
        <c:axId val="28813404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33027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5"/>
          <c:y val="0.955"/>
          <c:w val="0.499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1125"/>
          <c:w val="0.901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3'!$D$53</c:f>
              <c:strCache>
                <c:ptCount val="1"/>
                <c:pt idx="0">
                  <c:v>Sugar beet, harvested production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3'!$E$52:$L$52</c:f>
              <c:numCache/>
            </c:numRef>
          </c:cat>
          <c:val>
            <c:numRef>
              <c:f>'Figure 3'!$E$53:$L$53</c:f>
              <c:numCache/>
            </c:numRef>
          </c:val>
          <c:smooth val="0"/>
        </c:ser>
        <c:ser>
          <c:idx val="1"/>
          <c:order val="1"/>
          <c:tx>
            <c:strRef>
              <c:f>'Figure 3'!$D$54</c:f>
              <c:strCache>
                <c:ptCount val="1"/>
                <c:pt idx="0">
                  <c:v>Sugar beet, area of production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3'!$E$52:$L$52</c:f>
              <c:numCache/>
            </c:numRef>
          </c:cat>
          <c:val>
            <c:numRef>
              <c:f>'Figure 3'!$E$54:$L$54</c:f>
              <c:numCache/>
            </c:numRef>
          </c:val>
          <c:smooth val="0"/>
        </c:ser>
        <c:ser>
          <c:idx val="2"/>
          <c:order val="2"/>
          <c:tx>
            <c:strRef>
              <c:f>'Figure 3'!$D$55</c:f>
              <c:strCache>
                <c:ptCount val="1"/>
                <c:pt idx="0">
                  <c:v>Potatoes, harvested production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3'!$E$52:$L$52</c:f>
              <c:numCache/>
            </c:numRef>
          </c:cat>
          <c:val>
            <c:numRef>
              <c:f>'Figure 3'!$E$55:$L$55</c:f>
              <c:numCache/>
            </c:numRef>
          </c:val>
          <c:smooth val="0"/>
        </c:ser>
        <c:ser>
          <c:idx val="3"/>
          <c:order val="3"/>
          <c:tx>
            <c:strRef>
              <c:f>'Figure 3'!$D$56</c:f>
              <c:strCache>
                <c:ptCount val="1"/>
                <c:pt idx="0">
                  <c:v>Potatoes, area of production 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3'!$E$52:$L$52</c:f>
              <c:numCache/>
            </c:numRef>
          </c:cat>
          <c:val>
            <c:numRef>
              <c:f>'Figure 3'!$E$56:$L$56</c:f>
              <c:numCache/>
            </c:numRef>
          </c:val>
          <c:smooth val="0"/>
        </c:ser>
        <c:marker val="1"/>
        <c:axId val="57994045"/>
        <c:axId val="52184358"/>
      </c:lineChart>
      <c:catAx>
        <c:axId val="5799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4358"/>
        <c:crosses val="autoZero"/>
        <c:auto val="1"/>
        <c:lblOffset val="100"/>
        <c:tickLblSkip val="1"/>
        <c:noMultiLvlLbl val="0"/>
      </c:catAx>
      <c:valAx>
        <c:axId val="52184358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994045"/>
        <c:crossesAt val="1"/>
        <c:crossBetween val="between"/>
        <c:dispUnits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75"/>
          <c:y val="0.89025"/>
          <c:w val="0.621"/>
          <c:h val="0.0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375"/>
          <c:w val="0.9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4'!$A$51</c:f>
              <c:strCache>
                <c:ptCount val="1"/>
                <c:pt idx="0">
                  <c:v>Harvested production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4'!$F$50:$L$50</c:f>
              <c:numCache/>
            </c:numRef>
          </c:cat>
          <c:val>
            <c:numRef>
              <c:f>'Figure 4'!$F$51:$L$51</c:f>
              <c:numCache/>
            </c:numRef>
          </c:val>
          <c:smooth val="0"/>
        </c:ser>
        <c:ser>
          <c:idx val="1"/>
          <c:order val="1"/>
          <c:tx>
            <c:strRef>
              <c:f>'Figure 4'!$A$52</c:f>
              <c:strCache>
                <c:ptCount val="1"/>
                <c:pt idx="0">
                  <c:v>Area of production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4'!$F$50:$L$50</c:f>
              <c:numCache/>
            </c:numRef>
          </c:cat>
          <c:val>
            <c:numRef>
              <c:f>'Figure 4'!$F$52:$L$52</c:f>
              <c:numCache/>
            </c:numRef>
          </c:val>
          <c:smooth val="0"/>
        </c:ser>
        <c:marker val="1"/>
        <c:axId val="67006039"/>
        <c:axId val="66183440"/>
      </c:lineChart>
      <c:catAx>
        <c:axId val="67006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3440"/>
        <c:crosses val="autoZero"/>
        <c:auto val="1"/>
        <c:lblOffset val="100"/>
        <c:tickLblSkip val="1"/>
        <c:noMultiLvlLbl val="0"/>
      </c:catAx>
      <c:valAx>
        <c:axId val="66183440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70060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25"/>
          <c:y val="0.92875"/>
          <c:w val="0.498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123825</xdr:rowOff>
    </xdr:from>
    <xdr:to>
      <xdr:col>11</xdr:col>
      <xdr:colOff>133350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76250" y="561975"/>
        <a:ext cx="76962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1104900</xdr:colOff>
      <xdr:row>25</xdr:row>
      <xdr:rowOff>47625</xdr:rowOff>
    </xdr:from>
    <xdr:to>
      <xdr:col>4</xdr:col>
      <xdr:colOff>457200</xdr:colOff>
      <xdr:row>27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524000" y="3990975"/>
          <a:ext cx="2457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Total UAA: nearly 177 million hectares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28575</xdr:rowOff>
    </xdr:from>
    <xdr:to>
      <xdr:col>18</xdr:col>
      <xdr:colOff>85725</xdr:colOff>
      <xdr:row>40</xdr:row>
      <xdr:rowOff>180975</xdr:rowOff>
    </xdr:to>
    <xdr:graphicFrame>
      <xdr:nvGraphicFramePr>
        <xdr:cNvPr id="1" name="Chart 1"/>
        <xdr:cNvGraphicFramePr/>
      </xdr:nvGraphicFramePr>
      <xdr:xfrm>
        <a:off x="1581150" y="514350"/>
        <a:ext cx="73914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142875</xdr:rowOff>
    </xdr:from>
    <xdr:to>
      <xdr:col>13</xdr:col>
      <xdr:colOff>47625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066800" y="619125"/>
        <a:ext cx="74009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57150</xdr:rowOff>
    </xdr:from>
    <xdr:to>
      <xdr:col>12</xdr:col>
      <xdr:colOff>542925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1428750" y="400050"/>
        <a:ext cx="7410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showGridLines="0" tabSelected="1" zoomScalePageLayoutView="0" workbookViewId="0" topLeftCell="A1">
      <selection activeCell="M25" sqref="M25"/>
    </sheetView>
  </sheetViews>
  <sheetFormatPr defaultColWidth="8.8515625" defaultRowHeight="15"/>
  <cols>
    <col min="1" max="1" width="6.28125" style="41" customWidth="1"/>
    <col min="2" max="2" width="25.57421875" style="41" customWidth="1"/>
    <col min="3" max="3" width="10.57421875" style="41" customWidth="1"/>
    <col min="4" max="5" width="10.421875" style="41" customWidth="1"/>
    <col min="6" max="9" width="8.8515625" style="41" customWidth="1"/>
    <col min="10" max="10" width="13.00390625" style="41" customWidth="1"/>
    <col min="11" max="12" width="8.8515625" style="41" customWidth="1"/>
    <col min="13" max="13" width="24.421875" style="41" bestFit="1" customWidth="1"/>
    <col min="14" max="14" width="12.8515625" style="41" customWidth="1"/>
    <col min="15" max="16" width="8.8515625" style="41" customWidth="1"/>
    <col min="17" max="17" width="11.421875" style="41" customWidth="1"/>
    <col min="18" max="18" width="8.8515625" style="41" customWidth="1"/>
    <col min="19" max="19" width="10.28125" style="41" customWidth="1"/>
    <col min="20" max="20" width="10.57421875" style="41" customWidth="1"/>
    <col min="21" max="16384" width="8.8515625" style="41" customWidth="1"/>
  </cols>
  <sheetData>
    <row r="1" spans="2:21" ht="12">
      <c r="B1" s="41" t="s">
        <v>169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2:21" ht="22.5" customHeight="1">
      <c r="B2" s="256" t="s">
        <v>168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2:21" ht="12"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2:21" ht="12">
      <c r="L4" s="149"/>
      <c r="M4" s="149"/>
      <c r="N4" s="149"/>
      <c r="O4" s="149"/>
      <c r="P4" s="149"/>
      <c r="Q4" s="149"/>
      <c r="R4" s="149"/>
      <c r="S4" s="149">
        <v>2014</v>
      </c>
      <c r="T4" s="149"/>
      <c r="U4" s="149"/>
    </row>
    <row r="5" spans="12:21" ht="12"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2:21" ht="12">
      <c r="L6" s="149"/>
      <c r="M6" s="149" t="s">
        <v>102</v>
      </c>
      <c r="N6" s="149">
        <v>106447.00910000002</v>
      </c>
      <c r="O6" s="149">
        <f>+N6/C$70</f>
        <v>0.6020205262202679</v>
      </c>
      <c r="P6" s="149"/>
      <c r="Q6" s="149"/>
      <c r="R6" s="149"/>
      <c r="S6" s="149"/>
      <c r="T6" s="149"/>
      <c r="U6" s="149"/>
    </row>
    <row r="7" spans="12:21" ht="12"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2:21" ht="12"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2:21" ht="12">
      <c r="L9" s="149"/>
      <c r="M9" s="149"/>
      <c r="N9" s="149"/>
      <c r="O9" s="149"/>
      <c r="P9" s="149"/>
      <c r="Q9" s="149"/>
      <c r="R9" s="149"/>
      <c r="S9" s="149"/>
      <c r="T9" s="149"/>
      <c r="U9" s="149"/>
    </row>
    <row r="10" spans="12:21" ht="12">
      <c r="L10" s="149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2:21" ht="12">
      <c r="L11" s="149"/>
      <c r="M11" s="149" t="s">
        <v>103</v>
      </c>
      <c r="N11" s="149" t="s">
        <v>104</v>
      </c>
      <c r="O11" s="149"/>
      <c r="P11" s="149"/>
      <c r="Q11" s="149"/>
      <c r="R11" s="149"/>
      <c r="S11" s="149"/>
      <c r="T11" s="149"/>
      <c r="U11" s="149"/>
    </row>
    <row r="12" spans="12:21" ht="12">
      <c r="L12" s="149"/>
      <c r="M12" s="149" t="s">
        <v>101</v>
      </c>
      <c r="N12" s="149">
        <v>11645.8871</v>
      </c>
      <c r="O12" s="149">
        <f>+N12/C$70</f>
        <v>0.0658643501543326</v>
      </c>
      <c r="P12" s="149"/>
      <c r="Q12" s="149"/>
      <c r="R12" s="149"/>
      <c r="S12" s="149"/>
      <c r="T12" s="149"/>
      <c r="U12" s="149"/>
    </row>
    <row r="13" spans="12:21" ht="12">
      <c r="L13" s="149"/>
      <c r="M13" s="149" t="s">
        <v>167</v>
      </c>
      <c r="N13" s="149">
        <f>C70-(N12+N15+N6)</f>
        <v>767.2881999999518</v>
      </c>
      <c r="O13" s="149">
        <f>+N13/C$70</f>
        <v>0.004339466649482151</v>
      </c>
      <c r="P13" s="149"/>
      <c r="Q13" s="149"/>
      <c r="R13" s="149"/>
      <c r="S13" s="149"/>
      <c r="T13" s="149"/>
      <c r="U13" s="149"/>
    </row>
    <row r="14" spans="12:21" ht="12">
      <c r="L14" s="149"/>
      <c r="M14" s="149"/>
      <c r="N14" s="149"/>
      <c r="O14" s="149"/>
      <c r="P14" s="149" t="s">
        <v>145</v>
      </c>
      <c r="Q14" s="149">
        <f>+N16+N17+N18+N19+N20+N21</f>
        <v>106034.39110000001</v>
      </c>
      <c r="R14" s="149"/>
      <c r="S14" s="149"/>
      <c r="T14" s="149"/>
      <c r="U14" s="149"/>
    </row>
    <row r="15" spans="12:21" ht="12">
      <c r="L15" s="149"/>
      <c r="M15" s="149" t="s">
        <v>80</v>
      </c>
      <c r="N15" s="149">
        <v>57956.061</v>
      </c>
      <c r="O15" s="149">
        <f>+N15/C$70</f>
        <v>0.32777565697591726</v>
      </c>
      <c r="P15" s="149"/>
      <c r="Q15" s="149"/>
      <c r="R15" s="149"/>
      <c r="S15" s="149"/>
      <c r="T15" s="149"/>
      <c r="U15" s="149"/>
    </row>
    <row r="16" spans="12:21" ht="12">
      <c r="L16" s="149"/>
      <c r="M16" s="149" t="s">
        <v>81</v>
      </c>
      <c r="N16" s="149">
        <v>54730.02950000001</v>
      </c>
      <c r="O16" s="149">
        <f aca="true" t="shared" si="0" ref="O16:O21">+N16/C$70</f>
        <v>0.30953054893902876</v>
      </c>
      <c r="P16" s="149"/>
      <c r="Q16" s="149">
        <f aca="true" t="shared" si="1" ref="Q16:Q21">+N16/$Q$14*100</f>
        <v>51.61535699147331</v>
      </c>
      <c r="R16" s="149"/>
      <c r="S16" s="149"/>
      <c r="T16" s="149"/>
      <c r="U16" s="149"/>
    </row>
    <row r="17" spans="12:21" ht="12">
      <c r="L17" s="149"/>
      <c r="M17" s="149" t="s">
        <v>85</v>
      </c>
      <c r="N17" s="149">
        <v>19134.4464</v>
      </c>
      <c r="O17" s="149">
        <f t="shared" si="0"/>
        <v>0.10821656322762299</v>
      </c>
      <c r="P17" s="149"/>
      <c r="Q17" s="149">
        <f t="shared" si="1"/>
        <v>18.045509764803093</v>
      </c>
      <c r="R17" s="149"/>
      <c r="S17" s="149"/>
      <c r="T17" s="149"/>
      <c r="U17" s="149"/>
    </row>
    <row r="18" spans="12:21" ht="12">
      <c r="L18" s="149"/>
      <c r="M18" s="149" t="s">
        <v>74</v>
      </c>
      <c r="N18" s="149">
        <v>17122.623499999994</v>
      </c>
      <c r="O18" s="149">
        <f t="shared" si="0"/>
        <v>0.09683851990672343</v>
      </c>
      <c r="P18" s="149"/>
      <c r="Q18" s="149">
        <f t="shared" si="1"/>
        <v>16.148179210886223</v>
      </c>
      <c r="R18" s="149"/>
      <c r="S18" s="149"/>
      <c r="T18" s="149"/>
      <c r="U18" s="149"/>
    </row>
    <row r="19" spans="12:21" ht="12">
      <c r="L19" s="149"/>
      <c r="M19" s="149" t="s">
        <v>84</v>
      </c>
      <c r="N19" s="149">
        <v>12335.9946</v>
      </c>
      <c r="O19" s="149">
        <f t="shared" si="0"/>
        <v>0.06976731449134142</v>
      </c>
      <c r="P19" s="149"/>
      <c r="Q19" s="149">
        <f t="shared" si="1"/>
        <v>11.63395618348583</v>
      </c>
      <c r="R19" s="149"/>
      <c r="S19" s="149"/>
      <c r="T19" s="149"/>
      <c r="U19" s="149"/>
    </row>
    <row r="20" spans="12:21" ht="12">
      <c r="L20" s="149"/>
      <c r="M20" s="149" t="s">
        <v>83</v>
      </c>
      <c r="N20" s="149">
        <v>1636.2315999999996</v>
      </c>
      <c r="O20" s="149">
        <f t="shared" si="0"/>
        <v>0.00925385332268796</v>
      </c>
      <c r="P20" s="149"/>
      <c r="Q20" s="149">
        <f t="shared" si="1"/>
        <v>1.5431140623582074</v>
      </c>
      <c r="R20" s="149"/>
      <c r="S20" s="149"/>
      <c r="T20" s="149"/>
      <c r="U20" s="149"/>
    </row>
    <row r="21" spans="12:21" ht="12">
      <c r="L21" s="149"/>
      <c r="M21" s="149" t="s">
        <v>82</v>
      </c>
      <c r="N21" s="149">
        <v>1075.0655000000002</v>
      </c>
      <c r="O21" s="149">
        <f t="shared" si="0"/>
        <v>0.006080128540044207</v>
      </c>
      <c r="P21" s="149"/>
      <c r="Q21" s="149">
        <f t="shared" si="1"/>
        <v>1.0138837869933315</v>
      </c>
      <c r="R21" s="149"/>
      <c r="S21" s="149"/>
      <c r="T21" s="149"/>
      <c r="U21" s="149"/>
    </row>
    <row r="22" spans="12:21" ht="12"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2:21" ht="12"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2:21" ht="12">
      <c r="L24" s="149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2:21" ht="12">
      <c r="L25" s="149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2:21" ht="12">
      <c r="L26" s="149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2:21" ht="12"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2:21" ht="12">
      <c r="B28" s="23" t="s">
        <v>108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33" spans="2:3" ht="12">
      <c r="B33" s="28" t="s">
        <v>97</v>
      </c>
      <c r="C33" s="29"/>
    </row>
    <row r="34" spans="2:10" ht="12">
      <c r="B34" s="26"/>
      <c r="J34" s="89"/>
    </row>
    <row r="35" spans="2:3" ht="12">
      <c r="B35" s="28" t="s">
        <v>1</v>
      </c>
      <c r="C35" s="30">
        <v>42170.3891087963</v>
      </c>
    </row>
    <row r="36" spans="2:3" ht="12">
      <c r="B36" s="28" t="s">
        <v>2</v>
      </c>
      <c r="C36" s="30">
        <v>42172.65087819444</v>
      </c>
    </row>
    <row r="37" spans="2:3" ht="12">
      <c r="B37" s="28" t="s">
        <v>3</v>
      </c>
      <c r="C37" s="28" t="s">
        <v>4</v>
      </c>
    </row>
    <row r="38" ht="12">
      <c r="B38" s="26"/>
    </row>
    <row r="39" spans="2:3" ht="12">
      <c r="B39" s="28" t="s">
        <v>59</v>
      </c>
      <c r="C39" s="28">
        <v>2013</v>
      </c>
    </row>
    <row r="41" spans="2:20" ht="70.5" customHeight="1">
      <c r="B41" s="21"/>
      <c r="C41" s="21" t="s">
        <v>67</v>
      </c>
      <c r="D41" s="21" t="s">
        <v>68</v>
      </c>
      <c r="E41" s="21" t="s">
        <v>69</v>
      </c>
      <c r="F41" s="21" t="s">
        <v>70</v>
      </c>
      <c r="G41" s="21" t="s">
        <v>71</v>
      </c>
      <c r="H41" s="21" t="s">
        <v>72</v>
      </c>
      <c r="I41" s="21" t="s">
        <v>73</v>
      </c>
      <c r="J41" s="21" t="s">
        <v>74</v>
      </c>
      <c r="K41" s="21" t="s">
        <v>75</v>
      </c>
      <c r="L41" s="21" t="s">
        <v>76</v>
      </c>
      <c r="M41" s="21"/>
      <c r="N41" s="21"/>
      <c r="O41" s="21" t="s">
        <v>77</v>
      </c>
      <c r="P41" s="21" t="s">
        <v>78</v>
      </c>
      <c r="Q41" s="217"/>
      <c r="R41" s="217"/>
      <c r="S41" s="21" t="s">
        <v>99</v>
      </c>
      <c r="T41" s="21" t="s">
        <v>100</v>
      </c>
    </row>
    <row r="42" spans="2:20" ht="12">
      <c r="B42" s="216" t="s">
        <v>12</v>
      </c>
      <c r="C42" s="31">
        <v>1338.57</v>
      </c>
      <c r="D42" s="31">
        <v>818</v>
      </c>
      <c r="E42" s="43">
        <f>SUM(O42:P42)</f>
        <v>337.91</v>
      </c>
      <c r="F42" s="31">
        <v>1.67</v>
      </c>
      <c r="G42" s="31" t="s">
        <v>86</v>
      </c>
      <c r="H42" s="31">
        <v>31.15</v>
      </c>
      <c r="I42" s="31">
        <v>255.11</v>
      </c>
      <c r="J42" s="32">
        <f>D42-SUM(E42:I42)</f>
        <v>192.15999999999997</v>
      </c>
      <c r="K42" s="31">
        <v>498.19</v>
      </c>
      <c r="L42" s="31">
        <v>18.42</v>
      </c>
      <c r="M42" s="170"/>
      <c r="N42" s="170"/>
      <c r="O42" s="31">
        <v>337.91</v>
      </c>
      <c r="P42" s="31" t="s">
        <v>86</v>
      </c>
      <c r="Q42" s="170"/>
      <c r="R42" s="170"/>
      <c r="S42" s="170">
        <f>SUM(D42,K42,L42)</f>
        <v>1334.6100000000001</v>
      </c>
      <c r="T42" s="170">
        <f>+S42-C42</f>
        <v>-3.959999999999809</v>
      </c>
    </row>
    <row r="43" spans="2:20" ht="12">
      <c r="B43" s="22" t="s">
        <v>13</v>
      </c>
      <c r="C43" s="33">
        <v>4995.111</v>
      </c>
      <c r="D43" s="33">
        <v>3462.117</v>
      </c>
      <c r="E43" s="44">
        <f aca="true" t="shared" si="2" ref="E43:E69">SUM(O43:P43)</f>
        <v>2093.1</v>
      </c>
      <c r="F43" s="33">
        <v>8.263</v>
      </c>
      <c r="G43" s="33">
        <v>11.033</v>
      </c>
      <c r="H43" s="33">
        <v>1101.285</v>
      </c>
      <c r="I43" s="33">
        <v>109.098</v>
      </c>
      <c r="J43" s="32">
        <f aca="true" t="shared" si="3" ref="J43:J69">D43-SUM(E43:I43)</f>
        <v>139.33800000000065</v>
      </c>
      <c r="K43" s="33">
        <v>1381.049</v>
      </c>
      <c r="L43" s="33">
        <v>135.188</v>
      </c>
      <c r="M43" s="170"/>
      <c r="N43" s="170"/>
      <c r="O43" s="33">
        <v>2082.794</v>
      </c>
      <c r="P43" s="33">
        <v>10.306</v>
      </c>
      <c r="Q43" s="170"/>
      <c r="R43" s="170"/>
      <c r="S43" s="170">
        <f aca="true" t="shared" si="4" ref="S43:S70">SUM(D43,K43,L43)</f>
        <v>4978.354</v>
      </c>
      <c r="T43" s="170">
        <f aca="true" t="shared" si="5" ref="T43:T70">+S43-C43</f>
        <v>-16.756999999999607</v>
      </c>
    </row>
    <row r="44" spans="2:20" ht="12">
      <c r="B44" s="22" t="s">
        <v>14</v>
      </c>
      <c r="C44" s="33">
        <v>3521</v>
      </c>
      <c r="D44" s="33">
        <v>2504.93</v>
      </c>
      <c r="E44" s="44">
        <f t="shared" si="2"/>
        <v>1413.14</v>
      </c>
      <c r="F44" s="33">
        <v>17.85</v>
      </c>
      <c r="G44" s="33">
        <v>86.15</v>
      </c>
      <c r="H44" s="33">
        <v>500.74</v>
      </c>
      <c r="I44" s="33">
        <v>451.38</v>
      </c>
      <c r="J44" s="32">
        <f t="shared" si="3"/>
        <v>35.66999999999962</v>
      </c>
      <c r="K44" s="33">
        <v>973.71</v>
      </c>
      <c r="L44" s="33">
        <v>41.17</v>
      </c>
      <c r="M44" s="170"/>
      <c r="N44" s="170"/>
      <c r="O44" s="33">
        <v>1413.14</v>
      </c>
      <c r="P44" s="33" t="s">
        <v>86</v>
      </c>
      <c r="Q44" s="170"/>
      <c r="R44" s="170"/>
      <c r="S44" s="170">
        <f t="shared" si="4"/>
        <v>3519.81</v>
      </c>
      <c r="T44" s="170">
        <f t="shared" si="5"/>
        <v>-1.1900000000000546</v>
      </c>
    </row>
    <row r="45" spans="2:20" ht="12">
      <c r="B45" s="22" t="s">
        <v>121</v>
      </c>
      <c r="C45" s="33">
        <v>2663.6</v>
      </c>
      <c r="D45" s="34">
        <v>2435.418</v>
      </c>
      <c r="E45" s="44">
        <f t="shared" si="2"/>
        <v>1495.5</v>
      </c>
      <c r="F45" s="33">
        <v>6.8</v>
      </c>
      <c r="G45" s="35">
        <v>85</v>
      </c>
      <c r="H45" s="33">
        <v>129.1</v>
      </c>
      <c r="I45" s="33">
        <v>560.4</v>
      </c>
      <c r="J45" s="32" t="s">
        <v>86</v>
      </c>
      <c r="K45" s="35">
        <v>216</v>
      </c>
      <c r="L45" s="36">
        <v>5.85</v>
      </c>
      <c r="M45" s="170"/>
      <c r="N45" s="170"/>
      <c r="O45" s="33">
        <v>1495.5</v>
      </c>
      <c r="P45" s="37" t="s">
        <v>86</v>
      </c>
      <c r="Q45" s="170"/>
      <c r="R45" s="170"/>
      <c r="S45" s="170">
        <f t="shared" si="4"/>
        <v>2657.268</v>
      </c>
      <c r="T45" s="170">
        <f t="shared" si="5"/>
        <v>-6.33199999999988</v>
      </c>
    </row>
    <row r="46" spans="2:20" ht="12">
      <c r="B46" s="22" t="s">
        <v>96</v>
      </c>
      <c r="C46" s="33">
        <v>16699.6</v>
      </c>
      <c r="D46" s="33">
        <v>11875.9</v>
      </c>
      <c r="E46" s="44">
        <f t="shared" si="2"/>
        <v>6533.7</v>
      </c>
      <c r="F46" s="33">
        <v>74.7</v>
      </c>
      <c r="G46" s="33">
        <v>605.3</v>
      </c>
      <c r="H46" s="33">
        <v>1535.5</v>
      </c>
      <c r="I46" s="33">
        <v>2760.3</v>
      </c>
      <c r="J46" s="32">
        <f t="shared" si="3"/>
        <v>366.39999999999964</v>
      </c>
      <c r="K46" s="33">
        <v>4621</v>
      </c>
      <c r="L46" s="33">
        <v>199.8</v>
      </c>
      <c r="M46" s="170"/>
      <c r="N46" s="170"/>
      <c r="O46" s="33">
        <v>6533.7</v>
      </c>
      <c r="P46" s="33" t="s">
        <v>86</v>
      </c>
      <c r="Q46" s="170"/>
      <c r="R46" s="170"/>
      <c r="S46" s="170">
        <f t="shared" si="4"/>
        <v>16696.7</v>
      </c>
      <c r="T46" s="170">
        <f t="shared" si="5"/>
        <v>-2.899999999997817</v>
      </c>
    </row>
    <row r="47" spans="2:20" ht="12">
      <c r="B47" s="22" t="s">
        <v>17</v>
      </c>
      <c r="C47" s="33">
        <v>965.9</v>
      </c>
      <c r="D47" s="33">
        <v>628.3</v>
      </c>
      <c r="E47" s="44">
        <f t="shared" si="2"/>
        <v>311.1</v>
      </c>
      <c r="F47" s="33">
        <v>13.6</v>
      </c>
      <c r="G47" s="33" t="s">
        <v>86</v>
      </c>
      <c r="H47" s="33">
        <v>87.2</v>
      </c>
      <c r="I47" s="33">
        <v>166.2</v>
      </c>
      <c r="J47" s="32">
        <f t="shared" si="3"/>
        <v>50.19999999999993</v>
      </c>
      <c r="K47" s="33">
        <v>324.6</v>
      </c>
      <c r="L47" s="33">
        <v>2.7</v>
      </c>
      <c r="M47" s="170"/>
      <c r="N47" s="170"/>
      <c r="O47" s="33">
        <v>311.1</v>
      </c>
      <c r="P47" s="33" t="s">
        <v>86</v>
      </c>
      <c r="Q47" s="170"/>
      <c r="R47" s="170"/>
      <c r="S47" s="170">
        <f t="shared" si="4"/>
        <v>955.6</v>
      </c>
      <c r="T47" s="170">
        <f t="shared" si="5"/>
        <v>-10.299999999999955</v>
      </c>
    </row>
    <row r="48" spans="2:20" ht="12">
      <c r="B48" s="22" t="s">
        <v>18</v>
      </c>
      <c r="C48" s="33">
        <v>4477.774</v>
      </c>
      <c r="D48" s="33">
        <v>1113.22</v>
      </c>
      <c r="E48" s="44">
        <f t="shared" si="2"/>
        <v>307.819</v>
      </c>
      <c r="F48" s="33">
        <v>4.486</v>
      </c>
      <c r="G48" s="33" t="s">
        <v>86</v>
      </c>
      <c r="H48" s="33">
        <v>15.763</v>
      </c>
      <c r="I48" s="33">
        <v>755.897</v>
      </c>
      <c r="J48" s="32">
        <f t="shared" si="3"/>
        <v>29.25499999999988</v>
      </c>
      <c r="K48" s="33">
        <v>3363.143</v>
      </c>
      <c r="L48" s="33">
        <v>1.41</v>
      </c>
      <c r="M48" s="170"/>
      <c r="N48" s="170"/>
      <c r="O48" s="33">
        <v>307.819</v>
      </c>
      <c r="P48" s="33" t="s">
        <v>86</v>
      </c>
      <c r="Q48" s="170"/>
      <c r="R48" s="170"/>
      <c r="S48" s="170">
        <f t="shared" si="4"/>
        <v>4477.773</v>
      </c>
      <c r="T48" s="170">
        <f t="shared" si="5"/>
        <v>-0.0010000000002037268</v>
      </c>
    </row>
    <row r="49" spans="2:20" ht="12">
      <c r="B49" s="22" t="s">
        <v>19</v>
      </c>
      <c r="C49" s="33">
        <v>3959</v>
      </c>
      <c r="D49" s="33">
        <v>1513.75</v>
      </c>
      <c r="E49" s="44">
        <f t="shared" si="2"/>
        <v>956.92</v>
      </c>
      <c r="F49" s="33">
        <v>30.7</v>
      </c>
      <c r="G49" s="33" t="s">
        <v>86</v>
      </c>
      <c r="H49" s="33">
        <v>291.57</v>
      </c>
      <c r="I49" s="33">
        <v>104.77</v>
      </c>
      <c r="J49" s="32">
        <f t="shared" si="3"/>
        <v>129.78999999999996</v>
      </c>
      <c r="K49" s="33">
        <v>1080.98</v>
      </c>
      <c r="L49" s="33">
        <v>1211.4</v>
      </c>
      <c r="M49" s="170"/>
      <c r="N49" s="170"/>
      <c r="O49" s="33">
        <v>956.92</v>
      </c>
      <c r="P49" s="33" t="s">
        <v>86</v>
      </c>
      <c r="Q49" s="170"/>
      <c r="R49" s="170"/>
      <c r="S49" s="170">
        <f t="shared" si="4"/>
        <v>3806.13</v>
      </c>
      <c r="T49" s="170">
        <f t="shared" si="5"/>
        <v>-152.8699999999999</v>
      </c>
    </row>
    <row r="50" spans="2:20" ht="12">
      <c r="B50" s="22" t="s">
        <v>20</v>
      </c>
      <c r="C50" s="33">
        <v>23649.447</v>
      </c>
      <c r="D50" s="33">
        <v>12390.021</v>
      </c>
      <c r="E50" s="44">
        <f t="shared" si="2"/>
        <v>6155.885</v>
      </c>
      <c r="F50" s="33">
        <v>378.113</v>
      </c>
      <c r="G50" s="33" t="s">
        <v>86</v>
      </c>
      <c r="H50" s="33">
        <v>1008.429</v>
      </c>
      <c r="I50" s="33">
        <v>1099.824</v>
      </c>
      <c r="J50" s="32">
        <f t="shared" si="3"/>
        <v>3747.7700000000004</v>
      </c>
      <c r="K50" s="33">
        <v>6486.388</v>
      </c>
      <c r="L50" s="33">
        <v>4661.16</v>
      </c>
      <c r="M50" s="170"/>
      <c r="N50" s="170"/>
      <c r="O50" s="33">
        <v>6155.885</v>
      </c>
      <c r="P50" s="33" t="s">
        <v>86</v>
      </c>
      <c r="Q50" s="170"/>
      <c r="R50" s="170"/>
      <c r="S50" s="170">
        <f t="shared" si="4"/>
        <v>23537.569</v>
      </c>
      <c r="T50" s="170">
        <f t="shared" si="5"/>
        <v>-111.87800000000061</v>
      </c>
    </row>
    <row r="51" spans="2:20" ht="12">
      <c r="B51" s="22" t="s">
        <v>21</v>
      </c>
      <c r="C51" s="33">
        <v>28975.971</v>
      </c>
      <c r="D51" s="33">
        <v>18373.446</v>
      </c>
      <c r="E51" s="44">
        <f t="shared" si="2"/>
        <v>9471.906</v>
      </c>
      <c r="F51" s="33">
        <v>22.913</v>
      </c>
      <c r="G51" s="33">
        <v>575.102</v>
      </c>
      <c r="H51" s="33">
        <v>2432.445</v>
      </c>
      <c r="I51" s="33">
        <v>4895.761</v>
      </c>
      <c r="J51" s="32">
        <f t="shared" si="3"/>
        <v>975.3189999999995</v>
      </c>
      <c r="K51" s="33">
        <v>9438.54</v>
      </c>
      <c r="L51" s="33">
        <v>1015.107</v>
      </c>
      <c r="M51" s="170"/>
      <c r="N51" s="170"/>
      <c r="O51" s="33">
        <v>9451.198</v>
      </c>
      <c r="P51" s="33">
        <v>20.708</v>
      </c>
      <c r="Q51" s="170"/>
      <c r="R51" s="170"/>
      <c r="S51" s="170">
        <f t="shared" si="4"/>
        <v>28827.093</v>
      </c>
      <c r="T51" s="170">
        <f t="shared" si="5"/>
        <v>-148.8780000000006</v>
      </c>
    </row>
    <row r="52" spans="2:20" ht="12">
      <c r="B52" s="22" t="s">
        <v>40</v>
      </c>
      <c r="C52" s="33">
        <v>1301.985</v>
      </c>
      <c r="D52" s="33">
        <v>874.276</v>
      </c>
      <c r="E52" s="44">
        <f t="shared" si="2"/>
        <v>589.29</v>
      </c>
      <c r="F52" s="33">
        <v>2.427</v>
      </c>
      <c r="G52" s="33" t="s">
        <v>86</v>
      </c>
      <c r="H52" s="33">
        <v>120.499</v>
      </c>
      <c r="I52" s="33">
        <v>117.106</v>
      </c>
      <c r="J52" s="32">
        <f t="shared" si="3"/>
        <v>44.95399999999995</v>
      </c>
      <c r="K52" s="33">
        <v>350</v>
      </c>
      <c r="L52" s="33">
        <v>75.459</v>
      </c>
      <c r="M52" s="170"/>
      <c r="N52" s="170"/>
      <c r="O52" s="33">
        <v>589.29</v>
      </c>
      <c r="P52" s="33" t="s">
        <v>86</v>
      </c>
      <c r="Q52" s="170"/>
      <c r="R52" s="170"/>
      <c r="S52" s="170">
        <f t="shared" si="4"/>
        <v>1299.735</v>
      </c>
      <c r="T52" s="170">
        <f t="shared" si="5"/>
        <v>-2.25</v>
      </c>
    </row>
    <row r="53" spans="2:20" ht="12">
      <c r="B53" s="22" t="s">
        <v>22</v>
      </c>
      <c r="C53" s="33">
        <v>12226.9</v>
      </c>
      <c r="D53" s="33">
        <v>6827.1</v>
      </c>
      <c r="E53" s="44">
        <f t="shared" si="2"/>
        <v>216</v>
      </c>
      <c r="F53" s="33" t="s">
        <v>86</v>
      </c>
      <c r="G53" s="33" t="s">
        <v>86</v>
      </c>
      <c r="H53" s="33" t="s">
        <v>86</v>
      </c>
      <c r="I53" s="33" t="s">
        <v>86</v>
      </c>
      <c r="J53" s="32">
        <f t="shared" si="3"/>
        <v>6611.1</v>
      </c>
      <c r="K53" s="33">
        <v>3010.7</v>
      </c>
      <c r="L53" s="33">
        <v>2389.1</v>
      </c>
      <c r="M53" s="170"/>
      <c r="N53" s="170"/>
      <c r="O53" s="33" t="s">
        <v>86</v>
      </c>
      <c r="P53" s="33">
        <v>216</v>
      </c>
      <c r="Q53" s="170"/>
      <c r="R53" s="170"/>
      <c r="S53" s="170">
        <f t="shared" si="4"/>
        <v>12226.9</v>
      </c>
      <c r="T53" s="170">
        <f t="shared" si="5"/>
        <v>0</v>
      </c>
    </row>
    <row r="54" spans="2:20" ht="12">
      <c r="B54" s="22" t="s">
        <v>23</v>
      </c>
      <c r="C54" s="33">
        <v>88.987</v>
      </c>
      <c r="D54" s="33">
        <v>58.741</v>
      </c>
      <c r="E54" s="44">
        <f t="shared" si="2"/>
        <v>39.834</v>
      </c>
      <c r="F54" s="33">
        <v>0.303</v>
      </c>
      <c r="G54" s="33">
        <v>4.685</v>
      </c>
      <c r="H54" s="33">
        <v>0.012</v>
      </c>
      <c r="I54" s="33" t="s">
        <v>86</v>
      </c>
      <c r="J54" s="32">
        <f t="shared" si="3"/>
        <v>13.906999999999996</v>
      </c>
      <c r="K54" s="33">
        <v>2.37</v>
      </c>
      <c r="L54" s="33">
        <v>27.876</v>
      </c>
      <c r="M54" s="170"/>
      <c r="N54" s="170"/>
      <c r="O54" s="33">
        <v>39.834</v>
      </c>
      <c r="P54" s="33" t="s">
        <v>86</v>
      </c>
      <c r="Q54" s="170"/>
      <c r="R54" s="170"/>
      <c r="S54" s="170">
        <f t="shared" si="4"/>
        <v>88.987</v>
      </c>
      <c r="T54" s="170">
        <f t="shared" si="5"/>
        <v>0</v>
      </c>
    </row>
    <row r="55" spans="2:20" ht="12">
      <c r="B55" s="22" t="s">
        <v>24</v>
      </c>
      <c r="C55" s="33">
        <v>1877.7</v>
      </c>
      <c r="D55" s="33">
        <v>1207.9</v>
      </c>
      <c r="E55" s="44">
        <f t="shared" si="2"/>
        <v>583.9</v>
      </c>
      <c r="F55" s="33">
        <v>7</v>
      </c>
      <c r="G55" s="33">
        <v>27.6</v>
      </c>
      <c r="H55" s="33">
        <v>130.7</v>
      </c>
      <c r="I55" s="33">
        <v>384.8</v>
      </c>
      <c r="J55" s="32">
        <f t="shared" si="3"/>
        <v>73.90000000000009</v>
      </c>
      <c r="K55" s="33">
        <v>663.4</v>
      </c>
      <c r="L55" s="33">
        <v>6.4</v>
      </c>
      <c r="M55" s="170"/>
      <c r="N55" s="170"/>
      <c r="O55" s="33">
        <v>583.9</v>
      </c>
      <c r="P55" s="33" t="s">
        <v>86</v>
      </c>
      <c r="Q55" s="170"/>
      <c r="R55" s="170"/>
      <c r="S55" s="170">
        <f t="shared" si="4"/>
        <v>1877.7000000000003</v>
      </c>
      <c r="T55" s="170">
        <f t="shared" si="5"/>
        <v>0</v>
      </c>
    </row>
    <row r="56" spans="2:20" ht="12">
      <c r="B56" s="22" t="s">
        <v>25</v>
      </c>
      <c r="C56" s="33">
        <v>2891.4</v>
      </c>
      <c r="D56" s="33">
        <v>2288.3</v>
      </c>
      <c r="E56" s="44">
        <f t="shared" si="2"/>
        <v>1217.2</v>
      </c>
      <c r="F56" s="33">
        <v>44.7</v>
      </c>
      <c r="G56" s="33">
        <v>48</v>
      </c>
      <c r="H56" s="33">
        <v>275.9</v>
      </c>
      <c r="I56" s="33">
        <v>593.9</v>
      </c>
      <c r="J56" s="32">
        <f t="shared" si="3"/>
        <v>108.59999999999991</v>
      </c>
      <c r="K56" s="33">
        <v>567.5</v>
      </c>
      <c r="L56" s="33">
        <v>27.7</v>
      </c>
      <c r="M56" s="170"/>
      <c r="N56" s="170"/>
      <c r="O56" s="33">
        <v>1217.2</v>
      </c>
      <c r="P56" s="33" t="s">
        <v>86</v>
      </c>
      <c r="Q56" s="170"/>
      <c r="R56" s="170"/>
      <c r="S56" s="170">
        <f t="shared" si="4"/>
        <v>2883.5</v>
      </c>
      <c r="T56" s="170">
        <f t="shared" si="5"/>
        <v>-7.900000000000091</v>
      </c>
    </row>
    <row r="57" spans="2:20" ht="12">
      <c r="B57" s="22" t="s">
        <v>26</v>
      </c>
      <c r="C57" s="33">
        <v>131.043</v>
      </c>
      <c r="D57" s="33">
        <v>62.614</v>
      </c>
      <c r="E57" s="44">
        <f t="shared" si="2"/>
        <v>29.072</v>
      </c>
      <c r="F57" s="33">
        <v>0.282</v>
      </c>
      <c r="G57" s="33">
        <v>0.668</v>
      </c>
      <c r="H57" s="33">
        <v>4.826</v>
      </c>
      <c r="I57" s="33">
        <v>27.202</v>
      </c>
      <c r="J57" s="32">
        <f t="shared" si="3"/>
        <v>0.5640000000000001</v>
      </c>
      <c r="K57" s="33">
        <v>66.897</v>
      </c>
      <c r="L57" s="33">
        <v>1.532</v>
      </c>
      <c r="M57" s="170"/>
      <c r="N57" s="170"/>
      <c r="O57" s="33">
        <v>29.072</v>
      </c>
      <c r="P57" s="33" t="s">
        <v>86</v>
      </c>
      <c r="Q57" s="170"/>
      <c r="R57" s="170"/>
      <c r="S57" s="170">
        <f t="shared" si="4"/>
        <v>131.043</v>
      </c>
      <c r="T57" s="170">
        <f t="shared" si="5"/>
        <v>0</v>
      </c>
    </row>
    <row r="58" spans="2:20" ht="12">
      <c r="B58" s="22" t="s">
        <v>27</v>
      </c>
      <c r="C58" s="33">
        <v>5339.53</v>
      </c>
      <c r="D58" s="33">
        <v>4325.708</v>
      </c>
      <c r="E58" s="44">
        <f t="shared" si="2"/>
        <v>2814.294</v>
      </c>
      <c r="F58" s="33">
        <v>21.155</v>
      </c>
      <c r="G58" s="33" t="s">
        <v>86</v>
      </c>
      <c r="H58" s="33">
        <v>867.913</v>
      </c>
      <c r="I58" s="33">
        <v>297.835</v>
      </c>
      <c r="J58" s="32">
        <f t="shared" si="3"/>
        <v>324.5109999999995</v>
      </c>
      <c r="K58" s="33">
        <v>759.062</v>
      </c>
      <c r="L58" s="33">
        <v>174.268</v>
      </c>
      <c r="M58" s="170"/>
      <c r="N58" s="170"/>
      <c r="O58" s="33">
        <v>2814.294</v>
      </c>
      <c r="P58" s="33" t="s">
        <v>86</v>
      </c>
      <c r="Q58" s="170"/>
      <c r="R58" s="170"/>
      <c r="S58" s="170">
        <f t="shared" si="4"/>
        <v>5259.038</v>
      </c>
      <c r="T58" s="170">
        <f t="shared" si="5"/>
        <v>-80.49200000000019</v>
      </c>
    </row>
    <row r="59" spans="2:20" ht="12">
      <c r="B59" s="22" t="s">
        <v>28</v>
      </c>
      <c r="C59" s="33">
        <v>11.689</v>
      </c>
      <c r="D59" s="33">
        <v>8.967</v>
      </c>
      <c r="E59" s="44">
        <f t="shared" si="2"/>
        <v>0</v>
      </c>
      <c r="F59" s="33">
        <v>0</v>
      </c>
      <c r="G59" s="33" t="s">
        <v>86</v>
      </c>
      <c r="H59" s="33">
        <v>0</v>
      </c>
      <c r="I59" s="33">
        <v>5.29</v>
      </c>
      <c r="J59" s="32">
        <f t="shared" si="3"/>
        <v>3.6770000000000005</v>
      </c>
      <c r="K59" s="33">
        <v>0</v>
      </c>
      <c r="L59" s="33">
        <v>1.264</v>
      </c>
      <c r="M59" s="170"/>
      <c r="N59" s="170"/>
      <c r="O59" s="33">
        <v>0</v>
      </c>
      <c r="P59" s="33">
        <v>0</v>
      </c>
      <c r="Q59" s="170"/>
      <c r="R59" s="170"/>
      <c r="S59" s="170">
        <f t="shared" si="4"/>
        <v>10.231</v>
      </c>
      <c r="T59" s="170">
        <f t="shared" si="5"/>
        <v>-1.4580000000000002</v>
      </c>
    </row>
    <row r="60" spans="2:20" ht="12">
      <c r="B60" s="22" t="s">
        <v>30</v>
      </c>
      <c r="C60" s="33">
        <v>1847.6</v>
      </c>
      <c r="D60" s="33">
        <v>1028.6</v>
      </c>
      <c r="E60" s="44">
        <f t="shared" si="2"/>
        <v>210.2</v>
      </c>
      <c r="F60" s="33">
        <v>2.8</v>
      </c>
      <c r="G60" s="33" t="s">
        <v>86</v>
      </c>
      <c r="H60" s="33">
        <v>11.7</v>
      </c>
      <c r="I60" s="33">
        <v>445.6</v>
      </c>
      <c r="J60" s="32">
        <f t="shared" si="3"/>
        <v>358.29999999999995</v>
      </c>
      <c r="K60" s="33">
        <v>773.1</v>
      </c>
      <c r="L60" s="33">
        <v>36.6</v>
      </c>
      <c r="M60" s="170"/>
      <c r="N60" s="170"/>
      <c r="O60" s="33">
        <v>210.2</v>
      </c>
      <c r="P60" s="33" t="s">
        <v>86</v>
      </c>
      <c r="Q60" s="170"/>
      <c r="R60" s="170"/>
      <c r="S60" s="170">
        <f t="shared" si="4"/>
        <v>1838.2999999999997</v>
      </c>
      <c r="T60" s="170">
        <f t="shared" si="5"/>
        <v>-9.300000000000182</v>
      </c>
    </row>
    <row r="61" spans="2:20" ht="12">
      <c r="B61" s="22" t="s">
        <v>31</v>
      </c>
      <c r="C61" s="33">
        <v>2862.435</v>
      </c>
      <c r="D61" s="33">
        <v>1353.967</v>
      </c>
      <c r="E61" s="44">
        <f t="shared" si="2"/>
        <v>784.004</v>
      </c>
      <c r="F61" s="33">
        <v>17.805</v>
      </c>
      <c r="G61" s="33">
        <v>72.145</v>
      </c>
      <c r="H61" s="33">
        <v>149.501</v>
      </c>
      <c r="I61" s="33">
        <v>272.766</v>
      </c>
      <c r="J61" s="32">
        <f t="shared" si="3"/>
        <v>57.746000000000095</v>
      </c>
      <c r="K61" s="33">
        <v>1440.582</v>
      </c>
      <c r="L61" s="33">
        <v>65.308</v>
      </c>
      <c r="M61" s="170"/>
      <c r="N61" s="170"/>
      <c r="O61" s="33">
        <v>784.004</v>
      </c>
      <c r="P61" s="33" t="s">
        <v>86</v>
      </c>
      <c r="Q61" s="170"/>
      <c r="R61" s="170"/>
      <c r="S61" s="170">
        <f t="shared" si="4"/>
        <v>2859.857</v>
      </c>
      <c r="T61" s="170">
        <f t="shared" si="5"/>
        <v>-2.5779999999999745</v>
      </c>
    </row>
    <row r="62" spans="2:20" ht="12">
      <c r="B62" s="22" t="s">
        <v>32</v>
      </c>
      <c r="C62" s="33">
        <v>14409.9</v>
      </c>
      <c r="D62" s="33">
        <v>10759.6</v>
      </c>
      <c r="E62" s="44">
        <f t="shared" si="2"/>
        <v>7479.5</v>
      </c>
      <c r="F62" s="33">
        <v>170.6</v>
      </c>
      <c r="G62" s="33" t="s">
        <v>86</v>
      </c>
      <c r="H62" s="33">
        <v>978.6</v>
      </c>
      <c r="I62" s="33">
        <v>890.3</v>
      </c>
      <c r="J62" s="32">
        <f t="shared" si="3"/>
        <v>1240.6000000000004</v>
      </c>
      <c r="K62" s="33">
        <v>3206.3</v>
      </c>
      <c r="L62" s="33">
        <v>412.2</v>
      </c>
      <c r="M62" s="170"/>
      <c r="N62" s="170"/>
      <c r="O62" s="33">
        <v>7479.5</v>
      </c>
      <c r="P62" s="33" t="s">
        <v>86</v>
      </c>
      <c r="Q62" s="170"/>
      <c r="R62" s="170"/>
      <c r="S62" s="170">
        <f t="shared" si="4"/>
        <v>14378.100000000002</v>
      </c>
      <c r="T62" s="170">
        <f t="shared" si="5"/>
        <v>-31.799999999997453</v>
      </c>
    </row>
    <row r="63" spans="2:20" ht="12">
      <c r="B63" s="22" t="s">
        <v>33</v>
      </c>
      <c r="C63" s="33">
        <v>3721.07</v>
      </c>
      <c r="D63" s="33">
        <v>1167.278</v>
      </c>
      <c r="E63" s="44">
        <f t="shared" si="2"/>
        <v>300.15200000000004</v>
      </c>
      <c r="F63" s="33">
        <v>10.392</v>
      </c>
      <c r="G63" s="33">
        <v>27.117</v>
      </c>
      <c r="H63" s="33">
        <v>18.172</v>
      </c>
      <c r="I63" s="33">
        <v>430.031</v>
      </c>
      <c r="J63" s="32">
        <f t="shared" si="3"/>
        <v>381.414</v>
      </c>
      <c r="K63" s="33">
        <v>1816.586</v>
      </c>
      <c r="L63" s="33">
        <v>721.823</v>
      </c>
      <c r="M63" s="170"/>
      <c r="N63" s="170"/>
      <c r="O63" s="33">
        <v>269.975</v>
      </c>
      <c r="P63" s="33">
        <v>30.177</v>
      </c>
      <c r="Q63" s="170"/>
      <c r="R63" s="170"/>
      <c r="S63" s="170">
        <f t="shared" si="4"/>
        <v>3705.687</v>
      </c>
      <c r="T63" s="170">
        <f t="shared" si="5"/>
        <v>-15.383000000000266</v>
      </c>
    </row>
    <row r="64" spans="2:20" ht="12">
      <c r="B64" s="22" t="s">
        <v>34</v>
      </c>
      <c r="C64" s="33">
        <v>13904.637</v>
      </c>
      <c r="D64" s="33">
        <v>8746.38</v>
      </c>
      <c r="E64" s="44">
        <f t="shared" si="2"/>
        <v>5409.251</v>
      </c>
      <c r="F64" s="33">
        <v>44.264</v>
      </c>
      <c r="G64" s="33" t="s">
        <v>86</v>
      </c>
      <c r="H64" s="33">
        <v>1436.087</v>
      </c>
      <c r="I64" s="33">
        <v>858.751</v>
      </c>
      <c r="J64" s="32">
        <f t="shared" si="3"/>
        <v>998.0269999999982</v>
      </c>
      <c r="K64" s="33">
        <v>4716.885</v>
      </c>
      <c r="L64" s="33">
        <v>325.25</v>
      </c>
      <c r="M64" s="170"/>
      <c r="N64" s="170"/>
      <c r="O64" s="33">
        <v>5409.251</v>
      </c>
      <c r="P64" s="33" t="s">
        <v>86</v>
      </c>
      <c r="Q64" s="170"/>
      <c r="R64" s="170"/>
      <c r="S64" s="170">
        <f t="shared" si="4"/>
        <v>13788.515</v>
      </c>
      <c r="T64" s="170">
        <f t="shared" si="5"/>
        <v>-116.12200000000121</v>
      </c>
    </row>
    <row r="65" spans="2:20" ht="12">
      <c r="B65" s="22" t="s">
        <v>35</v>
      </c>
      <c r="C65" s="33">
        <v>478.888</v>
      </c>
      <c r="D65" s="33">
        <v>174.11</v>
      </c>
      <c r="E65" s="44">
        <f t="shared" si="2"/>
        <v>97.83</v>
      </c>
      <c r="F65" s="33">
        <v>0.686</v>
      </c>
      <c r="G65" s="33">
        <v>3.555</v>
      </c>
      <c r="H65" s="33">
        <v>11.547</v>
      </c>
      <c r="I65" s="33">
        <v>55.761</v>
      </c>
      <c r="J65" s="32">
        <f t="shared" si="3"/>
        <v>4.7309999999999945</v>
      </c>
      <c r="K65" s="33">
        <v>277.475</v>
      </c>
      <c r="L65" s="33">
        <v>27.303</v>
      </c>
      <c r="M65" s="170"/>
      <c r="N65" s="170"/>
      <c r="O65" s="33">
        <v>97.83</v>
      </c>
      <c r="P65" s="33">
        <v>0</v>
      </c>
      <c r="Q65" s="170"/>
      <c r="R65" s="170"/>
      <c r="S65" s="170">
        <f t="shared" si="4"/>
        <v>478.88800000000003</v>
      </c>
      <c r="T65" s="170">
        <f t="shared" si="5"/>
        <v>0</v>
      </c>
    </row>
    <row r="66" spans="2:20" ht="12">
      <c r="B66" s="22" t="s">
        <v>36</v>
      </c>
      <c r="C66" s="33">
        <v>1928.5084</v>
      </c>
      <c r="D66" s="33">
        <v>1362.8661</v>
      </c>
      <c r="E66" s="44">
        <f t="shared" si="2"/>
        <v>773.9225</v>
      </c>
      <c r="F66" s="33">
        <v>5.0565</v>
      </c>
      <c r="G66" s="33">
        <v>29.7766</v>
      </c>
      <c r="H66" s="33">
        <v>257.0556</v>
      </c>
      <c r="I66" s="33">
        <v>264.2644</v>
      </c>
      <c r="J66" s="32">
        <f t="shared" si="3"/>
        <v>32.79049999999984</v>
      </c>
      <c r="K66" s="33">
        <v>513.704</v>
      </c>
      <c r="L66" s="33">
        <v>19.5991</v>
      </c>
      <c r="M66" s="170"/>
      <c r="N66" s="170"/>
      <c r="O66" s="33">
        <v>773.9225</v>
      </c>
      <c r="P66" s="33" t="s">
        <v>86</v>
      </c>
      <c r="Q66" s="170"/>
      <c r="R66" s="170"/>
      <c r="S66" s="170">
        <f t="shared" si="4"/>
        <v>1896.1691999999998</v>
      </c>
      <c r="T66" s="170">
        <f t="shared" si="5"/>
        <v>-32.33920000000012</v>
      </c>
    </row>
    <row r="67" spans="2:20" ht="12">
      <c r="B67" s="22" t="s">
        <v>37</v>
      </c>
      <c r="C67" s="33">
        <v>2258.6</v>
      </c>
      <c r="D67" s="148">
        <v>2223.1</v>
      </c>
      <c r="E67" s="44">
        <f t="shared" si="2"/>
        <v>1103.9</v>
      </c>
      <c r="F67" s="33">
        <v>11.3</v>
      </c>
      <c r="G67" s="33" t="s">
        <v>86</v>
      </c>
      <c r="H67" s="33">
        <v>54</v>
      </c>
      <c r="I67" s="33">
        <v>730.5</v>
      </c>
      <c r="J67" s="32">
        <f t="shared" si="3"/>
        <v>323.39999999999986</v>
      </c>
      <c r="K67" s="33">
        <v>30.7</v>
      </c>
      <c r="L67" s="33">
        <v>3.4</v>
      </c>
      <c r="M67" s="170"/>
      <c r="N67" s="170"/>
      <c r="O67" s="33">
        <v>1103.9</v>
      </c>
      <c r="P67" s="33" t="s">
        <v>86</v>
      </c>
      <c r="Q67" s="170"/>
      <c r="R67" s="170"/>
      <c r="S67" s="170">
        <f t="shared" si="4"/>
        <v>2257.2</v>
      </c>
      <c r="T67" s="170">
        <f t="shared" si="5"/>
        <v>-1.400000000000091</v>
      </c>
    </row>
    <row r="68" spans="2:20" ht="12">
      <c r="B68" s="22" t="s">
        <v>38</v>
      </c>
      <c r="C68" s="33">
        <v>3030.4</v>
      </c>
      <c r="D68" s="33">
        <v>2590.4</v>
      </c>
      <c r="E68" s="44">
        <f t="shared" si="2"/>
        <v>975.7</v>
      </c>
      <c r="F68" s="33">
        <v>30.2</v>
      </c>
      <c r="G68" s="33">
        <v>60.1</v>
      </c>
      <c r="H68" s="33">
        <v>130.3</v>
      </c>
      <c r="I68" s="33">
        <v>977.6</v>
      </c>
      <c r="J68" s="32">
        <f t="shared" si="3"/>
        <v>416.5</v>
      </c>
      <c r="K68" s="33">
        <v>437.2</v>
      </c>
      <c r="L68" s="33">
        <v>2.6</v>
      </c>
      <c r="M68" s="170"/>
      <c r="N68" s="170"/>
      <c r="O68" s="33">
        <v>975.7</v>
      </c>
      <c r="P68" s="33" t="s">
        <v>86</v>
      </c>
      <c r="Q68" s="170"/>
      <c r="R68" s="170"/>
      <c r="S68" s="170">
        <f t="shared" si="4"/>
        <v>3030.2</v>
      </c>
      <c r="T68" s="170">
        <f t="shared" si="5"/>
        <v>-0.20000000000027285</v>
      </c>
    </row>
    <row r="69" spans="2:20" ht="12">
      <c r="B69" s="214" t="s">
        <v>39</v>
      </c>
      <c r="C69" s="38">
        <v>17259</v>
      </c>
      <c r="D69" s="38">
        <v>6272</v>
      </c>
      <c r="E69" s="44">
        <f t="shared" si="2"/>
        <v>3029</v>
      </c>
      <c r="F69" s="38">
        <v>147</v>
      </c>
      <c r="G69" s="38" t="s">
        <v>86</v>
      </c>
      <c r="H69" s="38">
        <v>756</v>
      </c>
      <c r="I69" s="38">
        <v>1624</v>
      </c>
      <c r="J69" s="32">
        <f t="shared" si="3"/>
        <v>716</v>
      </c>
      <c r="K69" s="38">
        <v>10940</v>
      </c>
      <c r="L69" s="38">
        <v>36</v>
      </c>
      <c r="M69" s="170"/>
      <c r="N69" s="170"/>
      <c r="O69" s="38">
        <v>3029</v>
      </c>
      <c r="P69" s="38" t="s">
        <v>86</v>
      </c>
      <c r="Q69" s="170"/>
      <c r="R69" s="170"/>
      <c r="S69" s="170">
        <f t="shared" si="4"/>
        <v>17248</v>
      </c>
      <c r="T69" s="170">
        <f t="shared" si="5"/>
        <v>-11</v>
      </c>
    </row>
    <row r="70" spans="2:20" ht="12">
      <c r="B70" s="20" t="s">
        <v>79</v>
      </c>
      <c r="C70" s="39">
        <f>SUM(C42:C69)</f>
        <v>176816.24539999999</v>
      </c>
      <c r="D70" s="39">
        <f aca="true" t="shared" si="6" ref="D70:P70">SUM(D42:D69)</f>
        <v>106447.00910000002</v>
      </c>
      <c r="E70" s="39">
        <f t="shared" si="6"/>
        <v>54730.02950000001</v>
      </c>
      <c r="F70" s="39">
        <f t="shared" si="6"/>
        <v>1075.0655000000002</v>
      </c>
      <c r="G70" s="39">
        <f t="shared" si="6"/>
        <v>1636.2315999999996</v>
      </c>
      <c r="H70" s="39">
        <f t="shared" si="6"/>
        <v>12335.9946</v>
      </c>
      <c r="I70" s="39">
        <f t="shared" si="6"/>
        <v>19134.4464</v>
      </c>
      <c r="J70" s="39">
        <f t="shared" si="6"/>
        <v>17376.623499999994</v>
      </c>
      <c r="K70" s="39">
        <f t="shared" si="6"/>
        <v>57956.061</v>
      </c>
      <c r="L70" s="39">
        <f t="shared" si="6"/>
        <v>11645.8871</v>
      </c>
      <c r="M70" s="39">
        <f t="shared" si="6"/>
        <v>0</v>
      </c>
      <c r="N70" s="39">
        <f t="shared" si="6"/>
        <v>0</v>
      </c>
      <c r="O70" s="39">
        <f t="shared" si="6"/>
        <v>54452.838500000005</v>
      </c>
      <c r="P70" s="39">
        <f t="shared" si="6"/>
        <v>277.19100000000003</v>
      </c>
      <c r="Q70" s="215"/>
      <c r="R70" s="215"/>
      <c r="S70" s="39">
        <f t="shared" si="4"/>
        <v>176048.9572</v>
      </c>
      <c r="T70" s="39">
        <f t="shared" si="5"/>
        <v>-767.2881999999809</v>
      </c>
    </row>
    <row r="72" ht="12">
      <c r="J72" s="42"/>
    </row>
    <row r="73" ht="12">
      <c r="B73" s="40"/>
    </row>
    <row r="74" ht="12">
      <c r="B74" s="41" t="s">
        <v>122</v>
      </c>
    </row>
    <row r="77" ht="12">
      <c r="A77" s="27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K73"/>
  <sheetViews>
    <sheetView showGridLines="0" zoomScalePageLayoutView="0" workbookViewId="0" topLeftCell="A1">
      <selection activeCell="R39" sqref="R39"/>
    </sheetView>
  </sheetViews>
  <sheetFormatPr defaultColWidth="8.8515625" defaultRowHeight="15"/>
  <cols>
    <col min="1" max="1" width="9.140625" style="61" customWidth="1"/>
    <col min="2" max="2" width="14.57421875" style="41" customWidth="1"/>
    <col min="3" max="3" width="11.421875" style="41" customWidth="1"/>
    <col min="4" max="4" width="1.7109375" style="62" customWidth="1"/>
    <col min="5" max="5" width="11.421875" style="41" customWidth="1"/>
    <col min="6" max="6" width="1.7109375" style="62" customWidth="1"/>
    <col min="7" max="7" width="10.7109375" style="41" customWidth="1"/>
    <col min="8" max="8" width="1.7109375" style="62" customWidth="1"/>
    <col min="9" max="9" width="10.7109375" style="62" customWidth="1"/>
    <col min="10" max="10" width="1.7109375" style="62" customWidth="1"/>
    <col min="11" max="11" width="10.7109375" style="41" customWidth="1"/>
    <col min="12" max="12" width="1.7109375" style="62" customWidth="1"/>
    <col min="13" max="13" width="10.7109375" style="41" customWidth="1"/>
    <col min="14" max="14" width="11.421875" style="41" customWidth="1"/>
    <col min="15" max="15" width="1.7109375" style="62" customWidth="1"/>
    <col min="16" max="16" width="12.140625" style="41" customWidth="1"/>
    <col min="17" max="17" width="7.28125" style="61" customWidth="1"/>
    <col min="18" max="18" width="9.28125" style="41" bestFit="1" customWidth="1"/>
    <col min="19" max="20" width="4.28125" style="41" customWidth="1"/>
    <col min="21" max="21" width="9.00390625" style="41" bestFit="1" customWidth="1"/>
    <col min="22" max="22" width="1.28515625" style="41" customWidth="1"/>
    <col min="23" max="23" width="10.140625" style="41" bestFit="1" customWidth="1"/>
    <col min="24" max="24" width="2.7109375" style="41" customWidth="1"/>
    <col min="25" max="25" width="9.28125" style="41" bestFit="1" customWidth="1"/>
    <col min="26" max="16384" width="8.8515625" style="41" customWidth="1"/>
  </cols>
  <sheetData>
    <row r="2" spans="2:27" ht="12">
      <c r="B2" s="25" t="s">
        <v>159</v>
      </c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s="63" customFormat="1" ht="12">
      <c r="A3" s="61"/>
      <c r="B3" s="41"/>
      <c r="C3" s="41"/>
      <c r="D3" s="62"/>
      <c r="E3" s="41"/>
      <c r="F3" s="62"/>
      <c r="H3" s="64"/>
      <c r="I3" s="64"/>
      <c r="J3" s="64"/>
      <c r="K3" s="137"/>
      <c r="L3" s="64"/>
      <c r="M3" s="137"/>
      <c r="O3" s="64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2:28" ht="33.75" customHeight="1">
      <c r="B4" s="17"/>
      <c r="C4" s="259" t="s">
        <v>91</v>
      </c>
      <c r="D4" s="260"/>
      <c r="E4" s="260"/>
      <c r="F4" s="260"/>
      <c r="G4" s="261"/>
      <c r="H4" s="261"/>
      <c r="I4" s="261"/>
      <c r="J4" s="260"/>
      <c r="K4" s="261"/>
      <c r="L4" s="261"/>
      <c r="M4" s="261"/>
      <c r="N4" s="262" t="s">
        <v>92</v>
      </c>
      <c r="O4" s="260"/>
      <c r="P4" s="261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4"/>
    </row>
    <row r="5" spans="1:28" s="66" customFormat="1" ht="22.5" customHeight="1">
      <c r="A5" s="65"/>
      <c r="B5" s="15"/>
      <c r="C5" s="263" t="s">
        <v>6</v>
      </c>
      <c r="D5" s="257"/>
      <c r="E5" s="257" t="s">
        <v>7</v>
      </c>
      <c r="F5" s="257"/>
      <c r="G5" s="257" t="s">
        <v>8</v>
      </c>
      <c r="H5" s="257"/>
      <c r="I5" s="257" t="s">
        <v>165</v>
      </c>
      <c r="J5" s="151"/>
      <c r="K5" s="265" t="s">
        <v>5</v>
      </c>
      <c r="L5" s="266"/>
      <c r="M5" s="265" t="s">
        <v>109</v>
      </c>
      <c r="N5" s="269" t="s">
        <v>5</v>
      </c>
      <c r="O5" s="266"/>
      <c r="P5" s="265" t="s">
        <v>110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3"/>
    </row>
    <row r="6" spans="1:28" s="66" customFormat="1" ht="22.5" customHeight="1">
      <c r="A6" s="65"/>
      <c r="B6" s="16"/>
      <c r="C6" s="264"/>
      <c r="D6" s="258"/>
      <c r="E6" s="258"/>
      <c r="F6" s="258"/>
      <c r="G6" s="258"/>
      <c r="H6" s="258"/>
      <c r="I6" s="258"/>
      <c r="J6" s="152"/>
      <c r="K6" s="267"/>
      <c r="L6" s="268"/>
      <c r="M6" s="267"/>
      <c r="N6" s="270"/>
      <c r="O6" s="268"/>
      <c r="P6" s="267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3"/>
    </row>
    <row r="7" spans="2:28" ht="12">
      <c r="B7" s="9" t="s">
        <v>10</v>
      </c>
      <c r="C7" s="164">
        <v>149918.9</v>
      </c>
      <c r="D7" s="47" t="s">
        <v>11</v>
      </c>
      <c r="E7" s="48">
        <v>60716.5</v>
      </c>
      <c r="F7" s="49" t="s">
        <v>11</v>
      </c>
      <c r="G7" s="166">
        <v>78079.00000000003</v>
      </c>
      <c r="H7" s="167" t="s">
        <v>11</v>
      </c>
      <c r="I7" s="167">
        <v>2878.3</v>
      </c>
      <c r="J7" s="47" t="s">
        <v>11</v>
      </c>
      <c r="K7" s="168">
        <v>334182.3</v>
      </c>
      <c r="L7" s="47" t="s">
        <v>11</v>
      </c>
      <c r="M7" s="169">
        <v>27.771462785450712</v>
      </c>
      <c r="N7" s="50">
        <v>58074</v>
      </c>
      <c r="O7" s="47"/>
      <c r="P7" s="169">
        <v>1.6185760030796688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4"/>
    </row>
    <row r="8" spans="1:28" s="11" customFormat="1" ht="12">
      <c r="A8" s="61"/>
      <c r="B8" s="5" t="s">
        <v>12</v>
      </c>
      <c r="C8" s="132">
        <v>1994.6</v>
      </c>
      <c r="D8" s="52" t="s">
        <v>11</v>
      </c>
      <c r="E8" s="51">
        <v>434.7</v>
      </c>
      <c r="F8" s="52" t="s">
        <v>11</v>
      </c>
      <c r="G8" s="51">
        <v>662.7</v>
      </c>
      <c r="H8" s="52" t="s">
        <v>11</v>
      </c>
      <c r="I8" s="52" t="s">
        <v>86</v>
      </c>
      <c r="J8" s="52" t="s">
        <v>106</v>
      </c>
      <c r="K8" s="132">
        <v>3195.9</v>
      </c>
      <c r="L8" s="52" t="s">
        <v>11</v>
      </c>
      <c r="M8" s="132">
        <v>14.67991962107076</v>
      </c>
      <c r="N8" s="53">
        <v>335.1</v>
      </c>
      <c r="O8" s="52" t="s">
        <v>11</v>
      </c>
      <c r="P8" s="132">
        <v>23.15325248070562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4"/>
    </row>
    <row r="9" spans="1:28" s="11" customFormat="1" ht="12">
      <c r="A9" s="61"/>
      <c r="B9" s="10" t="s">
        <v>13</v>
      </c>
      <c r="C9" s="133">
        <v>5318.7</v>
      </c>
      <c r="D9" s="55" t="s">
        <v>11</v>
      </c>
      <c r="E9" s="54">
        <v>851.4</v>
      </c>
      <c r="F9" s="55" t="s">
        <v>11</v>
      </c>
      <c r="G9" s="54">
        <v>3136.2</v>
      </c>
      <c r="H9" s="55" t="s">
        <v>11</v>
      </c>
      <c r="I9" s="55">
        <v>54.2</v>
      </c>
      <c r="J9" s="55" t="s">
        <v>11</v>
      </c>
      <c r="K9" s="133">
        <v>9522.5</v>
      </c>
      <c r="L9" s="55" t="s">
        <v>11</v>
      </c>
      <c r="M9" s="133">
        <v>197.40154283394236</v>
      </c>
      <c r="N9" s="56">
        <v>1958.7</v>
      </c>
      <c r="O9" s="55" t="s">
        <v>11</v>
      </c>
      <c r="P9" s="133">
        <v>49.90815857951938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4"/>
    </row>
    <row r="10" spans="1:28" s="11" customFormat="1" ht="12">
      <c r="A10" s="61"/>
      <c r="B10" s="10" t="s">
        <v>14</v>
      </c>
      <c r="C10" s="133">
        <v>5442.3</v>
      </c>
      <c r="D10" s="55" t="s">
        <v>11</v>
      </c>
      <c r="E10" s="54">
        <v>1967</v>
      </c>
      <c r="F10" s="55" t="s">
        <v>11</v>
      </c>
      <c r="G10" s="54">
        <v>832.2</v>
      </c>
      <c r="H10" s="55" t="s">
        <v>11</v>
      </c>
      <c r="I10" s="55" t="s">
        <v>86</v>
      </c>
      <c r="J10" s="55" t="s">
        <v>106</v>
      </c>
      <c r="K10" s="133">
        <v>8779.3</v>
      </c>
      <c r="L10" s="55" t="s">
        <v>11</v>
      </c>
      <c r="M10" s="133">
        <v>22.737630890967296</v>
      </c>
      <c r="N10" s="56">
        <v>1409.6</v>
      </c>
      <c r="O10" s="55" t="s">
        <v>11</v>
      </c>
      <c r="P10" s="133">
        <v>-10.773515634890495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4"/>
    </row>
    <row r="11" spans="1:28" s="11" customFormat="1" ht="12">
      <c r="A11" s="61"/>
      <c r="B11" s="10" t="s">
        <v>15</v>
      </c>
      <c r="C11" s="133">
        <v>5153.3</v>
      </c>
      <c r="D11" s="55" t="s">
        <v>11</v>
      </c>
      <c r="E11" s="54">
        <v>3547.6</v>
      </c>
      <c r="F11" s="55" t="s">
        <v>11</v>
      </c>
      <c r="G11" s="54">
        <v>72.9</v>
      </c>
      <c r="H11" s="55" t="s">
        <v>11</v>
      </c>
      <c r="I11" s="55">
        <v>0</v>
      </c>
      <c r="J11" s="55" t="s">
        <v>11</v>
      </c>
      <c r="K11" s="133">
        <v>9764.4</v>
      </c>
      <c r="L11" s="55" t="s">
        <v>11</v>
      </c>
      <c r="M11" s="133">
        <v>18.7854310114109</v>
      </c>
      <c r="N11" s="56">
        <v>1442.7</v>
      </c>
      <c r="O11" s="55" t="s">
        <v>11</v>
      </c>
      <c r="P11" s="133">
        <v>-0.38666022232962155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4"/>
    </row>
    <row r="12" spans="1:28" s="11" customFormat="1" ht="12">
      <c r="A12" s="61"/>
      <c r="B12" s="10" t="s">
        <v>16</v>
      </c>
      <c r="C12" s="133">
        <v>27711.2</v>
      </c>
      <c r="D12" s="55" t="s">
        <v>11</v>
      </c>
      <c r="E12" s="54">
        <v>11562.8</v>
      </c>
      <c r="F12" s="55" t="s">
        <v>11</v>
      </c>
      <c r="G12" s="54">
        <v>5142.1</v>
      </c>
      <c r="H12" s="55" t="s">
        <v>11</v>
      </c>
      <c r="I12" s="55" t="s">
        <v>86</v>
      </c>
      <c r="J12" s="55" t="s">
        <v>106</v>
      </c>
      <c r="K12" s="133">
        <v>52010.4</v>
      </c>
      <c r="L12" s="55" t="s">
        <v>11</v>
      </c>
      <c r="M12" s="133">
        <v>28.003228974136217</v>
      </c>
      <c r="N12" s="56">
        <v>6468.6</v>
      </c>
      <c r="O12" s="55" t="s">
        <v>11</v>
      </c>
      <c r="P12" s="133">
        <v>-1.568848243224728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4"/>
    </row>
    <row r="13" spans="1:28" s="11" customFormat="1" ht="12">
      <c r="A13" s="61"/>
      <c r="B13" s="10" t="s">
        <v>17</v>
      </c>
      <c r="C13" s="133">
        <v>615.5</v>
      </c>
      <c r="D13" s="55" t="s">
        <v>11</v>
      </c>
      <c r="E13" s="54">
        <v>458.1</v>
      </c>
      <c r="F13" s="55" t="s">
        <v>11</v>
      </c>
      <c r="G13" s="54" t="s">
        <v>86</v>
      </c>
      <c r="H13" s="55" t="s">
        <v>106</v>
      </c>
      <c r="I13" s="55" t="s">
        <v>86</v>
      </c>
      <c r="J13" s="55" t="s">
        <v>106</v>
      </c>
      <c r="K13" s="133">
        <v>1221.6</v>
      </c>
      <c r="L13" s="55" t="s">
        <v>11</v>
      </c>
      <c r="M13" s="133">
        <v>38.89710062535531</v>
      </c>
      <c r="N13" s="56">
        <v>332.9</v>
      </c>
      <c r="O13" s="55" t="s">
        <v>11</v>
      </c>
      <c r="P13" s="133">
        <v>13.88983920629489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4"/>
    </row>
    <row r="14" spans="1:28" s="11" customFormat="1" ht="12">
      <c r="A14" s="61"/>
      <c r="B14" s="10" t="s">
        <v>18</v>
      </c>
      <c r="C14" s="133">
        <v>709.6</v>
      </c>
      <c r="D14" s="55" t="s">
        <v>11</v>
      </c>
      <c r="E14" s="54">
        <v>1709.8</v>
      </c>
      <c r="F14" s="55" t="s">
        <v>11</v>
      </c>
      <c r="G14" s="54">
        <v>0</v>
      </c>
      <c r="H14" s="55" t="s">
        <v>11</v>
      </c>
      <c r="I14" s="55">
        <v>0</v>
      </c>
      <c r="J14" s="55" t="s">
        <v>11</v>
      </c>
      <c r="K14" s="133">
        <v>2567.1</v>
      </c>
      <c r="L14" s="55" t="s">
        <v>11</v>
      </c>
      <c r="M14" s="133">
        <v>27.971086739780652</v>
      </c>
      <c r="N14" s="56">
        <v>303.2</v>
      </c>
      <c r="O14" s="55" t="s">
        <v>11</v>
      </c>
      <c r="P14" s="133">
        <v>8.712800286841166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4"/>
    </row>
    <row r="15" spans="1:28" s="11" customFormat="1" ht="12">
      <c r="A15" s="61"/>
      <c r="B15" s="10" t="s">
        <v>19</v>
      </c>
      <c r="C15" s="133">
        <v>581</v>
      </c>
      <c r="D15" s="55" t="s">
        <v>11</v>
      </c>
      <c r="E15" s="54">
        <v>394.6</v>
      </c>
      <c r="F15" s="55" t="s">
        <v>11</v>
      </c>
      <c r="G15" s="54">
        <v>2169.9</v>
      </c>
      <c r="H15" s="55" t="s">
        <v>11</v>
      </c>
      <c r="I15" s="55">
        <v>269.4</v>
      </c>
      <c r="J15" s="55" t="s">
        <v>11</v>
      </c>
      <c r="K15" s="133">
        <v>4670</v>
      </c>
      <c r="L15" s="55" t="s">
        <v>11</v>
      </c>
      <c r="M15" s="133">
        <v>17.848941378353146</v>
      </c>
      <c r="N15" s="56">
        <v>983.9</v>
      </c>
      <c r="O15" s="55" t="s">
        <v>11</v>
      </c>
      <c r="P15" s="133">
        <v>-5.747676980553703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4"/>
    </row>
    <row r="16" spans="1:28" s="11" customFormat="1" ht="12">
      <c r="A16" s="61"/>
      <c r="B16" s="10" t="s">
        <v>20</v>
      </c>
      <c r="C16" s="133">
        <v>5698.6</v>
      </c>
      <c r="D16" s="55" t="s">
        <v>11</v>
      </c>
      <c r="E16" s="54">
        <v>6933.5</v>
      </c>
      <c r="F16" s="55" t="s">
        <v>11</v>
      </c>
      <c r="G16" s="54">
        <v>4692</v>
      </c>
      <c r="H16" s="55" t="s">
        <v>11</v>
      </c>
      <c r="I16" s="55">
        <v>863.6</v>
      </c>
      <c r="J16" s="55" t="s">
        <v>11</v>
      </c>
      <c r="K16" s="133">
        <v>20397.4</v>
      </c>
      <c r="L16" s="55" t="s">
        <v>11</v>
      </c>
      <c r="M16" s="133">
        <v>-16.89354090866495</v>
      </c>
      <c r="N16" s="56">
        <v>6260.9</v>
      </c>
      <c r="O16" s="55" t="s">
        <v>11</v>
      </c>
      <c r="P16" s="133">
        <v>0.2658424483128526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4"/>
    </row>
    <row r="17" spans="1:28" s="11" customFormat="1" ht="12">
      <c r="A17" s="61"/>
      <c r="B17" s="10" t="s">
        <v>21</v>
      </c>
      <c r="C17" s="133">
        <v>37501.4</v>
      </c>
      <c r="D17" s="55" t="s">
        <v>11</v>
      </c>
      <c r="E17" s="54">
        <v>11775.3</v>
      </c>
      <c r="F17" s="55" t="s">
        <v>11</v>
      </c>
      <c r="G17" s="54">
        <v>18541.8</v>
      </c>
      <c r="H17" s="55" t="s">
        <v>11</v>
      </c>
      <c r="I17" s="55">
        <v>83.4</v>
      </c>
      <c r="J17" s="55" t="s">
        <v>11</v>
      </c>
      <c r="K17" s="133">
        <v>72714.9</v>
      </c>
      <c r="L17" s="55" t="s">
        <v>11</v>
      </c>
      <c r="M17" s="133">
        <v>22.271771097647704</v>
      </c>
      <c r="N17" s="56">
        <v>9591.7</v>
      </c>
      <c r="O17" s="55" t="s">
        <v>11</v>
      </c>
      <c r="P17" s="133">
        <v>5.5250563837394875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4"/>
    </row>
    <row r="18" spans="1:28" s="11" customFormat="1" ht="12">
      <c r="A18" s="61"/>
      <c r="B18" s="10" t="s">
        <v>40</v>
      </c>
      <c r="C18" s="133">
        <v>643.1</v>
      </c>
      <c r="D18" s="55" t="s">
        <v>11</v>
      </c>
      <c r="E18" s="54">
        <v>175.7</v>
      </c>
      <c r="F18" s="55" t="s">
        <v>11</v>
      </c>
      <c r="G18" s="54">
        <v>2100</v>
      </c>
      <c r="H18" s="55" t="s">
        <v>11</v>
      </c>
      <c r="I18" s="55" t="s">
        <v>86</v>
      </c>
      <c r="J18" s="55" t="s">
        <v>106</v>
      </c>
      <c r="K18" s="133">
        <v>3048.2</v>
      </c>
      <c r="L18" s="55" t="s">
        <v>11</v>
      </c>
      <c r="M18" s="133">
        <v>20.282534922263437</v>
      </c>
      <c r="N18" s="56">
        <v>502</v>
      </c>
      <c r="O18" s="55" t="s">
        <v>11</v>
      </c>
      <c r="P18" s="133">
        <v>-9.663487493251761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4"/>
    </row>
    <row r="19" spans="1:28" s="11" customFormat="1" ht="12">
      <c r="A19" s="61"/>
      <c r="B19" s="10" t="s">
        <v>22</v>
      </c>
      <c r="C19" s="133">
        <v>3105.9</v>
      </c>
      <c r="D19" s="55" t="s">
        <v>11</v>
      </c>
      <c r="E19" s="54">
        <v>846.1</v>
      </c>
      <c r="F19" s="55" t="s">
        <v>11</v>
      </c>
      <c r="G19" s="54">
        <v>9239.5</v>
      </c>
      <c r="H19" s="55" t="s">
        <v>11</v>
      </c>
      <c r="I19" s="55">
        <v>1386.1</v>
      </c>
      <c r="J19" s="55" t="s">
        <v>11</v>
      </c>
      <c r="K19" s="133">
        <v>19232.7</v>
      </c>
      <c r="L19" s="55" t="s">
        <v>11</v>
      </c>
      <c r="M19" s="133">
        <v>-5.274900633874614</v>
      </c>
      <c r="N19" s="56">
        <v>3173</v>
      </c>
      <c r="O19" s="55" t="s">
        <v>11</v>
      </c>
      <c r="P19" s="133">
        <v>-19.329824829023977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4"/>
    </row>
    <row r="20" spans="1:28" s="11" customFormat="1" ht="12">
      <c r="A20" s="61"/>
      <c r="B20" s="10" t="s">
        <v>23</v>
      </c>
      <c r="C20" s="133">
        <v>0</v>
      </c>
      <c r="D20" s="55" t="s">
        <v>107</v>
      </c>
      <c r="E20" s="54">
        <v>2.7</v>
      </c>
      <c r="F20" s="55" t="s">
        <v>11</v>
      </c>
      <c r="G20" s="54" t="s">
        <v>86</v>
      </c>
      <c r="H20" s="55" t="s">
        <v>11</v>
      </c>
      <c r="I20" s="55" t="s">
        <v>86</v>
      </c>
      <c r="J20" s="55" t="s">
        <v>106</v>
      </c>
      <c r="K20" s="133">
        <v>70.9</v>
      </c>
      <c r="L20" s="55" t="s">
        <v>11</v>
      </c>
      <c r="M20" s="133">
        <v>11.653543307086624</v>
      </c>
      <c r="N20" s="56">
        <v>25.3</v>
      </c>
      <c r="O20" s="55" t="s">
        <v>11</v>
      </c>
      <c r="P20" s="133">
        <v>-41.97247706422018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4"/>
    </row>
    <row r="21" spans="1:28" s="11" customFormat="1" ht="12">
      <c r="A21" s="61"/>
      <c r="B21" s="10" t="s">
        <v>24</v>
      </c>
      <c r="C21" s="133">
        <v>1467.5</v>
      </c>
      <c r="D21" s="55" t="s">
        <v>11</v>
      </c>
      <c r="E21" s="54">
        <v>418.8</v>
      </c>
      <c r="F21" s="55" t="s">
        <v>11</v>
      </c>
      <c r="G21" s="54" t="s">
        <v>86</v>
      </c>
      <c r="H21" s="55" t="s">
        <v>106</v>
      </c>
      <c r="I21" s="55" t="s">
        <v>86</v>
      </c>
      <c r="J21" s="55" t="s">
        <v>106</v>
      </c>
      <c r="K21" s="133">
        <v>2227.2</v>
      </c>
      <c r="L21" s="55" t="s">
        <v>11</v>
      </c>
      <c r="M21" s="133">
        <v>45.07556018759769</v>
      </c>
      <c r="N21" s="56">
        <v>638.8</v>
      </c>
      <c r="O21" s="55" t="s">
        <v>11</v>
      </c>
      <c r="P21" s="133">
        <v>22.398926997509097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4"/>
    </row>
    <row r="22" spans="1:28" s="11" customFormat="1" ht="12">
      <c r="A22" s="61"/>
      <c r="B22" s="10" t="s">
        <v>25</v>
      </c>
      <c r="C22" s="133">
        <v>3230.6</v>
      </c>
      <c r="D22" s="55" t="s">
        <v>11</v>
      </c>
      <c r="E22" s="54">
        <v>1018.5</v>
      </c>
      <c r="F22" s="55" t="s">
        <v>11</v>
      </c>
      <c r="G22" s="54">
        <v>115</v>
      </c>
      <c r="H22" s="55" t="s">
        <v>11</v>
      </c>
      <c r="I22" s="55" t="s">
        <v>86</v>
      </c>
      <c r="J22" s="55" t="s">
        <v>106</v>
      </c>
      <c r="K22" s="133">
        <v>5123.2</v>
      </c>
      <c r="L22" s="55" t="s">
        <v>11</v>
      </c>
      <c r="M22" s="133">
        <v>69.8110705999337</v>
      </c>
      <c r="N22" s="56">
        <v>1288.8</v>
      </c>
      <c r="O22" s="55" t="s">
        <v>11</v>
      </c>
      <c r="P22" s="133">
        <v>28.456094886873316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4"/>
    </row>
    <row r="23" spans="1:28" s="11" customFormat="1" ht="12">
      <c r="A23" s="61"/>
      <c r="B23" s="10" t="s">
        <v>26</v>
      </c>
      <c r="C23" s="133">
        <v>77.9</v>
      </c>
      <c r="D23" s="55" t="s">
        <v>11</v>
      </c>
      <c r="E23" s="54">
        <v>46</v>
      </c>
      <c r="F23" s="55" t="s">
        <v>11</v>
      </c>
      <c r="G23" s="54">
        <v>1.7</v>
      </c>
      <c r="H23" s="55" t="s">
        <v>11</v>
      </c>
      <c r="I23" s="55" t="s">
        <v>86</v>
      </c>
      <c r="J23" s="55" t="s">
        <v>106</v>
      </c>
      <c r="K23" s="133">
        <v>168.4</v>
      </c>
      <c r="L23" s="55" t="s">
        <v>11</v>
      </c>
      <c r="M23" s="133">
        <v>13.477088948787062</v>
      </c>
      <c r="N23" s="56">
        <v>28.4</v>
      </c>
      <c r="O23" s="55" t="s">
        <v>11</v>
      </c>
      <c r="P23" s="133">
        <v>-0.3508771929824611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4"/>
    </row>
    <row r="24" spans="1:28" s="11" customFormat="1" ht="12">
      <c r="A24" s="61"/>
      <c r="B24" s="10" t="s">
        <v>27</v>
      </c>
      <c r="C24" s="133">
        <v>5169.3</v>
      </c>
      <c r="D24" s="55" t="s">
        <v>11</v>
      </c>
      <c r="E24" s="54">
        <v>1278.9</v>
      </c>
      <c r="F24" s="55" t="s">
        <v>11</v>
      </c>
      <c r="G24" s="54">
        <v>9168.8</v>
      </c>
      <c r="H24" s="55" t="s">
        <v>11</v>
      </c>
      <c r="I24" s="55">
        <v>8.9</v>
      </c>
      <c r="J24" s="55" t="s">
        <v>11</v>
      </c>
      <c r="K24" s="133">
        <v>16448.2</v>
      </c>
      <c r="L24" s="55" t="s">
        <v>11</v>
      </c>
      <c r="M24" s="133">
        <v>70.39646116711042</v>
      </c>
      <c r="N24" s="56">
        <v>2811.8</v>
      </c>
      <c r="O24" s="55" t="s">
        <v>11</v>
      </c>
      <c r="P24" s="133">
        <v>1.6925858951175474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4"/>
    </row>
    <row r="25" spans="1:28" s="11" customFormat="1" ht="12">
      <c r="A25" s="61"/>
      <c r="B25" s="10" t="s">
        <v>28</v>
      </c>
      <c r="C25" s="133" t="s">
        <v>86</v>
      </c>
      <c r="D25" s="55" t="s">
        <v>106</v>
      </c>
      <c r="E25" s="54" t="s">
        <v>86</v>
      </c>
      <c r="F25" s="55" t="s">
        <v>106</v>
      </c>
      <c r="G25" s="54" t="s">
        <v>86</v>
      </c>
      <c r="H25" s="55" t="s">
        <v>106</v>
      </c>
      <c r="I25" s="55" t="s">
        <v>86</v>
      </c>
      <c r="J25" s="55" t="s">
        <v>106</v>
      </c>
      <c r="K25" s="133" t="s">
        <v>86</v>
      </c>
      <c r="L25" s="55" t="s">
        <v>106</v>
      </c>
      <c r="M25" s="133" t="s">
        <v>86</v>
      </c>
      <c r="N25" s="56" t="s">
        <v>86</v>
      </c>
      <c r="O25" s="55" t="s">
        <v>106</v>
      </c>
      <c r="P25" s="133" t="s">
        <v>86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4"/>
    </row>
    <row r="26" spans="1:28" s="11" customFormat="1" ht="12">
      <c r="A26" s="61"/>
      <c r="B26" s="10" t="s">
        <v>30</v>
      </c>
      <c r="C26" s="133">
        <v>1295.6</v>
      </c>
      <c r="D26" s="55" t="s">
        <v>11</v>
      </c>
      <c r="E26" s="54">
        <v>193.9</v>
      </c>
      <c r="F26" s="55" t="s">
        <v>11</v>
      </c>
      <c r="G26" s="54">
        <v>228.5</v>
      </c>
      <c r="H26" s="55" t="s">
        <v>11</v>
      </c>
      <c r="I26" s="55" t="s">
        <v>86</v>
      </c>
      <c r="J26" s="55" t="s">
        <v>106</v>
      </c>
      <c r="K26" s="133">
        <v>1744.3</v>
      </c>
      <c r="L26" s="55" t="s">
        <v>11</v>
      </c>
      <c r="M26" s="133">
        <v>7.500308147417728</v>
      </c>
      <c r="N26" s="56">
        <v>192.3</v>
      </c>
      <c r="O26" s="55" t="s">
        <v>11</v>
      </c>
      <c r="P26" s="133">
        <v>-13.41737955875731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4"/>
    </row>
    <row r="27" spans="1:28" s="11" customFormat="1" ht="12">
      <c r="A27" s="61"/>
      <c r="B27" s="10" t="s">
        <v>31</v>
      </c>
      <c r="C27" s="133">
        <v>1737.2</v>
      </c>
      <c r="D27" s="55" t="s">
        <v>11</v>
      </c>
      <c r="E27" s="54">
        <v>845.7</v>
      </c>
      <c r="F27" s="55" t="s">
        <v>11</v>
      </c>
      <c r="G27" s="54">
        <v>2334.4</v>
      </c>
      <c r="H27" s="55" t="s">
        <v>11</v>
      </c>
      <c r="I27" s="55" t="s">
        <v>86</v>
      </c>
      <c r="J27" s="55" t="s">
        <v>106</v>
      </c>
      <c r="K27" s="133">
        <v>5710.3</v>
      </c>
      <c r="L27" s="55" t="s">
        <v>11</v>
      </c>
      <c r="M27" s="133">
        <v>20.017234494209642</v>
      </c>
      <c r="N27" s="56">
        <v>809.1</v>
      </c>
      <c r="O27" s="55" t="s">
        <v>11</v>
      </c>
      <c r="P27" s="133">
        <v>-0.25887573964497324</v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4"/>
    </row>
    <row r="28" spans="1:28" s="11" customFormat="1" ht="12">
      <c r="A28" s="61"/>
      <c r="B28" s="10" t="s">
        <v>32</v>
      </c>
      <c r="C28" s="133">
        <v>11635.6</v>
      </c>
      <c r="D28" s="55" t="s">
        <v>11</v>
      </c>
      <c r="E28" s="54">
        <v>3274.6</v>
      </c>
      <c r="F28" s="55" t="s">
        <v>11</v>
      </c>
      <c r="G28" s="54">
        <v>4468.4</v>
      </c>
      <c r="H28" s="55" t="s">
        <v>11</v>
      </c>
      <c r="I28" s="55" t="s">
        <v>86</v>
      </c>
      <c r="J28" s="55" t="s">
        <v>106</v>
      </c>
      <c r="K28" s="133">
        <v>31951.1</v>
      </c>
      <c r="L28" s="55" t="s">
        <v>11</v>
      </c>
      <c r="M28" s="133">
        <v>17.71482676805635</v>
      </c>
      <c r="N28" s="56">
        <v>7485.3</v>
      </c>
      <c r="O28" s="55" t="s">
        <v>11</v>
      </c>
      <c r="P28" s="133">
        <v>-10.386811765973489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4"/>
    </row>
    <row r="29" spans="1:28" s="11" customFormat="1" ht="12">
      <c r="A29" s="61"/>
      <c r="B29" s="10" t="s">
        <v>33</v>
      </c>
      <c r="C29" s="133">
        <v>84.7</v>
      </c>
      <c r="D29" s="55" t="s">
        <v>11</v>
      </c>
      <c r="E29" s="54">
        <v>36.6</v>
      </c>
      <c r="F29" s="55" t="s">
        <v>11</v>
      </c>
      <c r="G29" s="54">
        <v>933.1</v>
      </c>
      <c r="H29" s="55" t="s">
        <v>11</v>
      </c>
      <c r="I29" s="55">
        <v>167.3</v>
      </c>
      <c r="J29" s="55" t="s">
        <v>11</v>
      </c>
      <c r="K29" s="133">
        <v>1348.6</v>
      </c>
      <c r="L29" s="55" t="s">
        <v>11</v>
      </c>
      <c r="M29" s="133">
        <v>26.510318949343333</v>
      </c>
      <c r="N29" s="56">
        <v>302.9</v>
      </c>
      <c r="O29" s="55" t="s">
        <v>11</v>
      </c>
      <c r="P29" s="133">
        <v>-2.9477731496315425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4"/>
    </row>
    <row r="30" spans="1:28" s="11" customFormat="1" ht="12">
      <c r="A30" s="61"/>
      <c r="B30" s="10" t="s">
        <v>34</v>
      </c>
      <c r="C30" s="133">
        <v>7769.4</v>
      </c>
      <c r="D30" s="55" t="s">
        <v>11</v>
      </c>
      <c r="E30" s="54">
        <v>1834</v>
      </c>
      <c r="F30" s="55" t="s">
        <v>11</v>
      </c>
      <c r="G30" s="54">
        <v>12040.5</v>
      </c>
      <c r="H30" s="55" t="s">
        <v>11</v>
      </c>
      <c r="I30" s="55">
        <v>45.4</v>
      </c>
      <c r="J30" s="55" t="s">
        <v>11</v>
      </c>
      <c r="K30" s="133">
        <v>22438.9</v>
      </c>
      <c r="L30" s="55" t="s">
        <v>11</v>
      </c>
      <c r="M30" s="133">
        <v>187.08563094126228</v>
      </c>
      <c r="N30" s="56">
        <v>5521.7</v>
      </c>
      <c r="O30" s="55" t="s">
        <v>11</v>
      </c>
      <c r="P30" s="133">
        <v>8.0842484389375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4"/>
    </row>
    <row r="31" spans="1:28" s="11" customFormat="1" ht="12">
      <c r="A31" s="61"/>
      <c r="B31" s="10" t="s">
        <v>35</v>
      </c>
      <c r="C31" s="133">
        <v>173.2</v>
      </c>
      <c r="D31" s="55" t="s">
        <v>11</v>
      </c>
      <c r="E31" s="54">
        <v>89.7</v>
      </c>
      <c r="F31" s="55" t="s">
        <v>11</v>
      </c>
      <c r="G31" s="54">
        <v>348.1</v>
      </c>
      <c r="H31" s="55" t="s">
        <v>11</v>
      </c>
      <c r="I31" s="55">
        <v>0</v>
      </c>
      <c r="J31" s="55" t="s">
        <v>11</v>
      </c>
      <c r="K31" s="133">
        <v>646.5</v>
      </c>
      <c r="L31" s="55" t="s">
        <v>11</v>
      </c>
      <c r="M31" s="133">
        <v>21.5454032712916</v>
      </c>
      <c r="N31" s="56">
        <v>99.6</v>
      </c>
      <c r="O31" s="55" t="s">
        <v>11</v>
      </c>
      <c r="P31" s="133">
        <v>0.3021148036253748</v>
      </c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4"/>
    </row>
    <row r="32" spans="1:28" s="11" customFormat="1" ht="12">
      <c r="A32" s="61"/>
      <c r="B32" s="10" t="s">
        <v>36</v>
      </c>
      <c r="C32" s="133">
        <v>2020.3</v>
      </c>
      <c r="D32" s="55" t="s">
        <v>11</v>
      </c>
      <c r="E32" s="54">
        <v>675.9</v>
      </c>
      <c r="F32" s="55" t="s">
        <v>11</v>
      </c>
      <c r="G32" s="54">
        <v>1814.1</v>
      </c>
      <c r="H32" s="55" t="s">
        <v>11</v>
      </c>
      <c r="I32" s="55">
        <v>0</v>
      </c>
      <c r="J32" s="55" t="s">
        <v>11</v>
      </c>
      <c r="K32" s="133">
        <v>4708.3</v>
      </c>
      <c r="L32" s="55" t="s">
        <v>11</v>
      </c>
      <c r="M32" s="133">
        <v>68.56293856508667</v>
      </c>
      <c r="N32" s="56">
        <v>779</v>
      </c>
      <c r="O32" s="55" t="s">
        <v>11</v>
      </c>
      <c r="P32" s="133">
        <v>-0.6884242733299308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4"/>
    </row>
    <row r="33" spans="1:28" s="11" customFormat="1" ht="12">
      <c r="A33" s="61"/>
      <c r="B33" s="10" t="s">
        <v>37</v>
      </c>
      <c r="C33" s="133">
        <v>1088.5</v>
      </c>
      <c r="D33" s="55" t="s">
        <v>11</v>
      </c>
      <c r="E33" s="54">
        <v>1861.1</v>
      </c>
      <c r="F33" s="55" t="s">
        <v>11</v>
      </c>
      <c r="G33" s="54">
        <v>0</v>
      </c>
      <c r="H33" s="55" t="s">
        <v>107</v>
      </c>
      <c r="I33" s="55" t="s">
        <v>86</v>
      </c>
      <c r="J33" s="55" t="s">
        <v>106</v>
      </c>
      <c r="K33" s="133">
        <v>4156.7</v>
      </c>
      <c r="L33" s="55" t="s">
        <v>11</v>
      </c>
      <c r="M33" s="133">
        <v>0.46890484132162613</v>
      </c>
      <c r="N33" s="56">
        <v>1123.6</v>
      </c>
      <c r="O33" s="55" t="s">
        <v>11</v>
      </c>
      <c r="P33" s="133">
        <v>-3.8343033207805703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4"/>
    </row>
    <row r="34" spans="1:28" s="11" customFormat="1" ht="12">
      <c r="A34" s="61"/>
      <c r="B34" s="10" t="s">
        <v>38</v>
      </c>
      <c r="C34" s="133">
        <v>3087.8</v>
      </c>
      <c r="D34" s="55" t="s">
        <v>11</v>
      </c>
      <c r="E34" s="54">
        <v>1572.5</v>
      </c>
      <c r="F34" s="55" t="s">
        <v>11</v>
      </c>
      <c r="G34" s="54">
        <v>11.1</v>
      </c>
      <c r="H34" s="55" t="s">
        <v>11</v>
      </c>
      <c r="I34" s="55" t="s">
        <v>86</v>
      </c>
      <c r="J34" s="55" t="s">
        <v>106</v>
      </c>
      <c r="K34" s="133">
        <v>5790.4</v>
      </c>
      <c r="L34" s="55" t="s">
        <v>11</v>
      </c>
      <c r="M34" s="133">
        <v>14.489085732363161</v>
      </c>
      <c r="N34" s="239">
        <v>1025.1</v>
      </c>
      <c r="O34" s="55" t="s">
        <v>11</v>
      </c>
      <c r="P34" s="133">
        <v>4.41026685679364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4"/>
    </row>
    <row r="35" spans="1:28" s="11" customFormat="1" ht="13.5">
      <c r="A35" s="61"/>
      <c r="B35" s="6" t="s">
        <v>39</v>
      </c>
      <c r="C35" s="165">
        <v>16606</v>
      </c>
      <c r="D35" s="58" t="s">
        <v>11</v>
      </c>
      <c r="E35" s="57">
        <v>6911</v>
      </c>
      <c r="F35" s="58" t="s">
        <v>11</v>
      </c>
      <c r="G35" s="57">
        <v>26</v>
      </c>
      <c r="H35" s="58" t="s">
        <v>11</v>
      </c>
      <c r="I35" s="58" t="s">
        <v>86</v>
      </c>
      <c r="J35" s="58" t="s">
        <v>106</v>
      </c>
      <c r="K35" s="165">
        <v>24525</v>
      </c>
      <c r="L35" s="58" t="s">
        <v>11</v>
      </c>
      <c r="M35" s="165">
        <v>28.77395641900761</v>
      </c>
      <c r="N35" s="171">
        <v>3180</v>
      </c>
      <c r="O35" s="107"/>
      <c r="P35" s="165">
        <v>10.217662553722452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4"/>
    </row>
    <row r="36" spans="1:28" s="11" customFormat="1" ht="11.25" customHeight="1">
      <c r="A36" s="59"/>
      <c r="B36" s="122"/>
      <c r="C36" s="122"/>
      <c r="D36" s="59"/>
      <c r="E36" s="59"/>
      <c r="F36" s="59"/>
      <c r="G36" s="59"/>
      <c r="H36" s="59"/>
      <c r="I36" s="59"/>
      <c r="J36" s="59"/>
      <c r="K36" s="121"/>
      <c r="L36" s="59"/>
      <c r="M36" s="59"/>
      <c r="N36" s="121"/>
      <c r="O36" s="59"/>
      <c r="P36" s="59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4"/>
    </row>
    <row r="37" spans="1:27" s="11" customFormat="1" ht="11.25" customHeight="1">
      <c r="A37" s="59"/>
      <c r="B37" s="126" t="s">
        <v>120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</row>
    <row r="38" spans="1:20" s="11" customFormat="1" ht="12">
      <c r="A38" s="61"/>
      <c r="B38" s="23" t="s">
        <v>116</v>
      </c>
      <c r="C38" s="67"/>
      <c r="D38" s="68"/>
      <c r="E38" s="67"/>
      <c r="F38" s="69"/>
      <c r="G38" s="4"/>
      <c r="H38" s="69"/>
      <c r="I38" s="69"/>
      <c r="J38" s="69"/>
      <c r="K38" s="67"/>
      <c r="L38" s="69"/>
      <c r="M38" s="70"/>
      <c r="N38" s="67"/>
      <c r="O38" s="71"/>
      <c r="P38" s="67"/>
      <c r="Q38" s="67"/>
      <c r="R38" s="41"/>
      <c r="T38" s="70"/>
    </row>
    <row r="39" spans="3:20" s="11" customFormat="1" ht="12">
      <c r="C39" s="67"/>
      <c r="D39" s="68"/>
      <c r="E39" s="67"/>
      <c r="F39" s="69"/>
      <c r="G39" s="4"/>
      <c r="H39" s="69"/>
      <c r="I39" s="69"/>
      <c r="J39" s="69"/>
      <c r="K39" s="67"/>
      <c r="L39" s="69"/>
      <c r="M39" s="70"/>
      <c r="N39" s="67"/>
      <c r="O39" s="71"/>
      <c r="P39" s="67"/>
      <c r="Q39" s="67"/>
      <c r="R39" s="41"/>
      <c r="T39" s="70"/>
    </row>
    <row r="40" spans="4:19" s="11" customFormat="1" ht="12">
      <c r="D40" s="68"/>
      <c r="F40" s="59"/>
      <c r="H40" s="68"/>
      <c r="I40" s="68"/>
      <c r="J40" s="68"/>
      <c r="L40" s="68"/>
      <c r="O40" s="68"/>
      <c r="Q40" s="61"/>
      <c r="R40" s="41"/>
      <c r="S40" s="11" t="s">
        <v>11</v>
      </c>
    </row>
    <row r="41" spans="1:19" s="11" customFormat="1" ht="12">
      <c r="A41" s="61"/>
      <c r="B41" s="59"/>
      <c r="C41" s="59"/>
      <c r="D41" s="68"/>
      <c r="F41" s="59"/>
      <c r="G41" s="59"/>
      <c r="H41" s="68"/>
      <c r="I41" s="68"/>
      <c r="J41" s="68"/>
      <c r="L41" s="68"/>
      <c r="O41" s="68"/>
      <c r="Q41" s="61"/>
      <c r="R41" s="41"/>
      <c r="S41" s="11" t="s">
        <v>11</v>
      </c>
    </row>
    <row r="42" spans="1:37" s="11" customFormat="1" ht="12">
      <c r="A42" s="61" t="s">
        <v>105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s="11" customFormat="1" ht="12">
      <c r="A43" s="61" t="s">
        <v>147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s="11" customFormat="1" ht="12">
      <c r="A44" s="61" t="s">
        <v>146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s="11" customFormat="1" ht="12">
      <c r="A45" s="6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s="11" customFormat="1" ht="12">
      <c r="A46" s="6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1:37" s="11" customFormat="1" ht="12">
      <c r="A47" s="6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4:17" ht="12">
      <c r="D48" s="41"/>
      <c r="F48" s="41"/>
      <c r="H48" s="41"/>
      <c r="I48" s="41"/>
      <c r="J48" s="41"/>
      <c r="L48" s="41"/>
      <c r="O48" s="41"/>
      <c r="Q48" s="41"/>
    </row>
    <row r="49" spans="4:17" ht="12">
      <c r="D49" s="41"/>
      <c r="F49" s="41"/>
      <c r="H49" s="41"/>
      <c r="I49" s="41"/>
      <c r="J49" s="41"/>
      <c r="L49" s="41"/>
      <c r="O49" s="41"/>
      <c r="Q49" s="41"/>
    </row>
    <row r="50" spans="4:17" ht="12">
      <c r="D50" s="41"/>
      <c r="F50" s="41"/>
      <c r="H50" s="41"/>
      <c r="I50" s="41"/>
      <c r="J50" s="41"/>
      <c r="L50" s="41"/>
      <c r="O50" s="41"/>
      <c r="Q50" s="41"/>
    </row>
    <row r="51" spans="4:17" ht="12">
      <c r="D51" s="41"/>
      <c r="F51" s="41"/>
      <c r="H51" s="41"/>
      <c r="I51" s="41"/>
      <c r="J51" s="41"/>
      <c r="L51" s="41"/>
      <c r="O51" s="41"/>
      <c r="Q51" s="41"/>
    </row>
    <row r="52" spans="1:17" ht="195">
      <c r="A52" s="138" t="s">
        <v>148</v>
      </c>
      <c r="B52" s="138" t="s">
        <v>149</v>
      </c>
      <c r="C52" s="138" t="s">
        <v>65</v>
      </c>
      <c r="D52" s="138" t="s">
        <v>150</v>
      </c>
      <c r="E52" s="138">
        <v>2013</v>
      </c>
      <c r="F52" s="138" t="s">
        <v>151</v>
      </c>
      <c r="G52" s="138">
        <v>2779939586.01</v>
      </c>
      <c r="H52" s="138" t="s">
        <v>152</v>
      </c>
      <c r="I52" s="138" t="s">
        <v>153</v>
      </c>
      <c r="J52" s="41"/>
      <c r="L52" s="41"/>
      <c r="O52" s="41"/>
      <c r="Q52" s="41"/>
    </row>
    <row r="53" spans="4:17" ht="12">
      <c r="D53" s="41"/>
      <c r="F53" s="41"/>
      <c r="G53" s="41">
        <f>+G52/1000</f>
        <v>2779939.58601</v>
      </c>
      <c r="H53" s="41"/>
      <c r="I53" s="41"/>
      <c r="J53" s="41"/>
      <c r="L53" s="41"/>
      <c r="O53" s="41"/>
      <c r="Q53" s="41"/>
    </row>
    <row r="54" spans="4:17" ht="12">
      <c r="D54" s="41"/>
      <c r="F54" s="41"/>
      <c r="H54" s="41"/>
      <c r="I54" s="41"/>
      <c r="J54" s="41"/>
      <c r="L54" s="41"/>
      <c r="O54" s="41"/>
      <c r="Q54" s="41"/>
    </row>
    <row r="55" spans="4:17" ht="12">
      <c r="D55" s="41"/>
      <c r="F55" s="41"/>
      <c r="G55" s="41">
        <f>+G56/1000/G53</f>
        <v>0.11093029207250216</v>
      </c>
      <c r="H55" s="41"/>
      <c r="I55" s="41"/>
      <c r="J55" s="41"/>
      <c r="L55" s="41"/>
      <c r="O55" s="41"/>
      <c r="Q55" s="41"/>
    </row>
    <row r="56" spans="1:17" ht="195">
      <c r="A56" s="138" t="s">
        <v>148</v>
      </c>
      <c r="B56" s="138" t="s">
        <v>154</v>
      </c>
      <c r="C56" s="138" t="s">
        <v>65</v>
      </c>
      <c r="D56" s="138" t="s">
        <v>150</v>
      </c>
      <c r="E56" s="138">
        <v>2013</v>
      </c>
      <c r="F56" s="138" t="s">
        <v>151</v>
      </c>
      <c r="G56" s="138">
        <v>308379510.22</v>
      </c>
      <c r="H56" s="138" t="s">
        <v>152</v>
      </c>
      <c r="I56" s="138" t="s">
        <v>153</v>
      </c>
      <c r="J56" s="41"/>
      <c r="L56" s="41"/>
      <c r="O56" s="41"/>
      <c r="Q56" s="41"/>
    </row>
    <row r="57" spans="4:17" ht="12">
      <c r="D57" s="41"/>
      <c r="F57" s="41"/>
      <c r="H57" s="41"/>
      <c r="I57" s="41"/>
      <c r="J57" s="41"/>
      <c r="L57" s="41"/>
      <c r="O57" s="41"/>
      <c r="Q57" s="41"/>
    </row>
    <row r="58" spans="4:17" ht="12">
      <c r="D58" s="41"/>
      <c r="F58" s="41"/>
      <c r="H58" s="41"/>
      <c r="I58" s="41"/>
      <c r="J58" s="41"/>
      <c r="L58" s="41"/>
      <c r="O58" s="41"/>
      <c r="Q58" s="41"/>
    </row>
    <row r="59" spans="4:17" ht="12">
      <c r="D59" s="41"/>
      <c r="F59" s="41"/>
      <c r="H59" s="41"/>
      <c r="I59" s="41"/>
      <c r="J59" s="41"/>
      <c r="L59" s="41"/>
      <c r="O59" s="41"/>
      <c r="Q59" s="41"/>
    </row>
    <row r="60" spans="4:17" ht="12">
      <c r="D60" s="41"/>
      <c r="F60" s="41"/>
      <c r="H60" s="41"/>
      <c r="I60" s="41"/>
      <c r="J60" s="41"/>
      <c r="L60" s="41"/>
      <c r="O60" s="41"/>
      <c r="Q60" s="41"/>
    </row>
    <row r="61" spans="4:17" ht="12">
      <c r="D61" s="41"/>
      <c r="F61" s="41"/>
      <c r="H61" s="41"/>
      <c r="I61" s="41"/>
      <c r="J61" s="41"/>
      <c r="L61" s="41"/>
      <c r="O61" s="41"/>
      <c r="Q61" s="41"/>
    </row>
    <row r="62" spans="4:17" ht="12">
      <c r="D62" s="41"/>
      <c r="F62" s="41"/>
      <c r="H62" s="41"/>
      <c r="I62" s="41"/>
      <c r="J62" s="41"/>
      <c r="L62" s="41"/>
      <c r="O62" s="41"/>
      <c r="Q62" s="41"/>
    </row>
    <row r="63" spans="4:17" ht="12">
      <c r="D63" s="41"/>
      <c r="F63" s="41"/>
      <c r="H63" s="41"/>
      <c r="I63" s="41"/>
      <c r="J63" s="41"/>
      <c r="L63" s="41"/>
      <c r="O63" s="41"/>
      <c r="Q63" s="41"/>
    </row>
    <row r="64" spans="4:17" ht="12">
      <c r="D64" s="41"/>
      <c r="F64" s="41"/>
      <c r="H64" s="41"/>
      <c r="I64" s="41"/>
      <c r="J64" s="41"/>
      <c r="L64" s="41"/>
      <c r="O64" s="41"/>
      <c r="Q64" s="41"/>
    </row>
    <row r="65" spans="4:17" ht="12">
      <c r="D65" s="41"/>
      <c r="F65" s="41"/>
      <c r="H65" s="41"/>
      <c r="I65" s="41"/>
      <c r="J65" s="41"/>
      <c r="L65" s="41"/>
      <c r="O65" s="41"/>
      <c r="Q65" s="41"/>
    </row>
    <row r="66" spans="4:17" ht="12">
      <c r="D66" s="41"/>
      <c r="F66" s="41"/>
      <c r="H66" s="41"/>
      <c r="I66" s="41"/>
      <c r="J66" s="41"/>
      <c r="L66" s="41"/>
      <c r="O66" s="41"/>
      <c r="Q66" s="41"/>
    </row>
    <row r="67" spans="4:17" ht="12">
      <c r="D67" s="41"/>
      <c r="F67" s="41"/>
      <c r="H67" s="41"/>
      <c r="I67" s="41"/>
      <c r="J67" s="41"/>
      <c r="L67" s="41"/>
      <c r="O67" s="41"/>
      <c r="Q67" s="41"/>
    </row>
    <row r="68" spans="4:17" ht="12">
      <c r="D68" s="41"/>
      <c r="F68" s="41"/>
      <c r="H68" s="41"/>
      <c r="I68" s="41"/>
      <c r="J68" s="41"/>
      <c r="L68" s="41"/>
      <c r="O68" s="41"/>
      <c r="Q68" s="41"/>
    </row>
    <row r="69" spans="4:17" ht="12">
      <c r="D69" s="41"/>
      <c r="F69" s="41"/>
      <c r="H69" s="41"/>
      <c r="I69" s="41"/>
      <c r="J69" s="41"/>
      <c r="L69" s="41"/>
      <c r="O69" s="41"/>
      <c r="Q69" s="41"/>
    </row>
    <row r="70" spans="4:17" ht="12">
      <c r="D70" s="41"/>
      <c r="F70" s="41"/>
      <c r="H70" s="41"/>
      <c r="I70" s="41"/>
      <c r="J70" s="41"/>
      <c r="L70" s="41"/>
      <c r="O70" s="41"/>
      <c r="Q70" s="41"/>
    </row>
    <row r="71" spans="4:17" ht="12">
      <c r="D71" s="41"/>
      <c r="F71" s="41"/>
      <c r="H71" s="41"/>
      <c r="I71" s="41"/>
      <c r="J71" s="41"/>
      <c r="L71" s="41"/>
      <c r="O71" s="41"/>
      <c r="Q71" s="41"/>
    </row>
    <row r="72" spans="4:17" ht="12">
      <c r="D72" s="41"/>
      <c r="F72" s="41"/>
      <c r="H72" s="41"/>
      <c r="I72" s="41"/>
      <c r="J72" s="41"/>
      <c r="L72" s="41"/>
      <c r="O72" s="41"/>
      <c r="Q72" s="41"/>
    </row>
    <row r="73" spans="4:17" ht="12">
      <c r="D73" s="41"/>
      <c r="F73" s="41"/>
      <c r="H73" s="41"/>
      <c r="I73" s="41"/>
      <c r="J73" s="41"/>
      <c r="L73" s="41"/>
      <c r="O73" s="41"/>
      <c r="Q73" s="41"/>
    </row>
  </sheetData>
  <sheetProtection/>
  <mergeCells count="10">
    <mergeCell ref="I5:I6"/>
    <mergeCell ref="C4:M4"/>
    <mergeCell ref="N4:P4"/>
    <mergeCell ref="C5:D6"/>
    <mergeCell ref="E5:F6"/>
    <mergeCell ref="G5:H6"/>
    <mergeCell ref="K5:L6"/>
    <mergeCell ref="M5:M6"/>
    <mergeCell ref="P5:P6"/>
    <mergeCell ref="N5:O6"/>
  </mergeCells>
  <conditionalFormatting sqref="C7:D14 C38:C39 E38:F39 T38:T39 G7:K7 C20:D35 C18:D18 M7:O7 H38:Q39">
    <cfRule type="containsText" priority="34" dxfId="27" operator="containsText" stopIfTrue="1" text="c">
      <formula>NOT(ISERROR(SEARCH("c",C7)))</formula>
    </cfRule>
  </conditionalFormatting>
  <conditionalFormatting sqref="G38:G39">
    <cfRule type="containsText" priority="33" dxfId="27" operator="containsText" stopIfTrue="1" text="c">
      <formula>NOT(ISERROR(SEARCH("c",G38)))</formula>
    </cfRule>
  </conditionalFormatting>
  <conditionalFormatting sqref="E7:F7">
    <cfRule type="containsText" priority="32" dxfId="27" operator="containsText" stopIfTrue="1" text="c">
      <formula>NOT(ISERROR(SEARCH("c",E7)))</formula>
    </cfRule>
  </conditionalFormatting>
  <conditionalFormatting sqref="E8:F14 E20:F35 E18:F18">
    <cfRule type="containsText" priority="29" dxfId="27" operator="containsText" stopIfTrue="1" text="c">
      <formula>NOT(ISERROR(SEARCH("c",E8)))</formula>
    </cfRule>
  </conditionalFormatting>
  <conditionalFormatting sqref="G18:L18 G8:L14 N18:O18 N8:O14 G20:J20 L20 G21:L25 G27:L35 G26:I26 K26:L26 N20:O35">
    <cfRule type="containsText" priority="28" dxfId="27" operator="containsText" stopIfTrue="1" text="c">
      <formula>NOT(ISERROR(SEARCH("c",G8)))</formula>
    </cfRule>
  </conditionalFormatting>
  <conditionalFormatting sqref="P18 P8:P14 P21:P35">
    <cfRule type="containsText" priority="2" dxfId="27" operator="containsText" stopIfTrue="1" text="c">
      <formula>NOT(ISERROR(SEARCH("c",P8)))</formula>
    </cfRule>
  </conditionalFormatting>
  <conditionalFormatting sqref="M18 M8:M14 M21:M35">
    <cfRule type="containsText" priority="4" dxfId="27" operator="containsText" stopIfTrue="1" text="c">
      <formula>NOT(ISERROR(SEARCH("c",M8)))</formula>
    </cfRule>
  </conditionalFormatting>
  <conditionalFormatting sqref="P7">
    <cfRule type="containsText" priority="3" dxfId="27" operator="containsText" stopIfTrue="1" text="c">
      <formula>NOT(ISERROR(SEARCH("c",P7)))</formula>
    </cfRule>
  </conditionalFormatting>
  <conditionalFormatting sqref="Q2:AA2">
    <cfRule type="containsText" priority="1" dxfId="27" operator="containsText" stopIfTrue="1" text="c">
      <formula>NOT(ISERROR(SEARCH("c",Q2)))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V71"/>
  <sheetViews>
    <sheetView showGridLines="0" zoomScalePageLayoutView="0" workbookViewId="0" topLeftCell="A10">
      <selection activeCell="S40" sqref="S40"/>
    </sheetView>
  </sheetViews>
  <sheetFormatPr defaultColWidth="8.8515625" defaultRowHeight="15"/>
  <cols>
    <col min="1" max="1" width="21.00390625" style="41" bestFit="1" customWidth="1"/>
    <col min="2" max="5" width="8.8515625" style="41" customWidth="1"/>
    <col min="6" max="6" width="3.57421875" style="41" customWidth="1"/>
    <col min="7" max="7" width="8.8515625" style="41" customWidth="1"/>
    <col min="8" max="8" width="3.57421875" style="41" customWidth="1"/>
    <col min="9" max="9" width="8.8515625" style="41" customWidth="1"/>
    <col min="10" max="10" width="3.57421875" style="41" customWidth="1"/>
    <col min="11" max="11" width="8.8515625" style="41" customWidth="1"/>
    <col min="12" max="12" width="3.57421875" style="41" customWidth="1"/>
    <col min="13" max="13" width="8.8515625" style="41" customWidth="1"/>
    <col min="14" max="14" width="3.57421875" style="41" customWidth="1"/>
    <col min="15" max="15" width="8.8515625" style="41" customWidth="1"/>
    <col min="16" max="16" width="3.57421875" style="41" customWidth="1"/>
    <col min="17" max="17" width="8.8515625" style="41" customWidth="1"/>
    <col min="18" max="18" width="2.28125" style="41" customWidth="1"/>
    <col min="19" max="19" width="8.8515625" style="41" customWidth="1"/>
    <col min="20" max="21" width="2.7109375" style="41" customWidth="1"/>
    <col min="22" max="16384" width="8.8515625" style="41" customWidth="1"/>
  </cols>
  <sheetData>
    <row r="2" ht="15">
      <c r="B2" s="24" t="s">
        <v>115</v>
      </c>
    </row>
    <row r="3" ht="12">
      <c r="B3" s="108" t="s">
        <v>114</v>
      </c>
    </row>
    <row r="41" ht="30.75" customHeight="1">
      <c r="B41" s="108"/>
    </row>
    <row r="42" ht="12">
      <c r="B42" s="23" t="s">
        <v>116</v>
      </c>
    </row>
    <row r="44" ht="12">
      <c r="A44" s="61"/>
    </row>
    <row r="46" ht="12">
      <c r="A46" s="41" t="s">
        <v>139</v>
      </c>
    </row>
    <row r="48" spans="2:6" ht="14.25">
      <c r="B48" s="128" t="s">
        <v>0</v>
      </c>
      <c r="C48" s="127"/>
      <c r="D48" s="127"/>
      <c r="E48" s="127"/>
      <c r="F48" s="127"/>
    </row>
    <row r="50" spans="2:6" ht="14.25">
      <c r="B50" s="128" t="s">
        <v>1</v>
      </c>
      <c r="C50" s="129">
        <v>42209.47263888889</v>
      </c>
      <c r="D50" s="127"/>
      <c r="E50" s="127"/>
      <c r="F50" s="127"/>
    </row>
    <row r="51" spans="2:6" ht="14.25">
      <c r="B51" s="128" t="s">
        <v>2</v>
      </c>
      <c r="C51" s="129">
        <v>42221.64002306713</v>
      </c>
      <c r="D51" s="127"/>
      <c r="E51" s="127"/>
      <c r="F51" s="127"/>
    </row>
    <row r="52" spans="2:6" ht="14.25">
      <c r="B52" s="128" t="s">
        <v>3</v>
      </c>
      <c r="C52" s="128" t="s">
        <v>4</v>
      </c>
      <c r="D52" s="127"/>
      <c r="E52" s="127"/>
      <c r="F52" s="127"/>
    </row>
    <row r="54" spans="2:6" ht="14.25">
      <c r="B54" s="128" t="s">
        <v>111</v>
      </c>
      <c r="C54" s="128" t="s">
        <v>140</v>
      </c>
      <c r="D54" s="127"/>
      <c r="E54" s="127"/>
      <c r="F54" s="127"/>
    </row>
    <row r="55" spans="2:3" ht="12">
      <c r="B55" s="41" t="s">
        <v>112</v>
      </c>
      <c r="C55" s="41" t="s">
        <v>113</v>
      </c>
    </row>
    <row r="62" spans="2:20" ht="12">
      <c r="B62" s="156" t="s">
        <v>41</v>
      </c>
      <c r="C62" s="157" t="s">
        <v>42</v>
      </c>
      <c r="D62" s="158" t="s">
        <v>43</v>
      </c>
      <c r="E62" s="159">
        <v>2007</v>
      </c>
      <c r="F62" s="160"/>
      <c r="G62" s="159">
        <v>2008</v>
      </c>
      <c r="H62" s="160"/>
      <c r="I62" s="159">
        <v>2009</v>
      </c>
      <c r="J62" s="160"/>
      <c r="K62" s="159">
        <v>2010</v>
      </c>
      <c r="L62" s="160"/>
      <c r="M62" s="159">
        <v>2011</v>
      </c>
      <c r="N62" s="160"/>
      <c r="O62" s="159">
        <v>2012</v>
      </c>
      <c r="P62" s="160"/>
      <c r="Q62" s="159">
        <v>2013</v>
      </c>
      <c r="R62" s="160"/>
      <c r="S62" s="159">
        <v>2014</v>
      </c>
      <c r="T62" s="160"/>
    </row>
    <row r="63" spans="1:22" ht="12">
      <c r="A63" s="41" t="s">
        <v>44</v>
      </c>
      <c r="B63" s="2" t="s">
        <v>45</v>
      </c>
      <c r="C63" s="1" t="s">
        <v>46</v>
      </c>
      <c r="D63" s="2" t="s">
        <v>47</v>
      </c>
      <c r="E63" s="3">
        <v>261546.9</v>
      </c>
      <c r="F63" s="2"/>
      <c r="G63" s="3">
        <v>316801.1</v>
      </c>
      <c r="H63" s="2"/>
      <c r="I63" s="3">
        <v>297937.4</v>
      </c>
      <c r="J63" s="2"/>
      <c r="K63" s="3">
        <v>282853.4</v>
      </c>
      <c r="L63" s="2"/>
      <c r="M63" s="3">
        <v>290221</v>
      </c>
      <c r="N63" s="2"/>
      <c r="O63" s="3">
        <v>282341.5</v>
      </c>
      <c r="P63" s="2"/>
      <c r="Q63" s="3">
        <v>305725.9</v>
      </c>
      <c r="R63" s="2"/>
      <c r="S63" s="3">
        <v>334182.3</v>
      </c>
      <c r="T63" s="2"/>
      <c r="V63" s="42">
        <f>+S63-E63</f>
        <v>72635.4</v>
      </c>
    </row>
    <row r="64" spans="1:20" ht="12">
      <c r="A64" s="41" t="s">
        <v>48</v>
      </c>
      <c r="B64" s="2" t="s">
        <v>45</v>
      </c>
      <c r="C64" s="1" t="s">
        <v>49</v>
      </c>
      <c r="D64" s="2" t="s">
        <v>47</v>
      </c>
      <c r="E64" s="3">
        <v>57149</v>
      </c>
      <c r="F64" s="2"/>
      <c r="G64" s="3">
        <v>60600.4</v>
      </c>
      <c r="H64" s="2"/>
      <c r="I64" s="3">
        <v>58498.7</v>
      </c>
      <c r="J64" s="2"/>
      <c r="K64" s="3">
        <v>56677</v>
      </c>
      <c r="L64" s="2"/>
      <c r="M64" s="3">
        <v>56114.9</v>
      </c>
      <c r="N64" s="2"/>
      <c r="O64" s="3">
        <v>57508.7</v>
      </c>
      <c r="P64" s="2"/>
      <c r="Q64" s="3">
        <v>57615.7</v>
      </c>
      <c r="R64" s="2"/>
      <c r="S64" s="3">
        <v>58074</v>
      </c>
      <c r="T64" s="2"/>
    </row>
    <row r="65" spans="7:22" ht="12">
      <c r="G65" s="41">
        <f>+(G63-E63)/E63*100</f>
        <v>21.125924260620174</v>
      </c>
      <c r="I65" s="41">
        <f aca="true" t="shared" si="0" ref="I65:S65">+(I63-G63)/G63*100</f>
        <v>-5.954430082471291</v>
      </c>
      <c r="K65" s="41">
        <f t="shared" si="0"/>
        <v>-5.06280849601292</v>
      </c>
      <c r="M65" s="41">
        <f t="shared" si="0"/>
        <v>2.6047415374890233</v>
      </c>
      <c r="O65" s="41">
        <f t="shared" si="0"/>
        <v>-2.7149999483152496</v>
      </c>
      <c r="Q65" s="41">
        <f t="shared" si="0"/>
        <v>8.282310606127693</v>
      </c>
      <c r="S65" s="41">
        <f t="shared" si="0"/>
        <v>9.307814614332631</v>
      </c>
      <c r="V65" s="41">
        <f>+(S63-E63)/E63*100</f>
        <v>27.771462785450712</v>
      </c>
    </row>
    <row r="66" spans="7:19" ht="12">
      <c r="G66" s="41">
        <f>+(G64-E64)/E64*100</f>
        <v>6.039300775166672</v>
      </c>
      <c r="I66" s="41">
        <f>+(I64-G64)/G64*100</f>
        <v>-3.4681289232414376</v>
      </c>
      <c r="K66" s="41">
        <f>+(K64-I64)/I64*100</f>
        <v>-3.1140862959347766</v>
      </c>
      <c r="M66" s="41">
        <f>+(M64-K64)/K64*100</f>
        <v>-0.9917603260581868</v>
      </c>
      <c r="O66" s="41">
        <f>+(O64-M64)/M64*100</f>
        <v>2.483832279840106</v>
      </c>
      <c r="Q66" s="41">
        <f>+(Q64-O64)/O64*100</f>
        <v>0.18605880501558894</v>
      </c>
      <c r="S66" s="41">
        <f>+(S64-Q64)/Q64*100</f>
        <v>0.795442908790491</v>
      </c>
    </row>
    <row r="67" ht="12">
      <c r="A67" s="41" t="s">
        <v>50</v>
      </c>
    </row>
    <row r="69" spans="2:20" ht="12">
      <c r="B69" s="156" t="s">
        <v>41</v>
      </c>
      <c r="C69" s="157" t="s">
        <v>42</v>
      </c>
      <c r="D69" s="158" t="s">
        <v>43</v>
      </c>
      <c r="E69" s="159">
        <v>2007</v>
      </c>
      <c r="F69" s="160"/>
      <c r="G69" s="159">
        <v>2008</v>
      </c>
      <c r="H69" s="160"/>
      <c r="I69" s="159">
        <v>2009</v>
      </c>
      <c r="J69" s="160"/>
      <c r="K69" s="159">
        <v>2010</v>
      </c>
      <c r="L69" s="160"/>
      <c r="M69" s="159">
        <v>2011</v>
      </c>
      <c r="N69" s="160"/>
      <c r="O69" s="159">
        <v>2012</v>
      </c>
      <c r="P69" s="160"/>
      <c r="Q69" s="159">
        <v>2013</v>
      </c>
      <c r="R69" s="160"/>
      <c r="S69" s="159">
        <v>2014</v>
      </c>
      <c r="T69" s="160"/>
    </row>
    <row r="70" spans="1:20" ht="12">
      <c r="A70" s="41" t="s">
        <v>44</v>
      </c>
      <c r="B70" s="2" t="s">
        <v>45</v>
      </c>
      <c r="C70" s="1" t="s">
        <v>46</v>
      </c>
      <c r="D70" s="2" t="s">
        <v>47</v>
      </c>
      <c r="E70" s="3">
        <v>100</v>
      </c>
      <c r="F70" s="2" t="s">
        <v>11</v>
      </c>
      <c r="G70" s="3">
        <f>+G63*$E$70/$E$63</f>
        <v>121.12592426062017</v>
      </c>
      <c r="H70" s="3"/>
      <c r="I70" s="3">
        <f aca="true" t="shared" si="1" ref="I70:S70">+I63*$E$70/$E$63</f>
        <v>113.91356578877442</v>
      </c>
      <c r="J70" s="3"/>
      <c r="K70" s="3">
        <f t="shared" si="1"/>
        <v>108.14634010190908</v>
      </c>
      <c r="L70" s="3"/>
      <c r="M70" s="3">
        <f t="shared" si="1"/>
        <v>110.96327274381765</v>
      </c>
      <c r="N70" s="3"/>
      <c r="O70" s="3">
        <f t="shared" si="1"/>
        <v>107.95061994617409</v>
      </c>
      <c r="P70" s="3"/>
      <c r="Q70" s="3">
        <f t="shared" si="1"/>
        <v>116.89142559135668</v>
      </c>
      <c r="R70" s="3"/>
      <c r="S70" s="3">
        <f t="shared" si="1"/>
        <v>127.77146278545072</v>
      </c>
      <c r="T70" s="2"/>
    </row>
    <row r="71" spans="1:20" ht="12">
      <c r="A71" s="41" t="s">
        <v>48</v>
      </c>
      <c r="B71" s="2" t="s">
        <v>45</v>
      </c>
      <c r="C71" s="1" t="s">
        <v>49</v>
      </c>
      <c r="D71" s="2" t="s">
        <v>47</v>
      </c>
      <c r="E71" s="3">
        <v>100</v>
      </c>
      <c r="F71" s="2" t="s">
        <v>11</v>
      </c>
      <c r="G71" s="3">
        <f>+G64*100/$E$64</f>
        <v>106.03930077516667</v>
      </c>
      <c r="H71" s="3"/>
      <c r="I71" s="3">
        <f aca="true" t="shared" si="2" ref="I71:S71">+I64*100/$E$64</f>
        <v>102.36172111498014</v>
      </c>
      <c r="J71" s="3"/>
      <c r="K71" s="3">
        <f t="shared" si="2"/>
        <v>99.17408878545557</v>
      </c>
      <c r="L71" s="3"/>
      <c r="M71" s="3">
        <f t="shared" si="2"/>
        <v>98.19051951915169</v>
      </c>
      <c r="N71" s="3"/>
      <c r="O71" s="3">
        <f t="shared" si="2"/>
        <v>100.62940733871109</v>
      </c>
      <c r="P71" s="3"/>
      <c r="Q71" s="3">
        <f t="shared" si="2"/>
        <v>100.81663721149977</v>
      </c>
      <c r="R71" s="3"/>
      <c r="S71" s="3">
        <f t="shared" si="2"/>
        <v>101.61857600307967</v>
      </c>
      <c r="T71" s="2"/>
    </row>
  </sheetData>
  <sheetProtection/>
  <conditionalFormatting sqref="S86">
    <cfRule type="containsText" priority="1" dxfId="27" operator="containsText" stopIfTrue="1" text="c">
      <formula>NOT(ISERROR(SEARCH("c",S86)))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M118"/>
  <sheetViews>
    <sheetView showGridLines="0" zoomScalePageLayoutView="0" workbookViewId="0" topLeftCell="A4">
      <selection activeCell="V42" sqref="V42"/>
    </sheetView>
  </sheetViews>
  <sheetFormatPr defaultColWidth="8.8515625" defaultRowHeight="15"/>
  <cols>
    <col min="1" max="1" width="9.140625" style="61" customWidth="1"/>
    <col min="2" max="2" width="14.28125" style="41" customWidth="1"/>
    <col min="3" max="3" width="9.28125" style="41" customWidth="1"/>
    <col min="4" max="4" width="2.140625" style="41" customWidth="1"/>
    <col min="5" max="5" width="8.57421875" style="41" customWidth="1"/>
    <col min="6" max="6" width="2.140625" style="41" customWidth="1"/>
    <col min="7" max="7" width="10.7109375" style="41" customWidth="1"/>
    <col min="8" max="8" width="9.28125" style="41" customWidth="1"/>
    <col min="9" max="9" width="2.140625" style="41" customWidth="1"/>
    <col min="10" max="10" width="8.57421875" style="41" customWidth="1"/>
    <col min="11" max="11" width="2.140625" style="41" customWidth="1"/>
    <col min="12" max="12" width="10.7109375" style="41" customWidth="1"/>
    <col min="13" max="13" width="9.28125" style="41" customWidth="1"/>
    <col min="14" max="14" width="2.140625" style="41" customWidth="1"/>
    <col min="15" max="15" width="8.57421875" style="41" customWidth="1"/>
    <col min="16" max="16" width="2.140625" style="41" customWidth="1"/>
    <col min="17" max="17" width="10.7109375" style="41" customWidth="1"/>
    <col min="18" max="18" width="9.28125" style="41" customWidth="1"/>
    <col min="19" max="19" width="2.140625" style="41" customWidth="1"/>
    <col min="20" max="20" width="8.57421875" style="41" customWidth="1"/>
    <col min="21" max="21" width="2.140625" style="41" customWidth="1"/>
    <col min="22" max="23" width="10.7109375" style="41" customWidth="1"/>
    <col min="24" max="24" width="9.140625" style="61" customWidth="1"/>
    <col min="25" max="29" width="8.8515625" style="41" customWidth="1"/>
    <col min="30" max="30" width="9.8515625" style="41" customWidth="1"/>
    <col min="31" max="31" width="11.140625" style="41" customWidth="1"/>
    <col min="32" max="16384" width="8.8515625" style="41" customWidth="1"/>
  </cols>
  <sheetData>
    <row r="1" spans="1:39" s="11" customFormat="1" ht="12">
      <c r="A1" s="125"/>
      <c r="W1" s="125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s="11" customFormat="1" ht="15">
      <c r="A2" s="125"/>
      <c r="B2" s="24" t="s">
        <v>117</v>
      </c>
      <c r="W2" s="125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s="11" customFormat="1" ht="12">
      <c r="A3" s="125"/>
      <c r="L3" s="139"/>
      <c r="W3" s="125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s="88" customFormat="1" ht="22.5" customHeight="1">
      <c r="A4" s="125"/>
      <c r="B4" s="80"/>
      <c r="C4" s="276" t="s">
        <v>51</v>
      </c>
      <c r="D4" s="277"/>
      <c r="E4" s="277"/>
      <c r="F4" s="277"/>
      <c r="G4" s="277"/>
      <c r="H4" s="277"/>
      <c r="I4" s="277"/>
      <c r="J4" s="277"/>
      <c r="K4" s="277"/>
      <c r="L4" s="278"/>
      <c r="M4" s="277" t="s">
        <v>52</v>
      </c>
      <c r="N4" s="277"/>
      <c r="O4" s="277"/>
      <c r="P4" s="277"/>
      <c r="Q4" s="277"/>
      <c r="R4" s="277"/>
      <c r="S4" s="277"/>
      <c r="T4" s="277"/>
      <c r="U4" s="277"/>
      <c r="V4" s="277"/>
      <c r="W4" s="125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s="88" customFormat="1" ht="30" customHeight="1">
      <c r="A5" s="125"/>
      <c r="B5" s="81"/>
      <c r="C5" s="279" t="s">
        <v>91</v>
      </c>
      <c r="D5" s="280"/>
      <c r="E5" s="280"/>
      <c r="F5" s="280"/>
      <c r="G5" s="280"/>
      <c r="H5" s="279" t="s">
        <v>92</v>
      </c>
      <c r="I5" s="280"/>
      <c r="J5" s="280"/>
      <c r="K5" s="280"/>
      <c r="L5" s="281"/>
      <c r="M5" s="282" t="s">
        <v>91</v>
      </c>
      <c r="N5" s="280"/>
      <c r="O5" s="280"/>
      <c r="P5" s="280"/>
      <c r="Q5" s="280"/>
      <c r="R5" s="279" t="s">
        <v>92</v>
      </c>
      <c r="S5" s="280"/>
      <c r="T5" s="280"/>
      <c r="U5" s="280"/>
      <c r="V5" s="280"/>
      <c r="W5" s="125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ht="44.25" customHeight="1">
      <c r="A6" s="125"/>
      <c r="B6" s="82"/>
      <c r="C6" s="274" t="s">
        <v>9</v>
      </c>
      <c r="D6" s="275"/>
      <c r="E6" s="273">
        <v>2014</v>
      </c>
      <c r="F6" s="273"/>
      <c r="G6" s="13" t="s">
        <v>119</v>
      </c>
      <c r="H6" s="271" t="s">
        <v>123</v>
      </c>
      <c r="I6" s="272"/>
      <c r="J6" s="273">
        <v>2014</v>
      </c>
      <c r="K6" s="273"/>
      <c r="L6" s="18" t="s">
        <v>119</v>
      </c>
      <c r="M6" s="275" t="s">
        <v>9</v>
      </c>
      <c r="N6" s="275"/>
      <c r="O6" s="273">
        <v>2014</v>
      </c>
      <c r="P6" s="273"/>
      <c r="Q6" s="13" t="s">
        <v>119</v>
      </c>
      <c r="R6" s="271" t="s">
        <v>125</v>
      </c>
      <c r="S6" s="272"/>
      <c r="T6" s="273">
        <v>2014</v>
      </c>
      <c r="U6" s="273"/>
      <c r="V6" s="13" t="s">
        <v>119</v>
      </c>
      <c r="W6" s="125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s="89" customFormat="1" ht="12">
      <c r="A7" s="125"/>
      <c r="B7" s="8" t="s">
        <v>10</v>
      </c>
      <c r="C7" s="112">
        <v>63558.1</v>
      </c>
      <c r="D7" s="113"/>
      <c r="E7" s="46">
        <v>59952.1</v>
      </c>
      <c r="F7" s="83"/>
      <c r="G7" s="84">
        <v>-5.673549083437044</v>
      </c>
      <c r="H7" s="130">
        <v>2205.244</v>
      </c>
      <c r="I7" s="113"/>
      <c r="J7" s="46">
        <v>1682.6</v>
      </c>
      <c r="K7" s="83"/>
      <c r="L7" s="84">
        <v>-23.700053146046432</v>
      </c>
      <c r="M7" s="112">
        <v>114427.5</v>
      </c>
      <c r="N7" s="83" t="s">
        <v>11</v>
      </c>
      <c r="O7" s="46">
        <v>127809.1</v>
      </c>
      <c r="P7" s="83"/>
      <c r="Q7" s="84">
        <v>11.694391645364973</v>
      </c>
      <c r="R7" s="112">
        <v>1839</v>
      </c>
      <c r="S7" s="83" t="s">
        <v>11</v>
      </c>
      <c r="T7" s="46">
        <v>1623.1</v>
      </c>
      <c r="U7" s="83" t="s">
        <v>11</v>
      </c>
      <c r="V7" s="84">
        <v>-11.74007612833062</v>
      </c>
      <c r="W7" s="125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39" s="11" customFormat="1" ht="13.5">
      <c r="A8" s="125"/>
      <c r="B8" s="5" t="s">
        <v>12</v>
      </c>
      <c r="C8" s="114">
        <v>3189.8</v>
      </c>
      <c r="D8" s="115"/>
      <c r="E8" s="51">
        <v>4340</v>
      </c>
      <c r="F8" s="85"/>
      <c r="G8" s="73">
        <v>36.05868706501974</v>
      </c>
      <c r="H8" s="132">
        <v>67.9</v>
      </c>
      <c r="I8" s="119"/>
      <c r="J8" s="132">
        <v>80.4</v>
      </c>
      <c r="K8" s="85"/>
      <c r="L8" s="73">
        <v>18.40942562592047</v>
      </c>
      <c r="M8" s="114">
        <v>5730.5</v>
      </c>
      <c r="N8" s="85" t="s">
        <v>11</v>
      </c>
      <c r="O8" s="51">
        <v>4790.7</v>
      </c>
      <c r="P8" s="85"/>
      <c r="Q8" s="161">
        <v>-16.3999650990315</v>
      </c>
      <c r="R8" s="114">
        <v>82.7</v>
      </c>
      <c r="S8" s="85" t="s">
        <v>11</v>
      </c>
      <c r="T8" s="51">
        <v>58.6</v>
      </c>
      <c r="U8" s="85" t="s">
        <v>11</v>
      </c>
      <c r="V8" s="73">
        <v>-29.141475211608224</v>
      </c>
      <c r="W8" s="125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</row>
    <row r="9" spans="1:39" s="11" customFormat="1" ht="13.5">
      <c r="A9" s="125"/>
      <c r="B9" s="10" t="s">
        <v>13</v>
      </c>
      <c r="C9" s="116">
        <v>298.7</v>
      </c>
      <c r="D9" s="55"/>
      <c r="E9" s="54">
        <v>132.2</v>
      </c>
      <c r="F9" s="86"/>
      <c r="G9" s="75">
        <v>-55.741546702376965</v>
      </c>
      <c r="H9" s="133">
        <v>22.4</v>
      </c>
      <c r="I9" s="119"/>
      <c r="J9" s="133">
        <v>10.2</v>
      </c>
      <c r="K9" s="86"/>
      <c r="L9" s="75">
        <v>-54.46428571428571</v>
      </c>
      <c r="M9" s="116">
        <v>16.3</v>
      </c>
      <c r="N9" s="86" t="s">
        <v>11</v>
      </c>
      <c r="O9" s="54">
        <v>0</v>
      </c>
      <c r="P9" s="86"/>
      <c r="Q9" s="162">
        <v>-100</v>
      </c>
      <c r="R9" s="116">
        <v>1.3</v>
      </c>
      <c r="S9" s="86" t="s">
        <v>11</v>
      </c>
      <c r="T9" s="54">
        <v>0</v>
      </c>
      <c r="U9" s="86" t="s">
        <v>11</v>
      </c>
      <c r="V9" s="75">
        <v>-100</v>
      </c>
      <c r="W9" s="125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spans="1:39" s="11" customFormat="1" ht="12">
      <c r="A10" s="125"/>
      <c r="B10" s="10" t="s">
        <v>14</v>
      </c>
      <c r="C10" s="116">
        <v>820.5</v>
      </c>
      <c r="D10" s="55"/>
      <c r="E10" s="54">
        <v>697.5</v>
      </c>
      <c r="F10" s="86"/>
      <c r="G10" s="75">
        <v>-14.990859232175502</v>
      </c>
      <c r="H10" s="131">
        <v>31.9</v>
      </c>
      <c r="I10" s="125"/>
      <c r="J10" s="131">
        <v>24</v>
      </c>
      <c r="K10" s="86"/>
      <c r="L10" s="75">
        <v>-24.764890282131656</v>
      </c>
      <c r="M10" s="116">
        <v>2889.9</v>
      </c>
      <c r="N10" s="86" t="s">
        <v>11</v>
      </c>
      <c r="O10" s="54">
        <v>4424.6</v>
      </c>
      <c r="P10" s="86"/>
      <c r="Q10" s="162">
        <v>53.105643793902914</v>
      </c>
      <c r="R10" s="116">
        <v>54.3</v>
      </c>
      <c r="S10" s="86" t="s">
        <v>11</v>
      </c>
      <c r="T10" s="54">
        <v>63</v>
      </c>
      <c r="U10" s="86" t="s">
        <v>11</v>
      </c>
      <c r="V10" s="75">
        <v>16.022099447513817</v>
      </c>
      <c r="W10" s="125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11" customFormat="1" ht="12">
      <c r="A11" s="125"/>
      <c r="B11" s="10" t="s">
        <v>15</v>
      </c>
      <c r="C11" s="116">
        <v>1625.6</v>
      </c>
      <c r="D11" s="55"/>
      <c r="E11" s="54">
        <v>1733.4</v>
      </c>
      <c r="F11" s="86"/>
      <c r="G11" s="75">
        <v>6.6313976377952875</v>
      </c>
      <c r="H11" s="116">
        <v>41.2</v>
      </c>
      <c r="I11" s="55"/>
      <c r="J11" s="116">
        <v>40.2</v>
      </c>
      <c r="K11" s="86"/>
      <c r="L11" s="75">
        <v>-2.4271844660194173</v>
      </c>
      <c r="M11" s="116">
        <v>2255.3</v>
      </c>
      <c r="N11" s="86" t="s">
        <v>11</v>
      </c>
      <c r="O11" s="54">
        <v>2266.1</v>
      </c>
      <c r="P11" s="86"/>
      <c r="Q11" s="162">
        <v>0.478871990422548</v>
      </c>
      <c r="R11" s="116">
        <v>39.4</v>
      </c>
      <c r="S11" s="86" t="s">
        <v>11</v>
      </c>
      <c r="T11" s="54">
        <v>38</v>
      </c>
      <c r="U11" s="86" t="s">
        <v>11</v>
      </c>
      <c r="V11" s="75">
        <v>-3.5532994923857837</v>
      </c>
      <c r="W11" s="125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s="11" customFormat="1" ht="12">
      <c r="A12" s="125"/>
      <c r="B12" s="10" t="s">
        <v>16</v>
      </c>
      <c r="C12" s="116">
        <v>11643.8</v>
      </c>
      <c r="D12" s="55"/>
      <c r="E12" s="54">
        <v>11607.3</v>
      </c>
      <c r="F12" s="86"/>
      <c r="G12" s="75">
        <v>-0.3134715470894382</v>
      </c>
      <c r="H12" s="116">
        <v>275</v>
      </c>
      <c r="I12" s="55"/>
      <c r="J12" s="116">
        <v>244.8</v>
      </c>
      <c r="K12" s="86"/>
      <c r="L12" s="75">
        <v>-10.981818181818177</v>
      </c>
      <c r="M12" s="116">
        <v>25139.1</v>
      </c>
      <c r="N12" s="86" t="s">
        <v>11</v>
      </c>
      <c r="O12" s="54">
        <v>29748.1</v>
      </c>
      <c r="P12" s="86"/>
      <c r="Q12" s="162">
        <v>18.33398968141262</v>
      </c>
      <c r="R12" s="116">
        <v>402.7</v>
      </c>
      <c r="S12" s="86" t="s">
        <v>11</v>
      </c>
      <c r="T12" s="54">
        <v>372.5</v>
      </c>
      <c r="U12" s="86" t="s">
        <v>11</v>
      </c>
      <c r="V12" s="75">
        <v>-7.499379190464363</v>
      </c>
      <c r="W12" s="125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11" customFormat="1" ht="12">
      <c r="A13" s="125"/>
      <c r="B13" s="10" t="s">
        <v>17</v>
      </c>
      <c r="C13" s="116">
        <v>191.8</v>
      </c>
      <c r="D13" s="55"/>
      <c r="E13" s="54">
        <v>82.3</v>
      </c>
      <c r="F13" s="86"/>
      <c r="G13" s="75">
        <v>-57.090719499478624</v>
      </c>
      <c r="H13" s="116">
        <v>11.1</v>
      </c>
      <c r="I13" s="55"/>
      <c r="J13" s="116">
        <v>4.4</v>
      </c>
      <c r="K13" s="86"/>
      <c r="L13" s="75">
        <v>-60.36036036036035</v>
      </c>
      <c r="M13" s="116">
        <v>0</v>
      </c>
      <c r="N13" s="86" t="s">
        <v>11</v>
      </c>
      <c r="O13" s="54" t="s">
        <v>86</v>
      </c>
      <c r="P13" s="86"/>
      <c r="Q13" s="162" t="s">
        <v>29</v>
      </c>
      <c r="R13" s="116">
        <v>0</v>
      </c>
      <c r="S13" s="86" t="s">
        <v>106</v>
      </c>
      <c r="T13" s="54" t="s">
        <v>86</v>
      </c>
      <c r="U13" s="86" t="s">
        <v>106</v>
      </c>
      <c r="V13" s="75" t="s">
        <v>29</v>
      </c>
      <c r="W13" s="125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s="11" customFormat="1" ht="12">
      <c r="A14" s="125"/>
      <c r="B14" s="10" t="s">
        <v>18</v>
      </c>
      <c r="C14" s="116">
        <v>399</v>
      </c>
      <c r="D14" s="55"/>
      <c r="E14" s="54">
        <v>357.4</v>
      </c>
      <c r="F14" s="86"/>
      <c r="G14" s="75">
        <v>-10.426065162907273</v>
      </c>
      <c r="H14" s="116">
        <v>11.7</v>
      </c>
      <c r="I14" s="55"/>
      <c r="J14" s="116">
        <v>9.5</v>
      </c>
      <c r="K14" s="86"/>
      <c r="L14" s="75">
        <v>-18.803418803418797</v>
      </c>
      <c r="M14" s="116">
        <v>45</v>
      </c>
      <c r="N14" s="86" t="s">
        <v>11</v>
      </c>
      <c r="O14" s="54">
        <v>0</v>
      </c>
      <c r="P14" s="86"/>
      <c r="Q14" s="162">
        <v>-100</v>
      </c>
      <c r="R14" s="116">
        <v>1</v>
      </c>
      <c r="S14" s="86" t="s">
        <v>11</v>
      </c>
      <c r="T14" s="54">
        <v>0</v>
      </c>
      <c r="U14" s="86" t="s">
        <v>11</v>
      </c>
      <c r="V14" s="75">
        <v>-100</v>
      </c>
      <c r="W14" s="125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s="11" customFormat="1" ht="12">
      <c r="A15" s="125"/>
      <c r="B15" s="10" t="s">
        <v>19</v>
      </c>
      <c r="C15" s="116">
        <v>829.3</v>
      </c>
      <c r="D15" s="55"/>
      <c r="E15" s="54">
        <v>642.2</v>
      </c>
      <c r="F15" s="86"/>
      <c r="G15" s="75">
        <v>-22.561196189557446</v>
      </c>
      <c r="H15" s="116">
        <v>33.1</v>
      </c>
      <c r="I15" s="55"/>
      <c r="J15" s="116">
        <v>23.7</v>
      </c>
      <c r="K15" s="86"/>
      <c r="L15" s="75">
        <v>-28.398791540785506</v>
      </c>
      <c r="M15" s="116">
        <v>855</v>
      </c>
      <c r="N15" s="86" t="s">
        <v>11</v>
      </c>
      <c r="O15" s="54">
        <v>315.2</v>
      </c>
      <c r="P15" s="86"/>
      <c r="Q15" s="162">
        <v>-63.1345029239766</v>
      </c>
      <c r="R15" s="116">
        <v>13.6</v>
      </c>
      <c r="S15" s="86" t="s">
        <v>11</v>
      </c>
      <c r="T15" s="54">
        <v>5.2</v>
      </c>
      <c r="U15" s="86" t="s">
        <v>11</v>
      </c>
      <c r="V15" s="75" t="s">
        <v>86</v>
      </c>
      <c r="W15" s="125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s="11" customFormat="1" ht="12">
      <c r="A16" s="125"/>
      <c r="B16" s="10" t="s">
        <v>20</v>
      </c>
      <c r="C16" s="116">
        <v>2479.6</v>
      </c>
      <c r="D16" s="55"/>
      <c r="E16" s="54">
        <v>2467.6</v>
      </c>
      <c r="F16" s="86"/>
      <c r="G16" s="75">
        <v>-0.4839490240361349</v>
      </c>
      <c r="H16" s="116">
        <v>85.7</v>
      </c>
      <c r="I16" s="55"/>
      <c r="J16" s="116">
        <v>75.8</v>
      </c>
      <c r="K16" s="86"/>
      <c r="L16" s="75">
        <v>-11.55192532088682</v>
      </c>
      <c r="M16" s="116">
        <v>4910</v>
      </c>
      <c r="N16" s="86" t="s">
        <v>11</v>
      </c>
      <c r="O16" s="54">
        <v>3608</v>
      </c>
      <c r="P16" s="86"/>
      <c r="Q16" s="162">
        <v>-26.517311608961304</v>
      </c>
      <c r="R16" s="116">
        <v>68.2</v>
      </c>
      <c r="S16" s="86" t="s">
        <v>11</v>
      </c>
      <c r="T16" s="54">
        <v>38.4</v>
      </c>
      <c r="U16" s="86" t="s">
        <v>11</v>
      </c>
      <c r="V16" s="75">
        <v>-43.695014662756606</v>
      </c>
      <c r="W16" s="125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s="11" customFormat="1" ht="12">
      <c r="A17" s="125"/>
      <c r="B17" s="10" t="s">
        <v>21</v>
      </c>
      <c r="C17" s="116">
        <v>7205.8</v>
      </c>
      <c r="D17" s="55"/>
      <c r="E17" s="54">
        <v>8054.5</v>
      </c>
      <c r="F17" s="86"/>
      <c r="G17" s="75">
        <v>11.778012156873627</v>
      </c>
      <c r="H17" s="116">
        <v>158.8</v>
      </c>
      <c r="I17" s="55"/>
      <c r="J17" s="116">
        <v>168</v>
      </c>
      <c r="K17" s="86"/>
      <c r="L17" s="75">
        <v>5.793450881612083</v>
      </c>
      <c r="M17" s="116">
        <v>33212.7</v>
      </c>
      <c r="N17" s="86" t="s">
        <v>11</v>
      </c>
      <c r="O17" s="54">
        <v>37931.5</v>
      </c>
      <c r="P17" s="86"/>
      <c r="Q17" s="162">
        <v>14.207818093681041</v>
      </c>
      <c r="R17" s="116">
        <v>393.5</v>
      </c>
      <c r="S17" s="86" t="s">
        <v>11</v>
      </c>
      <c r="T17" s="54">
        <v>406.7</v>
      </c>
      <c r="U17" s="86" t="s">
        <v>11</v>
      </c>
      <c r="V17" s="75">
        <v>3.3545108005082565</v>
      </c>
      <c r="W17" s="125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11" customFormat="1" ht="12">
      <c r="A18" s="125"/>
      <c r="B18" s="12" t="s">
        <v>40</v>
      </c>
      <c r="C18" s="116">
        <v>296.3</v>
      </c>
      <c r="D18" s="55"/>
      <c r="E18" s="54">
        <v>177.8</v>
      </c>
      <c r="F18" s="86"/>
      <c r="G18" s="75">
        <v>-39.99325008437394</v>
      </c>
      <c r="H18" s="116">
        <v>17.4</v>
      </c>
      <c r="I18" s="55"/>
      <c r="J18" s="116">
        <v>12.2</v>
      </c>
      <c r="K18" s="86"/>
      <c r="L18" s="75">
        <v>-29.885057471264364</v>
      </c>
      <c r="M18" s="116">
        <v>1582.6</v>
      </c>
      <c r="N18" s="86" t="s">
        <v>11</v>
      </c>
      <c r="O18" s="54">
        <v>1392</v>
      </c>
      <c r="P18" s="86"/>
      <c r="Q18" s="162">
        <v>-12.043472766333876</v>
      </c>
      <c r="R18" s="116">
        <v>34.3</v>
      </c>
      <c r="S18" s="86" t="s">
        <v>11</v>
      </c>
      <c r="T18" s="54">
        <v>22</v>
      </c>
      <c r="U18" s="86" t="s">
        <v>11</v>
      </c>
      <c r="V18" s="75">
        <v>-35.860058309037896</v>
      </c>
      <c r="W18" s="125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s="11" customFormat="1" ht="12">
      <c r="A19" s="125"/>
      <c r="B19" s="10" t="s">
        <v>22</v>
      </c>
      <c r="C19" s="116">
        <v>1781.6</v>
      </c>
      <c r="D19" s="55"/>
      <c r="E19" s="54">
        <v>1365.4</v>
      </c>
      <c r="F19" s="86"/>
      <c r="G19" s="75">
        <v>-23.361023798832502</v>
      </c>
      <c r="H19" s="116">
        <v>69.5</v>
      </c>
      <c r="I19" s="55"/>
      <c r="J19" s="116">
        <v>52.3</v>
      </c>
      <c r="K19" s="86"/>
      <c r="L19" s="75">
        <v>-24.748201438848923</v>
      </c>
      <c r="M19" s="116">
        <v>4629.9</v>
      </c>
      <c r="N19" s="86" t="s">
        <v>11</v>
      </c>
      <c r="O19" s="54">
        <v>3784.4</v>
      </c>
      <c r="P19" s="86"/>
      <c r="Q19" s="162">
        <v>-18.261733514762728</v>
      </c>
      <c r="R19" s="116">
        <v>85.6</v>
      </c>
      <c r="S19" s="86" t="s">
        <v>11</v>
      </c>
      <c r="T19" s="54">
        <v>52</v>
      </c>
      <c r="U19" s="86" t="s">
        <v>11</v>
      </c>
      <c r="V19" s="75">
        <v>-39.25233644859812</v>
      </c>
      <c r="W19" s="125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s="11" customFormat="1" ht="12">
      <c r="A20" s="125"/>
      <c r="B20" s="10" t="s">
        <v>23</v>
      </c>
      <c r="C20" s="116">
        <v>155.5</v>
      </c>
      <c r="D20" s="55"/>
      <c r="E20" s="54">
        <v>98.3</v>
      </c>
      <c r="F20" s="86"/>
      <c r="G20" s="75">
        <v>-36.78456591639871</v>
      </c>
      <c r="H20" s="116">
        <v>6.3</v>
      </c>
      <c r="I20" s="55"/>
      <c r="J20" s="116">
        <v>4.1</v>
      </c>
      <c r="K20" s="86"/>
      <c r="L20" s="75">
        <v>-34.920634920634924</v>
      </c>
      <c r="M20" s="54" t="s">
        <v>86</v>
      </c>
      <c r="N20" s="86" t="s">
        <v>106</v>
      </c>
      <c r="O20" s="54" t="s">
        <v>86</v>
      </c>
      <c r="P20" s="86" t="s">
        <v>106</v>
      </c>
      <c r="Q20" s="162" t="s">
        <v>86</v>
      </c>
      <c r="R20" s="116" t="s">
        <v>86</v>
      </c>
      <c r="S20" s="86" t="s">
        <v>106</v>
      </c>
      <c r="T20" s="54" t="s">
        <v>86</v>
      </c>
      <c r="U20" s="86" t="s">
        <v>106</v>
      </c>
      <c r="V20" s="75" t="s">
        <v>29</v>
      </c>
      <c r="W20" s="125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s="11" customFormat="1" ht="12">
      <c r="A21" s="125"/>
      <c r="B21" s="10" t="s">
        <v>24</v>
      </c>
      <c r="C21" s="116">
        <v>630</v>
      </c>
      <c r="D21" s="55"/>
      <c r="E21" s="54">
        <v>209.9</v>
      </c>
      <c r="F21" s="86"/>
      <c r="G21" s="75">
        <v>-66.68253968253968</v>
      </c>
      <c r="H21" s="116">
        <v>40.3</v>
      </c>
      <c r="I21" s="55"/>
      <c r="J21" s="116">
        <v>11.1</v>
      </c>
      <c r="K21" s="86"/>
      <c r="L21" s="75">
        <v>-72.45657568238212</v>
      </c>
      <c r="M21" s="116">
        <v>11.1</v>
      </c>
      <c r="N21" s="86" t="s">
        <v>11</v>
      </c>
      <c r="O21" s="54" t="s">
        <v>86</v>
      </c>
      <c r="P21" s="86"/>
      <c r="Q21" s="162" t="s">
        <v>86</v>
      </c>
      <c r="R21" s="116">
        <v>0.3</v>
      </c>
      <c r="S21" s="86" t="s">
        <v>106</v>
      </c>
      <c r="T21" s="54" t="s">
        <v>86</v>
      </c>
      <c r="U21" s="86" t="s">
        <v>106</v>
      </c>
      <c r="V21" s="75" t="s">
        <v>29</v>
      </c>
      <c r="W21" s="125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s="11" customFormat="1" ht="12">
      <c r="A22" s="125"/>
      <c r="B22" s="10" t="s">
        <v>25</v>
      </c>
      <c r="C22" s="116">
        <v>571.5</v>
      </c>
      <c r="D22" s="55"/>
      <c r="E22" s="54">
        <v>460.9</v>
      </c>
      <c r="F22" s="86"/>
      <c r="G22" s="75">
        <v>-19.352580927384082</v>
      </c>
      <c r="H22" s="116">
        <v>52.3</v>
      </c>
      <c r="I22" s="55"/>
      <c r="J22" s="116">
        <v>26.8</v>
      </c>
      <c r="K22" s="86"/>
      <c r="L22" s="75">
        <v>-48.75717017208412</v>
      </c>
      <c r="M22" s="116">
        <v>799.9</v>
      </c>
      <c r="N22" s="86" t="s">
        <v>11</v>
      </c>
      <c r="O22" s="54">
        <v>1014.4</v>
      </c>
      <c r="P22" s="86"/>
      <c r="Q22" s="162">
        <v>26.81585198149769</v>
      </c>
      <c r="R22" s="116">
        <v>16.9</v>
      </c>
      <c r="S22" s="86" t="s">
        <v>11</v>
      </c>
      <c r="T22" s="54">
        <v>17</v>
      </c>
      <c r="U22" s="86" t="s">
        <v>11</v>
      </c>
      <c r="V22" s="75">
        <v>0.5917159763313694</v>
      </c>
      <c r="W22" s="125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s="11" customFormat="1" ht="12">
      <c r="A23" s="125"/>
      <c r="B23" s="10" t="s">
        <v>26</v>
      </c>
      <c r="C23" s="116">
        <v>20</v>
      </c>
      <c r="D23" s="55"/>
      <c r="E23" s="54">
        <v>19</v>
      </c>
      <c r="F23" s="86"/>
      <c r="G23" s="75">
        <v>-5</v>
      </c>
      <c r="H23" s="116">
        <v>0.6</v>
      </c>
      <c r="I23" s="55"/>
      <c r="J23" s="116">
        <v>0.6</v>
      </c>
      <c r="K23" s="86"/>
      <c r="L23" s="75">
        <v>0</v>
      </c>
      <c r="M23" s="116">
        <v>0</v>
      </c>
      <c r="N23" s="86" t="s">
        <v>11</v>
      </c>
      <c r="O23" s="54" t="s">
        <v>86</v>
      </c>
      <c r="P23" s="86"/>
      <c r="Q23" s="162" t="s">
        <v>86</v>
      </c>
      <c r="R23" s="116">
        <v>0</v>
      </c>
      <c r="S23" s="86" t="s">
        <v>106</v>
      </c>
      <c r="T23" s="54" t="s">
        <v>86</v>
      </c>
      <c r="U23" s="86" t="s">
        <v>106</v>
      </c>
      <c r="V23" s="75" t="s">
        <v>29</v>
      </c>
      <c r="W23" s="125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s="11" customFormat="1" ht="12">
      <c r="A24" s="125"/>
      <c r="B24" s="10" t="s">
        <v>27</v>
      </c>
      <c r="C24" s="116">
        <v>563.1</v>
      </c>
      <c r="D24" s="55"/>
      <c r="E24" s="54">
        <v>546.8</v>
      </c>
      <c r="F24" s="86"/>
      <c r="G24" s="75">
        <v>-2.8946901083289056</v>
      </c>
      <c r="H24" s="116">
        <v>25.1</v>
      </c>
      <c r="I24" s="55"/>
      <c r="J24" s="116">
        <v>20.8</v>
      </c>
      <c r="K24" s="86"/>
      <c r="L24" s="75">
        <v>-17.13147410358566</v>
      </c>
      <c r="M24" s="116">
        <v>1692.8</v>
      </c>
      <c r="N24" s="86" t="s">
        <v>11</v>
      </c>
      <c r="O24" s="54">
        <v>1010.1</v>
      </c>
      <c r="P24" s="86"/>
      <c r="Q24" s="162">
        <v>-40.32963137996219</v>
      </c>
      <c r="R24" s="116">
        <v>41.2</v>
      </c>
      <c r="S24" s="86" t="s">
        <v>11</v>
      </c>
      <c r="T24" s="54">
        <v>15.3</v>
      </c>
      <c r="U24" s="86" t="s">
        <v>11</v>
      </c>
      <c r="V24" s="75">
        <v>-62.86407766990292</v>
      </c>
      <c r="W24" s="125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s="11" customFormat="1" ht="12">
      <c r="A25" s="125"/>
      <c r="B25" s="10" t="s">
        <v>28</v>
      </c>
      <c r="C25" s="116">
        <v>15</v>
      </c>
      <c r="D25" s="55"/>
      <c r="E25" s="54">
        <v>12.6</v>
      </c>
      <c r="F25" s="86"/>
      <c r="G25" s="75">
        <v>-16.000000000000004</v>
      </c>
      <c r="H25" s="116">
        <v>0.7</v>
      </c>
      <c r="I25" s="55"/>
      <c r="J25" s="116">
        <v>0.7</v>
      </c>
      <c r="K25" s="86"/>
      <c r="L25" s="75">
        <v>0</v>
      </c>
      <c r="M25" s="54" t="s">
        <v>86</v>
      </c>
      <c r="N25" s="86" t="s">
        <v>106</v>
      </c>
      <c r="O25" s="54" t="s">
        <v>86</v>
      </c>
      <c r="P25" s="86" t="s">
        <v>106</v>
      </c>
      <c r="Q25" s="162" t="s">
        <v>29</v>
      </c>
      <c r="R25" s="116" t="s">
        <v>86</v>
      </c>
      <c r="S25" s="86" t="s">
        <v>106</v>
      </c>
      <c r="T25" s="54" t="s">
        <v>86</v>
      </c>
      <c r="U25" s="86" t="s">
        <v>106</v>
      </c>
      <c r="V25" s="75" t="s">
        <v>29</v>
      </c>
      <c r="W25" s="125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s="11" customFormat="1" ht="12">
      <c r="A26" s="125"/>
      <c r="B26" s="10" t="s">
        <v>30</v>
      </c>
      <c r="C26" s="116">
        <v>6870.4</v>
      </c>
      <c r="D26" s="55"/>
      <c r="E26" s="54">
        <v>7100</v>
      </c>
      <c r="F26" s="86"/>
      <c r="G26" s="75">
        <v>3.3418723800652126</v>
      </c>
      <c r="H26" s="116">
        <v>156.9</v>
      </c>
      <c r="I26" s="55"/>
      <c r="J26" s="116">
        <v>156.3</v>
      </c>
      <c r="K26" s="86"/>
      <c r="L26" s="75">
        <v>-0.382409177820264</v>
      </c>
      <c r="M26" s="116">
        <v>5511.5</v>
      </c>
      <c r="N26" s="86" t="s">
        <v>11</v>
      </c>
      <c r="O26" s="54">
        <v>6822</v>
      </c>
      <c r="P26" s="86"/>
      <c r="Q26" s="162">
        <v>23.777556019232513</v>
      </c>
      <c r="R26" s="116">
        <v>82.1</v>
      </c>
      <c r="S26" s="86" t="s">
        <v>11</v>
      </c>
      <c r="T26" s="54">
        <v>75.1</v>
      </c>
      <c r="U26" s="86" t="s">
        <v>11</v>
      </c>
      <c r="V26" s="75">
        <v>-8.526187576126675</v>
      </c>
      <c r="W26" s="125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s="11" customFormat="1" ht="12">
      <c r="A27" s="125"/>
      <c r="B27" s="10" t="s">
        <v>31</v>
      </c>
      <c r="C27" s="116">
        <v>668.8</v>
      </c>
      <c r="D27" s="55"/>
      <c r="E27" s="54">
        <v>750.6</v>
      </c>
      <c r="F27" s="86"/>
      <c r="G27" s="75">
        <v>12.230861244019149</v>
      </c>
      <c r="H27" s="116">
        <v>22.7</v>
      </c>
      <c r="I27" s="55"/>
      <c r="J27" s="116">
        <v>21.4</v>
      </c>
      <c r="K27" s="86"/>
      <c r="L27" s="75">
        <v>-5.726872246696039</v>
      </c>
      <c r="M27" s="116">
        <v>2656.2</v>
      </c>
      <c r="N27" s="86" t="s">
        <v>11</v>
      </c>
      <c r="O27" s="54">
        <v>4244.2</v>
      </c>
      <c r="P27" s="86"/>
      <c r="Q27" s="162">
        <v>59.78465476997214</v>
      </c>
      <c r="R27" s="116">
        <v>42.3</v>
      </c>
      <c r="S27" s="86" t="s">
        <v>11</v>
      </c>
      <c r="T27" s="54">
        <v>50.6</v>
      </c>
      <c r="U27" s="86" t="s">
        <v>11</v>
      </c>
      <c r="V27" s="75">
        <v>19.62174940898346</v>
      </c>
      <c r="W27" s="125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s="11" customFormat="1" ht="12">
      <c r="A28" s="125"/>
      <c r="B28" s="10" t="s">
        <v>32</v>
      </c>
      <c r="C28" s="116">
        <v>11791.1</v>
      </c>
      <c r="D28" s="55"/>
      <c r="E28" s="54">
        <v>7424.7</v>
      </c>
      <c r="F28" s="86"/>
      <c r="G28" s="75">
        <v>-37.031320233057144</v>
      </c>
      <c r="H28" s="116">
        <v>549.4</v>
      </c>
      <c r="I28" s="55"/>
      <c r="J28" s="116">
        <v>267.1</v>
      </c>
      <c r="K28" s="86"/>
      <c r="L28" s="75">
        <v>-51.38332726610848</v>
      </c>
      <c r="M28" s="116">
        <v>12681.6</v>
      </c>
      <c r="N28" s="86" t="s">
        <v>11</v>
      </c>
      <c r="O28" s="54">
        <v>11544.4</v>
      </c>
      <c r="P28" s="86"/>
      <c r="Q28" s="162">
        <v>-8.967322735301545</v>
      </c>
      <c r="R28" s="116">
        <v>247.4</v>
      </c>
      <c r="S28" s="86" t="s">
        <v>11</v>
      </c>
      <c r="T28" s="54">
        <v>191.4</v>
      </c>
      <c r="U28" s="86" t="s">
        <v>11</v>
      </c>
      <c r="V28" s="75">
        <v>-22.635408245755862</v>
      </c>
      <c r="W28" s="125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s="11" customFormat="1" ht="12">
      <c r="A29" s="125"/>
      <c r="B29" s="10" t="s">
        <v>33</v>
      </c>
      <c r="C29" s="116">
        <v>621.5</v>
      </c>
      <c r="D29" s="55"/>
      <c r="E29" s="54">
        <v>534.2</v>
      </c>
      <c r="F29" s="86"/>
      <c r="G29" s="75">
        <v>-14.046661303298464</v>
      </c>
      <c r="H29" s="116">
        <v>37.1</v>
      </c>
      <c r="I29" s="55"/>
      <c r="J29" s="116">
        <v>27.2</v>
      </c>
      <c r="K29" s="86"/>
      <c r="L29" s="75">
        <v>-26.684636118598387</v>
      </c>
      <c r="M29" s="116">
        <v>251.6</v>
      </c>
      <c r="N29" s="86" t="s">
        <v>11</v>
      </c>
      <c r="O29" s="54">
        <v>13.3</v>
      </c>
      <c r="P29" s="86"/>
      <c r="Q29" s="162">
        <v>-94.71383147853736</v>
      </c>
      <c r="R29" s="116">
        <v>2.9</v>
      </c>
      <c r="S29" s="86" t="s">
        <v>11</v>
      </c>
      <c r="T29" s="54">
        <v>0.4</v>
      </c>
      <c r="U29" s="86" t="s">
        <v>11</v>
      </c>
      <c r="V29" s="75">
        <v>-86.20689655172414</v>
      </c>
      <c r="W29" s="125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s="11" customFormat="1" ht="12">
      <c r="A30" s="125"/>
      <c r="B30" s="10" t="s">
        <v>34</v>
      </c>
      <c r="C30" s="116">
        <v>3712.4</v>
      </c>
      <c r="D30" s="55"/>
      <c r="E30" s="54">
        <v>3520.3</v>
      </c>
      <c r="F30" s="86"/>
      <c r="G30" s="75">
        <v>-5.1745501562331615</v>
      </c>
      <c r="H30" s="116">
        <v>268.1</v>
      </c>
      <c r="I30" s="55"/>
      <c r="J30" s="116">
        <v>202.7</v>
      </c>
      <c r="K30" s="86"/>
      <c r="L30" s="75">
        <v>-24.39388287952258</v>
      </c>
      <c r="M30" s="116">
        <v>748.8</v>
      </c>
      <c r="N30" s="86" t="s">
        <v>11</v>
      </c>
      <c r="O30" s="54">
        <v>1357.3</v>
      </c>
      <c r="P30" s="86"/>
      <c r="Q30" s="162">
        <v>81.2633547008547</v>
      </c>
      <c r="R30" s="116">
        <v>28.7</v>
      </c>
      <c r="S30" s="86" t="s">
        <v>11</v>
      </c>
      <c r="T30" s="54">
        <v>30.6</v>
      </c>
      <c r="U30" s="86" t="s">
        <v>11</v>
      </c>
      <c r="V30" s="75">
        <v>6.620209059233457</v>
      </c>
      <c r="W30" s="125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s="11" customFormat="1" ht="12">
      <c r="A31" s="125"/>
      <c r="B31" s="10" t="s">
        <v>35</v>
      </c>
      <c r="C31" s="116">
        <v>131.1</v>
      </c>
      <c r="D31" s="55"/>
      <c r="E31" s="54">
        <v>96.8</v>
      </c>
      <c r="F31" s="86"/>
      <c r="G31" s="75">
        <v>-26.16323417238749</v>
      </c>
      <c r="H31" s="116">
        <v>5.7</v>
      </c>
      <c r="I31" s="55"/>
      <c r="J31" s="116">
        <v>3.6</v>
      </c>
      <c r="K31" s="86"/>
      <c r="L31" s="75">
        <v>-36.84210526315789</v>
      </c>
      <c r="M31" s="116">
        <v>0</v>
      </c>
      <c r="N31" s="86" t="s">
        <v>11</v>
      </c>
      <c r="O31" s="54">
        <v>0</v>
      </c>
      <c r="P31" s="86"/>
      <c r="Q31" s="162" t="s">
        <v>29</v>
      </c>
      <c r="R31" s="116">
        <v>0</v>
      </c>
      <c r="S31" s="86" t="s">
        <v>11</v>
      </c>
      <c r="T31" s="54">
        <v>0</v>
      </c>
      <c r="U31" s="86" t="s">
        <v>11</v>
      </c>
      <c r="V31" s="75" t="s">
        <v>29</v>
      </c>
      <c r="W31" s="125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s="11" customFormat="1" ht="12">
      <c r="A32" s="125"/>
      <c r="B32" s="10" t="s">
        <v>36</v>
      </c>
      <c r="C32" s="116">
        <v>287.7</v>
      </c>
      <c r="D32" s="55"/>
      <c r="E32" s="54">
        <v>178.8</v>
      </c>
      <c r="F32" s="86"/>
      <c r="G32" s="75">
        <v>-37.851929092805</v>
      </c>
      <c r="H32" s="116">
        <v>18.2</v>
      </c>
      <c r="I32" s="55"/>
      <c r="J32" s="116">
        <v>9.1</v>
      </c>
      <c r="K32" s="86"/>
      <c r="L32" s="75">
        <v>-50</v>
      </c>
      <c r="M32" s="116">
        <v>846.5</v>
      </c>
      <c r="N32" s="86" t="s">
        <v>11</v>
      </c>
      <c r="O32" s="54">
        <v>1550.2</v>
      </c>
      <c r="P32" s="86"/>
      <c r="Q32" s="162">
        <v>83.13053750738335</v>
      </c>
      <c r="R32" s="116">
        <v>18.9</v>
      </c>
      <c r="S32" s="86" t="s">
        <v>11</v>
      </c>
      <c r="T32" s="54">
        <v>22.2</v>
      </c>
      <c r="U32" s="86" t="s">
        <v>11</v>
      </c>
      <c r="V32" s="75">
        <v>17.460317460317466</v>
      </c>
      <c r="W32" s="12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s="11" customFormat="1" ht="12">
      <c r="A33" s="125"/>
      <c r="B33" s="10" t="s">
        <v>37</v>
      </c>
      <c r="C33" s="116">
        <v>701.6</v>
      </c>
      <c r="D33" s="55"/>
      <c r="E33" s="54">
        <v>600.3</v>
      </c>
      <c r="F33" s="86"/>
      <c r="G33" s="75">
        <v>-14.438426453819849</v>
      </c>
      <c r="H33" s="116">
        <v>27.6</v>
      </c>
      <c r="I33" s="55"/>
      <c r="J33" s="116">
        <v>22</v>
      </c>
      <c r="K33" s="86"/>
      <c r="L33" s="75">
        <v>-20.289855072463773</v>
      </c>
      <c r="M33" s="116">
        <v>673.1</v>
      </c>
      <c r="N33" s="86" t="s">
        <v>11</v>
      </c>
      <c r="O33" s="54">
        <v>626.3</v>
      </c>
      <c r="P33" s="86"/>
      <c r="Q33" s="162">
        <v>-6.95290447184669</v>
      </c>
      <c r="R33" s="116">
        <v>16</v>
      </c>
      <c r="S33" s="86" t="s">
        <v>11</v>
      </c>
      <c r="T33" s="54">
        <v>13.7</v>
      </c>
      <c r="U33" s="86" t="s">
        <v>11</v>
      </c>
      <c r="V33" s="75">
        <v>-14.375000000000004</v>
      </c>
      <c r="W33" s="125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s="11" customFormat="1" ht="12">
      <c r="A34" s="125"/>
      <c r="B34" s="10" t="s">
        <v>38</v>
      </c>
      <c r="C34" s="116">
        <v>789</v>
      </c>
      <c r="D34" s="55"/>
      <c r="E34" s="54">
        <v>820.3</v>
      </c>
      <c r="F34" s="86"/>
      <c r="G34" s="75">
        <v>3.9670468948035427</v>
      </c>
      <c r="H34" s="116">
        <v>28.4</v>
      </c>
      <c r="I34" s="55"/>
      <c r="J34" s="116">
        <v>23.8</v>
      </c>
      <c r="K34" s="86"/>
      <c r="L34" s="75">
        <v>-16.19718309859154</v>
      </c>
      <c r="M34" s="116">
        <v>2137.7</v>
      </c>
      <c r="N34" s="86" t="s">
        <v>11</v>
      </c>
      <c r="O34" s="54">
        <v>2056.2</v>
      </c>
      <c r="P34" s="86"/>
      <c r="Q34" s="162">
        <v>-3.8125087711091363</v>
      </c>
      <c r="R34" s="116">
        <v>40.7</v>
      </c>
      <c r="S34" s="86" t="s">
        <v>11</v>
      </c>
      <c r="T34" s="54">
        <v>34.4</v>
      </c>
      <c r="U34" s="86" t="s">
        <v>11</v>
      </c>
      <c r="V34" s="75">
        <v>-15.479115479115487</v>
      </c>
      <c r="W34" s="125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s="11" customFormat="1" ht="12">
      <c r="A35" s="125"/>
      <c r="B35" s="6" t="s">
        <v>39</v>
      </c>
      <c r="C35" s="117">
        <v>5564</v>
      </c>
      <c r="D35" s="118"/>
      <c r="E35" s="57">
        <v>5921</v>
      </c>
      <c r="F35" s="87"/>
      <c r="G35" s="78">
        <v>6.416247304097772</v>
      </c>
      <c r="H35" s="117">
        <v>140.2</v>
      </c>
      <c r="I35" s="118"/>
      <c r="J35" s="117">
        <v>140</v>
      </c>
      <c r="K35" s="87"/>
      <c r="L35" s="78">
        <v>-0.14265335235377222</v>
      </c>
      <c r="M35" s="117">
        <v>6733</v>
      </c>
      <c r="N35" s="87" t="s">
        <v>11</v>
      </c>
      <c r="O35" s="57">
        <v>9310</v>
      </c>
      <c r="P35" s="87"/>
      <c r="Q35" s="163">
        <v>38.27417198871231</v>
      </c>
      <c r="R35" s="117">
        <v>125</v>
      </c>
      <c r="S35" s="87" t="s">
        <v>11</v>
      </c>
      <c r="T35" s="57">
        <v>116</v>
      </c>
      <c r="U35" s="87" t="s">
        <v>11</v>
      </c>
      <c r="V35" s="78">
        <v>-7.199999999999999</v>
      </c>
      <c r="W35" s="125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s="11" customFormat="1" ht="7.5" customHeight="1">
      <c r="A36" s="125"/>
      <c r="B36" s="59"/>
      <c r="C36" s="59"/>
      <c r="W36" s="125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s="11" customFormat="1" ht="12">
      <c r="A37" s="125"/>
      <c r="B37" s="14" t="s">
        <v>124</v>
      </c>
      <c r="W37" s="125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s="11" customFormat="1" ht="12">
      <c r="A38" s="125"/>
      <c r="B38" s="14" t="s">
        <v>126</v>
      </c>
      <c r="W38" s="125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s="11" customFormat="1" ht="12">
      <c r="A39" s="125"/>
      <c r="B39" s="14" t="s">
        <v>120</v>
      </c>
      <c r="W39" s="125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24" s="11" customFormat="1" ht="12">
      <c r="A40" s="125"/>
      <c r="B40" s="23" t="s">
        <v>116</v>
      </c>
      <c r="W40" s="125"/>
      <c r="X40" s="125"/>
    </row>
    <row r="41" spans="1:24" s="11" customFormat="1" ht="12">
      <c r="A41" s="125"/>
      <c r="W41" s="125"/>
      <c r="X41" s="125"/>
    </row>
    <row r="42" spans="1:24" s="11" customFormat="1" ht="12">
      <c r="A42" s="125"/>
      <c r="W42" s="125"/>
      <c r="X42" s="125"/>
    </row>
    <row r="43" spans="1:24" ht="12">
      <c r="A43" s="125"/>
      <c r="W43" s="125"/>
      <c r="X43" s="125"/>
    </row>
    <row r="44" spans="2:24" ht="12">
      <c r="B44" s="125" t="s">
        <v>141</v>
      </c>
      <c r="W44" s="125"/>
      <c r="X44" s="125"/>
    </row>
    <row r="45" spans="1:24" ht="12">
      <c r="A45" s="125"/>
      <c r="W45" s="125"/>
      <c r="X45" s="125"/>
    </row>
    <row r="46" spans="1:24" ht="12">
      <c r="A46" s="125"/>
      <c r="W46" s="125"/>
      <c r="X46" s="125"/>
    </row>
    <row r="47" spans="1:24" ht="12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12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ht="12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ht="1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ht="1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</row>
    <row r="52" spans="1:24" ht="1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ht="1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ht="1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</row>
    <row r="55" spans="1:24" ht="1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spans="1:24" ht="1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</row>
    <row r="57" spans="1:24" ht="1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ht="1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</row>
    <row r="59" spans="1:24" ht="1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ht="1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ht="1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ht="1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ht="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ht="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ht="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ht="1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ht="1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ht="1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ht="1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ht="1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ht="1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ht="1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ht="1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ht="1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ht="1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ht="1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ht="1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ht="1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ht="1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ht="1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ht="1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ht="1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ht="1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ht="1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ht="1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ht="1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ht="1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ht="1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1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ht="1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ht="12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ht="12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12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ht="12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ht="12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ht="1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ht="1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ht="1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ht="12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ht="12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12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ht="12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ht="12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ht="12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ht="12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ht="12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ht="12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ht="12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ht="12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ht="12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1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1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ht="1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ht="12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ht="12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12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12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</sheetData>
  <sheetProtection/>
  <mergeCells count="14">
    <mergeCell ref="C4:L4"/>
    <mergeCell ref="M4:V4"/>
    <mergeCell ref="C5:G5"/>
    <mergeCell ref="H5:L5"/>
    <mergeCell ref="M5:Q5"/>
    <mergeCell ref="R5:V5"/>
    <mergeCell ref="R6:S6"/>
    <mergeCell ref="T6:U6"/>
    <mergeCell ref="C6:D6"/>
    <mergeCell ref="E6:F6"/>
    <mergeCell ref="H6:I6"/>
    <mergeCell ref="J6:K6"/>
    <mergeCell ref="M6:N6"/>
    <mergeCell ref="O6:P6"/>
  </mergeCells>
  <printOptions/>
  <pageMargins left="0.7" right="0.7" top="0.75" bottom="0.75" header="0.3" footer="0.3"/>
  <pageSetup horizontalDpi="600" verticalDpi="600" orientation="portrait" paperSize="9" r:id="rId1"/>
  <ignoredErrors>
    <ignoredError sqref="M6 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75"/>
  <sheetViews>
    <sheetView showGridLines="0" zoomScalePageLayoutView="0" workbookViewId="0" topLeftCell="A1">
      <selection activeCell="N46" sqref="N46"/>
    </sheetView>
  </sheetViews>
  <sheetFormatPr defaultColWidth="8.8515625" defaultRowHeight="15"/>
  <cols>
    <col min="1" max="1" width="14.8515625" style="41" customWidth="1"/>
    <col min="2" max="4" width="8.8515625" style="41" customWidth="1"/>
    <col min="5" max="5" width="10.00390625" style="41" bestFit="1" customWidth="1"/>
    <col min="6" max="8" width="9.140625" style="41" bestFit="1" customWidth="1"/>
    <col min="9" max="11" width="9.00390625" style="41" bestFit="1" customWidth="1"/>
    <col min="12" max="12" width="11.57421875" style="41" customWidth="1"/>
    <col min="13" max="16384" width="8.8515625" style="41" customWidth="1"/>
  </cols>
  <sheetData>
    <row r="1" ht="12.75" customHeight="1"/>
    <row r="2" ht="15">
      <c r="B2" s="24" t="s">
        <v>129</v>
      </c>
    </row>
    <row r="3" ht="12">
      <c r="B3" s="108" t="s">
        <v>114</v>
      </c>
    </row>
    <row r="24" spans="14:17" ht="12">
      <c r="N24" s="149"/>
      <c r="O24" s="149"/>
      <c r="P24" s="149"/>
      <c r="Q24" s="149"/>
    </row>
    <row r="25" spans="14:17" ht="12">
      <c r="N25" s="149"/>
      <c r="O25" s="149"/>
      <c r="P25" s="149"/>
      <c r="Q25" s="149"/>
    </row>
    <row r="26" spans="14:17" ht="12">
      <c r="N26" s="149"/>
      <c r="O26" s="149"/>
      <c r="P26" s="149"/>
      <c r="Q26" s="149"/>
    </row>
    <row r="27" spans="14:17" ht="12">
      <c r="N27" s="149"/>
      <c r="O27" s="149"/>
      <c r="P27" s="149"/>
      <c r="Q27" s="149"/>
    </row>
    <row r="28" spans="14:17" ht="12">
      <c r="N28" s="149"/>
      <c r="O28" s="149"/>
      <c r="P28" s="149"/>
      <c r="Q28" s="149"/>
    </row>
    <row r="29" spans="14:17" ht="12">
      <c r="N29" s="149"/>
      <c r="O29" s="149"/>
      <c r="P29" s="149"/>
      <c r="Q29" s="149"/>
    </row>
    <row r="30" spans="14:17" ht="12">
      <c r="N30" s="149"/>
      <c r="O30" s="149"/>
      <c r="P30" s="149"/>
      <c r="Q30" s="149"/>
    </row>
    <row r="31" spans="14:17" ht="12">
      <c r="N31" s="149"/>
      <c r="O31" s="149"/>
      <c r="P31" s="149"/>
      <c r="Q31" s="149"/>
    </row>
    <row r="32" spans="14:17" ht="12">
      <c r="N32" s="149"/>
      <c r="O32" s="149"/>
      <c r="P32" s="149"/>
      <c r="Q32" s="149"/>
    </row>
    <row r="33" spans="14:17" ht="12">
      <c r="N33" s="149"/>
      <c r="O33" s="149"/>
      <c r="P33" s="149"/>
      <c r="Q33" s="149"/>
    </row>
    <row r="34" spans="14:17" ht="12">
      <c r="N34" s="149"/>
      <c r="O34" s="149"/>
      <c r="P34" s="149"/>
      <c r="Q34" s="149"/>
    </row>
    <row r="35" spans="14:17" ht="12">
      <c r="N35" s="149"/>
      <c r="O35" s="149"/>
      <c r="P35" s="149"/>
      <c r="Q35" s="149"/>
    </row>
    <row r="38" spans="2:6" ht="12">
      <c r="B38" s="283" t="s">
        <v>160</v>
      </c>
      <c r="C38" s="283"/>
      <c r="D38" s="283"/>
      <c r="E38" s="283"/>
      <c r="F38" s="283"/>
    </row>
    <row r="39" ht="12">
      <c r="B39" s="23" t="s">
        <v>116</v>
      </c>
    </row>
    <row r="43" spans="1:12" ht="1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1:12" ht="1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2" ht="12">
      <c r="A45" s="149"/>
      <c r="B45" s="149"/>
      <c r="C45" s="149"/>
      <c r="D45" s="149"/>
      <c r="E45" s="149">
        <v>2007</v>
      </c>
      <c r="F45" s="149">
        <v>2008</v>
      </c>
      <c r="G45" s="149">
        <v>2009</v>
      </c>
      <c r="H45" s="149">
        <v>2010</v>
      </c>
      <c r="I45" s="149">
        <v>2011</v>
      </c>
      <c r="J45" s="149">
        <v>2012</v>
      </c>
      <c r="K45" s="149" t="s">
        <v>98</v>
      </c>
      <c r="L45" s="149" t="s">
        <v>118</v>
      </c>
    </row>
    <row r="46" spans="2:14" ht="12">
      <c r="B46" s="2" t="s">
        <v>53</v>
      </c>
      <c r="C46" s="1" t="s">
        <v>46</v>
      </c>
      <c r="D46" s="2" t="s">
        <v>47</v>
      </c>
      <c r="E46" s="3">
        <v>114427.5</v>
      </c>
      <c r="F46" s="3">
        <v>102407.6</v>
      </c>
      <c r="G46" s="3">
        <v>114361.9</v>
      </c>
      <c r="H46" s="3">
        <v>103916.9</v>
      </c>
      <c r="I46" s="3">
        <v>123967</v>
      </c>
      <c r="J46" s="3">
        <v>113890.9</v>
      </c>
      <c r="K46" s="3">
        <v>108979</v>
      </c>
      <c r="L46" s="3">
        <v>127809.1</v>
      </c>
      <c r="M46" s="42"/>
      <c r="N46" s="42"/>
    </row>
    <row r="47" spans="2:12" ht="12">
      <c r="B47" s="2" t="s">
        <v>53</v>
      </c>
      <c r="C47" s="1" t="s">
        <v>49</v>
      </c>
      <c r="D47" s="2" t="s">
        <v>47</v>
      </c>
      <c r="E47" s="3">
        <v>1839.026</v>
      </c>
      <c r="F47" s="3">
        <v>1545.186</v>
      </c>
      <c r="G47" s="3">
        <v>1596.3</v>
      </c>
      <c r="H47" s="3">
        <v>1607.287</v>
      </c>
      <c r="I47" s="3">
        <v>1624.7</v>
      </c>
      <c r="J47" s="3">
        <v>1637.5</v>
      </c>
      <c r="K47" s="3">
        <v>1537.9</v>
      </c>
      <c r="L47" s="3">
        <v>1623.1</v>
      </c>
    </row>
    <row r="48" spans="2:18" ht="12">
      <c r="B48" s="2" t="s">
        <v>54</v>
      </c>
      <c r="C48" s="1" t="s">
        <v>46</v>
      </c>
      <c r="D48" s="2" t="s">
        <v>47</v>
      </c>
      <c r="E48" s="3">
        <v>63558.1</v>
      </c>
      <c r="F48" s="3">
        <v>61461</v>
      </c>
      <c r="G48" s="3">
        <v>62538.8</v>
      </c>
      <c r="H48" s="3">
        <v>56130</v>
      </c>
      <c r="I48" s="3">
        <v>62575.1</v>
      </c>
      <c r="J48" s="3">
        <v>53768.7</v>
      </c>
      <c r="K48" s="3">
        <v>53967.3</v>
      </c>
      <c r="L48" s="3">
        <v>59952.1</v>
      </c>
      <c r="M48" s="149"/>
      <c r="N48" s="149"/>
      <c r="O48" s="149"/>
      <c r="P48" s="149"/>
      <c r="Q48" s="149"/>
      <c r="R48" s="149"/>
    </row>
    <row r="49" spans="2:18" ht="12">
      <c r="B49" s="2" t="s">
        <v>54</v>
      </c>
      <c r="C49" s="1" t="s">
        <v>49</v>
      </c>
      <c r="D49" s="2" t="s">
        <v>47</v>
      </c>
      <c r="E49" s="3">
        <v>2182.808</v>
      </c>
      <c r="F49" s="3">
        <v>2112.335</v>
      </c>
      <c r="G49" s="3">
        <v>2061.68</v>
      </c>
      <c r="H49" s="3">
        <v>1890.409</v>
      </c>
      <c r="I49" s="3">
        <v>1914.8</v>
      </c>
      <c r="J49" s="3">
        <v>1787.2</v>
      </c>
      <c r="K49" s="3">
        <v>1744.5</v>
      </c>
      <c r="L49" s="3">
        <v>1682.6</v>
      </c>
      <c r="M49" s="149"/>
      <c r="N49" s="149"/>
      <c r="O49" s="149"/>
      <c r="P49" s="149"/>
      <c r="Q49" s="149"/>
      <c r="R49" s="149"/>
    </row>
    <row r="50" spans="13:18" ht="12">
      <c r="M50" s="149"/>
      <c r="N50" s="149"/>
      <c r="O50" s="149"/>
      <c r="P50" s="149"/>
      <c r="Q50" s="149"/>
      <c r="R50" s="149"/>
    </row>
    <row r="51" spans="13:18" ht="12">
      <c r="M51" s="149"/>
      <c r="N51" s="149"/>
      <c r="O51" s="149"/>
      <c r="P51" s="149"/>
      <c r="Q51" s="149"/>
      <c r="R51" s="149"/>
    </row>
    <row r="52" spans="5:18" ht="12">
      <c r="E52" s="27">
        <v>2007</v>
      </c>
      <c r="F52" s="27">
        <v>2008</v>
      </c>
      <c r="G52" s="27">
        <v>2009</v>
      </c>
      <c r="H52" s="27">
        <v>2010</v>
      </c>
      <c r="I52" s="41">
        <v>2011</v>
      </c>
      <c r="J52" s="41">
        <v>2012</v>
      </c>
      <c r="K52" s="41">
        <v>2013</v>
      </c>
      <c r="L52" s="41">
        <v>2014</v>
      </c>
      <c r="M52" s="149"/>
      <c r="N52" s="149"/>
      <c r="O52" s="149"/>
      <c r="P52" s="149"/>
      <c r="Q52" s="149"/>
      <c r="R52" s="149"/>
    </row>
    <row r="53" spans="1:18" ht="12">
      <c r="A53" s="2" t="s">
        <v>47</v>
      </c>
      <c r="B53" s="2" t="s">
        <v>53</v>
      </c>
      <c r="C53" s="1" t="s">
        <v>46</v>
      </c>
      <c r="D53" s="27" t="s">
        <v>55</v>
      </c>
      <c r="E53" s="3">
        <v>100</v>
      </c>
      <c r="F53" s="3">
        <v>89.49561949706147</v>
      </c>
      <c r="G53" s="3">
        <v>99.94267112363723</v>
      </c>
      <c r="H53" s="3">
        <v>90.8146206113041</v>
      </c>
      <c r="I53" s="3">
        <v>108.33671975705141</v>
      </c>
      <c r="J53" s="3">
        <v>99.53105678267899</v>
      </c>
      <c r="K53" s="3">
        <v>95.23846977343733</v>
      </c>
      <c r="L53" s="3">
        <v>111.69439164536496</v>
      </c>
      <c r="M53" s="149"/>
      <c r="N53" s="149"/>
      <c r="O53" s="149"/>
      <c r="P53" s="149"/>
      <c r="Q53" s="149"/>
      <c r="R53" s="149"/>
    </row>
    <row r="54" spans="1:18" ht="12">
      <c r="A54" s="2" t="s">
        <v>47</v>
      </c>
      <c r="B54" s="2" t="s">
        <v>53</v>
      </c>
      <c r="C54" s="1" t="s">
        <v>49</v>
      </c>
      <c r="D54" s="27" t="s">
        <v>56</v>
      </c>
      <c r="E54" s="3">
        <v>100</v>
      </c>
      <c r="F54" s="3">
        <v>84.02197685078949</v>
      </c>
      <c r="G54" s="3">
        <v>86.8013829059513</v>
      </c>
      <c r="H54" s="3">
        <v>87.39881872251942</v>
      </c>
      <c r="I54" s="3">
        <v>88.34567863640862</v>
      </c>
      <c r="J54" s="3">
        <v>89.04169924731896</v>
      </c>
      <c r="K54" s="3">
        <v>83.62578886867288</v>
      </c>
      <c r="L54" s="3">
        <v>88.25867606004482</v>
      </c>
      <c r="M54" s="149"/>
      <c r="N54" s="149"/>
      <c r="O54" s="149"/>
      <c r="P54" s="149"/>
      <c r="Q54" s="149"/>
      <c r="R54" s="149"/>
    </row>
    <row r="55" spans="1:18" ht="12">
      <c r="A55" s="2" t="s">
        <v>47</v>
      </c>
      <c r="B55" s="2" t="s">
        <v>54</v>
      </c>
      <c r="C55" s="1" t="s">
        <v>46</v>
      </c>
      <c r="D55" s="27" t="s">
        <v>57</v>
      </c>
      <c r="E55" s="3">
        <v>100</v>
      </c>
      <c r="F55" s="3">
        <v>96.70049922826517</v>
      </c>
      <c r="G55" s="3">
        <v>98.3962704989608</v>
      </c>
      <c r="H55" s="3">
        <v>88.31289796265149</v>
      </c>
      <c r="I55" s="3">
        <v>98.45338359705529</v>
      </c>
      <c r="J55" s="3">
        <v>84.59771453205806</v>
      </c>
      <c r="K55" s="3">
        <v>84.91018453981476</v>
      </c>
      <c r="L55" s="3">
        <v>94.32645091656295</v>
      </c>
      <c r="M55" s="149"/>
      <c r="N55" s="149"/>
      <c r="O55" s="149"/>
      <c r="P55" s="149"/>
      <c r="Q55" s="149"/>
      <c r="R55" s="149"/>
    </row>
    <row r="56" spans="1:18" ht="12">
      <c r="A56" s="2" t="s">
        <v>47</v>
      </c>
      <c r="B56" s="2" t="s">
        <v>54</v>
      </c>
      <c r="C56" s="1" t="s">
        <v>49</v>
      </c>
      <c r="D56" s="27" t="s">
        <v>58</v>
      </c>
      <c r="E56" s="3">
        <v>100</v>
      </c>
      <c r="F56" s="3">
        <v>96.77145218452561</v>
      </c>
      <c r="G56" s="3">
        <v>94.45081747913696</v>
      </c>
      <c r="H56" s="3">
        <v>86.60445627833506</v>
      </c>
      <c r="I56" s="3">
        <v>87.72187017822914</v>
      </c>
      <c r="J56" s="3">
        <v>81.87618883566489</v>
      </c>
      <c r="K56" s="3">
        <v>79.91999296319237</v>
      </c>
      <c r="L56" s="3">
        <v>77.0841961363528</v>
      </c>
      <c r="M56" s="149"/>
      <c r="N56" s="149"/>
      <c r="O56" s="149"/>
      <c r="P56" s="149"/>
      <c r="Q56" s="149"/>
      <c r="R56" s="149"/>
    </row>
    <row r="57" spans="13:18" ht="12">
      <c r="M57" s="149"/>
      <c r="N57" s="149"/>
      <c r="O57" s="149"/>
      <c r="P57" s="149"/>
      <c r="Q57" s="149"/>
      <c r="R57" s="149"/>
    </row>
    <row r="58" spans="1:18" ht="12">
      <c r="A58" s="41" t="s">
        <v>128</v>
      </c>
      <c r="M58" s="149"/>
      <c r="N58" s="149"/>
      <c r="O58" s="149"/>
      <c r="P58" s="149"/>
      <c r="Q58" s="149"/>
      <c r="R58" s="149"/>
    </row>
    <row r="59" spans="13:18" ht="12">
      <c r="M59" s="149"/>
      <c r="N59" s="149"/>
      <c r="O59" s="149"/>
      <c r="P59" s="149"/>
      <c r="Q59" s="149"/>
      <c r="R59" s="149"/>
    </row>
    <row r="60" spans="13:18" ht="12">
      <c r="M60" s="149"/>
      <c r="N60" s="149"/>
      <c r="O60" s="149"/>
      <c r="P60" s="149"/>
      <c r="Q60" s="149"/>
      <c r="R60" s="149"/>
    </row>
    <row r="61" spans="13:18" ht="12">
      <c r="M61" s="149"/>
      <c r="N61" s="149"/>
      <c r="O61" s="149"/>
      <c r="P61" s="149"/>
      <c r="Q61" s="149"/>
      <c r="R61" s="149"/>
    </row>
    <row r="62" spans="13:18" ht="12">
      <c r="M62" s="149"/>
      <c r="N62" s="149"/>
      <c r="O62" s="149"/>
      <c r="P62" s="149"/>
      <c r="Q62" s="149"/>
      <c r="R62" s="149"/>
    </row>
    <row r="63" spans="1:18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</row>
    <row r="64" spans="1:18" ht="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1:18" ht="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1:18" ht="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1:18" ht="1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1:18" ht="1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1:18" ht="1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1:18" ht="1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1:18" ht="1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1:18" ht="1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2" ht="1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</row>
    <row r="75" spans="1:12" ht="1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</row>
  </sheetData>
  <sheetProtection/>
  <mergeCells count="1">
    <mergeCell ref="B38:F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91"/>
  <sheetViews>
    <sheetView showGridLines="0" zoomScalePageLayoutView="0" workbookViewId="0" topLeftCell="A1">
      <selection activeCell="R41" sqref="R41"/>
    </sheetView>
  </sheetViews>
  <sheetFormatPr defaultColWidth="8.8515625" defaultRowHeight="15"/>
  <cols>
    <col min="1" max="1" width="8.8515625" style="41" customWidth="1"/>
    <col min="2" max="2" width="16.7109375" style="41" customWidth="1"/>
    <col min="3" max="3" width="14.28125" style="41" customWidth="1"/>
    <col min="4" max="4" width="2.8515625" style="41" customWidth="1"/>
    <col min="5" max="5" width="14.28125" style="41" customWidth="1"/>
    <col min="6" max="6" width="2.8515625" style="41" customWidth="1"/>
    <col min="7" max="7" width="14.28125" style="41" customWidth="1"/>
    <col min="8" max="8" width="2.140625" style="41" customWidth="1"/>
    <col min="9" max="9" width="14.28125" style="41" customWidth="1"/>
    <col min="10" max="10" width="2.8515625" style="41" customWidth="1"/>
    <col min="11" max="11" width="14.28125" style="41" customWidth="1"/>
    <col min="12" max="12" width="2.140625" style="41" customWidth="1"/>
    <col min="13" max="13" width="14.28125" style="41" customWidth="1"/>
    <col min="14" max="14" width="2.8515625" style="41" customWidth="1"/>
    <col min="15" max="16384" width="8.8515625" style="41" customWidth="1"/>
  </cols>
  <sheetData>
    <row r="1" spans="19:31" ht="15">
      <c r="S1" s="109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2:34" ht="15">
      <c r="B2" s="24" t="s">
        <v>132</v>
      </c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</row>
    <row r="3" spans="18:38" ht="12"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1"/>
      <c r="AJ3" s="11"/>
      <c r="AK3" s="11"/>
      <c r="AL3" s="11"/>
    </row>
    <row r="4" spans="18:38" ht="12"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1"/>
      <c r="AJ4" s="11"/>
      <c r="AK4" s="11"/>
      <c r="AL4" s="11"/>
    </row>
    <row r="5" spans="2:38" ht="22.5" customHeight="1">
      <c r="B5" s="19"/>
      <c r="C5" s="290" t="s">
        <v>90</v>
      </c>
      <c r="D5" s="291"/>
      <c r="E5" s="291"/>
      <c r="F5" s="292"/>
      <c r="G5" s="284" t="s">
        <v>60</v>
      </c>
      <c r="H5" s="284"/>
      <c r="I5" s="284"/>
      <c r="J5" s="284"/>
      <c r="K5" s="285" t="s">
        <v>61</v>
      </c>
      <c r="L5" s="284"/>
      <c r="M5" s="284"/>
      <c r="N5" s="284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1"/>
      <c r="AJ5" s="11"/>
      <c r="AK5" s="11"/>
      <c r="AL5" s="11"/>
    </row>
    <row r="6" spans="2:38" ht="45" customHeight="1">
      <c r="B6" s="7"/>
      <c r="C6" s="286" t="s">
        <v>93</v>
      </c>
      <c r="D6" s="287"/>
      <c r="E6" s="258" t="s">
        <v>94</v>
      </c>
      <c r="F6" s="288"/>
      <c r="G6" s="287" t="s">
        <v>93</v>
      </c>
      <c r="H6" s="287"/>
      <c r="I6" s="258" t="s">
        <v>94</v>
      </c>
      <c r="J6" s="258"/>
      <c r="K6" s="289" t="s">
        <v>93</v>
      </c>
      <c r="L6" s="287"/>
      <c r="M6" s="258" t="s">
        <v>94</v>
      </c>
      <c r="N6" s="258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1"/>
      <c r="AJ6" s="11"/>
      <c r="AK6" s="11"/>
      <c r="AL6" s="11"/>
    </row>
    <row r="7" spans="2:38" ht="12">
      <c r="B7" s="9" t="s">
        <v>62</v>
      </c>
      <c r="C7" s="173">
        <v>3246</v>
      </c>
      <c r="D7" s="90"/>
      <c r="E7" s="72">
        <v>1524.7</v>
      </c>
      <c r="F7" s="177"/>
      <c r="G7" s="72">
        <v>1283.7</v>
      </c>
      <c r="H7" s="72"/>
      <c r="I7" s="72">
        <v>484.69999999999993</v>
      </c>
      <c r="J7" s="72"/>
      <c r="K7" s="72">
        <v>1275.3000000000002</v>
      </c>
      <c r="L7" s="72"/>
      <c r="M7" s="72">
        <v>396.90000000000003</v>
      </c>
      <c r="N7" s="90"/>
      <c r="O7" s="136"/>
      <c r="P7" s="136"/>
      <c r="Q7" s="136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1"/>
      <c r="AJ7" s="11"/>
      <c r="AK7" s="11"/>
      <c r="AL7" s="11"/>
    </row>
    <row r="8" spans="2:34" s="11" customFormat="1" ht="12">
      <c r="B8" s="5" t="s">
        <v>12</v>
      </c>
      <c r="C8" s="174" t="s">
        <v>86</v>
      </c>
      <c r="D8" s="91" t="s">
        <v>107</v>
      </c>
      <c r="E8" s="92">
        <v>2</v>
      </c>
      <c r="F8" s="178"/>
      <c r="G8" s="92">
        <v>0</v>
      </c>
      <c r="H8" s="91" t="s">
        <v>107</v>
      </c>
      <c r="I8" s="92">
        <v>0.6</v>
      </c>
      <c r="J8" s="91" t="s">
        <v>11</v>
      </c>
      <c r="K8" s="74">
        <v>0</v>
      </c>
      <c r="L8" s="91" t="s">
        <v>107</v>
      </c>
      <c r="M8" s="92">
        <v>0.6</v>
      </c>
      <c r="N8" s="91" t="s">
        <v>11</v>
      </c>
      <c r="O8" s="136"/>
      <c r="P8" s="136"/>
      <c r="Q8" s="136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2:34" s="11" customFormat="1" ht="12">
      <c r="B9" s="10" t="s">
        <v>13</v>
      </c>
      <c r="C9" s="175">
        <v>3</v>
      </c>
      <c r="D9" s="93" t="s">
        <v>11</v>
      </c>
      <c r="E9" s="56">
        <v>2.3</v>
      </c>
      <c r="F9" s="179"/>
      <c r="G9" s="56">
        <v>1.5</v>
      </c>
      <c r="H9" s="93" t="s">
        <v>11</v>
      </c>
      <c r="I9" s="56">
        <v>0.9</v>
      </c>
      <c r="J9" s="93" t="s">
        <v>11</v>
      </c>
      <c r="K9" s="76">
        <v>0.9</v>
      </c>
      <c r="L9" s="93" t="s">
        <v>11</v>
      </c>
      <c r="M9" s="56">
        <v>0.9</v>
      </c>
      <c r="N9" s="93" t="s">
        <v>11</v>
      </c>
      <c r="O9" s="136"/>
      <c r="P9" s="136"/>
      <c r="Q9" s="136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2:34" s="11" customFormat="1" ht="12">
      <c r="B10" s="10" t="s">
        <v>14</v>
      </c>
      <c r="C10" s="175">
        <v>53.8</v>
      </c>
      <c r="D10" s="93" t="s">
        <v>11</v>
      </c>
      <c r="E10" s="56">
        <v>20.2</v>
      </c>
      <c r="F10" s="179"/>
      <c r="G10" s="56">
        <v>42.7</v>
      </c>
      <c r="H10" s="93" t="s">
        <v>11</v>
      </c>
      <c r="I10" s="56">
        <v>14.4</v>
      </c>
      <c r="J10" s="93" t="s">
        <v>11</v>
      </c>
      <c r="K10" s="76">
        <v>0</v>
      </c>
      <c r="L10" s="93" t="s">
        <v>107</v>
      </c>
      <c r="M10" s="56">
        <v>0</v>
      </c>
      <c r="N10" s="93" t="s">
        <v>107</v>
      </c>
      <c r="O10" s="136"/>
      <c r="P10" s="136"/>
      <c r="Q10" s="136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2:34" s="11" customFormat="1" ht="12">
      <c r="B11" s="10" t="s">
        <v>15</v>
      </c>
      <c r="C11" s="175">
        <v>33.2</v>
      </c>
      <c r="D11" s="93" t="s">
        <v>11</v>
      </c>
      <c r="E11" s="56">
        <v>8.4</v>
      </c>
      <c r="F11" s="179"/>
      <c r="G11" s="56">
        <v>17</v>
      </c>
      <c r="H11" s="93" t="s">
        <v>11</v>
      </c>
      <c r="I11" s="56">
        <v>4.2</v>
      </c>
      <c r="J11" s="93" t="s">
        <v>11</v>
      </c>
      <c r="K11" s="76">
        <v>16.2</v>
      </c>
      <c r="L11" s="93" t="s">
        <v>11</v>
      </c>
      <c r="M11" s="56">
        <v>4.2</v>
      </c>
      <c r="N11" s="93" t="s">
        <v>11</v>
      </c>
      <c r="O11" s="136"/>
      <c r="P11" s="136"/>
      <c r="Q11" s="136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2:34" s="11" customFormat="1" ht="12">
      <c r="B12" s="10" t="s">
        <v>63</v>
      </c>
      <c r="C12" s="175">
        <v>283.7</v>
      </c>
      <c r="D12" s="93" t="s">
        <v>11</v>
      </c>
      <c r="E12" s="56">
        <v>92.4</v>
      </c>
      <c r="F12" s="179"/>
      <c r="G12" s="56">
        <v>155.3</v>
      </c>
      <c r="H12" s="93" t="s">
        <v>11</v>
      </c>
      <c r="I12" s="56">
        <v>41.7</v>
      </c>
      <c r="J12" s="93" t="s">
        <v>11</v>
      </c>
      <c r="K12" s="76">
        <v>87.6</v>
      </c>
      <c r="L12" s="93" t="s">
        <v>11</v>
      </c>
      <c r="M12" s="56">
        <v>20.5</v>
      </c>
      <c r="N12" s="93" t="s">
        <v>11</v>
      </c>
      <c r="O12" s="136"/>
      <c r="P12" s="136"/>
      <c r="Q12" s="136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2:34" s="11" customFormat="1" ht="12">
      <c r="B13" s="10" t="s">
        <v>161</v>
      </c>
      <c r="C13" s="175">
        <v>39.5</v>
      </c>
      <c r="D13" s="93" t="s">
        <v>87</v>
      </c>
      <c r="E13" s="56">
        <v>19.1</v>
      </c>
      <c r="F13" s="179"/>
      <c r="G13" s="56">
        <v>30.8</v>
      </c>
      <c r="H13" s="93" t="s">
        <v>87</v>
      </c>
      <c r="I13" s="56">
        <v>13.2</v>
      </c>
      <c r="J13" s="93" t="s">
        <v>11</v>
      </c>
      <c r="K13" s="76">
        <v>0.6</v>
      </c>
      <c r="L13" s="93" t="s">
        <v>107</v>
      </c>
      <c r="M13" s="56">
        <v>0.4</v>
      </c>
      <c r="N13" s="93" t="s">
        <v>11</v>
      </c>
      <c r="O13" s="136"/>
      <c r="P13" s="136"/>
      <c r="Q13" s="136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2:34" s="11" customFormat="1" ht="12">
      <c r="B14" s="10" t="s">
        <v>18</v>
      </c>
      <c r="C14" s="175">
        <v>20.6</v>
      </c>
      <c r="D14" s="93" t="s">
        <v>11</v>
      </c>
      <c r="E14" s="56">
        <v>3.5</v>
      </c>
      <c r="F14" s="179"/>
      <c r="G14" s="56">
        <v>3</v>
      </c>
      <c r="H14" s="93" t="s">
        <v>11</v>
      </c>
      <c r="I14" s="56">
        <v>0.6</v>
      </c>
      <c r="J14" s="93" t="s">
        <v>11</v>
      </c>
      <c r="K14" s="76">
        <v>17.6</v>
      </c>
      <c r="L14" s="93" t="s">
        <v>11</v>
      </c>
      <c r="M14" s="56">
        <v>2.9</v>
      </c>
      <c r="N14" s="93" t="s">
        <v>11</v>
      </c>
      <c r="O14" s="136"/>
      <c r="P14" s="136"/>
      <c r="Q14" s="136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2:34" s="11" customFormat="1" ht="12">
      <c r="B15" s="10" t="s">
        <v>19</v>
      </c>
      <c r="C15" s="175">
        <v>55.1</v>
      </c>
      <c r="D15" s="93" t="s">
        <v>11</v>
      </c>
      <c r="E15" s="56">
        <v>30.400000000000002</v>
      </c>
      <c r="F15" s="179"/>
      <c r="G15" s="56">
        <v>1.8</v>
      </c>
      <c r="H15" s="93" t="s">
        <v>11</v>
      </c>
      <c r="I15" s="56">
        <v>0.9</v>
      </c>
      <c r="J15" s="93" t="s">
        <v>11</v>
      </c>
      <c r="K15" s="76">
        <v>2.4</v>
      </c>
      <c r="L15" s="93" t="s">
        <v>11</v>
      </c>
      <c r="M15" s="56">
        <v>1.1</v>
      </c>
      <c r="N15" s="93" t="s">
        <v>11</v>
      </c>
      <c r="O15" s="136"/>
      <c r="P15" s="136"/>
      <c r="Q15" s="136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2:34" s="11" customFormat="1" ht="12">
      <c r="B16" s="10" t="s">
        <v>20</v>
      </c>
      <c r="C16" s="175">
        <v>152.3</v>
      </c>
      <c r="D16" s="93" t="s">
        <v>11</v>
      </c>
      <c r="E16" s="56">
        <v>432.2</v>
      </c>
      <c r="F16" s="179"/>
      <c r="G16" s="56">
        <v>113.5</v>
      </c>
      <c r="H16" s="93" t="s">
        <v>11</v>
      </c>
      <c r="I16" s="56">
        <v>129.1</v>
      </c>
      <c r="J16" s="93" t="s">
        <v>11</v>
      </c>
      <c r="K16" s="76">
        <v>35.7</v>
      </c>
      <c r="L16" s="93" t="s">
        <v>11</v>
      </c>
      <c r="M16" s="56">
        <v>22.8</v>
      </c>
      <c r="N16" s="93" t="s">
        <v>11</v>
      </c>
      <c r="O16" s="136"/>
      <c r="P16" s="136"/>
      <c r="Q16" s="136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2:34" s="11" customFormat="1" ht="12">
      <c r="B17" s="10" t="s">
        <v>21</v>
      </c>
      <c r="C17" s="175">
        <v>863.9</v>
      </c>
      <c r="D17" s="93" t="s">
        <v>11</v>
      </c>
      <c r="E17" s="56">
        <v>245.5</v>
      </c>
      <c r="F17" s="179"/>
      <c r="G17" s="56">
        <v>526.9</v>
      </c>
      <c r="H17" s="93" t="s">
        <v>11</v>
      </c>
      <c r="I17" s="56">
        <v>139.3</v>
      </c>
      <c r="J17" s="93" t="s">
        <v>11</v>
      </c>
      <c r="K17" s="76">
        <v>278.7</v>
      </c>
      <c r="L17" s="93" t="s">
        <v>11</v>
      </c>
      <c r="M17" s="56">
        <v>74.9</v>
      </c>
      <c r="N17" s="93" t="s">
        <v>11</v>
      </c>
      <c r="O17" s="136"/>
      <c r="P17" s="136"/>
      <c r="Q17" s="136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2:34" s="11" customFormat="1" ht="12">
      <c r="B18" s="12" t="s">
        <v>40</v>
      </c>
      <c r="C18" s="175">
        <v>3.4</v>
      </c>
      <c r="D18" s="93" t="s">
        <v>11</v>
      </c>
      <c r="E18" s="56">
        <v>2.4</v>
      </c>
      <c r="F18" s="179"/>
      <c r="G18" s="56">
        <v>1.4</v>
      </c>
      <c r="H18" s="93" t="s">
        <v>11</v>
      </c>
      <c r="I18" s="56">
        <v>0.7</v>
      </c>
      <c r="J18" s="93" t="s">
        <v>11</v>
      </c>
      <c r="K18" s="76">
        <v>1.3</v>
      </c>
      <c r="L18" s="93" t="s">
        <v>11</v>
      </c>
      <c r="M18" s="56">
        <v>1.5</v>
      </c>
      <c r="N18" s="93" t="s">
        <v>11</v>
      </c>
      <c r="O18" s="136"/>
      <c r="P18" s="136"/>
      <c r="Q18" s="136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2:34" s="11" customFormat="1" ht="12">
      <c r="B19" s="10" t="s">
        <v>22</v>
      </c>
      <c r="C19" s="175">
        <v>123.8</v>
      </c>
      <c r="D19" s="93" t="s">
        <v>11</v>
      </c>
      <c r="E19" s="56">
        <v>67.4</v>
      </c>
      <c r="F19" s="179"/>
      <c r="G19" s="56">
        <v>22.8</v>
      </c>
      <c r="H19" s="93" t="s">
        <v>11</v>
      </c>
      <c r="I19" s="56">
        <v>10</v>
      </c>
      <c r="J19" s="93" t="s">
        <v>11</v>
      </c>
      <c r="K19" s="76">
        <v>137.1</v>
      </c>
      <c r="L19" s="93" t="s">
        <v>11</v>
      </c>
      <c r="M19" s="56">
        <v>57.7</v>
      </c>
      <c r="N19" s="93" t="s">
        <v>11</v>
      </c>
      <c r="O19" s="136"/>
      <c r="P19" s="136"/>
      <c r="Q19" s="136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2:34" s="11" customFormat="1" ht="12">
      <c r="B20" s="10" t="s">
        <v>23</v>
      </c>
      <c r="C20" s="175">
        <v>0.2</v>
      </c>
      <c r="D20" s="93" t="s">
        <v>11</v>
      </c>
      <c r="E20" s="56">
        <v>0.2</v>
      </c>
      <c r="F20" s="179"/>
      <c r="G20" s="56">
        <v>0.1</v>
      </c>
      <c r="H20" s="93" t="s">
        <v>11</v>
      </c>
      <c r="I20" s="56">
        <v>0.1</v>
      </c>
      <c r="J20" s="93" t="s">
        <v>11</v>
      </c>
      <c r="K20" s="76">
        <v>0.6</v>
      </c>
      <c r="L20" s="93" t="s">
        <v>11</v>
      </c>
      <c r="M20" s="56">
        <v>0.1</v>
      </c>
      <c r="N20" s="93" t="s">
        <v>11</v>
      </c>
      <c r="O20" s="136"/>
      <c r="P20" s="136"/>
      <c r="Q20" s="136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2:34" s="11" customFormat="1" ht="12">
      <c r="B21" s="10" t="s">
        <v>24</v>
      </c>
      <c r="C21" s="175">
        <v>33.4</v>
      </c>
      <c r="D21" s="93" t="s">
        <v>11</v>
      </c>
      <c r="E21" s="56">
        <v>11.7</v>
      </c>
      <c r="F21" s="179"/>
      <c r="G21" s="56">
        <v>8.9</v>
      </c>
      <c r="H21" s="93" t="s">
        <v>11</v>
      </c>
      <c r="I21" s="56">
        <v>2.9</v>
      </c>
      <c r="J21" s="93" t="s">
        <v>11</v>
      </c>
      <c r="K21" s="76">
        <v>23.6</v>
      </c>
      <c r="L21" s="93" t="s">
        <v>11</v>
      </c>
      <c r="M21" s="56">
        <v>8.3</v>
      </c>
      <c r="N21" s="93" t="s">
        <v>11</v>
      </c>
      <c r="O21" s="136"/>
      <c r="P21" s="136"/>
      <c r="Q21" s="136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2:34" s="11" customFormat="1" ht="12">
      <c r="B22" s="10" t="s">
        <v>25</v>
      </c>
      <c r="C22" s="175">
        <v>200.9</v>
      </c>
      <c r="D22" s="93" t="s">
        <v>11</v>
      </c>
      <c r="E22" s="56">
        <v>81.5</v>
      </c>
      <c r="F22" s="179"/>
      <c r="G22" s="56">
        <v>29.6</v>
      </c>
      <c r="H22" s="93" t="s">
        <v>11</v>
      </c>
      <c r="I22" s="56">
        <v>11.7</v>
      </c>
      <c r="J22" s="93" t="s">
        <v>11</v>
      </c>
      <c r="K22" s="76">
        <v>62.5</v>
      </c>
      <c r="L22" s="93" t="s">
        <v>11</v>
      </c>
      <c r="M22" s="56">
        <v>21.7</v>
      </c>
      <c r="N22" s="93" t="s">
        <v>11</v>
      </c>
      <c r="O22" s="136"/>
      <c r="P22" s="136"/>
      <c r="Q22" s="136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2:34" s="11" customFormat="1" ht="12">
      <c r="B23" s="10" t="s">
        <v>26</v>
      </c>
      <c r="C23" s="175">
        <v>1.1</v>
      </c>
      <c r="D23" s="93" t="s">
        <v>11</v>
      </c>
      <c r="E23" s="56">
        <v>0.4</v>
      </c>
      <c r="F23" s="179"/>
      <c r="G23" s="56">
        <v>0.8</v>
      </c>
      <c r="H23" s="93" t="s">
        <v>11</v>
      </c>
      <c r="I23" s="56">
        <v>0.3</v>
      </c>
      <c r="J23" s="93" t="s">
        <v>11</v>
      </c>
      <c r="K23" s="76">
        <v>0.3</v>
      </c>
      <c r="L23" s="93" t="s">
        <v>11</v>
      </c>
      <c r="M23" s="56">
        <v>0.1</v>
      </c>
      <c r="N23" s="93" t="s">
        <v>11</v>
      </c>
      <c r="O23" s="136"/>
      <c r="P23" s="136"/>
      <c r="Q23" s="136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2:34" s="11" customFormat="1" ht="12">
      <c r="B24" s="10" t="s">
        <v>27</v>
      </c>
      <c r="C24" s="175">
        <v>51.7</v>
      </c>
      <c r="D24" s="93" t="s">
        <v>11</v>
      </c>
      <c r="E24" s="56">
        <v>22.8</v>
      </c>
      <c r="F24" s="179"/>
      <c r="G24" s="56">
        <v>50.1</v>
      </c>
      <c r="H24" s="93" t="s">
        <v>11</v>
      </c>
      <c r="I24" s="56">
        <v>20</v>
      </c>
      <c r="J24" s="93" t="s">
        <v>11</v>
      </c>
      <c r="K24" s="76">
        <v>1.4</v>
      </c>
      <c r="L24" s="93" t="s">
        <v>11</v>
      </c>
      <c r="M24" s="56">
        <v>0.9</v>
      </c>
      <c r="N24" s="93" t="s">
        <v>11</v>
      </c>
      <c r="O24" s="136"/>
      <c r="P24" s="136"/>
      <c r="Q24" s="136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2:34" s="11" customFormat="1" ht="12">
      <c r="B25" s="10" t="s">
        <v>28</v>
      </c>
      <c r="C25" s="175" t="s">
        <v>86</v>
      </c>
      <c r="D25" s="93" t="s">
        <v>106</v>
      </c>
      <c r="E25" s="56" t="s">
        <v>86</v>
      </c>
      <c r="F25" s="179" t="s">
        <v>106</v>
      </c>
      <c r="G25" s="56" t="s">
        <v>86</v>
      </c>
      <c r="H25" s="93" t="s">
        <v>106</v>
      </c>
      <c r="I25" s="56" t="s">
        <v>86</v>
      </c>
      <c r="J25" s="93" t="s">
        <v>106</v>
      </c>
      <c r="K25" s="76" t="s">
        <v>86</v>
      </c>
      <c r="L25" s="93" t="s">
        <v>106</v>
      </c>
      <c r="M25" s="56" t="s">
        <v>86</v>
      </c>
      <c r="N25" s="93" t="s">
        <v>106</v>
      </c>
      <c r="O25" s="136"/>
      <c r="P25" s="136"/>
      <c r="Q25" s="136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2:34" s="11" customFormat="1" ht="12">
      <c r="B26" s="10" t="s">
        <v>30</v>
      </c>
      <c r="C26" s="175" t="s">
        <v>86</v>
      </c>
      <c r="D26" s="93" t="s">
        <v>11</v>
      </c>
      <c r="E26" s="56">
        <v>2.9</v>
      </c>
      <c r="F26" s="179"/>
      <c r="G26" s="56">
        <v>0</v>
      </c>
      <c r="H26" s="93" t="s">
        <v>11</v>
      </c>
      <c r="I26" s="56">
        <v>0.2</v>
      </c>
      <c r="J26" s="93" t="s">
        <v>11</v>
      </c>
      <c r="K26" s="76">
        <v>0</v>
      </c>
      <c r="L26" s="93" t="s">
        <v>11</v>
      </c>
      <c r="M26" s="56">
        <v>0.5</v>
      </c>
      <c r="N26" s="93" t="s">
        <v>11</v>
      </c>
      <c r="O26" s="136"/>
      <c r="P26" s="136"/>
      <c r="Q26" s="136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</row>
    <row r="27" spans="2:34" s="11" customFormat="1" ht="12">
      <c r="B27" s="10" t="s">
        <v>31</v>
      </c>
      <c r="C27" s="175">
        <v>50.9</v>
      </c>
      <c r="D27" s="93" t="s">
        <v>11</v>
      </c>
      <c r="E27" s="56">
        <v>19.8</v>
      </c>
      <c r="F27" s="179"/>
      <c r="G27" s="56">
        <v>17.4</v>
      </c>
      <c r="H27" s="93" t="s">
        <v>11</v>
      </c>
      <c r="I27" s="56">
        <v>6.9</v>
      </c>
      <c r="J27" s="93" t="s">
        <v>11</v>
      </c>
      <c r="K27" s="76">
        <v>21.5</v>
      </c>
      <c r="L27" s="93" t="s">
        <v>11</v>
      </c>
      <c r="M27" s="56">
        <v>7.7</v>
      </c>
      <c r="N27" s="93" t="s">
        <v>11</v>
      </c>
      <c r="O27" s="136"/>
      <c r="P27" s="136"/>
      <c r="Q27" s="136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</row>
    <row r="28" spans="2:34" s="11" customFormat="1" ht="12">
      <c r="B28" s="10" t="s">
        <v>32</v>
      </c>
      <c r="C28" s="175">
        <v>467.2</v>
      </c>
      <c r="D28" s="93" t="s">
        <v>11</v>
      </c>
      <c r="E28" s="56">
        <v>205.3</v>
      </c>
      <c r="F28" s="179"/>
      <c r="G28" s="56">
        <v>9.7</v>
      </c>
      <c r="H28" s="93" t="s">
        <v>11</v>
      </c>
      <c r="I28" s="56">
        <v>4.2</v>
      </c>
      <c r="J28" s="93" t="s">
        <v>11</v>
      </c>
      <c r="K28" s="76">
        <v>37.5</v>
      </c>
      <c r="L28" s="93" t="s">
        <v>11</v>
      </c>
      <c r="M28" s="56">
        <v>13.5</v>
      </c>
      <c r="N28" s="93" t="s">
        <v>11</v>
      </c>
      <c r="O28" s="136"/>
      <c r="P28" s="136"/>
      <c r="Q28" s="136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</row>
    <row r="29" spans="2:34" s="11" customFormat="1" ht="12">
      <c r="B29" s="10" t="s">
        <v>33</v>
      </c>
      <c r="C29" s="175" t="s">
        <v>86</v>
      </c>
      <c r="D29" s="93" t="s">
        <v>107</v>
      </c>
      <c r="E29" s="56">
        <v>10.8</v>
      </c>
      <c r="F29" s="179" t="s">
        <v>107</v>
      </c>
      <c r="G29" s="56" t="s">
        <v>86</v>
      </c>
      <c r="H29" s="93" t="s">
        <v>107</v>
      </c>
      <c r="I29" s="56" t="s">
        <v>86</v>
      </c>
      <c r="J29" s="93" t="s">
        <v>107</v>
      </c>
      <c r="K29" s="76" t="s">
        <v>86</v>
      </c>
      <c r="L29" s="93" t="s">
        <v>107</v>
      </c>
      <c r="M29" s="56" t="s">
        <v>86</v>
      </c>
      <c r="N29" s="93" t="s">
        <v>107</v>
      </c>
      <c r="O29" s="136"/>
      <c r="P29" s="136"/>
      <c r="Q29" s="136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</row>
    <row r="30" spans="2:34" s="11" customFormat="1" ht="12">
      <c r="B30" s="10" t="s">
        <v>34</v>
      </c>
      <c r="C30" s="175">
        <v>71.5</v>
      </c>
      <c r="D30" s="93" t="s">
        <v>11</v>
      </c>
      <c r="E30" s="56">
        <v>49.7</v>
      </c>
      <c r="F30" s="179"/>
      <c r="G30" s="56">
        <v>50.9</v>
      </c>
      <c r="H30" s="93" t="s">
        <v>11</v>
      </c>
      <c r="I30" s="56">
        <v>27</v>
      </c>
      <c r="J30" s="93" t="s">
        <v>11</v>
      </c>
      <c r="K30" s="76">
        <v>19.7</v>
      </c>
      <c r="L30" s="93" t="s">
        <v>11</v>
      </c>
      <c r="M30" s="56">
        <v>21.9</v>
      </c>
      <c r="N30" s="93" t="s">
        <v>11</v>
      </c>
      <c r="O30" s="136"/>
      <c r="P30" s="136"/>
      <c r="Q30" s="136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</row>
    <row r="31" spans="2:34" s="11" customFormat="1" ht="12">
      <c r="B31" s="10" t="s">
        <v>35</v>
      </c>
      <c r="C31" s="175">
        <v>1.5</v>
      </c>
      <c r="D31" s="93" t="s">
        <v>11</v>
      </c>
      <c r="E31" s="56">
        <v>0.7</v>
      </c>
      <c r="F31" s="179"/>
      <c r="G31" s="56">
        <v>0.5</v>
      </c>
      <c r="H31" s="93" t="s">
        <v>11</v>
      </c>
      <c r="I31" s="56">
        <v>0.2</v>
      </c>
      <c r="J31" s="93" t="s">
        <v>11</v>
      </c>
      <c r="K31" s="76">
        <v>0.2</v>
      </c>
      <c r="L31" s="93" t="s">
        <v>11</v>
      </c>
      <c r="M31" s="56">
        <v>0.1</v>
      </c>
      <c r="N31" s="93" t="s">
        <v>11</v>
      </c>
      <c r="O31" s="136"/>
      <c r="P31" s="136"/>
      <c r="Q31" s="136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</row>
    <row r="32" spans="2:34" s="11" customFormat="1" ht="12">
      <c r="B32" s="10" t="s">
        <v>36</v>
      </c>
      <c r="C32" s="175">
        <v>14.5</v>
      </c>
      <c r="D32" s="93" t="s">
        <v>11</v>
      </c>
      <c r="E32" s="56">
        <v>6.1</v>
      </c>
      <c r="F32" s="179"/>
      <c r="G32" s="56">
        <v>12.1</v>
      </c>
      <c r="H32" s="93" t="s">
        <v>11</v>
      </c>
      <c r="I32" s="56">
        <v>4.5</v>
      </c>
      <c r="J32" s="93" t="s">
        <v>11</v>
      </c>
      <c r="K32" s="76">
        <v>0.1</v>
      </c>
      <c r="L32" s="93" t="s">
        <v>11</v>
      </c>
      <c r="M32" s="56">
        <v>0.1</v>
      </c>
      <c r="N32" s="93" t="s">
        <v>11</v>
      </c>
      <c r="O32" s="136"/>
      <c r="P32" s="136"/>
      <c r="Q32" s="136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</row>
    <row r="33" spans="2:34" s="11" customFormat="1" ht="12">
      <c r="B33" s="10" t="s">
        <v>37</v>
      </c>
      <c r="C33" s="175">
        <v>35.6</v>
      </c>
      <c r="D33" s="93" t="s">
        <v>11</v>
      </c>
      <c r="E33" s="56">
        <v>14.3</v>
      </c>
      <c r="F33" s="179"/>
      <c r="G33" s="56">
        <v>14.2</v>
      </c>
      <c r="H33" s="93" t="s">
        <v>11</v>
      </c>
      <c r="I33" s="56">
        <v>5.6</v>
      </c>
      <c r="J33" s="93" t="s">
        <v>11</v>
      </c>
      <c r="K33" s="76">
        <v>21.4</v>
      </c>
      <c r="L33" s="93" t="s">
        <v>11</v>
      </c>
      <c r="M33" s="56">
        <v>8.7</v>
      </c>
      <c r="N33" s="93" t="s">
        <v>11</v>
      </c>
      <c r="O33" s="136"/>
      <c r="P33" s="136"/>
      <c r="Q33" s="136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</row>
    <row r="34" spans="2:34" s="11" customFormat="1" ht="12">
      <c r="B34" s="10" t="s">
        <v>38</v>
      </c>
      <c r="C34" s="175">
        <v>109.2</v>
      </c>
      <c r="D34" s="93" t="s">
        <v>11</v>
      </c>
      <c r="E34" s="56">
        <v>33.7</v>
      </c>
      <c r="F34" s="179"/>
      <c r="G34" s="56">
        <v>46.7</v>
      </c>
      <c r="H34" s="93" t="s">
        <v>11</v>
      </c>
      <c r="I34" s="56">
        <v>14.5</v>
      </c>
      <c r="J34" s="93" t="s">
        <v>11</v>
      </c>
      <c r="K34" s="76">
        <v>61.4</v>
      </c>
      <c r="L34" s="93" t="s">
        <v>11</v>
      </c>
      <c r="M34" s="56">
        <v>18.8</v>
      </c>
      <c r="N34" s="93" t="s">
        <v>11</v>
      </c>
      <c r="O34" s="136"/>
      <c r="P34" s="136"/>
      <c r="Q34" s="136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</row>
    <row r="35" spans="2:34" s="11" customFormat="1" ht="12">
      <c r="B35" s="6" t="s">
        <v>39</v>
      </c>
      <c r="C35" s="176">
        <v>576</v>
      </c>
      <c r="D35" s="94" t="s">
        <v>11</v>
      </c>
      <c r="E35" s="77">
        <v>139</v>
      </c>
      <c r="F35" s="180"/>
      <c r="G35" s="77">
        <v>126</v>
      </c>
      <c r="H35" s="94" t="s">
        <v>11</v>
      </c>
      <c r="I35" s="77">
        <v>31</v>
      </c>
      <c r="J35" s="94" t="s">
        <v>11</v>
      </c>
      <c r="K35" s="79">
        <v>447</v>
      </c>
      <c r="L35" s="94" t="s">
        <v>11</v>
      </c>
      <c r="M35" s="77">
        <v>107</v>
      </c>
      <c r="N35" s="94" t="s">
        <v>11</v>
      </c>
      <c r="O35" s="136"/>
      <c r="P35" s="136"/>
      <c r="Q35" s="136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</row>
    <row r="36" spans="2:34" s="125" customFormat="1" ht="12">
      <c r="B36" s="124"/>
      <c r="C36" s="92"/>
      <c r="D36" s="91"/>
      <c r="E36" s="92"/>
      <c r="F36" s="91"/>
      <c r="G36" s="92"/>
      <c r="H36" s="91"/>
      <c r="I36" s="92"/>
      <c r="J36" s="91"/>
      <c r="K36" s="92"/>
      <c r="L36" s="91"/>
      <c r="M36" s="92"/>
      <c r="N36" s="91"/>
      <c r="O36" s="29"/>
      <c r="P36" s="29"/>
      <c r="Q36" s="2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</row>
    <row r="37" spans="2:34" s="11" customFormat="1" ht="12">
      <c r="B37" s="134" t="s">
        <v>142</v>
      </c>
      <c r="C37" s="95"/>
      <c r="D37" s="96"/>
      <c r="E37" s="95"/>
      <c r="F37" s="96"/>
      <c r="G37" s="95"/>
      <c r="H37" s="96"/>
      <c r="I37" s="95"/>
      <c r="J37" s="96"/>
      <c r="K37" s="95"/>
      <c r="L37" s="96"/>
      <c r="M37" s="95"/>
      <c r="N37" s="96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</row>
    <row r="38" spans="2:34" s="11" customFormat="1" ht="12">
      <c r="B38" s="11" t="s">
        <v>130</v>
      </c>
      <c r="C38" s="95"/>
      <c r="D38" s="96"/>
      <c r="E38" s="95"/>
      <c r="F38" s="96"/>
      <c r="G38" s="95"/>
      <c r="H38" s="96"/>
      <c r="I38" s="95"/>
      <c r="J38" s="96"/>
      <c r="K38" s="95"/>
      <c r="L38" s="96"/>
      <c r="M38" s="95"/>
      <c r="N38" s="96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</row>
    <row r="39" spans="2:31" s="11" customFormat="1" ht="15">
      <c r="B39" s="11" t="s">
        <v>131</v>
      </c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S39" s="109"/>
      <c r="T39" s="109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</row>
    <row r="40" spans="2:31" s="11" customFormat="1" ht="15">
      <c r="B40" s="14" t="s">
        <v>120</v>
      </c>
      <c r="C40" s="95"/>
      <c r="D40" s="96"/>
      <c r="E40" s="95"/>
      <c r="F40" s="96"/>
      <c r="G40" s="95"/>
      <c r="H40" s="96"/>
      <c r="I40" s="95"/>
      <c r="J40" s="96"/>
      <c r="K40" s="95"/>
      <c r="L40" s="96"/>
      <c r="M40" s="95"/>
      <c r="N40" s="96"/>
      <c r="S40" s="109"/>
      <c r="T40" s="109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2:31" s="11" customFormat="1" ht="15">
      <c r="B41" s="23" t="s">
        <v>116</v>
      </c>
      <c r="C41" s="95"/>
      <c r="D41" s="96"/>
      <c r="E41" s="95"/>
      <c r="F41" s="96"/>
      <c r="G41" s="95"/>
      <c r="H41" s="96"/>
      <c r="I41" s="95"/>
      <c r="J41" s="96"/>
      <c r="K41" s="95"/>
      <c r="L41" s="96"/>
      <c r="M41" s="95"/>
      <c r="N41" s="96"/>
      <c r="S41" s="109"/>
      <c r="T41" s="109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</row>
    <row r="42" spans="2:31" s="11" customFormat="1" ht="15">
      <c r="B42" s="59"/>
      <c r="F42" s="59"/>
      <c r="S42" s="109"/>
      <c r="T42" s="109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</row>
    <row r="43" spans="1:31" ht="15">
      <c r="A43" s="125" t="s">
        <v>155</v>
      </c>
      <c r="B43" s="60"/>
      <c r="C43" s="60"/>
      <c r="F43" s="60"/>
      <c r="G43" s="60"/>
      <c r="S43" s="109"/>
      <c r="T43" s="109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</row>
    <row r="44" spans="2:31" ht="15">
      <c r="B44" s="60"/>
      <c r="C44" s="60"/>
      <c r="S44" s="109"/>
      <c r="T44" s="109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</row>
    <row r="45" spans="2:31" ht="15">
      <c r="B45" s="60"/>
      <c r="C45" s="60"/>
      <c r="S45" s="109"/>
      <c r="T45" s="109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</row>
    <row r="46" spans="1:31" ht="1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S46" s="109"/>
      <c r="T46" s="109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</row>
    <row r="47" spans="1:31" ht="1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S47" s="109"/>
      <c r="T47" s="109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</row>
    <row r="48" spans="1:31" ht="1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S48" s="109"/>
      <c r="T48" s="109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</row>
    <row r="49" spans="1:31" ht="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S49" s="109"/>
      <c r="T49" s="109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</row>
    <row r="50" spans="1:17" ht="1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ht="1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1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ht="1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ht="1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ht="1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  <row r="56" spans="1:17" ht="1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  <row r="57" spans="1:17" ht="12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</row>
    <row r="58" spans="1:17" ht="1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</row>
    <row r="59" spans="1:17" ht="1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</row>
    <row r="60" spans="1:17" ht="1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</row>
    <row r="61" spans="1:17" ht="1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</row>
    <row r="62" spans="1:17" ht="1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</row>
    <row r="66" spans="1:17" ht="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</row>
    <row r="67" spans="1:17" ht="1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</row>
    <row r="68" spans="1:17" ht="1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</row>
    <row r="69" spans="1:17" ht="1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</row>
    <row r="70" spans="1:17" ht="1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</row>
    <row r="71" spans="1:17" ht="1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</row>
    <row r="72" spans="1:17" ht="1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</row>
    <row r="73" spans="1:17" ht="1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</row>
    <row r="74" spans="1:17" ht="1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</row>
    <row r="75" spans="1:17" ht="1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</row>
    <row r="76" spans="1:17" ht="1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ht="1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</row>
    <row r="78" spans="1:17" ht="1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</row>
    <row r="79" spans="1:17" ht="1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</row>
    <row r="80" spans="1:17" ht="1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</row>
    <row r="81" spans="1:17" ht="1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</row>
    <row r="82" spans="1:17" ht="1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</row>
    <row r="83" spans="1:17" ht="1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</row>
    <row r="84" spans="1:17" ht="1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</row>
    <row r="85" spans="1:17" ht="1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</row>
    <row r="86" spans="1:17" ht="1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</row>
    <row r="87" spans="1:17" ht="1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</row>
    <row r="88" spans="1:17" ht="1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</row>
    <row r="89" spans="1:17" ht="1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</row>
    <row r="90" spans="1:17" ht="1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</row>
    <row r="91" spans="1:17" ht="1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</row>
  </sheetData>
  <sheetProtection/>
  <mergeCells count="9">
    <mergeCell ref="M6:N6"/>
    <mergeCell ref="G5:J5"/>
    <mergeCell ref="K5:N5"/>
    <mergeCell ref="C6:D6"/>
    <mergeCell ref="E6:F6"/>
    <mergeCell ref="G6:H6"/>
    <mergeCell ref="I6:J6"/>
    <mergeCell ref="K6:L6"/>
    <mergeCell ref="C5:F5"/>
  </mergeCells>
  <conditionalFormatting sqref="C7:D7 C37:D41">
    <cfRule type="containsText" priority="12" dxfId="27" operator="containsText" stopIfTrue="1" text="c">
      <formula>NOT(ISERROR(SEARCH("c",C7)))</formula>
    </cfRule>
  </conditionalFormatting>
  <conditionalFormatting sqref="E7:F7 E37:F41">
    <cfRule type="containsText" priority="11" dxfId="27" operator="containsText" stopIfTrue="1" text="c">
      <formula>NOT(ISERROR(SEARCH("c",E7)))</formula>
    </cfRule>
  </conditionalFormatting>
  <conditionalFormatting sqref="G37:H41 G7:M7">
    <cfRule type="containsText" priority="10" dxfId="27" operator="containsText" stopIfTrue="1" text="c">
      <formula>NOT(ISERROR(SEARCH("c",G7)))</formula>
    </cfRule>
  </conditionalFormatting>
  <conditionalFormatting sqref="I37:J41">
    <cfRule type="containsText" priority="9" dxfId="27" operator="containsText" stopIfTrue="1" text="c">
      <formula>NOT(ISERROR(SEARCH("c",I37)))</formula>
    </cfRule>
  </conditionalFormatting>
  <conditionalFormatting sqref="K37:L41">
    <cfRule type="containsText" priority="8" dxfId="27" operator="containsText" stopIfTrue="1" text="c">
      <formula>NOT(ISERROR(SEARCH("c",K37)))</formula>
    </cfRule>
  </conditionalFormatting>
  <conditionalFormatting sqref="N7 M37:N41">
    <cfRule type="containsText" priority="7" dxfId="27" operator="containsText" stopIfTrue="1" text="c">
      <formula>NOT(ISERROR(SEARCH("c",M7)))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T134"/>
  <sheetViews>
    <sheetView showGridLines="0" zoomScalePageLayoutView="0" workbookViewId="0" topLeftCell="A1">
      <selection activeCell="S37" sqref="S37"/>
    </sheetView>
  </sheetViews>
  <sheetFormatPr defaultColWidth="8.8515625" defaultRowHeight="15"/>
  <cols>
    <col min="1" max="1" width="9.140625" style="61" customWidth="1"/>
    <col min="2" max="2" width="17.00390625" style="41" customWidth="1"/>
    <col min="3" max="3" width="10.00390625" style="41" customWidth="1"/>
    <col min="4" max="4" width="2.140625" style="41" customWidth="1"/>
    <col min="5" max="5" width="10.00390625" style="41" customWidth="1"/>
    <col min="6" max="6" width="1.7109375" style="41" customWidth="1"/>
    <col min="7" max="7" width="10.00390625" style="41" customWidth="1"/>
    <col min="8" max="8" width="1.7109375" style="41" customWidth="1"/>
    <col min="9" max="9" width="16.57421875" style="41" customWidth="1"/>
    <col min="10" max="10" width="10.00390625" style="41" customWidth="1"/>
    <col min="11" max="11" width="2.140625" style="41" customWidth="1"/>
    <col min="12" max="12" width="10.00390625" style="41" customWidth="1"/>
    <col min="13" max="13" width="2.140625" style="41" customWidth="1"/>
    <col min="14" max="14" width="10.00390625" style="41" customWidth="1"/>
    <col min="15" max="15" width="2.140625" style="41" customWidth="1"/>
    <col min="16" max="16" width="16.28125" style="41" customWidth="1"/>
    <col min="17" max="17" width="9.140625" style="61" customWidth="1"/>
    <col min="18" max="18" width="8.8515625" style="41" customWidth="1"/>
    <col min="19" max="20" width="14.28125" style="41" customWidth="1"/>
    <col min="21" max="23" width="8.8515625" style="41" customWidth="1"/>
    <col min="24" max="36" width="0" style="41" hidden="1" customWidth="1"/>
    <col min="37" max="16384" width="8.8515625" style="41" customWidth="1"/>
  </cols>
  <sheetData>
    <row r="1" spans="2:46" ht="12">
      <c r="B1" s="63"/>
      <c r="C1" s="63"/>
      <c r="D1" s="63"/>
      <c r="E1" s="63"/>
      <c r="F1" s="63"/>
      <c r="G1" s="63"/>
      <c r="H1" s="63"/>
      <c r="I1" s="63"/>
      <c r="J1" s="63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</row>
    <row r="2" spans="2:46" ht="15">
      <c r="B2" s="24" t="s">
        <v>137</v>
      </c>
      <c r="C2" s="63"/>
      <c r="D2" s="63"/>
      <c r="E2" s="63"/>
      <c r="F2" s="63"/>
      <c r="G2" s="63"/>
      <c r="H2" s="63"/>
      <c r="I2" s="63"/>
      <c r="J2" s="63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</row>
    <row r="3" spans="1:46" s="63" customFormat="1" ht="12">
      <c r="A3" s="61"/>
      <c r="I3" s="144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</row>
    <row r="4" spans="1:46" s="98" customFormat="1" ht="30" customHeight="1">
      <c r="A4" s="97"/>
      <c r="B4" s="204"/>
      <c r="C4" s="296" t="s">
        <v>91</v>
      </c>
      <c r="D4" s="297"/>
      <c r="E4" s="297"/>
      <c r="F4" s="297"/>
      <c r="G4" s="297"/>
      <c r="H4" s="297"/>
      <c r="I4" s="291"/>
      <c r="J4" s="296" t="s">
        <v>92</v>
      </c>
      <c r="K4" s="297"/>
      <c r="L4" s="297"/>
      <c r="M4" s="297"/>
      <c r="N4" s="297"/>
      <c r="O4" s="297"/>
      <c r="P4" s="291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</row>
    <row r="5" spans="1:46" s="98" customFormat="1" ht="50.25" customHeight="1">
      <c r="A5" s="97"/>
      <c r="B5" s="211"/>
      <c r="C5" s="298" t="s">
        <v>64</v>
      </c>
      <c r="D5" s="294"/>
      <c r="E5" s="293" t="s">
        <v>88</v>
      </c>
      <c r="F5" s="294"/>
      <c r="G5" s="293" t="s">
        <v>127</v>
      </c>
      <c r="H5" s="295"/>
      <c r="I5" s="212" t="s">
        <v>144</v>
      </c>
      <c r="J5" s="298" t="s">
        <v>64</v>
      </c>
      <c r="K5" s="294"/>
      <c r="L5" s="293" t="s">
        <v>89</v>
      </c>
      <c r="M5" s="294"/>
      <c r="N5" s="293" t="s">
        <v>127</v>
      </c>
      <c r="O5" s="295"/>
      <c r="P5" s="213" t="s">
        <v>144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</row>
    <row r="6" spans="2:46" ht="12">
      <c r="B6" s="205" t="s">
        <v>10</v>
      </c>
      <c r="C6" s="206">
        <v>35208.8485</v>
      </c>
      <c r="D6" s="172" t="s">
        <v>11</v>
      </c>
      <c r="E6" s="207">
        <v>24252.6678</v>
      </c>
      <c r="F6" s="172" t="s">
        <v>11</v>
      </c>
      <c r="G6" s="208">
        <v>9037.6</v>
      </c>
      <c r="H6" s="172" t="s">
        <v>11</v>
      </c>
      <c r="I6" s="209">
        <v>28.51586334020766</v>
      </c>
      <c r="J6" s="206">
        <v>11514.6</v>
      </c>
      <c r="K6" s="172" t="s">
        <v>11</v>
      </c>
      <c r="L6" s="207">
        <v>6715.7</v>
      </c>
      <c r="M6" s="172" t="s">
        <v>11</v>
      </c>
      <c r="N6" s="207">
        <v>4184.2</v>
      </c>
      <c r="O6" s="172" t="s">
        <v>11</v>
      </c>
      <c r="P6" s="210">
        <v>8.600639459760245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</row>
    <row r="7" spans="1:46" s="11" customFormat="1" ht="12">
      <c r="A7" s="61"/>
      <c r="B7" s="182" t="s">
        <v>12</v>
      </c>
      <c r="C7" s="183">
        <v>58.516</v>
      </c>
      <c r="D7" s="184" t="s">
        <v>11</v>
      </c>
      <c r="E7" s="185">
        <v>58.516</v>
      </c>
      <c r="F7" s="184" t="s">
        <v>11</v>
      </c>
      <c r="G7" s="186">
        <v>0</v>
      </c>
      <c r="H7" s="184" t="s">
        <v>106</v>
      </c>
      <c r="I7" s="187">
        <v>47.76767676767676</v>
      </c>
      <c r="J7" s="183">
        <v>118</v>
      </c>
      <c r="K7" s="184" t="s">
        <v>11</v>
      </c>
      <c r="L7" s="185">
        <v>52.8</v>
      </c>
      <c r="M7" s="184" t="s">
        <v>11</v>
      </c>
      <c r="N7" s="185">
        <v>0</v>
      </c>
      <c r="O7" s="184" t="s">
        <v>106</v>
      </c>
      <c r="P7" s="188">
        <v>1272.0930232558142</v>
      </c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</row>
    <row r="8" spans="1:46" s="11" customFormat="1" ht="12">
      <c r="A8" s="61"/>
      <c r="B8" s="189" t="s">
        <v>13</v>
      </c>
      <c r="C8" s="190">
        <v>2538.055</v>
      </c>
      <c r="D8" s="191" t="s">
        <v>11</v>
      </c>
      <c r="E8" s="192">
        <v>527.892</v>
      </c>
      <c r="F8" s="191" t="s">
        <v>11</v>
      </c>
      <c r="G8" s="193">
        <v>2009.4</v>
      </c>
      <c r="H8" s="191" t="s">
        <v>11</v>
      </c>
      <c r="I8" s="194">
        <v>65.58292014613778</v>
      </c>
      <c r="J8" s="190">
        <v>12.3</v>
      </c>
      <c r="K8" s="191" t="s">
        <v>11</v>
      </c>
      <c r="L8" s="192">
        <v>12.2</v>
      </c>
      <c r="M8" s="191" t="s">
        <v>11</v>
      </c>
      <c r="N8" s="192">
        <v>843</v>
      </c>
      <c r="O8" s="191" t="s">
        <v>11</v>
      </c>
      <c r="P8" s="195">
        <v>-96.82088394934091</v>
      </c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</row>
    <row r="9" spans="1:46" s="11" customFormat="1" ht="12">
      <c r="A9" s="61"/>
      <c r="B9" s="189" t="s">
        <v>14</v>
      </c>
      <c r="C9" s="190">
        <v>1598.517</v>
      </c>
      <c r="D9" s="191" t="s">
        <v>11</v>
      </c>
      <c r="E9" s="192">
        <v>1537.32</v>
      </c>
      <c r="F9" s="191" t="s">
        <v>11</v>
      </c>
      <c r="G9" s="193">
        <v>42.3</v>
      </c>
      <c r="H9" s="191" t="s">
        <v>11</v>
      </c>
      <c r="I9" s="194">
        <v>42.64831340353384</v>
      </c>
      <c r="J9" s="190">
        <v>1033.5</v>
      </c>
      <c r="K9" s="191" t="s">
        <v>11</v>
      </c>
      <c r="L9" s="192">
        <v>190.2</v>
      </c>
      <c r="M9" s="191" t="s">
        <v>11</v>
      </c>
      <c r="N9" s="192">
        <v>18.6</v>
      </c>
      <c r="O9" s="191" t="s">
        <v>11</v>
      </c>
      <c r="P9" s="195">
        <v>500.52295177222544</v>
      </c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46" s="11" customFormat="1" ht="12">
      <c r="A10" s="61"/>
      <c r="B10" s="189" t="s">
        <v>15</v>
      </c>
      <c r="C10" s="190">
        <v>708.9</v>
      </c>
      <c r="D10" s="191" t="s">
        <v>11</v>
      </c>
      <c r="E10" s="192">
        <v>708.9</v>
      </c>
      <c r="F10" s="191" t="s">
        <v>11</v>
      </c>
      <c r="G10" s="193">
        <v>0</v>
      </c>
      <c r="H10" s="191" t="s">
        <v>11</v>
      </c>
      <c r="I10" s="194">
        <v>12.666878575969474</v>
      </c>
      <c r="J10" s="190" t="s">
        <v>86</v>
      </c>
      <c r="K10" s="191" t="s">
        <v>11</v>
      </c>
      <c r="L10" s="192" t="s">
        <v>86</v>
      </c>
      <c r="M10" s="191" t="s">
        <v>106</v>
      </c>
      <c r="N10" s="192">
        <v>0</v>
      </c>
      <c r="O10" s="191" t="s">
        <v>11</v>
      </c>
      <c r="P10" s="195" t="s">
        <v>86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</row>
    <row r="11" spans="1:46" s="11" customFormat="1" ht="12">
      <c r="A11" s="61"/>
      <c r="B11" s="189" t="s">
        <v>63</v>
      </c>
      <c r="C11" s="190">
        <v>6293.4</v>
      </c>
      <c r="D11" s="191" t="s">
        <v>11</v>
      </c>
      <c r="E11" s="192">
        <v>6247.4</v>
      </c>
      <c r="F11" s="191" t="s">
        <v>11</v>
      </c>
      <c r="G11" s="193">
        <v>46</v>
      </c>
      <c r="H11" s="191" t="s">
        <v>11</v>
      </c>
      <c r="I11" s="194">
        <v>20.943193173956477</v>
      </c>
      <c r="J11" s="190">
        <v>417</v>
      </c>
      <c r="K11" s="191" t="s">
        <v>11</v>
      </c>
      <c r="L11" s="192">
        <v>389.3</v>
      </c>
      <c r="M11" s="191" t="s">
        <v>11</v>
      </c>
      <c r="N11" s="192">
        <v>20</v>
      </c>
      <c r="O11" s="191" t="s">
        <v>11</v>
      </c>
      <c r="P11" s="195">
        <v>435.3016688061618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</row>
    <row r="12" spans="1:46" s="11" customFormat="1" ht="12">
      <c r="A12" s="61"/>
      <c r="B12" s="189" t="s">
        <v>17</v>
      </c>
      <c r="C12" s="190">
        <v>166.2</v>
      </c>
      <c r="D12" s="191" t="s">
        <v>11</v>
      </c>
      <c r="E12" s="192">
        <v>166.2</v>
      </c>
      <c r="F12" s="191" t="s">
        <v>11</v>
      </c>
      <c r="G12" s="193">
        <v>0</v>
      </c>
      <c r="H12" s="191" t="s">
        <v>106</v>
      </c>
      <c r="I12" s="194">
        <v>49.32614555256064</v>
      </c>
      <c r="J12" s="190">
        <v>1418.4</v>
      </c>
      <c r="K12" s="191" t="s">
        <v>11</v>
      </c>
      <c r="L12" s="192">
        <v>1394.2</v>
      </c>
      <c r="M12" s="191" t="s">
        <v>11</v>
      </c>
      <c r="N12" s="192">
        <v>0</v>
      </c>
      <c r="O12" s="191" t="s">
        <v>106</v>
      </c>
      <c r="P12" s="195">
        <v>374.5399799263968</v>
      </c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</row>
    <row r="13" spans="1:46" s="11" customFormat="1" ht="12">
      <c r="A13" s="61"/>
      <c r="B13" s="189" t="s">
        <v>18</v>
      </c>
      <c r="C13" s="190">
        <v>34.15</v>
      </c>
      <c r="D13" s="191" t="s">
        <v>11</v>
      </c>
      <c r="E13" s="192">
        <v>34.15</v>
      </c>
      <c r="F13" s="191" t="s">
        <v>11</v>
      </c>
      <c r="G13" s="193">
        <v>0</v>
      </c>
      <c r="H13" s="191" t="s">
        <v>11</v>
      </c>
      <c r="I13" s="194">
        <v>45.940170940170944</v>
      </c>
      <c r="J13" s="190">
        <v>166.1</v>
      </c>
      <c r="K13" s="191" t="s">
        <v>11</v>
      </c>
      <c r="L13" s="192">
        <v>166.1</v>
      </c>
      <c r="M13" s="191" t="s">
        <v>11</v>
      </c>
      <c r="N13" s="192">
        <v>0</v>
      </c>
      <c r="O13" s="191" t="s">
        <v>11</v>
      </c>
      <c r="P13" s="195">
        <v>-79.09903108091103</v>
      </c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</row>
    <row r="14" spans="1:46" s="11" customFormat="1" ht="12">
      <c r="A14" s="61"/>
      <c r="B14" s="189" t="s">
        <v>19</v>
      </c>
      <c r="C14" s="190">
        <v>89.85</v>
      </c>
      <c r="D14" s="191" t="s">
        <v>11</v>
      </c>
      <c r="E14" s="192">
        <v>0.74</v>
      </c>
      <c r="F14" s="191" t="s">
        <v>11</v>
      </c>
      <c r="G14" s="193">
        <v>88.1</v>
      </c>
      <c r="H14" s="191" t="s">
        <v>11</v>
      </c>
      <c r="I14" s="194">
        <v>-75.76207175613705</v>
      </c>
      <c r="J14" s="190">
        <v>80</v>
      </c>
      <c r="K14" s="191" t="s">
        <v>11</v>
      </c>
      <c r="L14" s="192">
        <v>80</v>
      </c>
      <c r="M14" s="191" t="s">
        <v>11</v>
      </c>
      <c r="N14" s="192">
        <v>11.8</v>
      </c>
      <c r="O14" s="191" t="s">
        <v>11</v>
      </c>
      <c r="P14" s="195" t="s">
        <v>86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</row>
    <row r="15" spans="1:46" s="11" customFormat="1" ht="12">
      <c r="A15" s="61"/>
      <c r="B15" s="189" t="s">
        <v>20</v>
      </c>
      <c r="C15" s="190">
        <v>1089.688</v>
      </c>
      <c r="D15" s="191" t="s">
        <v>11</v>
      </c>
      <c r="E15" s="192">
        <v>105.647</v>
      </c>
      <c r="F15" s="191" t="s">
        <v>11</v>
      </c>
      <c r="G15" s="193">
        <v>981.4</v>
      </c>
      <c r="H15" s="191" t="s">
        <v>11</v>
      </c>
      <c r="I15" s="194">
        <v>16.59405093087953</v>
      </c>
      <c r="J15" s="190">
        <v>12.5</v>
      </c>
      <c r="K15" s="191" t="s">
        <v>11</v>
      </c>
      <c r="L15" s="192">
        <v>0.4</v>
      </c>
      <c r="M15" s="191" t="s">
        <v>11</v>
      </c>
      <c r="N15" s="192">
        <v>783</v>
      </c>
      <c r="O15" s="191" t="s">
        <v>11</v>
      </c>
      <c r="P15" s="195">
        <v>86.56716417910447</v>
      </c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</row>
    <row r="16" spans="1:46" s="11" customFormat="1" ht="12">
      <c r="A16" s="61"/>
      <c r="B16" s="189" t="s">
        <v>21</v>
      </c>
      <c r="C16" s="190">
        <v>7315.2433</v>
      </c>
      <c r="D16" s="191" t="s">
        <v>11</v>
      </c>
      <c r="E16" s="192">
        <v>5509.8068</v>
      </c>
      <c r="F16" s="191" t="s">
        <v>11</v>
      </c>
      <c r="G16" s="193">
        <v>1559.1</v>
      </c>
      <c r="H16" s="191" t="s">
        <v>11</v>
      </c>
      <c r="I16" s="194">
        <v>14.21501530102423</v>
      </c>
      <c r="J16" s="190">
        <v>826.8</v>
      </c>
      <c r="K16" s="191" t="s">
        <v>11</v>
      </c>
      <c r="L16" s="192">
        <v>43</v>
      </c>
      <c r="M16" s="191" t="s">
        <v>11</v>
      </c>
      <c r="N16" s="192">
        <v>657.4</v>
      </c>
      <c r="O16" s="191" t="s">
        <v>11</v>
      </c>
      <c r="P16" s="195">
        <v>251.82978723404253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</row>
    <row r="17" spans="1:46" s="11" customFormat="1" ht="12">
      <c r="A17" s="61"/>
      <c r="B17" s="196" t="s">
        <v>40</v>
      </c>
      <c r="C17" s="190">
        <v>301.698</v>
      </c>
      <c r="D17" s="191" t="s">
        <v>11</v>
      </c>
      <c r="E17" s="192">
        <v>71.228</v>
      </c>
      <c r="F17" s="191" t="s">
        <v>11</v>
      </c>
      <c r="G17" s="193">
        <v>99.4</v>
      </c>
      <c r="H17" s="191" t="s">
        <v>11</v>
      </c>
      <c r="I17" s="194">
        <v>3.890495867768596</v>
      </c>
      <c r="J17" s="190">
        <v>44.5</v>
      </c>
      <c r="K17" s="191" t="s">
        <v>11</v>
      </c>
      <c r="L17" s="192">
        <v>43</v>
      </c>
      <c r="M17" s="191" t="s">
        <v>11</v>
      </c>
      <c r="N17" s="192">
        <v>35.1</v>
      </c>
      <c r="O17" s="191" t="s">
        <v>11</v>
      </c>
      <c r="P17" s="195" t="s">
        <v>86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</row>
    <row r="18" spans="1:46" s="11" customFormat="1" ht="12">
      <c r="A18" s="61"/>
      <c r="B18" s="189" t="s">
        <v>22</v>
      </c>
      <c r="C18" s="190">
        <v>1225.1502</v>
      </c>
      <c r="D18" s="191" t="s">
        <v>11</v>
      </c>
      <c r="E18" s="192">
        <v>41.633</v>
      </c>
      <c r="F18" s="191" t="s">
        <v>11</v>
      </c>
      <c r="G18" s="193">
        <v>250.4</v>
      </c>
      <c r="H18" s="191" t="s">
        <v>11</v>
      </c>
      <c r="I18" s="194">
        <v>92.75490874764002</v>
      </c>
      <c r="J18" s="190">
        <v>2247.1</v>
      </c>
      <c r="K18" s="191" t="s">
        <v>11</v>
      </c>
      <c r="L18" s="192">
        <v>1503</v>
      </c>
      <c r="M18" s="191" t="s">
        <v>11</v>
      </c>
      <c r="N18" s="192">
        <v>111.4</v>
      </c>
      <c r="O18" s="191" t="s">
        <v>11</v>
      </c>
      <c r="P18" s="195">
        <v>2531.2646370023417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</row>
    <row r="19" spans="1:46" s="11" customFormat="1" ht="12">
      <c r="A19" s="61"/>
      <c r="B19" s="189" t="s">
        <v>23</v>
      </c>
      <c r="C19" s="190">
        <v>0</v>
      </c>
      <c r="D19" s="191" t="s">
        <v>11</v>
      </c>
      <c r="E19" s="192">
        <v>0</v>
      </c>
      <c r="F19" s="191" t="s">
        <v>11</v>
      </c>
      <c r="G19" s="193">
        <v>0</v>
      </c>
      <c r="H19" s="191" t="s">
        <v>106</v>
      </c>
      <c r="I19" s="194">
        <v>0</v>
      </c>
      <c r="J19" s="190">
        <v>105.2</v>
      </c>
      <c r="K19" s="191" t="s">
        <v>11</v>
      </c>
      <c r="L19" s="192">
        <v>23</v>
      </c>
      <c r="M19" s="191" t="s">
        <v>11</v>
      </c>
      <c r="N19" s="192">
        <v>0</v>
      </c>
      <c r="O19" s="191" t="s">
        <v>106</v>
      </c>
      <c r="P19" s="195" t="s">
        <v>29</v>
      </c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</row>
    <row r="20" spans="1:46" s="11" customFormat="1" ht="12">
      <c r="A20" s="61"/>
      <c r="B20" s="189" t="s">
        <v>24</v>
      </c>
      <c r="C20" s="190">
        <v>186.9</v>
      </c>
      <c r="D20" s="191" t="s">
        <v>11</v>
      </c>
      <c r="E20" s="192">
        <v>186.3</v>
      </c>
      <c r="F20" s="191" t="s">
        <v>11</v>
      </c>
      <c r="G20" s="193">
        <v>0</v>
      </c>
      <c r="H20" s="191" t="s">
        <v>106</v>
      </c>
      <c r="I20" s="194">
        <v>-8.784773060029282</v>
      </c>
      <c r="J20" s="190">
        <v>855.4</v>
      </c>
      <c r="K20" s="191" t="s">
        <v>11</v>
      </c>
      <c r="L20" s="192">
        <v>213</v>
      </c>
      <c r="M20" s="191" t="s">
        <v>11</v>
      </c>
      <c r="N20" s="192">
        <v>0</v>
      </c>
      <c r="O20" s="191" t="s">
        <v>106</v>
      </c>
      <c r="P20" s="195">
        <v>16349.999999999996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</row>
    <row r="21" spans="1:46" s="11" customFormat="1" ht="12">
      <c r="A21" s="61"/>
      <c r="B21" s="189" t="s">
        <v>25</v>
      </c>
      <c r="C21" s="190">
        <v>503.5</v>
      </c>
      <c r="D21" s="191" t="s">
        <v>11</v>
      </c>
      <c r="E21" s="192">
        <v>501.5</v>
      </c>
      <c r="F21" s="191" t="s">
        <v>106</v>
      </c>
      <c r="G21" s="193">
        <v>0</v>
      </c>
      <c r="H21" s="191" t="s">
        <v>11</v>
      </c>
      <c r="I21" s="194">
        <v>52.391041162227616</v>
      </c>
      <c r="J21" s="190">
        <v>9.5</v>
      </c>
      <c r="K21" s="191" t="s">
        <v>11</v>
      </c>
      <c r="L21" s="192">
        <v>9.4</v>
      </c>
      <c r="M21" s="191" t="s">
        <v>11</v>
      </c>
      <c r="N21" s="192">
        <v>0</v>
      </c>
      <c r="O21" s="191" t="s">
        <v>11</v>
      </c>
      <c r="P21" s="195">
        <v>-98.85029650248094</v>
      </c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</row>
    <row r="22" spans="1:46" s="11" customFormat="1" ht="12">
      <c r="A22" s="61"/>
      <c r="B22" s="189" t="s">
        <v>26</v>
      </c>
      <c r="C22" s="190">
        <v>15.71</v>
      </c>
      <c r="D22" s="191" t="s">
        <v>11</v>
      </c>
      <c r="E22" s="192">
        <v>15.71</v>
      </c>
      <c r="F22" s="191" t="s">
        <v>11</v>
      </c>
      <c r="G22" s="193">
        <v>0</v>
      </c>
      <c r="H22" s="191" t="s">
        <v>11</v>
      </c>
      <c r="I22" s="194">
        <v>-4.207317073170718</v>
      </c>
      <c r="J22" s="190">
        <v>360.9</v>
      </c>
      <c r="K22" s="191" t="s">
        <v>11</v>
      </c>
      <c r="L22" s="192">
        <v>16.6</v>
      </c>
      <c r="M22" s="191" t="s">
        <v>11</v>
      </c>
      <c r="N22" s="192">
        <v>0</v>
      </c>
      <c r="O22" s="191" t="s">
        <v>11</v>
      </c>
      <c r="P22" s="195" t="s">
        <v>86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</row>
    <row r="23" spans="1:46" s="11" customFormat="1" ht="12">
      <c r="A23" s="61"/>
      <c r="B23" s="189" t="s">
        <v>27</v>
      </c>
      <c r="C23" s="190">
        <v>2349.9</v>
      </c>
      <c r="D23" s="191" t="s">
        <v>11</v>
      </c>
      <c r="E23" s="192">
        <v>680</v>
      </c>
      <c r="F23" s="191" t="s">
        <v>11</v>
      </c>
      <c r="G23" s="193">
        <v>1555.1</v>
      </c>
      <c r="H23" s="191" t="s">
        <v>11</v>
      </c>
      <c r="I23" s="194">
        <v>6.935153583617752</v>
      </c>
      <c r="J23" s="190">
        <v>217.5</v>
      </c>
      <c r="K23" s="191" t="s">
        <v>11</v>
      </c>
      <c r="L23" s="192">
        <v>215.1</v>
      </c>
      <c r="M23" s="191" t="s">
        <v>11</v>
      </c>
      <c r="N23" s="192">
        <v>598.8</v>
      </c>
      <c r="O23" s="191" t="s">
        <v>11</v>
      </c>
      <c r="P23" s="195">
        <v>3927.7777777777774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</row>
    <row r="24" spans="1:46" s="11" customFormat="1" ht="12">
      <c r="A24" s="61"/>
      <c r="B24" s="189" t="s">
        <v>28</v>
      </c>
      <c r="C24" s="190">
        <v>0</v>
      </c>
      <c r="D24" s="191" t="s">
        <v>11</v>
      </c>
      <c r="E24" s="192">
        <v>0</v>
      </c>
      <c r="F24" s="191" t="s">
        <v>11</v>
      </c>
      <c r="G24" s="193">
        <v>0</v>
      </c>
      <c r="H24" s="191" t="s">
        <v>106</v>
      </c>
      <c r="I24" s="194">
        <v>0</v>
      </c>
      <c r="J24" s="190">
        <v>4.1</v>
      </c>
      <c r="K24" s="191" t="s">
        <v>11</v>
      </c>
      <c r="L24" s="192">
        <v>4.1</v>
      </c>
      <c r="M24" s="191" t="s">
        <v>11</v>
      </c>
      <c r="N24" s="192">
        <v>0</v>
      </c>
      <c r="O24" s="191" t="s">
        <v>106</v>
      </c>
      <c r="P24" s="195" t="s">
        <v>29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</row>
    <row r="25" spans="1:46" s="11" customFormat="1" ht="12">
      <c r="A25" s="61"/>
      <c r="B25" s="189" t="s">
        <v>30</v>
      </c>
      <c r="C25" s="190">
        <v>10</v>
      </c>
      <c r="D25" s="191" t="s">
        <v>11</v>
      </c>
      <c r="E25" s="192">
        <v>10</v>
      </c>
      <c r="F25" s="191" t="s">
        <v>11</v>
      </c>
      <c r="G25" s="193">
        <v>0</v>
      </c>
      <c r="H25" s="191" t="s">
        <v>11</v>
      </c>
      <c r="I25" s="194">
        <v>-14.529914529914526</v>
      </c>
      <c r="J25" s="190">
        <v>94.8</v>
      </c>
      <c r="K25" s="191" t="s">
        <v>11</v>
      </c>
      <c r="L25" s="192">
        <v>94.4</v>
      </c>
      <c r="M25" s="191" t="s">
        <v>11</v>
      </c>
      <c r="N25" s="192">
        <v>0.4</v>
      </c>
      <c r="O25" s="191" t="s">
        <v>11</v>
      </c>
      <c r="P25" s="195">
        <v>-87.76932008773062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</row>
    <row r="26" spans="1:46" s="11" customFormat="1" ht="12">
      <c r="A26" s="61"/>
      <c r="B26" s="189" t="s">
        <v>31</v>
      </c>
      <c r="C26" s="190">
        <v>375.2</v>
      </c>
      <c r="D26" s="191" t="s">
        <v>11</v>
      </c>
      <c r="E26" s="192">
        <v>198.286</v>
      </c>
      <c r="F26" s="191" t="s">
        <v>106</v>
      </c>
      <c r="G26" s="193">
        <v>57.7</v>
      </c>
      <c r="H26" s="191" t="s">
        <v>11</v>
      </c>
      <c r="I26" s="194">
        <v>21.345407503234153</v>
      </c>
      <c r="J26" s="190" t="s">
        <v>86</v>
      </c>
      <c r="K26" s="191" t="s">
        <v>11</v>
      </c>
      <c r="L26" s="192" t="s">
        <v>86</v>
      </c>
      <c r="M26" s="191" t="s">
        <v>106</v>
      </c>
      <c r="N26" s="192">
        <v>20.5</v>
      </c>
      <c r="O26" s="191" t="s">
        <v>11</v>
      </c>
      <c r="P26" s="195" t="s">
        <v>86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</row>
    <row r="27" spans="1:46" s="11" customFormat="1" ht="12">
      <c r="A27" s="61"/>
      <c r="B27" s="189" t="s">
        <v>32</v>
      </c>
      <c r="C27" s="190">
        <v>3270.1</v>
      </c>
      <c r="D27" s="191" t="s">
        <v>11</v>
      </c>
      <c r="E27" s="192">
        <v>3263.7</v>
      </c>
      <c r="F27" s="191" t="s">
        <v>11</v>
      </c>
      <c r="G27" s="193">
        <v>2.3</v>
      </c>
      <c r="H27" s="191" t="s">
        <v>11</v>
      </c>
      <c r="I27" s="194">
        <v>54.81961935422783</v>
      </c>
      <c r="J27" s="190">
        <v>3.6</v>
      </c>
      <c r="K27" s="191" t="s">
        <v>11</v>
      </c>
      <c r="L27" s="192">
        <v>3.1</v>
      </c>
      <c r="M27" s="191" t="s">
        <v>11</v>
      </c>
      <c r="N27" s="192">
        <v>1.4</v>
      </c>
      <c r="O27" s="191" t="s">
        <v>11</v>
      </c>
      <c r="P27" s="195">
        <v>-24.999999999999993</v>
      </c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</row>
    <row r="28" spans="1:46" s="11" customFormat="1" ht="12">
      <c r="A28" s="61"/>
      <c r="B28" s="189" t="s">
        <v>33</v>
      </c>
      <c r="C28" s="190">
        <v>16.429</v>
      </c>
      <c r="D28" s="191" t="s">
        <v>11</v>
      </c>
      <c r="E28" s="192">
        <v>0</v>
      </c>
      <c r="F28" s="191" t="s">
        <v>11</v>
      </c>
      <c r="G28" s="193">
        <v>16.4</v>
      </c>
      <c r="H28" s="191" t="s">
        <v>11</v>
      </c>
      <c r="I28" s="194">
        <v>1.4135802469135754</v>
      </c>
      <c r="J28" s="190">
        <v>954.9</v>
      </c>
      <c r="K28" s="191" t="s">
        <v>11</v>
      </c>
      <c r="L28" s="192">
        <v>951.1</v>
      </c>
      <c r="M28" s="191" t="s">
        <v>11</v>
      </c>
      <c r="N28" s="192">
        <v>15.6</v>
      </c>
      <c r="O28" s="191" t="s">
        <v>11</v>
      </c>
      <c r="P28" s="195">
        <v>291.19213437115934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</row>
    <row r="29" spans="1:46" s="11" customFormat="1" ht="12">
      <c r="A29" s="61"/>
      <c r="B29" s="189" t="s">
        <v>34</v>
      </c>
      <c r="C29" s="190">
        <v>3407.292</v>
      </c>
      <c r="D29" s="191" t="s">
        <v>11</v>
      </c>
      <c r="E29" s="192">
        <v>1071.898</v>
      </c>
      <c r="F29" s="191" t="s">
        <v>11</v>
      </c>
      <c r="G29" s="193">
        <v>2128.7</v>
      </c>
      <c r="H29" s="191" t="s">
        <v>11</v>
      </c>
      <c r="I29" s="194">
        <v>76.2058230335626</v>
      </c>
      <c r="J29" s="190">
        <v>15.6</v>
      </c>
      <c r="K29" s="191" t="s">
        <v>11</v>
      </c>
      <c r="L29" s="192" t="s">
        <v>86</v>
      </c>
      <c r="M29" s="191" t="s">
        <v>106</v>
      </c>
      <c r="N29" s="192">
        <v>990.5</v>
      </c>
      <c r="O29" s="191" t="s">
        <v>11</v>
      </c>
      <c r="P29" s="195">
        <v>-76.25570776255708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</row>
    <row r="30" spans="1:46" s="11" customFormat="1" ht="12">
      <c r="A30" s="61"/>
      <c r="B30" s="189" t="s">
        <v>35</v>
      </c>
      <c r="C30" s="190">
        <v>21.456</v>
      </c>
      <c r="D30" s="191" t="s">
        <v>11</v>
      </c>
      <c r="E30" s="192">
        <v>19.883</v>
      </c>
      <c r="F30" s="191" t="s">
        <v>11</v>
      </c>
      <c r="G30" s="193">
        <v>0.5</v>
      </c>
      <c r="H30" s="191" t="s">
        <v>11</v>
      </c>
      <c r="I30" s="194">
        <v>86.57391304347826</v>
      </c>
      <c r="J30" s="190">
        <v>1481.4</v>
      </c>
      <c r="K30" s="191" t="s">
        <v>11</v>
      </c>
      <c r="L30" s="192">
        <v>409.5</v>
      </c>
      <c r="M30" s="191" t="s">
        <v>11</v>
      </c>
      <c r="N30" s="192">
        <v>0.3</v>
      </c>
      <c r="O30" s="191" t="s">
        <v>11</v>
      </c>
      <c r="P30" s="195">
        <v>1492.9032258064517</v>
      </c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</row>
    <row r="31" spans="1:46" s="11" customFormat="1" ht="12">
      <c r="A31" s="61"/>
      <c r="B31" s="189" t="s">
        <v>36</v>
      </c>
      <c r="C31" s="190">
        <v>734.794</v>
      </c>
      <c r="D31" s="191" t="s">
        <v>11</v>
      </c>
      <c r="E31" s="192">
        <v>448.858</v>
      </c>
      <c r="F31" s="191" t="s">
        <v>106</v>
      </c>
      <c r="G31" s="193">
        <v>200.7</v>
      </c>
      <c r="H31" s="191" t="s">
        <v>11</v>
      </c>
      <c r="I31" s="194">
        <v>16.763705704751317</v>
      </c>
      <c r="J31" s="190">
        <v>102.6</v>
      </c>
      <c r="K31" s="191" t="s">
        <v>11</v>
      </c>
      <c r="L31" s="192">
        <v>96</v>
      </c>
      <c r="M31" s="191" t="s">
        <v>11</v>
      </c>
      <c r="N31" s="192">
        <v>76.6</v>
      </c>
      <c r="O31" s="191" t="s">
        <v>11</v>
      </c>
      <c r="P31" s="195">
        <v>-83.29262335124572</v>
      </c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</row>
    <row r="32" spans="1:46" s="11" customFormat="1" ht="12">
      <c r="A32" s="61"/>
      <c r="B32" s="189" t="s">
        <v>37</v>
      </c>
      <c r="C32" s="190">
        <v>63.2</v>
      </c>
      <c r="D32" s="191" t="s">
        <v>11</v>
      </c>
      <c r="E32" s="192">
        <v>62.1</v>
      </c>
      <c r="F32" s="191" t="s">
        <v>11</v>
      </c>
      <c r="G32" s="193">
        <v>0</v>
      </c>
      <c r="H32" s="191" t="s">
        <v>11</v>
      </c>
      <c r="I32" s="194">
        <v>-28.90888638920135</v>
      </c>
      <c r="J32" s="190">
        <v>6.2</v>
      </c>
      <c r="K32" s="191" t="s">
        <v>11</v>
      </c>
      <c r="L32" s="192">
        <v>5.6</v>
      </c>
      <c r="M32" s="191" t="s">
        <v>11</v>
      </c>
      <c r="N32" s="192">
        <v>0</v>
      </c>
      <c r="O32" s="191" t="s">
        <v>11</v>
      </c>
      <c r="P32" s="195">
        <v>-99.23390584455703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</row>
    <row r="33" spans="1:46" s="11" customFormat="1" ht="12">
      <c r="A33" s="61"/>
      <c r="B33" s="189" t="s">
        <v>38</v>
      </c>
      <c r="C33" s="190">
        <v>336</v>
      </c>
      <c r="D33" s="191" t="s">
        <v>11</v>
      </c>
      <c r="E33" s="192">
        <v>325</v>
      </c>
      <c r="F33" s="191" t="s">
        <v>11</v>
      </c>
      <c r="G33" s="193">
        <v>0</v>
      </c>
      <c r="H33" s="191" t="s">
        <v>11</v>
      </c>
      <c r="I33" s="194">
        <v>26.888217522658604</v>
      </c>
      <c r="J33" s="190">
        <v>236.7</v>
      </c>
      <c r="K33" s="191" t="s">
        <v>11</v>
      </c>
      <c r="L33" s="192">
        <v>125.6</v>
      </c>
      <c r="M33" s="191" t="s">
        <v>11</v>
      </c>
      <c r="N33" s="192">
        <v>0</v>
      </c>
      <c r="O33" s="191" t="s">
        <v>11</v>
      </c>
      <c r="P33" s="195">
        <v>-80.7420063461069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</row>
    <row r="34" spans="1:46" s="11" customFormat="1" ht="12">
      <c r="A34" s="61"/>
      <c r="B34" s="197" t="s">
        <v>39</v>
      </c>
      <c r="C34" s="198">
        <v>2499</v>
      </c>
      <c r="D34" s="199" t="s">
        <v>11</v>
      </c>
      <c r="E34" s="200">
        <v>2460</v>
      </c>
      <c r="F34" s="199" t="s">
        <v>11</v>
      </c>
      <c r="G34" s="201">
        <v>0</v>
      </c>
      <c r="H34" s="199" t="s">
        <v>106</v>
      </c>
      <c r="I34" s="202">
        <v>26.64707074802351</v>
      </c>
      <c r="J34" s="198">
        <v>690</v>
      </c>
      <c r="K34" s="199" t="s">
        <v>11</v>
      </c>
      <c r="L34" s="200">
        <v>675</v>
      </c>
      <c r="M34" s="199" t="s">
        <v>11</v>
      </c>
      <c r="N34" s="201">
        <v>0</v>
      </c>
      <c r="O34" s="199" t="s">
        <v>106</v>
      </c>
      <c r="P34" s="203">
        <v>612.8099173553719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</row>
    <row r="35" spans="1:46" s="11" customFormat="1" ht="13.5" customHeight="1">
      <c r="A35" s="61"/>
      <c r="B35" s="5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</row>
    <row r="36" spans="1:46" s="11" customFormat="1" ht="12">
      <c r="A36" s="61"/>
      <c r="B36" s="125" t="s">
        <v>162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</row>
    <row r="37" spans="1:46" s="11" customFormat="1" ht="12">
      <c r="A37" s="61"/>
      <c r="B37" s="23" t="s">
        <v>116</v>
      </c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</row>
    <row r="38" spans="1:44" s="11" customFormat="1" ht="12">
      <c r="A38" s="61"/>
      <c r="Q38" s="61"/>
      <c r="AL38" s="125"/>
      <c r="AM38" s="125"/>
      <c r="AN38" s="125"/>
      <c r="AO38" s="125"/>
      <c r="AP38" s="125"/>
      <c r="AQ38" s="125"/>
      <c r="AR38" s="125"/>
    </row>
    <row r="39" spans="1:44" s="11" customFormat="1" ht="14.25">
      <c r="A39" s="61" t="s">
        <v>134</v>
      </c>
      <c r="Q39" s="61"/>
      <c r="AL39" s="147"/>
      <c r="AM39" s="147"/>
      <c r="AN39" s="146"/>
      <c r="AO39" s="146"/>
      <c r="AP39" s="146"/>
      <c r="AQ39" s="146"/>
      <c r="AR39" s="146"/>
    </row>
    <row r="40" spans="1:17" s="11" customFormat="1" ht="1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8" s="11" customFormat="1" ht="1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3"/>
    </row>
    <row r="42" spans="1:18" s="11" customFormat="1" ht="1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3"/>
    </row>
    <row r="43" spans="1:18" s="11" customFormat="1" ht="1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3"/>
    </row>
    <row r="44" spans="1:18" s="11" customFormat="1" ht="1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3"/>
    </row>
    <row r="45" spans="1:18" s="11" customFormat="1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3"/>
    </row>
    <row r="46" spans="1:18" s="11" customFormat="1" ht="1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3"/>
    </row>
    <row r="47" spans="1:18" s="11" customFormat="1" ht="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3"/>
    </row>
    <row r="48" spans="1:18" s="11" customFormat="1" ht="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3"/>
    </row>
    <row r="49" spans="1:18" s="11" customFormat="1" ht="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3"/>
    </row>
    <row r="50" spans="1:18" s="11" customFormat="1" ht="1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3"/>
    </row>
    <row r="51" spans="1:18" s="11" customFormat="1" ht="1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3"/>
    </row>
    <row r="52" spans="1:18" s="11" customFormat="1" ht="1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3"/>
    </row>
    <row r="53" spans="1:18" s="11" customFormat="1" ht="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3"/>
    </row>
    <row r="54" spans="1:18" s="11" customFormat="1" ht="1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3"/>
    </row>
    <row r="55" spans="1:18" s="11" customFormat="1" ht="1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3"/>
    </row>
    <row r="56" spans="1:18" s="11" customFormat="1" ht="1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3"/>
    </row>
    <row r="57" spans="1:18" s="11" customFormat="1" ht="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3"/>
    </row>
    <row r="58" spans="1:18" s="11" customFormat="1" ht="1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3"/>
    </row>
    <row r="59" spans="1:18" s="11" customFormat="1" ht="1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3"/>
    </row>
    <row r="60" spans="1:18" s="11" customFormat="1" ht="1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3"/>
    </row>
    <row r="61" spans="1:18" s="11" customFormat="1" ht="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3"/>
    </row>
    <row r="62" spans="1:18" s="11" customFormat="1" ht="1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3"/>
    </row>
    <row r="63" spans="1:18" s="11" customFormat="1" ht="1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3"/>
    </row>
    <row r="64" spans="1:18" s="11" customFormat="1" ht="1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3"/>
    </row>
    <row r="65" spans="1:18" s="11" customFormat="1" ht="1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3"/>
    </row>
    <row r="66" spans="1:18" s="11" customFormat="1" ht="1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3"/>
    </row>
    <row r="67" spans="1:18" s="11" customFormat="1" ht="1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3"/>
    </row>
    <row r="68" spans="1:18" s="11" customFormat="1" ht="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3"/>
    </row>
    <row r="69" spans="1:18" s="11" customFormat="1" ht="1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3"/>
    </row>
    <row r="70" spans="1:18" s="11" customFormat="1" ht="1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3"/>
    </row>
    <row r="71" spans="1:18" s="11" customFormat="1" ht="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3"/>
    </row>
    <row r="72" spans="1:18" s="11" customFormat="1" ht="15">
      <c r="A72" s="61"/>
      <c r="Q72" s="123"/>
      <c r="R72" s="123"/>
    </row>
    <row r="73" spans="1:18" s="11" customFormat="1" ht="15">
      <c r="A73" s="61"/>
      <c r="P73" s="120"/>
      <c r="Q73" s="123"/>
      <c r="R73" s="123"/>
    </row>
    <row r="74" spans="1:18" s="11" customFormat="1" ht="15">
      <c r="A74" s="61"/>
      <c r="Q74" s="123"/>
      <c r="R74" s="123"/>
    </row>
    <row r="75" spans="1:18" s="11" customFormat="1" ht="15">
      <c r="A75" s="61"/>
      <c r="Q75" s="123"/>
      <c r="R75" s="123"/>
    </row>
    <row r="76" spans="1:18" s="11" customFormat="1" ht="15">
      <c r="A76" s="61"/>
      <c r="Q76" s="123"/>
      <c r="R76" s="123"/>
    </row>
    <row r="77" spans="1:18" s="11" customFormat="1" ht="15">
      <c r="A77" s="61"/>
      <c r="Q77" s="123"/>
      <c r="R77" s="123"/>
    </row>
    <row r="78" spans="1:18" s="11" customFormat="1" ht="15">
      <c r="A78" s="61"/>
      <c r="Q78" s="123"/>
      <c r="R78" s="123"/>
    </row>
    <row r="79" spans="1:18" s="11" customFormat="1" ht="15">
      <c r="A79" s="61"/>
      <c r="Q79" s="123"/>
      <c r="R79" s="123"/>
    </row>
    <row r="80" spans="1:18" s="11" customFormat="1" ht="15">
      <c r="A80" s="61"/>
      <c r="Q80" s="123"/>
      <c r="R80" s="123"/>
    </row>
    <row r="81" spans="1:18" s="11" customFormat="1" ht="15">
      <c r="A81" s="61"/>
      <c r="Q81" s="123"/>
      <c r="R81" s="123"/>
    </row>
    <row r="82" spans="1:18" s="11" customFormat="1" ht="15">
      <c r="A82" s="61"/>
      <c r="Q82" s="123"/>
      <c r="R82" s="123"/>
    </row>
    <row r="83" spans="1:18" s="11" customFormat="1" ht="15">
      <c r="A83" s="61"/>
      <c r="Q83" s="123"/>
      <c r="R83" s="123"/>
    </row>
    <row r="84" spans="1:18" s="11" customFormat="1" ht="15">
      <c r="A84" s="61"/>
      <c r="Q84" s="123"/>
      <c r="R84" s="123"/>
    </row>
    <row r="85" spans="1:18" s="11" customFormat="1" ht="15">
      <c r="A85" s="61"/>
      <c r="Q85" s="123"/>
      <c r="R85" s="123"/>
    </row>
    <row r="86" spans="1:18" s="11" customFormat="1" ht="15">
      <c r="A86" s="61"/>
      <c r="Q86" s="123"/>
      <c r="R86" s="123"/>
    </row>
    <row r="87" spans="1:36" s="11" customFormat="1" ht="15">
      <c r="A87" s="61"/>
      <c r="Q87" s="123"/>
      <c r="R87" s="123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1:36" s="11" customFormat="1" ht="15">
      <c r="A88" s="61"/>
      <c r="Q88" s="123"/>
      <c r="R88" s="123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16:18" ht="15">
      <c r="P89" s="11"/>
      <c r="Q89" s="123"/>
      <c r="R89" s="123"/>
    </row>
    <row r="90" spans="16:18" ht="15">
      <c r="P90" s="11"/>
      <c r="Q90" s="123"/>
      <c r="R90" s="123"/>
    </row>
    <row r="91" spans="17:18" ht="15">
      <c r="Q91" s="123"/>
      <c r="R91" s="123"/>
    </row>
    <row r="92" spans="17:18" ht="15">
      <c r="Q92" s="123"/>
      <c r="R92" s="123"/>
    </row>
    <row r="93" spans="17:18" ht="15">
      <c r="Q93" s="123"/>
      <c r="R93" s="123"/>
    </row>
    <row r="94" spans="17:18" ht="15">
      <c r="Q94" s="123"/>
      <c r="R94" s="123"/>
    </row>
    <row r="95" spans="17:18" ht="15">
      <c r="Q95" s="123"/>
      <c r="R95" s="123"/>
    </row>
    <row r="96" spans="17:18" ht="15">
      <c r="Q96" s="123"/>
      <c r="R96" s="123"/>
    </row>
    <row r="97" spans="17:18" ht="15">
      <c r="Q97" s="123"/>
      <c r="R97" s="123"/>
    </row>
    <row r="98" spans="17:18" ht="15">
      <c r="Q98" s="123"/>
      <c r="R98" s="123"/>
    </row>
    <row r="99" spans="17:18" ht="15">
      <c r="Q99" s="123"/>
      <c r="R99" s="123"/>
    </row>
    <row r="100" spans="17:18" ht="15">
      <c r="Q100" s="123"/>
      <c r="R100" s="123"/>
    </row>
    <row r="101" spans="17:18" ht="15">
      <c r="Q101" s="123"/>
      <c r="R101" s="123"/>
    </row>
    <row r="102" spans="17:18" ht="15">
      <c r="Q102" s="123"/>
      <c r="R102" s="123"/>
    </row>
    <row r="103" spans="17:18" ht="15">
      <c r="Q103" s="123"/>
      <c r="R103" s="123"/>
    </row>
    <row r="104" spans="17:18" ht="15">
      <c r="Q104" s="123"/>
      <c r="R104" s="123"/>
    </row>
    <row r="105" spans="17:18" ht="15">
      <c r="Q105" s="123"/>
      <c r="R105" s="123"/>
    </row>
    <row r="106" spans="17:18" ht="15">
      <c r="Q106" s="123"/>
      <c r="R106" s="123"/>
    </row>
    <row r="107" spans="17:18" ht="15">
      <c r="Q107" s="123"/>
      <c r="R107" s="123"/>
    </row>
    <row r="108" spans="17:18" ht="15">
      <c r="Q108" s="123"/>
      <c r="R108" s="123"/>
    </row>
    <row r="109" spans="17:18" ht="15">
      <c r="Q109" s="123"/>
      <c r="R109" s="123"/>
    </row>
    <row r="110" spans="17:18" ht="15">
      <c r="Q110" s="123"/>
      <c r="R110" s="123"/>
    </row>
    <row r="111" spans="17:18" ht="15">
      <c r="Q111" s="123"/>
      <c r="R111" s="123"/>
    </row>
    <row r="112" spans="17:18" ht="15">
      <c r="Q112" s="123"/>
      <c r="R112" s="123"/>
    </row>
    <row r="113" spans="17:18" ht="15">
      <c r="Q113" s="123"/>
      <c r="R113" s="123"/>
    </row>
    <row r="114" spans="17:18" ht="15">
      <c r="Q114" s="123"/>
      <c r="R114" s="123"/>
    </row>
    <row r="115" spans="17:18" ht="15">
      <c r="Q115" s="123"/>
      <c r="R115" s="123"/>
    </row>
    <row r="116" spans="17:18" ht="15">
      <c r="Q116" s="123"/>
      <c r="R116" s="123"/>
    </row>
    <row r="117" spans="17:18" ht="15">
      <c r="Q117" s="123"/>
      <c r="R117" s="123"/>
    </row>
    <row r="118" spans="17:18" ht="15">
      <c r="Q118" s="123"/>
      <c r="R118" s="123"/>
    </row>
    <row r="119" spans="17:18" ht="15">
      <c r="Q119" s="123"/>
      <c r="R119" s="123"/>
    </row>
    <row r="120" spans="17:18" ht="15">
      <c r="Q120" s="123"/>
      <c r="R120" s="123"/>
    </row>
    <row r="121" spans="17:18" ht="15">
      <c r="Q121" s="123"/>
      <c r="R121" s="123"/>
    </row>
    <row r="122" spans="17:18" ht="15">
      <c r="Q122" s="123"/>
      <c r="R122" s="123"/>
    </row>
    <row r="123" spans="17:18" ht="15">
      <c r="Q123" s="123"/>
      <c r="R123" s="123"/>
    </row>
    <row r="124" spans="17:18" ht="15">
      <c r="Q124" s="123"/>
      <c r="R124" s="123"/>
    </row>
    <row r="125" spans="17:18" ht="15">
      <c r="Q125" s="123"/>
      <c r="R125" s="123"/>
    </row>
    <row r="126" spans="17:18" ht="15">
      <c r="Q126" s="123"/>
      <c r="R126" s="123"/>
    </row>
    <row r="127" spans="17:18" ht="15">
      <c r="Q127" s="123"/>
      <c r="R127" s="123"/>
    </row>
    <row r="128" spans="17:18" ht="15">
      <c r="Q128" s="123"/>
      <c r="R128" s="123"/>
    </row>
    <row r="129" spans="17:18" ht="15">
      <c r="Q129" s="123"/>
      <c r="R129" s="123"/>
    </row>
    <row r="130" spans="17:18" ht="15">
      <c r="Q130" s="123"/>
      <c r="R130" s="123"/>
    </row>
    <row r="131" spans="17:18" ht="15">
      <c r="Q131" s="123"/>
      <c r="R131" s="123"/>
    </row>
    <row r="132" spans="17:18" ht="15">
      <c r="Q132" s="123"/>
      <c r="R132" s="123"/>
    </row>
    <row r="133" spans="17:18" ht="15">
      <c r="Q133" s="123"/>
      <c r="R133" s="123"/>
    </row>
    <row r="134" spans="17:18" ht="15">
      <c r="Q134" s="123"/>
      <c r="R134" s="123"/>
    </row>
  </sheetData>
  <sheetProtection/>
  <mergeCells count="8">
    <mergeCell ref="E5:F5"/>
    <mergeCell ref="G5:H5"/>
    <mergeCell ref="L5:M5"/>
    <mergeCell ref="N5:O5"/>
    <mergeCell ref="C4:I4"/>
    <mergeCell ref="J4:P4"/>
    <mergeCell ref="C5:D5"/>
    <mergeCell ref="J5:K5"/>
  </mergeCells>
  <conditionalFormatting sqref="C13:D16 C18:D24 C25:H33 C17:H17 C34:F34 H34 C6:O7 O34 C8:H12 J8:O12 J34:M34 J17:O17 J25:O33 I8:I34 S7:T34">
    <cfRule type="containsText" priority="13" dxfId="27" operator="containsText" stopIfTrue="1" text="c">
      <formula>NOT(ISERROR(SEARCH("c",C6)))</formula>
    </cfRule>
  </conditionalFormatting>
  <conditionalFormatting sqref="N20">
    <cfRule type="containsText" priority="4" dxfId="27" operator="containsText" stopIfTrue="1" text="c">
      <formula>NOT(ISERROR(SEARCH("c",N20)))</formula>
    </cfRule>
  </conditionalFormatting>
  <conditionalFormatting sqref="N24">
    <cfRule type="containsText" priority="5" dxfId="27" operator="containsText" stopIfTrue="1" text="c">
      <formula>NOT(ISERROR(SEARCH("c",N24)))</formula>
    </cfRule>
  </conditionalFormatting>
  <conditionalFormatting sqref="N19">
    <cfRule type="containsText" priority="3" dxfId="27" operator="containsText" stopIfTrue="1" text="c">
      <formula>NOT(ISERROR(SEARCH("c",N19)))</formula>
    </cfRule>
  </conditionalFormatting>
  <conditionalFormatting sqref="G34">
    <cfRule type="containsText" priority="2" dxfId="27" operator="containsText" stopIfTrue="1" text="c">
      <formula>NOT(ISERROR(SEARCH("c",G34)))</formula>
    </cfRule>
  </conditionalFormatting>
  <conditionalFormatting sqref="N34">
    <cfRule type="containsText" priority="1" dxfId="27" operator="containsText" stopIfTrue="1" text="c">
      <formula>NOT(ISERROR(SEARCH("c",N34)))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R66"/>
  <sheetViews>
    <sheetView showGridLines="0" zoomScalePageLayoutView="0" workbookViewId="0" topLeftCell="A1">
      <selection activeCell="O37" sqref="O37"/>
    </sheetView>
  </sheetViews>
  <sheetFormatPr defaultColWidth="8.8515625" defaultRowHeight="15"/>
  <cols>
    <col min="1" max="1" width="21.00390625" style="41" bestFit="1" customWidth="1"/>
    <col min="2" max="2" width="22.28125" style="41" bestFit="1" customWidth="1"/>
    <col min="3" max="4" width="8.8515625" style="41" customWidth="1"/>
    <col min="5" max="5" width="0" style="41" hidden="1" customWidth="1"/>
    <col min="6" max="6" width="8.8515625" style="41" customWidth="1"/>
    <col min="7" max="10" width="9.00390625" style="41" bestFit="1" customWidth="1"/>
    <col min="11" max="12" width="9.28125" style="41" bestFit="1" customWidth="1"/>
    <col min="13" max="16384" width="8.8515625" style="41" customWidth="1"/>
  </cols>
  <sheetData>
    <row r="1" ht="12"/>
    <row r="2" ht="15">
      <c r="B2" s="24" t="s">
        <v>163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>
      <c r="R29"/>
    </row>
    <row r="30" spans="2:18" ht="15">
      <c r="B30" s="108" t="s">
        <v>156</v>
      </c>
      <c r="R30"/>
    </row>
    <row r="31" spans="2:18" ht="15">
      <c r="B31" s="23" t="s">
        <v>116</v>
      </c>
      <c r="R31"/>
    </row>
    <row r="32" ht="15">
      <c r="R32"/>
    </row>
    <row r="33" ht="15">
      <c r="R33"/>
    </row>
    <row r="34" spans="1:18" ht="15">
      <c r="A34" s="41" t="s">
        <v>135</v>
      </c>
      <c r="R34"/>
    </row>
    <row r="35" ht="15">
      <c r="R35"/>
    </row>
    <row r="36" spans="14:18" ht="15">
      <c r="N36"/>
      <c r="O36"/>
      <c r="P36"/>
      <c r="Q36"/>
      <c r="R36"/>
    </row>
    <row r="37" spans="2:5" ht="15">
      <c r="B37" s="109" t="s">
        <v>0</v>
      </c>
      <c r="C37"/>
      <c r="D37"/>
      <c r="E37"/>
    </row>
    <row r="38" spans="2:5" ht="15">
      <c r="B38"/>
      <c r="C38"/>
      <c r="D38"/>
      <c r="E38"/>
    </row>
    <row r="39" spans="2:14" ht="15">
      <c r="B39" s="109" t="s">
        <v>1</v>
      </c>
      <c r="C39" s="110">
        <v>42159.57325231482</v>
      </c>
      <c r="D39"/>
      <c r="E39"/>
      <c r="N39" s="145"/>
    </row>
    <row r="40" spans="2:15" ht="15">
      <c r="B40" s="109" t="s">
        <v>2</v>
      </c>
      <c r="C40" s="110">
        <v>42184.63088167824</v>
      </c>
      <c r="D40"/>
      <c r="E40"/>
      <c r="N40" s="145"/>
      <c r="O40" s="149"/>
    </row>
    <row r="41" spans="2:14" ht="15">
      <c r="B41" s="109" t="s">
        <v>3</v>
      </c>
      <c r="C41" s="109" t="s">
        <v>4</v>
      </c>
      <c r="D41"/>
      <c r="E41"/>
      <c r="N41" s="150"/>
    </row>
    <row r="42" spans="2:14" ht="15">
      <c r="B42"/>
      <c r="C42"/>
      <c r="D42"/>
      <c r="E42"/>
      <c r="N42" s="150"/>
    </row>
    <row r="43" spans="2:5" ht="15">
      <c r="B43" s="109" t="s">
        <v>111</v>
      </c>
      <c r="C43" s="109" t="s">
        <v>133</v>
      </c>
      <c r="D43"/>
      <c r="E43"/>
    </row>
    <row r="45" spans="1:12" ht="1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ht="12">
      <c r="A46" s="89"/>
      <c r="B46" s="89"/>
      <c r="C46" s="89"/>
      <c r="D46" s="89"/>
      <c r="E46" s="89"/>
      <c r="F46" s="170"/>
      <c r="G46" s="170"/>
      <c r="H46" s="170"/>
      <c r="I46" s="170"/>
      <c r="J46" s="170"/>
      <c r="K46" s="170"/>
      <c r="L46" s="170"/>
    </row>
    <row r="47" spans="1:13" ht="12.75">
      <c r="A47" s="218" t="s">
        <v>44</v>
      </c>
      <c r="B47" s="221" t="s">
        <v>66</v>
      </c>
      <c r="C47" s="221" t="s">
        <v>46</v>
      </c>
      <c r="D47" s="221" t="s">
        <v>47</v>
      </c>
      <c r="E47" s="222">
        <v>24775.59999999999</v>
      </c>
      <c r="F47" s="223">
        <v>27396.500000000007</v>
      </c>
      <c r="G47" s="222">
        <v>29990.899999999998</v>
      </c>
      <c r="H47" s="222">
        <v>29562.1</v>
      </c>
      <c r="I47" s="224">
        <v>29594</v>
      </c>
      <c r="J47" s="222">
        <v>28246.499999999996</v>
      </c>
      <c r="K47" s="225">
        <v>31384.6344</v>
      </c>
      <c r="L47" s="225">
        <v>35208.8485</v>
      </c>
      <c r="M47" s="141"/>
    </row>
    <row r="48" spans="1:13" ht="15">
      <c r="A48" s="220" t="s">
        <v>48</v>
      </c>
      <c r="B48" s="228" t="s">
        <v>66</v>
      </c>
      <c r="C48" s="228" t="s">
        <v>49</v>
      </c>
      <c r="D48" s="228" t="s">
        <v>47</v>
      </c>
      <c r="E48" s="229">
        <v>10442.7</v>
      </c>
      <c r="F48" s="230">
        <v>10265.728</v>
      </c>
      <c r="G48" s="229">
        <v>11145</v>
      </c>
      <c r="H48" s="229">
        <v>11437.900000000001</v>
      </c>
      <c r="I48" s="229">
        <v>11508.3</v>
      </c>
      <c r="J48" s="229">
        <v>10798.6</v>
      </c>
      <c r="K48" s="231">
        <v>11784.120800000002</v>
      </c>
      <c r="L48" s="231">
        <v>11514.349</v>
      </c>
      <c r="M48" s="141"/>
    </row>
    <row r="49" spans="1:12" ht="12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12" ht="12">
      <c r="A50" s="219"/>
      <c r="B50" s="219"/>
      <c r="C50" s="219"/>
      <c r="D50" s="219"/>
      <c r="E50" s="226">
        <v>2007</v>
      </c>
      <c r="F50" s="226">
        <f>E50+1</f>
        <v>2008</v>
      </c>
      <c r="G50" s="226">
        <f>F50+1</f>
        <v>2009</v>
      </c>
      <c r="H50" s="226">
        <f>G50+1</f>
        <v>2010</v>
      </c>
      <c r="I50" s="226">
        <f>H50+1</f>
        <v>2011</v>
      </c>
      <c r="J50" s="226">
        <f>I50+1</f>
        <v>2012</v>
      </c>
      <c r="K50" s="226">
        <v>2013</v>
      </c>
      <c r="L50" s="226">
        <v>2014</v>
      </c>
    </row>
    <row r="51" spans="1:12" ht="12">
      <c r="A51" s="218" t="s">
        <v>44</v>
      </c>
      <c r="B51" s="221" t="s">
        <v>66</v>
      </c>
      <c r="C51" s="221" t="s">
        <v>46</v>
      </c>
      <c r="D51" s="221" t="s">
        <v>47</v>
      </c>
      <c r="E51" s="227">
        <f>F47/$E47*100</f>
        <v>110.57855309255888</v>
      </c>
      <c r="F51" s="227">
        <f aca="true" t="shared" si="0" ref="F51:L51">+F47/$F$47*100</f>
        <v>100</v>
      </c>
      <c r="G51" s="227">
        <f t="shared" si="0"/>
        <v>109.46982278758233</v>
      </c>
      <c r="H51" s="227">
        <f t="shared" si="0"/>
        <v>107.90465935429705</v>
      </c>
      <c r="I51" s="227">
        <f t="shared" si="0"/>
        <v>108.02109758545797</v>
      </c>
      <c r="J51" s="227">
        <f t="shared" si="0"/>
        <v>103.10258609676414</v>
      </c>
      <c r="K51" s="227">
        <f t="shared" si="0"/>
        <v>114.55709451937288</v>
      </c>
      <c r="L51" s="227">
        <f t="shared" si="0"/>
        <v>128.51586334020766</v>
      </c>
    </row>
    <row r="52" spans="1:12" ht="12">
      <c r="A52" s="220" t="s">
        <v>48</v>
      </c>
      <c r="B52" s="228" t="s">
        <v>66</v>
      </c>
      <c r="C52" s="228" t="s">
        <v>49</v>
      </c>
      <c r="D52" s="228" t="s">
        <v>47</v>
      </c>
      <c r="E52" s="232">
        <f>E48/$E48*100</f>
        <v>100</v>
      </c>
      <c r="F52" s="232">
        <f aca="true" t="shared" si="1" ref="F52:L52">+F48/$F$48*100</f>
        <v>100</v>
      </c>
      <c r="G52" s="232">
        <f t="shared" si="1"/>
        <v>108.56512075909279</v>
      </c>
      <c r="H52" s="232">
        <f t="shared" si="1"/>
        <v>111.41830369945514</v>
      </c>
      <c r="I52" s="232">
        <f t="shared" si="1"/>
        <v>112.10408068477949</v>
      </c>
      <c r="J52" s="232">
        <f t="shared" si="1"/>
        <v>105.19078627448538</v>
      </c>
      <c r="K52" s="232">
        <f t="shared" si="1"/>
        <v>114.79089256991813</v>
      </c>
      <c r="L52" s="232">
        <f t="shared" si="1"/>
        <v>112.16300490330546</v>
      </c>
    </row>
    <row r="54" ht="12">
      <c r="E54" s="111" t="s">
        <v>157</v>
      </c>
    </row>
    <row r="55" ht="12">
      <c r="E55" s="140" t="s">
        <v>158</v>
      </c>
    </row>
    <row r="59" spans="1:13" ht="1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ht="1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ht="1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1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1:13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1:13" ht="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3" ht="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1:13" ht="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</sheetData>
  <sheetProtection/>
  <conditionalFormatting sqref="L47">
    <cfRule type="containsText" priority="4" dxfId="27" operator="containsText" stopIfTrue="1" text="c">
      <formula>NOT(ISERROR(SEARCH("c",L47)))</formula>
    </cfRule>
  </conditionalFormatting>
  <conditionalFormatting sqref="L48">
    <cfRule type="containsText" priority="3" dxfId="27" operator="containsText" stopIfTrue="1" text="c">
      <formula>NOT(ISERROR(SEARCH("c",L48)))</formula>
    </cfRule>
  </conditionalFormatting>
  <conditionalFormatting sqref="K47">
    <cfRule type="containsText" priority="2" dxfId="27" operator="containsText" stopIfTrue="1" text="c">
      <formula>NOT(ISERROR(SEARCH("c",K47)))</formula>
    </cfRule>
  </conditionalFormatting>
  <conditionalFormatting sqref="K48">
    <cfRule type="containsText" priority="1" dxfId="27" operator="containsText" stopIfTrue="1" text="c">
      <formula>NOT(ISERROR(SEARCH("c",K48)))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99"/>
  <sheetViews>
    <sheetView showGridLines="0" zoomScalePageLayoutView="0" workbookViewId="0" topLeftCell="A1">
      <selection activeCell="P40" sqref="P40"/>
    </sheetView>
  </sheetViews>
  <sheetFormatPr defaultColWidth="8.8515625" defaultRowHeight="15"/>
  <cols>
    <col min="1" max="1" width="9.140625" style="61" customWidth="1"/>
    <col min="2" max="2" width="18.28125" style="41" customWidth="1"/>
    <col min="3" max="3" width="10.00390625" style="41" customWidth="1"/>
    <col min="4" max="4" width="2.140625" style="27" customWidth="1"/>
    <col min="5" max="5" width="10.00390625" style="41" customWidth="1"/>
    <col min="6" max="6" width="2.140625" style="27" customWidth="1"/>
    <col min="7" max="7" width="13.57421875" style="41" customWidth="1"/>
    <col min="8" max="8" width="9.28125" style="41" customWidth="1"/>
    <col min="9" max="9" width="2.140625" style="27" customWidth="1"/>
    <col min="10" max="10" width="9.28125" style="41" customWidth="1"/>
    <col min="11" max="11" width="2.140625" style="27" customWidth="1"/>
    <col min="12" max="12" width="13.57421875" style="41" customWidth="1"/>
    <col min="13" max="13" width="9.140625" style="61" customWidth="1"/>
    <col min="14" max="15" width="9.140625" style="11" customWidth="1"/>
    <col min="16" max="16" width="11.140625" style="11" customWidth="1"/>
    <col min="17" max="16384" width="8.8515625" style="41" customWidth="1"/>
  </cols>
  <sheetData>
    <row r="1" spans="1:22" s="11" customFormat="1" ht="14.25">
      <c r="A1" s="61"/>
      <c r="B1" s="59"/>
      <c r="D1" s="14"/>
      <c r="F1" s="14"/>
      <c r="I1" s="14"/>
      <c r="K1" s="14"/>
      <c r="M1" s="61"/>
      <c r="N1" s="128"/>
      <c r="O1" s="127"/>
      <c r="P1" s="127"/>
      <c r="Q1" s="127"/>
      <c r="R1" s="127"/>
      <c r="S1" s="127"/>
      <c r="T1" s="127"/>
      <c r="U1" s="127"/>
      <c r="V1" s="127"/>
    </row>
    <row r="2" spans="1:25" s="11" customFormat="1" ht="15">
      <c r="A2" s="61"/>
      <c r="B2" s="24" t="s">
        <v>138</v>
      </c>
      <c r="C2" s="59"/>
      <c r="D2" s="14"/>
      <c r="F2" s="14"/>
      <c r="I2" s="14"/>
      <c r="K2" s="1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s="11" customFormat="1" ht="14.25">
      <c r="A3" s="61"/>
      <c r="B3" s="59"/>
      <c r="C3" s="59"/>
      <c r="D3" s="14"/>
      <c r="F3" s="14"/>
      <c r="I3" s="14"/>
      <c r="K3" s="14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3:25" s="11" customFormat="1" ht="14.25">
      <c r="C4" s="143"/>
      <c r="D4" s="14"/>
      <c r="E4" s="139"/>
      <c r="F4" s="14"/>
      <c r="I4" s="14"/>
      <c r="J4" s="139"/>
      <c r="K4" s="14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7" s="45" customFormat="1" ht="51" customHeight="1">
      <c r="A5" s="106"/>
      <c r="B5" s="99"/>
      <c r="C5" s="299" t="s">
        <v>91</v>
      </c>
      <c r="D5" s="291"/>
      <c r="E5" s="291"/>
      <c r="F5" s="291"/>
      <c r="G5" s="300"/>
      <c r="H5" s="297" t="s">
        <v>92</v>
      </c>
      <c r="I5" s="297"/>
      <c r="J5" s="297"/>
      <c r="K5" s="297"/>
      <c r="L5" s="297"/>
      <c r="M5" s="127"/>
      <c r="N5" s="127"/>
      <c r="O5" s="240"/>
      <c r="P5" s="246"/>
      <c r="Q5" s="246"/>
      <c r="R5" s="246"/>
      <c r="S5" s="246"/>
      <c r="T5" s="246"/>
      <c r="U5" s="246"/>
      <c r="V5" s="246"/>
      <c r="W5" s="246"/>
      <c r="X5" s="247"/>
      <c r="Y5" s="247"/>
      <c r="Z5" s="247"/>
      <c r="AA5" s="247"/>
    </row>
    <row r="6" spans="1:27" s="45" customFormat="1" ht="41.25" customHeight="1">
      <c r="A6" s="106"/>
      <c r="B6" s="100"/>
      <c r="C6" s="301">
        <v>2007</v>
      </c>
      <c r="D6" s="302"/>
      <c r="E6" s="273">
        <v>2014</v>
      </c>
      <c r="F6" s="273"/>
      <c r="G6" s="234" t="s">
        <v>110</v>
      </c>
      <c r="H6" s="303">
        <v>2007</v>
      </c>
      <c r="I6" s="273"/>
      <c r="J6" s="273">
        <v>2014</v>
      </c>
      <c r="K6" s="273"/>
      <c r="L6" s="234" t="s">
        <v>110</v>
      </c>
      <c r="M6" s="127"/>
      <c r="N6" s="127"/>
      <c r="O6" s="240"/>
      <c r="P6" s="240"/>
      <c r="Q6" s="240"/>
      <c r="R6" s="240"/>
      <c r="S6" s="240"/>
      <c r="T6" s="240"/>
      <c r="U6" s="240"/>
      <c r="V6" s="240"/>
      <c r="W6" s="240"/>
      <c r="X6" s="247"/>
      <c r="Y6" s="247"/>
      <c r="Z6" s="247"/>
      <c r="AA6" s="247"/>
    </row>
    <row r="7" spans="2:27" ht="12.75" customHeight="1">
      <c r="B7" s="9" t="s">
        <v>164</v>
      </c>
      <c r="C7" s="101">
        <v>171572.30100000004</v>
      </c>
      <c r="D7" s="90" t="s">
        <v>11</v>
      </c>
      <c r="E7" s="101">
        <v>210550.10079999996</v>
      </c>
      <c r="F7" s="83" t="s">
        <v>11</v>
      </c>
      <c r="G7" s="252">
        <v>22.71800259879939</v>
      </c>
      <c r="H7" s="164">
        <v>4995.846</v>
      </c>
      <c r="I7" s="90" t="s">
        <v>11</v>
      </c>
      <c r="J7" s="46">
        <v>6040.8</v>
      </c>
      <c r="K7" s="83" t="s">
        <v>11</v>
      </c>
      <c r="L7" s="235">
        <v>20.916457392801956</v>
      </c>
      <c r="M7" s="127"/>
      <c r="N7" s="127"/>
      <c r="O7" s="240"/>
      <c r="P7" s="240"/>
      <c r="Q7" s="240"/>
      <c r="R7" s="240"/>
      <c r="S7" s="240"/>
      <c r="T7" s="240"/>
      <c r="U7" s="240"/>
      <c r="V7" s="243"/>
      <c r="W7" s="240"/>
      <c r="X7" s="223"/>
      <c r="Y7" s="223"/>
      <c r="Z7" s="223"/>
      <c r="AA7" s="223"/>
    </row>
    <row r="8" spans="1:27" s="11" customFormat="1" ht="12" customHeight="1">
      <c r="A8" s="135"/>
      <c r="B8" s="5" t="s">
        <v>12</v>
      </c>
      <c r="C8" s="102">
        <v>7856.7</v>
      </c>
      <c r="D8" s="91" t="s">
        <v>11</v>
      </c>
      <c r="E8" s="102">
        <v>8371.8</v>
      </c>
      <c r="F8" s="85" t="s">
        <v>11</v>
      </c>
      <c r="G8" s="253">
        <v>6.556187712398328</v>
      </c>
      <c r="H8" s="181" t="s">
        <v>86</v>
      </c>
      <c r="I8" s="91"/>
      <c r="J8" s="51">
        <v>178.1</v>
      </c>
      <c r="K8" s="85" t="s">
        <v>11</v>
      </c>
      <c r="L8" s="236" t="s">
        <v>86</v>
      </c>
      <c r="M8" s="127"/>
      <c r="N8" s="127"/>
      <c r="O8" s="240"/>
      <c r="P8" s="243"/>
      <c r="Q8" s="240"/>
      <c r="R8" s="243"/>
      <c r="S8" s="240"/>
      <c r="T8" s="240"/>
      <c r="U8" s="240"/>
      <c r="V8" s="243"/>
      <c r="W8" s="240"/>
      <c r="X8" s="248"/>
      <c r="Y8" s="248"/>
      <c r="Z8" s="249"/>
      <c r="AA8" s="248"/>
    </row>
    <row r="9" spans="1:27" s="11" customFormat="1" ht="14.25">
      <c r="A9" s="135"/>
      <c r="B9" s="10" t="s">
        <v>13</v>
      </c>
      <c r="C9" s="103">
        <v>313.6</v>
      </c>
      <c r="D9" s="93" t="s">
        <v>11</v>
      </c>
      <c r="E9" s="103">
        <v>650.7</v>
      </c>
      <c r="F9" s="86" t="s">
        <v>11</v>
      </c>
      <c r="G9" s="254">
        <v>107.4936224489796</v>
      </c>
      <c r="H9" s="133" t="s">
        <v>86</v>
      </c>
      <c r="I9" s="93"/>
      <c r="J9" s="54">
        <v>25.1</v>
      </c>
      <c r="K9" s="86" t="s">
        <v>11</v>
      </c>
      <c r="L9" s="237" t="s">
        <v>86</v>
      </c>
      <c r="M9" s="127"/>
      <c r="N9" s="127"/>
      <c r="O9" s="240"/>
      <c r="P9" s="243"/>
      <c r="Q9" s="240"/>
      <c r="R9" s="243"/>
      <c r="S9" s="240"/>
      <c r="T9" s="240"/>
      <c r="U9" s="240"/>
      <c r="V9" s="243"/>
      <c r="W9" s="240"/>
      <c r="X9" s="248"/>
      <c r="Y9" s="248"/>
      <c r="Z9" s="249"/>
      <c r="AA9" s="248"/>
    </row>
    <row r="10" spans="1:27" s="11" customFormat="1" ht="14.25">
      <c r="A10" s="135"/>
      <c r="B10" s="10" t="s">
        <v>14</v>
      </c>
      <c r="C10" s="103">
        <v>5569.7</v>
      </c>
      <c r="D10" s="93" t="s">
        <v>11</v>
      </c>
      <c r="E10" s="103">
        <v>9577.9</v>
      </c>
      <c r="F10" s="86" t="s">
        <v>11</v>
      </c>
      <c r="G10" s="254">
        <v>71.96437869185056</v>
      </c>
      <c r="H10" s="133">
        <v>161.9</v>
      </c>
      <c r="I10" s="93" t="s">
        <v>11</v>
      </c>
      <c r="J10" s="54">
        <v>237.2</v>
      </c>
      <c r="K10" s="86" t="s">
        <v>11</v>
      </c>
      <c r="L10" s="237">
        <v>46.51019147621987</v>
      </c>
      <c r="M10" s="127"/>
      <c r="N10" s="127"/>
      <c r="O10" s="240"/>
      <c r="P10" s="243"/>
      <c r="Q10" s="240"/>
      <c r="R10" s="243"/>
      <c r="S10" s="240"/>
      <c r="T10" s="243"/>
      <c r="U10" s="240"/>
      <c r="V10" s="243"/>
      <c r="W10" s="240"/>
      <c r="X10" s="248"/>
      <c r="Y10" s="248"/>
      <c r="Z10" s="249"/>
      <c r="AA10" s="248"/>
    </row>
    <row r="11" spans="1:27" s="11" customFormat="1" ht="14.25">
      <c r="A11" s="135"/>
      <c r="B11" s="10" t="s">
        <v>15</v>
      </c>
      <c r="C11" s="103">
        <v>5371.6</v>
      </c>
      <c r="D11" s="93" t="s">
        <v>11</v>
      </c>
      <c r="E11" s="103">
        <v>7459.2</v>
      </c>
      <c r="F11" s="86" t="s">
        <v>11</v>
      </c>
      <c r="G11" s="254">
        <v>38.86365328766102</v>
      </c>
      <c r="H11" s="133">
        <v>144.6</v>
      </c>
      <c r="I11" s="93" t="s">
        <v>11</v>
      </c>
      <c r="J11" s="54">
        <v>178.2</v>
      </c>
      <c r="K11" s="86" t="s">
        <v>11</v>
      </c>
      <c r="L11" s="237">
        <v>23.236514522821576</v>
      </c>
      <c r="M11" s="127"/>
      <c r="N11" s="127"/>
      <c r="O11" s="240"/>
      <c r="P11" s="243"/>
      <c r="Q11" s="240"/>
      <c r="R11" s="243"/>
      <c r="S11" s="240"/>
      <c r="T11" s="243"/>
      <c r="U11" s="240"/>
      <c r="V11" s="243"/>
      <c r="W11" s="240"/>
      <c r="X11" s="248"/>
      <c r="Y11" s="248"/>
      <c r="Z11" s="249"/>
      <c r="AA11" s="248"/>
    </row>
    <row r="12" spans="1:27" s="11" customFormat="1" ht="14.25">
      <c r="A12" s="135"/>
      <c r="B12" s="10" t="s">
        <v>63</v>
      </c>
      <c r="C12" s="103">
        <v>69199.1</v>
      </c>
      <c r="D12" s="93" t="s">
        <v>11</v>
      </c>
      <c r="E12" s="103">
        <v>99203.7</v>
      </c>
      <c r="F12" s="86" t="s">
        <v>11</v>
      </c>
      <c r="G12" s="254">
        <v>43.35981248311031</v>
      </c>
      <c r="H12" s="133">
        <v>1470.9</v>
      </c>
      <c r="I12" s="93" t="s">
        <v>11</v>
      </c>
      <c r="J12" s="54">
        <v>2092.6</v>
      </c>
      <c r="K12" s="86" t="s">
        <v>11</v>
      </c>
      <c r="L12" s="237">
        <v>42.26663947243183</v>
      </c>
      <c r="M12" s="127"/>
      <c r="N12" s="127"/>
      <c r="O12" s="240"/>
      <c r="P12" s="243"/>
      <c r="Q12" s="240"/>
      <c r="R12" s="243"/>
      <c r="S12" s="240"/>
      <c r="T12" s="243"/>
      <c r="U12" s="240"/>
      <c r="V12" s="243"/>
      <c r="W12" s="240"/>
      <c r="X12" s="248"/>
      <c r="Y12" s="248"/>
      <c r="Z12" s="249"/>
      <c r="AA12" s="248"/>
    </row>
    <row r="13" spans="1:27" s="11" customFormat="1" ht="14.25">
      <c r="A13" s="135"/>
      <c r="B13" s="10" t="s">
        <v>17</v>
      </c>
      <c r="C13" s="103">
        <v>25.5</v>
      </c>
      <c r="D13" s="93" t="s">
        <v>11</v>
      </c>
      <c r="E13" s="103">
        <v>181.8</v>
      </c>
      <c r="F13" s="86" t="s">
        <v>11</v>
      </c>
      <c r="G13" s="254">
        <v>612.9411764705883</v>
      </c>
      <c r="H13" s="133">
        <v>0.9</v>
      </c>
      <c r="I13" s="93" t="s">
        <v>11</v>
      </c>
      <c r="J13" s="54">
        <v>7.4</v>
      </c>
      <c r="K13" s="86" t="s">
        <v>11</v>
      </c>
      <c r="L13" s="237">
        <v>722.2222222222223</v>
      </c>
      <c r="M13" s="127"/>
      <c r="N13" s="127"/>
      <c r="O13" s="240"/>
      <c r="P13" s="243"/>
      <c r="Q13" s="240"/>
      <c r="R13" s="243"/>
      <c r="S13" s="240"/>
      <c r="T13" s="243"/>
      <c r="U13" s="240"/>
      <c r="V13" s="243"/>
      <c r="W13" s="240"/>
      <c r="X13" s="248"/>
      <c r="Y13" s="248"/>
      <c r="Z13" s="249"/>
      <c r="AA13" s="248"/>
    </row>
    <row r="14" spans="1:27" s="11" customFormat="1" ht="14.25">
      <c r="A14" s="135"/>
      <c r="B14" s="10" t="s">
        <v>18</v>
      </c>
      <c r="C14" s="103">
        <v>20.3</v>
      </c>
      <c r="D14" s="93" t="s">
        <v>11</v>
      </c>
      <c r="E14" s="103">
        <v>249.7</v>
      </c>
      <c r="F14" s="86" t="s">
        <v>11</v>
      </c>
      <c r="G14" s="254">
        <v>1130.0492610837437</v>
      </c>
      <c r="H14" s="133">
        <v>20.9</v>
      </c>
      <c r="I14" s="93" t="s">
        <v>11</v>
      </c>
      <c r="J14" s="54">
        <v>13.9</v>
      </c>
      <c r="K14" s="86" t="s">
        <v>11</v>
      </c>
      <c r="L14" s="237">
        <v>-33.49282296650717</v>
      </c>
      <c r="M14" s="127"/>
      <c r="N14" s="127"/>
      <c r="O14" s="240"/>
      <c r="P14" s="243"/>
      <c r="Q14" s="240"/>
      <c r="R14" s="243"/>
      <c r="S14" s="240"/>
      <c r="T14" s="243"/>
      <c r="U14" s="240"/>
      <c r="V14" s="243"/>
      <c r="W14" s="240"/>
      <c r="X14" s="248"/>
      <c r="Y14" s="248"/>
      <c r="Z14" s="249"/>
      <c r="AA14" s="248"/>
    </row>
    <row r="15" spans="1:27" s="11" customFormat="1" ht="14.25">
      <c r="A15" s="135"/>
      <c r="B15" s="10" t="s">
        <v>19</v>
      </c>
      <c r="C15" s="103">
        <v>323.1</v>
      </c>
      <c r="D15" s="93" t="s">
        <v>11</v>
      </c>
      <c r="E15" s="103">
        <v>165.9</v>
      </c>
      <c r="F15" s="86" t="s">
        <v>11</v>
      </c>
      <c r="G15" s="254">
        <v>-48.653667595171775</v>
      </c>
      <c r="H15" s="133">
        <v>5.8</v>
      </c>
      <c r="I15" s="93" t="s">
        <v>11</v>
      </c>
      <c r="J15" s="54">
        <v>11.7</v>
      </c>
      <c r="K15" s="86" t="s">
        <v>11</v>
      </c>
      <c r="L15" s="237" t="s">
        <v>86</v>
      </c>
      <c r="M15" s="127"/>
      <c r="N15" s="127"/>
      <c r="O15" s="240"/>
      <c r="P15" s="243"/>
      <c r="Q15" s="240"/>
      <c r="R15" s="243"/>
      <c r="S15" s="240"/>
      <c r="T15" s="243"/>
      <c r="U15" s="240"/>
      <c r="V15" s="243"/>
      <c r="W15" s="240"/>
      <c r="X15" s="248"/>
      <c r="Y15" s="248"/>
      <c r="Z15" s="249"/>
      <c r="AA15" s="248"/>
    </row>
    <row r="16" spans="1:27" s="11" customFormat="1" ht="14.25">
      <c r="A16" s="135"/>
      <c r="B16" s="10" t="s">
        <v>20</v>
      </c>
      <c r="C16" s="103">
        <v>3817.8</v>
      </c>
      <c r="D16" s="93" t="s">
        <v>11</v>
      </c>
      <c r="E16" s="103">
        <v>4531.6</v>
      </c>
      <c r="F16" s="86" t="s">
        <v>11</v>
      </c>
      <c r="G16" s="254">
        <v>18.6966315679187</v>
      </c>
      <c r="H16" s="133">
        <v>88.9</v>
      </c>
      <c r="I16" s="93" t="s">
        <v>11</v>
      </c>
      <c r="J16" s="54">
        <v>110.5</v>
      </c>
      <c r="K16" s="86" t="s">
        <v>11</v>
      </c>
      <c r="L16" s="237">
        <v>24.296962879640038</v>
      </c>
      <c r="M16" s="127"/>
      <c r="N16" s="127"/>
      <c r="O16" s="240"/>
      <c r="P16" s="243"/>
      <c r="Q16" s="240"/>
      <c r="R16" s="243"/>
      <c r="S16" s="240"/>
      <c r="T16" s="243"/>
      <c r="U16" s="240"/>
      <c r="V16" s="243"/>
      <c r="W16" s="240"/>
      <c r="X16" s="248"/>
      <c r="Y16" s="248"/>
      <c r="Z16" s="249"/>
      <c r="AA16" s="248"/>
    </row>
    <row r="17" spans="1:27" s="11" customFormat="1" ht="14.25">
      <c r="A17" s="135"/>
      <c r="B17" s="10" t="s">
        <v>21</v>
      </c>
      <c r="C17" s="103">
        <v>17230.3</v>
      </c>
      <c r="D17" s="93" t="s">
        <v>11</v>
      </c>
      <c r="E17" s="103">
        <v>20105.6</v>
      </c>
      <c r="F17" s="86" t="s">
        <v>11</v>
      </c>
      <c r="G17" s="254">
        <v>16.687463363957676</v>
      </c>
      <c r="H17" s="133">
        <v>1332</v>
      </c>
      <c r="I17" s="93" t="s">
        <v>11</v>
      </c>
      <c r="J17" s="54">
        <v>1411.8</v>
      </c>
      <c r="K17" s="86" t="s">
        <v>11</v>
      </c>
      <c r="L17" s="237">
        <v>5.990990990990987</v>
      </c>
      <c r="M17" s="127"/>
      <c r="N17" s="127"/>
      <c r="O17" s="240"/>
      <c r="P17" s="243"/>
      <c r="Q17" s="240"/>
      <c r="R17" s="243"/>
      <c r="S17" s="240"/>
      <c r="T17" s="244"/>
      <c r="U17" s="240"/>
      <c r="V17" s="243"/>
      <c r="W17" s="240"/>
      <c r="X17" s="248"/>
      <c r="Y17" s="248"/>
      <c r="Z17" s="249"/>
      <c r="AA17" s="248"/>
    </row>
    <row r="18" spans="1:27" s="11" customFormat="1" ht="14.25">
      <c r="A18" s="135"/>
      <c r="B18" s="12" t="s">
        <v>40</v>
      </c>
      <c r="C18" s="103">
        <v>718.871</v>
      </c>
      <c r="D18" s="93"/>
      <c r="E18" s="103">
        <v>1011</v>
      </c>
      <c r="F18" s="86" t="s">
        <v>11</v>
      </c>
      <c r="G18" s="254">
        <v>40.637193599407965</v>
      </c>
      <c r="H18" s="242">
        <v>23.016</v>
      </c>
      <c r="I18" s="93"/>
      <c r="J18" s="54">
        <v>28.8</v>
      </c>
      <c r="K18" s="86" t="s">
        <v>11</v>
      </c>
      <c r="L18" s="237">
        <v>25.130344108446312</v>
      </c>
      <c r="M18" s="127"/>
      <c r="N18" s="127"/>
      <c r="O18" s="240"/>
      <c r="P18" s="243"/>
      <c r="Q18" s="240"/>
      <c r="R18" s="244"/>
      <c r="S18" s="240"/>
      <c r="T18" s="245"/>
      <c r="U18" s="240"/>
      <c r="V18" s="245"/>
      <c r="W18" s="240"/>
      <c r="X18" s="248"/>
      <c r="Y18" s="248"/>
      <c r="Z18" s="249"/>
      <c r="AA18" s="248"/>
    </row>
    <row r="19" spans="1:27" s="11" customFormat="1" ht="14.25">
      <c r="A19" s="135"/>
      <c r="B19" s="10" t="s">
        <v>22</v>
      </c>
      <c r="C19" s="103">
        <v>14300.9</v>
      </c>
      <c r="D19" s="93" t="s">
        <v>11</v>
      </c>
      <c r="E19" s="233">
        <v>15500</v>
      </c>
      <c r="F19" s="86" t="s">
        <v>11</v>
      </c>
      <c r="G19" s="254">
        <v>8.384786971449353</v>
      </c>
      <c r="H19" s="133">
        <v>275.4</v>
      </c>
      <c r="I19" s="93" t="s">
        <v>11</v>
      </c>
      <c r="J19" s="54">
        <v>310.2</v>
      </c>
      <c r="K19" s="86" t="s">
        <v>11</v>
      </c>
      <c r="L19" s="237">
        <v>12.636165577342053</v>
      </c>
      <c r="M19" s="127"/>
      <c r="N19" s="127"/>
      <c r="O19" s="240"/>
      <c r="P19" s="243"/>
      <c r="Q19" s="240"/>
      <c r="R19" s="243"/>
      <c r="S19" s="240"/>
      <c r="T19" s="243"/>
      <c r="U19" s="240"/>
      <c r="V19" s="243"/>
      <c r="W19" s="240"/>
      <c r="X19" s="248"/>
      <c r="Y19" s="248"/>
      <c r="Z19" s="249"/>
      <c r="AA19" s="248"/>
    </row>
    <row r="20" spans="1:27" s="11" customFormat="1" ht="14.25">
      <c r="A20" s="135"/>
      <c r="B20" s="10" t="s">
        <v>23</v>
      </c>
      <c r="C20" s="103">
        <v>1.7</v>
      </c>
      <c r="D20" s="93" t="s">
        <v>11</v>
      </c>
      <c r="E20" s="103" t="s">
        <v>86</v>
      </c>
      <c r="F20" s="86" t="s">
        <v>11</v>
      </c>
      <c r="G20" s="254"/>
      <c r="H20" s="133">
        <v>0.055</v>
      </c>
      <c r="I20" s="93"/>
      <c r="J20" s="54">
        <v>0.3</v>
      </c>
      <c r="K20" s="86" t="s">
        <v>11</v>
      </c>
      <c r="L20" s="237">
        <v>445.45454545454544</v>
      </c>
      <c r="M20" s="127"/>
      <c r="N20" s="127"/>
      <c r="O20" s="240"/>
      <c r="P20" s="243"/>
      <c r="Q20" s="240"/>
      <c r="R20" s="240"/>
      <c r="S20" s="240"/>
      <c r="T20" s="243"/>
      <c r="U20" s="240"/>
      <c r="V20" s="243"/>
      <c r="W20" s="240"/>
      <c r="X20" s="248"/>
      <c r="Y20" s="248"/>
      <c r="Z20" s="249"/>
      <c r="AA20" s="248"/>
    </row>
    <row r="21" spans="1:27" s="11" customFormat="1" ht="14.25">
      <c r="A21" s="135"/>
      <c r="B21" s="10" t="s">
        <v>24</v>
      </c>
      <c r="C21" s="103">
        <v>106</v>
      </c>
      <c r="D21" s="93" t="s">
        <v>11</v>
      </c>
      <c r="E21" s="103">
        <v>649.8</v>
      </c>
      <c r="F21" s="86" t="s">
        <v>11</v>
      </c>
      <c r="G21" s="254">
        <v>513.0188679245283</v>
      </c>
      <c r="H21" s="133">
        <v>5.1</v>
      </c>
      <c r="I21" s="93"/>
      <c r="J21" s="54">
        <v>21.2</v>
      </c>
      <c r="K21" s="86" t="s">
        <v>11</v>
      </c>
      <c r="L21" s="237">
        <v>315.686274509804</v>
      </c>
      <c r="M21" s="127"/>
      <c r="N21" s="127"/>
      <c r="O21" s="240"/>
      <c r="P21" s="244"/>
      <c r="Q21" s="240"/>
      <c r="R21" s="243"/>
      <c r="S21" s="240"/>
      <c r="T21" s="243"/>
      <c r="U21" s="240"/>
      <c r="V21" s="243"/>
      <c r="W21" s="240"/>
      <c r="X21" s="248"/>
      <c r="Y21" s="248"/>
      <c r="Z21" s="249"/>
      <c r="AA21" s="248"/>
    </row>
    <row r="22" spans="1:27" s="11" customFormat="1" ht="14.25">
      <c r="A22" s="135"/>
      <c r="B22" s="10" t="s">
        <v>25</v>
      </c>
      <c r="C22" s="103">
        <v>203.7</v>
      </c>
      <c r="D22" s="93" t="s">
        <v>11</v>
      </c>
      <c r="E22" s="103">
        <v>837.1</v>
      </c>
      <c r="F22" s="86" t="s">
        <v>11</v>
      </c>
      <c r="G22" s="254">
        <v>310.9474717722141</v>
      </c>
      <c r="H22" s="133">
        <v>21.8</v>
      </c>
      <c r="I22" s="93"/>
      <c r="J22" s="54">
        <v>28.5</v>
      </c>
      <c r="K22" s="86" t="s">
        <v>11</v>
      </c>
      <c r="L22" s="237">
        <v>30.733944954128432</v>
      </c>
      <c r="M22" s="127"/>
      <c r="N22" s="127"/>
      <c r="O22" s="240"/>
      <c r="P22" s="243"/>
      <c r="Q22" s="240"/>
      <c r="R22" s="243"/>
      <c r="S22" s="240"/>
      <c r="T22" s="243"/>
      <c r="U22" s="240"/>
      <c r="V22" s="243"/>
      <c r="W22" s="240"/>
      <c r="X22" s="248"/>
      <c r="Y22" s="248"/>
      <c r="Z22" s="249"/>
      <c r="AA22" s="248"/>
    </row>
    <row r="23" spans="1:27" s="11" customFormat="1" ht="14.25">
      <c r="A23" s="135"/>
      <c r="B23" s="10" t="s">
        <v>26</v>
      </c>
      <c r="C23" s="103">
        <v>197.4</v>
      </c>
      <c r="D23" s="93" t="s">
        <v>11</v>
      </c>
      <c r="E23" s="103">
        <v>233.2</v>
      </c>
      <c r="F23" s="86" t="s">
        <v>11</v>
      </c>
      <c r="G23" s="254">
        <v>18.13576494427557</v>
      </c>
      <c r="H23" s="133">
        <v>11.5</v>
      </c>
      <c r="I23" s="93"/>
      <c r="J23" s="54">
        <v>14.7</v>
      </c>
      <c r="K23" s="86" t="s">
        <v>11</v>
      </c>
      <c r="L23" s="237">
        <v>27.826086956521735</v>
      </c>
      <c r="M23" s="127"/>
      <c r="N23" s="127"/>
      <c r="O23" s="240"/>
      <c r="P23" s="243"/>
      <c r="Q23" s="240"/>
      <c r="R23" s="243"/>
      <c r="S23" s="240"/>
      <c r="T23" s="243"/>
      <c r="U23" s="240"/>
      <c r="V23" s="243"/>
      <c r="W23" s="240"/>
      <c r="X23" s="248"/>
      <c r="Y23" s="248"/>
      <c r="Z23" s="249"/>
      <c r="AA23" s="248"/>
    </row>
    <row r="24" spans="1:27" s="11" customFormat="1" ht="14.25">
      <c r="A24" s="135"/>
      <c r="B24" s="10" t="s">
        <v>27</v>
      </c>
      <c r="C24" s="103">
        <v>2562.5</v>
      </c>
      <c r="D24" s="93" t="s">
        <v>11</v>
      </c>
      <c r="E24" s="103">
        <v>2509.1</v>
      </c>
      <c r="F24" s="86" t="s">
        <v>11</v>
      </c>
      <c r="G24" s="254">
        <v>-2.083902439024394</v>
      </c>
      <c r="H24" s="133">
        <v>141</v>
      </c>
      <c r="I24" s="93"/>
      <c r="J24" s="54">
        <v>81</v>
      </c>
      <c r="K24" s="86" t="s">
        <v>11</v>
      </c>
      <c r="L24" s="237">
        <v>-42.5531914893617</v>
      </c>
      <c r="M24" s="127"/>
      <c r="N24" s="127"/>
      <c r="O24" s="240"/>
      <c r="P24" s="243"/>
      <c r="Q24" s="240"/>
      <c r="R24" s="243"/>
      <c r="S24" s="240"/>
      <c r="T24" s="244"/>
      <c r="U24" s="240"/>
      <c r="V24" s="244"/>
      <c r="W24" s="240"/>
      <c r="X24" s="248"/>
      <c r="Y24" s="248"/>
      <c r="Z24" s="249"/>
      <c r="AA24" s="248"/>
    </row>
    <row r="25" spans="1:27" s="11" customFormat="1" ht="14.25">
      <c r="A25" s="135"/>
      <c r="B25" s="10" t="s">
        <v>28</v>
      </c>
      <c r="C25" s="103" t="s">
        <v>86</v>
      </c>
      <c r="D25" s="93" t="s">
        <v>106</v>
      </c>
      <c r="E25" s="103" t="s">
        <v>86</v>
      </c>
      <c r="F25" s="86" t="s">
        <v>106</v>
      </c>
      <c r="G25" s="254"/>
      <c r="H25" s="133" t="s">
        <v>86</v>
      </c>
      <c r="I25" s="93" t="s">
        <v>106</v>
      </c>
      <c r="J25" s="54" t="s">
        <v>86</v>
      </c>
      <c r="K25" s="86" t="s">
        <v>106</v>
      </c>
      <c r="L25" s="237" t="s">
        <v>29</v>
      </c>
      <c r="M25" s="127"/>
      <c r="N25" s="127"/>
      <c r="O25" s="240"/>
      <c r="P25" s="240"/>
      <c r="Q25" s="240"/>
      <c r="R25" s="240"/>
      <c r="S25" s="240"/>
      <c r="T25" s="240"/>
      <c r="U25" s="240"/>
      <c r="V25" s="240"/>
      <c r="W25" s="240"/>
      <c r="X25" s="248"/>
      <c r="Y25" s="248"/>
      <c r="Z25" s="249"/>
      <c r="AA25" s="248"/>
    </row>
    <row r="26" spans="1:27" s="11" customFormat="1" ht="14.25">
      <c r="A26" s="135"/>
      <c r="B26" s="10" t="s">
        <v>30</v>
      </c>
      <c r="C26" s="103">
        <v>10078.5</v>
      </c>
      <c r="D26" s="93" t="s">
        <v>11</v>
      </c>
      <c r="E26" s="103">
        <v>10788</v>
      </c>
      <c r="F26" s="86" t="s">
        <v>11</v>
      </c>
      <c r="G26" s="254">
        <v>7.039738056258371</v>
      </c>
      <c r="H26" s="133">
        <v>221.6</v>
      </c>
      <c r="I26" s="93"/>
      <c r="J26" s="54">
        <v>226.2</v>
      </c>
      <c r="K26" s="86" t="s">
        <v>11</v>
      </c>
      <c r="L26" s="237">
        <v>2.0758122743682286</v>
      </c>
      <c r="M26" s="127"/>
      <c r="N26" s="127"/>
      <c r="O26" s="240"/>
      <c r="P26" s="243"/>
      <c r="Q26" s="240"/>
      <c r="R26" s="244"/>
      <c r="S26" s="240"/>
      <c r="T26" s="243"/>
      <c r="U26" s="240"/>
      <c r="V26" s="243"/>
      <c r="W26" s="240"/>
      <c r="X26" s="248"/>
      <c r="Y26" s="248"/>
      <c r="Z26" s="249"/>
      <c r="AA26" s="248"/>
    </row>
    <row r="27" spans="1:27" s="11" customFormat="1" ht="14.25">
      <c r="A27" s="135"/>
      <c r="B27" s="10" t="s">
        <v>31</v>
      </c>
      <c r="C27" s="103">
        <v>3741.4</v>
      </c>
      <c r="D27" s="93" t="s">
        <v>11</v>
      </c>
      <c r="E27" s="103">
        <v>4072.4</v>
      </c>
      <c r="F27" s="86" t="s">
        <v>11</v>
      </c>
      <c r="G27" s="254">
        <v>8.846955685037686</v>
      </c>
      <c r="H27" s="133">
        <v>80.3</v>
      </c>
      <c r="I27" s="93"/>
      <c r="J27" s="54">
        <v>83.5</v>
      </c>
      <c r="K27" s="86" t="s">
        <v>11</v>
      </c>
      <c r="L27" s="237">
        <v>3.985056039850564</v>
      </c>
      <c r="M27" s="127"/>
      <c r="N27" s="127"/>
      <c r="O27" s="240"/>
      <c r="P27" s="243"/>
      <c r="Q27" s="240"/>
      <c r="R27" s="243"/>
      <c r="S27" s="240"/>
      <c r="T27" s="243"/>
      <c r="U27" s="240"/>
      <c r="V27" s="243"/>
      <c r="W27" s="240"/>
      <c r="X27" s="248"/>
      <c r="Y27" s="248"/>
      <c r="Z27" s="249"/>
      <c r="AA27" s="248"/>
    </row>
    <row r="28" spans="1:27" s="11" customFormat="1" ht="14.25">
      <c r="A28" s="135"/>
      <c r="B28" s="10" t="s">
        <v>32</v>
      </c>
      <c r="C28" s="103">
        <v>17491.2</v>
      </c>
      <c r="D28" s="93" t="s">
        <v>11</v>
      </c>
      <c r="E28" s="103">
        <v>25844.3</v>
      </c>
      <c r="F28" s="86" t="s">
        <v>11</v>
      </c>
      <c r="G28" s="254">
        <v>47.75601445298206</v>
      </c>
      <c r="H28" s="133">
        <v>367.5</v>
      </c>
      <c r="I28" s="93"/>
      <c r="J28" s="54">
        <v>541.2</v>
      </c>
      <c r="K28" s="86" t="s">
        <v>11</v>
      </c>
      <c r="L28" s="237">
        <v>47.26530612244899</v>
      </c>
      <c r="M28" s="127"/>
      <c r="N28" s="127"/>
      <c r="O28" s="240"/>
      <c r="P28" s="243"/>
      <c r="Q28" s="240"/>
      <c r="R28" s="243"/>
      <c r="S28" s="240"/>
      <c r="T28" s="243"/>
      <c r="U28" s="240"/>
      <c r="V28" s="243"/>
      <c r="W28" s="240"/>
      <c r="X28" s="248"/>
      <c r="Y28" s="248"/>
      <c r="Z28" s="249"/>
      <c r="AA28" s="248"/>
    </row>
    <row r="29" spans="1:27" s="11" customFormat="1" ht="14.25">
      <c r="A29" s="135"/>
      <c r="B29" s="10" t="s">
        <v>33</v>
      </c>
      <c r="C29" s="104" t="s">
        <v>86</v>
      </c>
      <c r="D29" s="93"/>
      <c r="E29" s="103">
        <v>2921.7</v>
      </c>
      <c r="F29" s="86" t="s">
        <v>11</v>
      </c>
      <c r="G29" s="254"/>
      <c r="H29" s="133">
        <v>99.075</v>
      </c>
      <c r="I29" s="93"/>
      <c r="J29" s="54">
        <v>77.6</v>
      </c>
      <c r="K29" s="86" t="s">
        <v>11</v>
      </c>
      <c r="L29" s="237">
        <v>-21.67549835982842</v>
      </c>
      <c r="M29" s="127"/>
      <c r="N29" s="127"/>
      <c r="O29" s="240"/>
      <c r="P29" s="240"/>
      <c r="Q29" s="240"/>
      <c r="R29" s="243"/>
      <c r="S29" s="240"/>
      <c r="T29" s="243"/>
      <c r="U29" s="240"/>
      <c r="V29" s="243"/>
      <c r="W29" s="240"/>
      <c r="X29" s="248"/>
      <c r="Y29" s="248"/>
      <c r="Z29" s="249"/>
      <c r="AA29" s="248"/>
    </row>
    <row r="30" spans="1:27" s="11" customFormat="1" ht="14.25">
      <c r="A30" s="135"/>
      <c r="B30" s="10" t="s">
        <v>34</v>
      </c>
      <c r="C30" s="103">
        <v>650.7</v>
      </c>
      <c r="D30" s="93" t="s">
        <v>11</v>
      </c>
      <c r="E30" s="103">
        <v>1352.9</v>
      </c>
      <c r="F30" s="86" t="s">
        <v>11</v>
      </c>
      <c r="G30" s="254">
        <v>107.9145535577071</v>
      </c>
      <c r="H30" s="133">
        <v>46.1</v>
      </c>
      <c r="I30" s="93" t="s">
        <v>11</v>
      </c>
      <c r="J30" s="54">
        <v>48.1</v>
      </c>
      <c r="K30" s="86" t="s">
        <v>11</v>
      </c>
      <c r="L30" s="237">
        <v>4.3383947939262475</v>
      </c>
      <c r="M30" s="127"/>
      <c r="N30" s="127"/>
      <c r="O30" s="240"/>
      <c r="P30" s="243"/>
      <c r="Q30" s="240"/>
      <c r="R30" s="243"/>
      <c r="S30" s="240"/>
      <c r="T30" s="243"/>
      <c r="U30" s="240"/>
      <c r="V30" s="243"/>
      <c r="W30" s="240"/>
      <c r="X30" s="248"/>
      <c r="Y30" s="248"/>
      <c r="Z30" s="249"/>
      <c r="AA30" s="248"/>
    </row>
    <row r="31" spans="1:27" s="11" customFormat="1" ht="14.25">
      <c r="A31" s="135"/>
      <c r="B31" s="10" t="s">
        <v>35</v>
      </c>
      <c r="C31" s="103">
        <v>1121.2</v>
      </c>
      <c r="D31" s="93" t="s">
        <v>11</v>
      </c>
      <c r="E31" s="103">
        <v>1390.3</v>
      </c>
      <c r="F31" s="86" t="s">
        <v>11</v>
      </c>
      <c r="G31" s="254">
        <v>24.001070281840875</v>
      </c>
      <c r="H31" s="133">
        <v>26.8</v>
      </c>
      <c r="I31" s="93"/>
      <c r="J31" s="54">
        <v>29.5</v>
      </c>
      <c r="K31" s="86" t="s">
        <v>11</v>
      </c>
      <c r="L31" s="237" t="s">
        <v>86</v>
      </c>
      <c r="M31" s="127"/>
      <c r="N31" s="127"/>
      <c r="O31" s="240"/>
      <c r="P31" s="243"/>
      <c r="Q31" s="240"/>
      <c r="R31" s="243"/>
      <c r="S31" s="240"/>
      <c r="T31" s="243"/>
      <c r="U31" s="240"/>
      <c r="V31" s="243"/>
      <c r="W31" s="240"/>
      <c r="X31" s="248"/>
      <c r="Y31" s="248"/>
      <c r="Z31" s="249"/>
      <c r="AA31" s="248"/>
    </row>
    <row r="32" spans="1:27" s="11" customFormat="1" ht="14.25">
      <c r="A32" s="135"/>
      <c r="B32" s="10" t="s">
        <v>36</v>
      </c>
      <c r="C32" s="103">
        <v>1838.9</v>
      </c>
      <c r="D32" s="93" t="s">
        <v>11</v>
      </c>
      <c r="E32" s="103">
        <v>2661.8</v>
      </c>
      <c r="F32" s="86" t="s">
        <v>11</v>
      </c>
      <c r="G32" s="254">
        <v>44.749578552395455</v>
      </c>
      <c r="H32" s="133">
        <v>79.4</v>
      </c>
      <c r="I32" s="93" t="s">
        <v>11</v>
      </c>
      <c r="J32" s="54">
        <v>85.8</v>
      </c>
      <c r="K32" s="86" t="s">
        <v>11</v>
      </c>
      <c r="L32" s="237">
        <v>8.060453400503768</v>
      </c>
      <c r="M32" s="127"/>
      <c r="N32" s="127"/>
      <c r="O32" s="240"/>
      <c r="P32" s="243"/>
      <c r="Q32" s="240"/>
      <c r="R32" s="243"/>
      <c r="S32" s="240"/>
      <c r="T32" s="243"/>
      <c r="U32" s="240"/>
      <c r="V32" s="243"/>
      <c r="W32" s="240"/>
      <c r="X32" s="248"/>
      <c r="Y32" s="248"/>
      <c r="Z32" s="249"/>
      <c r="AA32" s="248"/>
    </row>
    <row r="33" spans="1:27" s="11" customFormat="1" ht="14.25" customHeight="1">
      <c r="A33" s="135"/>
      <c r="B33" s="10" t="s">
        <v>37</v>
      </c>
      <c r="C33" s="103">
        <v>0</v>
      </c>
      <c r="D33" s="93" t="s">
        <v>107</v>
      </c>
      <c r="E33" s="103">
        <v>0</v>
      </c>
      <c r="F33" s="86" t="s">
        <v>107</v>
      </c>
      <c r="G33" s="254"/>
      <c r="H33" s="133">
        <v>0</v>
      </c>
      <c r="I33" s="93" t="s">
        <v>107</v>
      </c>
      <c r="J33" s="54">
        <v>0</v>
      </c>
      <c r="K33" s="86" t="s">
        <v>107</v>
      </c>
      <c r="L33" s="237" t="s">
        <v>29</v>
      </c>
      <c r="M33" s="127"/>
      <c r="N33" s="127"/>
      <c r="O33" s="240"/>
      <c r="P33" s="244"/>
      <c r="Q33" s="240"/>
      <c r="R33" s="244"/>
      <c r="S33" s="240"/>
      <c r="T33" s="244"/>
      <c r="U33" s="240"/>
      <c r="V33" s="244"/>
      <c r="W33" s="240"/>
      <c r="X33" s="248"/>
      <c r="Y33" s="248"/>
      <c r="Z33" s="249"/>
      <c r="AA33" s="248"/>
    </row>
    <row r="34" spans="1:27" s="11" customFormat="1" ht="14.25" customHeight="1">
      <c r="A34" s="135"/>
      <c r="B34" s="10" t="s">
        <v>38</v>
      </c>
      <c r="C34" s="104" t="s">
        <v>86</v>
      </c>
      <c r="D34" s="93"/>
      <c r="E34" s="103">
        <v>498.6</v>
      </c>
      <c r="F34" s="86" t="s">
        <v>11</v>
      </c>
      <c r="G34" s="254"/>
      <c r="H34" s="133">
        <v>9.3</v>
      </c>
      <c r="I34" s="93"/>
      <c r="J34" s="54">
        <v>14.9</v>
      </c>
      <c r="K34" s="86" t="s">
        <v>11</v>
      </c>
      <c r="L34" s="237">
        <v>60.21505376344085</v>
      </c>
      <c r="M34" s="127"/>
      <c r="N34" s="127"/>
      <c r="O34" s="240"/>
      <c r="P34" s="240"/>
      <c r="Q34" s="240"/>
      <c r="R34" s="243"/>
      <c r="S34" s="240"/>
      <c r="T34" s="243"/>
      <c r="U34" s="240"/>
      <c r="V34" s="243"/>
      <c r="W34" s="240"/>
      <c r="X34" s="248"/>
      <c r="Y34" s="248"/>
      <c r="Z34" s="249"/>
      <c r="AA34" s="248"/>
    </row>
    <row r="35" spans="1:27" s="11" customFormat="1" ht="14.25" customHeight="1">
      <c r="A35" s="135"/>
      <c r="B35" s="6" t="s">
        <v>39</v>
      </c>
      <c r="C35" s="105" t="s">
        <v>86</v>
      </c>
      <c r="D35" s="94"/>
      <c r="E35" s="241">
        <v>5490</v>
      </c>
      <c r="F35" s="87"/>
      <c r="G35" s="255"/>
      <c r="H35" s="165">
        <v>146</v>
      </c>
      <c r="I35" s="94"/>
      <c r="J35" s="57">
        <v>183</v>
      </c>
      <c r="K35" s="87" t="s">
        <v>11</v>
      </c>
      <c r="L35" s="238">
        <v>25.34246575342466</v>
      </c>
      <c r="M35" s="127"/>
      <c r="N35" s="127"/>
      <c r="O35" s="240"/>
      <c r="P35" s="240"/>
      <c r="Q35" s="240"/>
      <c r="R35" s="244"/>
      <c r="S35" s="240"/>
      <c r="T35" s="244"/>
      <c r="U35" s="240"/>
      <c r="V35" s="244"/>
      <c r="W35" s="240"/>
      <c r="X35" s="248"/>
      <c r="Y35" s="248"/>
      <c r="Z35" s="249"/>
      <c r="AA35" s="248"/>
    </row>
    <row r="36" spans="1:27" s="11" customFormat="1" ht="14.25" customHeight="1">
      <c r="A36" s="61"/>
      <c r="B36" s="59"/>
      <c r="C36" s="59"/>
      <c r="D36" s="14"/>
      <c r="F36" s="14"/>
      <c r="I36" s="14"/>
      <c r="J36" s="142"/>
      <c r="K36" s="142"/>
      <c r="L36" s="142"/>
      <c r="M36" s="127"/>
      <c r="N36" s="127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251"/>
      <c r="Z36" s="223"/>
      <c r="AA36" s="223"/>
    </row>
    <row r="37" spans="1:27" s="11" customFormat="1" ht="15">
      <c r="A37" s="61"/>
      <c r="B37" s="134" t="s">
        <v>143</v>
      </c>
      <c r="D37" s="14"/>
      <c r="F37" s="14"/>
      <c r="I37" s="14"/>
      <c r="J37" s="125"/>
      <c r="K37" s="125"/>
      <c r="M37" s="61"/>
      <c r="O37" s="240"/>
      <c r="P37" s="250"/>
      <c r="Q37" s="250"/>
      <c r="R37" s="250"/>
      <c r="S37" s="240"/>
      <c r="T37" s="250"/>
      <c r="U37" s="250"/>
      <c r="V37" s="250"/>
      <c r="W37" s="250"/>
      <c r="X37" s="223"/>
      <c r="Y37" s="223"/>
      <c r="Z37" s="223"/>
      <c r="AA37" s="223"/>
    </row>
    <row r="38" spans="1:27" s="11" customFormat="1" ht="15">
      <c r="A38" s="61"/>
      <c r="B38" s="125" t="s">
        <v>166</v>
      </c>
      <c r="C38" s="95"/>
      <c r="D38" s="96"/>
      <c r="E38" s="95"/>
      <c r="F38" s="14"/>
      <c r="I38" s="14"/>
      <c r="K38" s="14"/>
      <c r="M38" s="61"/>
      <c r="O38" s="240"/>
      <c r="P38" s="240"/>
      <c r="Q38" s="250"/>
      <c r="R38" s="250"/>
      <c r="S38" s="240"/>
      <c r="T38" s="240"/>
      <c r="U38" s="250"/>
      <c r="V38" s="250"/>
      <c r="W38" s="250"/>
      <c r="X38" s="223"/>
      <c r="Y38" s="223"/>
      <c r="Z38" s="223"/>
      <c r="AA38" s="223"/>
    </row>
    <row r="39" spans="1:27" s="11" customFormat="1" ht="15">
      <c r="A39" s="61"/>
      <c r="B39" s="125" t="s">
        <v>131</v>
      </c>
      <c r="C39" s="95"/>
      <c r="D39" s="96"/>
      <c r="E39" s="95"/>
      <c r="F39" s="14"/>
      <c r="I39" s="14"/>
      <c r="K39" s="14"/>
      <c r="M39" s="61"/>
      <c r="O39" s="240"/>
      <c r="P39" s="240"/>
      <c r="Q39" s="250"/>
      <c r="R39" s="250"/>
      <c r="S39" s="250"/>
      <c r="T39" s="250"/>
      <c r="U39" s="250"/>
      <c r="V39" s="250"/>
      <c r="W39" s="250"/>
      <c r="X39" s="223"/>
      <c r="Y39" s="223"/>
      <c r="Z39" s="223"/>
      <c r="AA39" s="223"/>
    </row>
    <row r="40" spans="2:27" s="11" customFormat="1" ht="15">
      <c r="B40" s="126" t="s">
        <v>120</v>
      </c>
      <c r="C40" s="95"/>
      <c r="D40" s="96"/>
      <c r="E40" s="95"/>
      <c r="F40" s="27"/>
      <c r="I40" s="14"/>
      <c r="K40" s="14"/>
      <c r="M40" s="61"/>
      <c r="O40" s="240"/>
      <c r="P40" s="240"/>
      <c r="Q40" s="250"/>
      <c r="R40" s="250"/>
      <c r="S40" s="250"/>
      <c r="T40" s="250"/>
      <c r="U40" s="250"/>
      <c r="V40" s="250"/>
      <c r="W40" s="250"/>
      <c r="X40" s="223"/>
      <c r="Y40" s="223"/>
      <c r="Z40" s="223"/>
      <c r="AA40" s="223"/>
    </row>
    <row r="41" spans="1:27" s="11" customFormat="1" ht="15">
      <c r="A41" s="61"/>
      <c r="B41" s="23" t="s">
        <v>116</v>
      </c>
      <c r="C41" s="95"/>
      <c r="D41" s="96"/>
      <c r="E41" s="95"/>
      <c r="F41" s="27"/>
      <c r="I41" s="14"/>
      <c r="K41" s="14"/>
      <c r="M41" s="61"/>
      <c r="O41" s="240"/>
      <c r="P41" s="240"/>
      <c r="Q41" s="250"/>
      <c r="R41" s="250"/>
      <c r="S41" s="250"/>
      <c r="T41" s="250"/>
      <c r="U41" s="250"/>
      <c r="V41" s="250"/>
      <c r="W41" s="250"/>
      <c r="X41" s="223"/>
      <c r="Y41" s="223"/>
      <c r="Z41" s="223"/>
      <c r="AA41" s="223"/>
    </row>
    <row r="42" spans="1:27" s="11" customFormat="1" ht="15">
      <c r="A42" s="61"/>
      <c r="B42" s="59"/>
      <c r="C42" s="59"/>
      <c r="D42" s="14"/>
      <c r="F42" s="14"/>
      <c r="I42" s="14"/>
      <c r="K42" s="14"/>
      <c r="M42" s="61"/>
      <c r="O42" s="240"/>
      <c r="P42" s="240"/>
      <c r="Q42" s="250"/>
      <c r="R42" s="250"/>
      <c r="S42" s="250"/>
      <c r="T42" s="250"/>
      <c r="U42" s="250"/>
      <c r="V42" s="250"/>
      <c r="W42" s="250"/>
      <c r="X42" s="223"/>
      <c r="Y42" s="223"/>
      <c r="Z42" s="223"/>
      <c r="AA42" s="223"/>
    </row>
    <row r="43" spans="1:27" s="11" customFormat="1" ht="15">
      <c r="A43" s="61"/>
      <c r="B43" s="134"/>
      <c r="C43" s="95"/>
      <c r="D43" s="96"/>
      <c r="E43" s="95"/>
      <c r="F43" s="14"/>
      <c r="I43" s="14"/>
      <c r="K43" s="14"/>
      <c r="M43" s="61"/>
      <c r="O43" s="240"/>
      <c r="P43" s="240"/>
      <c r="Q43" s="250"/>
      <c r="R43" s="250"/>
      <c r="S43" s="250"/>
      <c r="T43" s="250"/>
      <c r="U43" s="250"/>
      <c r="V43" s="250"/>
      <c r="W43" s="250"/>
      <c r="X43" s="223"/>
      <c r="Y43" s="223"/>
      <c r="Z43" s="223"/>
      <c r="AA43" s="223"/>
    </row>
    <row r="44" spans="1:27" s="11" customFormat="1" ht="15">
      <c r="A44" s="61" t="s">
        <v>136</v>
      </c>
      <c r="I44" s="14"/>
      <c r="K44" s="14"/>
      <c r="M44" s="61"/>
      <c r="O44" s="240"/>
      <c r="P44" s="240"/>
      <c r="Q44" s="250"/>
      <c r="R44" s="250"/>
      <c r="S44" s="250"/>
      <c r="T44" s="250"/>
      <c r="U44" s="250"/>
      <c r="V44" s="250"/>
      <c r="W44" s="250"/>
      <c r="X44" s="223"/>
      <c r="Y44" s="223"/>
      <c r="Z44" s="223"/>
      <c r="AA44" s="223"/>
    </row>
    <row r="45" spans="1:27" s="11" customFormat="1" ht="15">
      <c r="A45" s="61"/>
      <c r="I45" s="14"/>
      <c r="K45" s="14"/>
      <c r="M45" s="61"/>
      <c r="O45" s="240"/>
      <c r="P45" s="240"/>
      <c r="Q45" s="250"/>
      <c r="R45" s="250"/>
      <c r="S45" s="250"/>
      <c r="T45" s="250"/>
      <c r="U45" s="250"/>
      <c r="V45" s="250"/>
      <c r="W45" s="250"/>
      <c r="X45" s="223"/>
      <c r="Y45" s="223"/>
      <c r="Z45" s="223"/>
      <c r="AA45" s="223"/>
    </row>
    <row r="46" spans="15:27" ht="15">
      <c r="O46" s="240"/>
      <c r="P46" s="240"/>
      <c r="Q46" s="250"/>
      <c r="R46" s="250"/>
      <c r="S46" s="250"/>
      <c r="T46" s="250"/>
      <c r="U46" s="250"/>
      <c r="V46" s="250"/>
      <c r="W46" s="250"/>
      <c r="X46" s="223"/>
      <c r="Y46" s="223"/>
      <c r="Z46" s="223"/>
      <c r="AA46" s="223"/>
    </row>
    <row r="47" spans="2:27" ht="1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O47" s="240"/>
      <c r="P47" s="240"/>
      <c r="Q47" s="250"/>
      <c r="R47" s="250"/>
      <c r="S47" s="250"/>
      <c r="T47" s="250"/>
      <c r="U47" s="250"/>
      <c r="V47" s="250"/>
      <c r="W47" s="250"/>
      <c r="X47" s="223"/>
      <c r="Y47" s="223"/>
      <c r="Z47" s="223"/>
      <c r="AA47" s="223"/>
    </row>
    <row r="48" spans="2:27" ht="1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O48" s="240"/>
      <c r="P48" s="240"/>
      <c r="Q48" s="250"/>
      <c r="R48" s="250"/>
      <c r="S48" s="250"/>
      <c r="T48" s="250"/>
      <c r="U48" s="250"/>
      <c r="V48" s="250"/>
      <c r="W48" s="250"/>
      <c r="X48" s="223"/>
      <c r="Y48" s="223"/>
      <c r="Z48" s="223"/>
      <c r="AA48" s="223"/>
    </row>
    <row r="49" spans="2:27" ht="1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O49" s="240"/>
      <c r="P49" s="240"/>
      <c r="Q49" s="250"/>
      <c r="R49" s="250"/>
      <c r="S49" s="250"/>
      <c r="T49" s="250"/>
      <c r="U49" s="250"/>
      <c r="V49" s="250"/>
      <c r="W49" s="250"/>
      <c r="X49" s="223"/>
      <c r="Y49" s="223"/>
      <c r="Z49" s="223"/>
      <c r="AA49" s="223"/>
    </row>
    <row r="50" spans="2:12" ht="1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2:12" ht="1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12" ht="1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2:12" ht="1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2:12" ht="12">
      <c r="B54" s="11"/>
      <c r="C54" s="11"/>
      <c r="D54" s="14"/>
      <c r="E54" s="11"/>
      <c r="F54" s="14"/>
      <c r="G54" s="11"/>
      <c r="H54" s="11"/>
      <c r="I54" s="14"/>
      <c r="J54" s="11"/>
      <c r="K54" s="14"/>
      <c r="L54" s="11"/>
    </row>
    <row r="55" spans="1:15" ht="1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1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2:15" ht="12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ht="1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1:15" ht="1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ht="1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ht="12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1:15" ht="1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1:15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ht="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ht="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1:15" ht="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1:15" ht="1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1:15" ht="1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1:15" ht="1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1:15" ht="1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1:15" ht="1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1:15" ht="1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1:15" ht="1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1:15" ht="1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1:15" ht="1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1:15" ht="1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1:15" ht="1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1:15" ht="1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1:15" ht="1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1:15" ht="1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1:15" ht="1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ht="1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1:15" ht="1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1:15" ht="1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1:15" ht="1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1:15" ht="1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1:15" ht="1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1:15" ht="1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1:15" ht="1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1:15" ht="1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1:15" ht="1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1:15" ht="12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15" ht="12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1:15" ht="12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1:15" ht="12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1:15" ht="12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1:15" ht="1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1:15" ht="1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1:15" ht="1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</sheetData>
  <sheetProtection/>
  <mergeCells count="6">
    <mergeCell ref="C5:G5"/>
    <mergeCell ref="H5:L5"/>
    <mergeCell ref="C6:D6"/>
    <mergeCell ref="E6:F6"/>
    <mergeCell ref="H6:I6"/>
    <mergeCell ref="J6:K6"/>
  </mergeCells>
  <conditionalFormatting sqref="C43:E43 C38:E41">
    <cfRule type="containsText" priority="2" dxfId="27" operator="containsText" stopIfTrue="1" text="c">
      <formula>NOT(ISERROR(SEARCH("c",C38)))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2015-09-30T12:15:44Z</dcterms:modified>
  <cp:category/>
  <cp:version/>
  <cp:contentType/>
  <cp:contentStatus/>
</cp:coreProperties>
</file>