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001"/>
  <workbookPr codeName="ThisWorkbook"/>
  <bookViews>
    <workbookView xWindow="65428" yWindow="65428" windowWidth="23256" windowHeight="12576" activeTab="0"/>
  </bookViews>
  <sheets>
    <sheet name="Fig 1" sheetId="6" r:id="rId1"/>
    <sheet name="Table 1; Table A-M" sheetId="10" r:id="rId2"/>
    <sheet name="Fig 2" sheetId="7" r:id="rId3"/>
    <sheet name="Fig 3" sheetId="9" r:id="rId4"/>
  </sheets>
  <definedNames>
    <definedName name="_xlnm.Print_Area" localSheetId="0">'Fig 1'!$A$5:$M$11</definedName>
    <definedName name="_xlnm.Print_Area" localSheetId="2">'Fig 2'!$A$3:$K$3</definedName>
    <definedName name="_xlnm.Print_Area" localSheetId="1">'Table 1; Table A-M'!$C$1:$M$35</definedName>
  </definedNames>
  <calcPr calcId="191029"/>
  <extLst/>
</workbook>
</file>

<file path=xl/sharedStrings.xml><?xml version="1.0" encoding="utf-8"?>
<sst xmlns="http://schemas.openxmlformats.org/spreadsheetml/2006/main" count="620" uniqueCount="144">
  <si>
    <t>BE</t>
  </si>
  <si>
    <t>CZ</t>
  </si>
  <si>
    <t>DK</t>
  </si>
  <si>
    <t>DE</t>
  </si>
  <si>
    <t>BG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</si>
  <si>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</si>
  <si>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</si>
  <si>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</si>
  <si>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</si>
  <si>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</si>
  <si>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</si>
  <si>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</si>
  <si>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</si>
  <si>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</si>
  <si>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</si>
  <si>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</si>
  <si>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</si>
  <si>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</si>
  <si>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</si>
  <si>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</si>
  <si>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</si>
  <si>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</si>
  <si>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</si>
  <si>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</si>
  <si>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</si>
  <si>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</si>
  <si>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</si>
  <si>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NO</t>
  </si>
  <si>
    <t>HR</t>
  </si>
  <si>
    <t>TR</t>
  </si>
  <si>
    <t>1.Total net production</t>
  </si>
  <si>
    <t>of which :</t>
  </si>
  <si>
    <t xml:space="preserve">   Conventional thermal</t>
  </si>
  <si>
    <t xml:space="preserve">   Nuclear</t>
  </si>
  <si>
    <t>2. Imports</t>
  </si>
  <si>
    <t>3. Exports</t>
  </si>
  <si>
    <t>4. Energy absorbed by pumping</t>
  </si>
  <si>
    <t>5. Energy supplied</t>
  </si>
  <si>
    <t>Contribution of the sources to the production in %</t>
  </si>
  <si>
    <t xml:space="preserve">   Solar</t>
  </si>
  <si>
    <t xml:space="preserve">   Geothermal</t>
  </si>
  <si>
    <t xml:space="preserve">   Hydro </t>
  </si>
  <si>
    <t xml:space="preserve">   Wind</t>
  </si>
  <si>
    <t xml:space="preserve">   Other</t>
  </si>
  <si>
    <t>Conventional thermal</t>
  </si>
  <si>
    <t>Nuclear</t>
  </si>
  <si>
    <t xml:space="preserve">Hydro </t>
  </si>
  <si>
    <t>Wind</t>
  </si>
  <si>
    <t>Solar</t>
  </si>
  <si>
    <t>Geothermal</t>
  </si>
  <si>
    <t>Other</t>
  </si>
  <si>
    <t>Hydro</t>
  </si>
  <si>
    <t>EA-19</t>
  </si>
  <si>
    <t>Geothermal &amp; others</t>
  </si>
  <si>
    <t>Bookmark:</t>
  </si>
  <si>
    <t>(GWh)</t>
  </si>
  <si>
    <t>(%)</t>
  </si>
  <si>
    <t xml:space="preserve">     of which: Pumped hydro power</t>
  </si>
  <si>
    <t>2018/2017</t>
  </si>
  <si>
    <t>(:) Not available</t>
  </si>
  <si>
    <t>(-) Not applicable</t>
  </si>
  <si>
    <t>ME</t>
  </si>
  <si>
    <t>MK</t>
  </si>
  <si>
    <t>AL</t>
  </si>
  <si>
    <t>RS</t>
  </si>
  <si>
    <t>BA</t>
  </si>
  <si>
    <t>GE</t>
  </si>
  <si>
    <t>UA</t>
  </si>
  <si>
    <t>-</t>
  </si>
  <si>
    <t>Annual data</t>
  </si>
  <si>
    <t>Monthly data</t>
  </si>
  <si>
    <r>
      <t>Source:</t>
    </r>
    <r>
      <rPr>
        <sz val="9"/>
        <rFont val="Arial"/>
        <family val="2"/>
      </rPr>
      <t xml:space="preserve"> Eurostat (online data codes: nrg_cb_e, nrg_cb_em, nrg_cb_pem)</t>
    </r>
  </si>
  <si>
    <t>https://appsso.eurostat.ec.europa.eu/nui/show.do?query=BOOKMARK_DS-1028926_QID_-C3239DD_UID_-3F171EB0&amp;layout=TIME,C,X,0;NRG_BAL,L,Y,0;GEO,L,Z,0;SIEC,L,Z,1;UNIT,L,Z,2;INDICATORS,C,Z,3;&amp;zSelection=DS-1028926UNIT,GWH;DS-1028926INDICATORS,OBS_FLAG;DS-1028926SIEC,E7000;DS-1028926GEO,EU27_2020;&amp;rankName1=UNIT_1_2_-1_2&amp;rankName2=SIEC_1_2_-1_2&amp;rankName3=INDICATORS_1_2_-1_2&amp;rankName4=GEO_1_2_0_1&amp;rankName5=TIME_1_0_0_0&amp;rankName6=NRG-BAL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</si>
  <si>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-1154320_QID_6849714E_UID_-3F171EB0&amp;layout=TIME,C,X,0;NRG_BAL,L,Y,0;GEO,L,Z,0;SIEC,L,Z,1;UNIT,L,Z,2;INDICATORS,C,Z,3;&amp;zSelection=DS-1154320GEO,EU27_2020;DS-1154320SIEC,E7000;DS-1154320UNIT,GWH;DS-1154320INDICATORS,OBS_FLAG;&amp;rankName1=UNIT_1_2_-1_2&amp;rankName2=SIEC_1_2_-1_2&amp;rankName3=INDICATORS_1_2_-1_2&amp;rankName4=GEO_1_2_0_1&amp;rankName5=TIME_1_0_0_0&amp;rankName6=NRG-BAL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</si>
  <si>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-1154322_QID_-55E2ADF4_UID_-3F171EB0&amp;layout=TIME,C,X,0;SIEC,L,Y,0;GEO,L,Z,0;UNIT,L,Z,1;INDICATORS,C,Z,2;&amp;zSelection=DS-1154322INDICATORS,OBS_FLAG;DS-1154322SIEC,TOTAL;DS-1154322UNIT,GWH;DS-1154322GEO,EU27_2020;&amp;rankName1=UNIT_1_2_-1_2&amp;rankName2=INDICATORS_1_2_-1_2&amp;rankName3=GEO_1_2_0_1&amp;rankName4=TIME_1_0_0_0&amp;rankName5=SIEC_1_2_0_1&amp;sortC=ASC_-1_FIRST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</si>
  <si>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nrg_cb_pem)</t>
    </r>
  </si>
  <si>
    <t>https://appsso.eurostat.ec.europa.eu/nui/show.do?query=BOOKMARK_DS-1154322_QID_-48CEFF31_UID_-3F171EB0&amp;layout=TIME,C,X,0;SIEC,L,Y,0;GEO,L,Z,0;UNIT,L,Z,1;INDICATORS,C,Z,2;&amp;zSelection=DS-1154322UNIT,GWH;DS-1154322INDICATORS,OBS_FLAG;DS-1154322GEO,EU27_2020;&amp;rankName1=UNIT_1_2_-1_2&amp;rankName2=INDICATORS_1_2_-1_2&amp;rankName3=GEO_1_2_0_1&amp;rankName4=TIME_1_0_0_0&amp;rankName5=SIEC_1_2_0_1&amp;sortC=ASC_-1_FIRST&amp;rStp=&amp;cStp=&amp;rDCh=&amp;cDCh=&amp;rDM=true&amp;cDM=true&amp;footnes=false&amp;empty=false&amp;wai=false&amp;time_mode=NONE&amp;time_most_recent=false&amp;lang=EN&amp;cfo=%23%23%23%2C%23%23%23.%23%23%23</t>
  </si>
  <si>
    <t>Figure 2: Electricity production by source, EU-27, 2019</t>
  </si>
  <si>
    <t>Figure 1: Evolution of electricity supplied, EU-27, 2000-2019 annual data and 2018-2019 monthly cumulated data</t>
  </si>
  <si>
    <t>2019/2018</t>
  </si>
  <si>
    <t>Table 1: Electricity Statistics, EU-27 and EA-19, 2017-2019</t>
  </si>
  <si>
    <r>
      <t>Source:</t>
    </r>
    <r>
      <rPr>
        <sz val="9"/>
        <rFont val="Arial"/>
        <family val="2"/>
      </rPr>
      <t xml:space="preserve"> Eurostat (online data codes: nrg_ind_peh, nrg_cb_e, nrg_cb_em, nrg_cb_pem)</t>
    </r>
  </si>
  <si>
    <t>Table M: Electricity Statistics, 2017-2019</t>
  </si>
  <si>
    <t>Table L: Electricity Statistics, 2017-2019</t>
  </si>
  <si>
    <t>Table K: Electricity Statistics, 2017-2019</t>
  </si>
  <si>
    <t>Table J: Electricity Statistics, 2017-2019</t>
  </si>
  <si>
    <t>Table I: Electricity Statistics, 2017-2019</t>
  </si>
  <si>
    <t>Table H: Electricity Statistics, 2017-2019</t>
  </si>
  <si>
    <t>Table G: Electricity Statistics, 2017-2019</t>
  </si>
  <si>
    <t>Table F: Electricity Statistics, 2017-2019</t>
  </si>
  <si>
    <t>Table E: Electricity Statistics, 2017-2019</t>
  </si>
  <si>
    <t>Table D: Electricity Statistics, 2017-2019</t>
  </si>
  <si>
    <t>Table C: Electricity Statistics, 2017-2019</t>
  </si>
  <si>
    <t>Table B: Electricity Statistics, 2017-2019</t>
  </si>
  <si>
    <t>Table A: Electricity Statistics, 2017-2019</t>
  </si>
  <si>
    <t>https://appsso.eurostat.ec.europa.eu/nui/show.do?query=BOOKMARK_DS-1028926_QID_2CE9095_UID_-3F171EB0&amp;layout=TIME,C,X,0;NRG_BAL,L,Y,0;GEO,L,Z,0;SIEC,L,Z,1;UNIT,L,Z,2;INDICATORS,C,Z,3;&amp;zSelection=DS-1028926SIEC,E7000;DS-1028926UNIT,GWH;DS-1028926GEO,EU27_2020;DS-1028926INDICATORS,OBS_FLAG;&amp;rankName1=UNIT_1_2_-1_2&amp;rankName2=SIEC_1_2_-1_2&amp;rankName3=INDICATORS_1_2_-1_2&amp;rankName4=GEO_1_2_0_1&amp;rankName5=TIME_1_0_0_0&amp;rankName6=NRG-BAL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</si>
  <si>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-1028928_QID_419D545D_UID_-3F171EB0&amp;layout=TIME,C,X,0;SIEC,L,Y,0;PLANTS,L,Z,0;GEO,L,Z,1;NRG_BAL,L,Z,2;UNIT,L,Z,3;OPERATOR,L,Z,4;INDICATORS,C,Z,5;&amp;zSelection=DS-1028928UNIT,GWH;DS-1028928INDICATORS,OBS_FLAG;DS-1028928OPERATOR,TOTAL;DS-1028928GEO,EU27_2020;DS-1028928PLANTS,TOTAL;DS-1028928NRG_BAL,NEP;&amp;rankName1=UNIT_1_2_-1_2&amp;rankName2=NRG-BAL_1_2_-1_2&amp;rankName3=INDICATORS_1_2_-1_2&amp;rankName4=PLANTS_1_2_-1_2&amp;rankName5=GEO_1_2_0_1&amp;rankName6=OPERATOR_1_2_1_0&amp;rankName7=TIME_1_0_0_0&amp;rankName8=SIEC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</si>
  <si>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-1154320_QID_1CEB29F1_UID_-3F171EB0&amp;layout=TIME,C,X,0;NRG_BAL,L,Y,0;GEO,L,Z,0;SIEC,L,Z,1;UNIT,L,Z,2;INDICATORS,C,Z,3;&amp;zSelection=DS-1154320INDICATORS,OBS_FLAG;DS-1154320NRG_BAL,IMP;DS-1154320GEO,AL;DS-1154320SIEC,E7000;DS-1154320UNIT,GWH;&amp;rankName1=UNIT_1_2_-1_2&amp;rankName2=SIEC_1_2_-1_2&amp;rankName3=INDICATORS_1_2_-1_2&amp;rankName4=GEO_1_2_0_1&amp;rankName5=TIME_1_0_0_0&amp;rankName6=NRG-BAL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</si>
  <si>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-1154322_QID_69543682_UID_-3F171EB0&amp;layout=TIME,C,X,0;SIEC,L,Y,0;GEO,L,Z,0;UNIT,L,Z,1;INDICATORS,C,Z,2;&amp;zSelection=DS-1154322INDICATORS,OBS_FLAG;DS-1154322SIEC,TOTAL;DS-1154322UNIT,GWH;DS-1154322GEO,AL;&amp;rankName1=UNIT_1_2_-1_2&amp;rankName2=INDICATORS_1_2_-1_2&amp;rankName3=GEO_1_2_0_1&amp;rankName4=TIME_1_0_0_0&amp;rankName5=SIEC_1_2_0_1&amp;sortR=DND_-1&amp;prRK=FIRST&amp;prSO=PROTOCOL&amp;sortC=ASC_-1_FIRST&amp;rLShi=1:7,3:1,4:3-2,7:8-1,9:6&amp;rStp=&amp;cStp=&amp;rDCh=&amp;cDCh=&amp;rDM=true&amp;cDM=true&amp;footnes=false&amp;empty=false&amp;wai=false&amp;time_mode=NONE&amp;time_most_recent=false&amp;lang=EN&amp;cfo=%23%23%23%2C%23%23%23.%23%23%23</t>
  </si>
  <si>
    <t>EU-27</t>
  </si>
  <si>
    <t>me</t>
  </si>
  <si>
    <r>
      <t>Source:</t>
    </r>
    <r>
      <rPr>
        <sz val="9"/>
        <rFont val="Arial"/>
        <family val="2"/>
      </rPr>
      <t xml:space="preserve"> Eurostat (online data codes: nrg_cb_em, nrg_cb_pem)</t>
    </r>
  </si>
  <si>
    <t>Monthly cumulated data</t>
  </si>
  <si>
    <t>Contribution of the sources to the production (%)</t>
  </si>
  <si>
    <t>Change 2017/2018</t>
  </si>
  <si>
    <t>Change 2018/2019</t>
  </si>
  <si>
    <t>Figure 3: Electricity production by source, 2019</t>
  </si>
  <si>
    <t>Cyprus</t>
  </si>
  <si>
    <t>Malta</t>
  </si>
  <si>
    <t>Estonia</t>
  </si>
  <si>
    <t>Poland</t>
  </si>
  <si>
    <t>Netherlands</t>
  </si>
  <si>
    <t>Greece</t>
  </si>
  <si>
    <t>Italy</t>
  </si>
  <si>
    <t>Ireland</t>
  </si>
  <si>
    <t>Latvia</t>
  </si>
  <si>
    <t>Czechia</t>
  </si>
  <si>
    <t>Portugal</t>
  </si>
  <si>
    <t>Germany</t>
  </si>
  <si>
    <t>Bulgaria</t>
  </si>
  <si>
    <t>Hungary</t>
  </si>
  <si>
    <t>Spain</t>
  </si>
  <si>
    <t>Denmark</t>
  </si>
  <si>
    <t>Croatia</t>
  </si>
  <si>
    <t>Finland</t>
  </si>
  <si>
    <t>Romania</t>
  </si>
  <si>
    <t>Belgium</t>
  </si>
  <si>
    <t>Slovenia</t>
  </si>
  <si>
    <t>Luxembourg</t>
  </si>
  <si>
    <t>Lithuania</t>
  </si>
  <si>
    <t>Slovakia</t>
  </si>
  <si>
    <t>Austria</t>
  </si>
  <si>
    <t>France</t>
  </si>
  <si>
    <t>Sweden</t>
  </si>
  <si>
    <t>United Kingdom</t>
  </si>
  <si>
    <t>Norway</t>
  </si>
  <si>
    <t>Serbia</t>
  </si>
  <si>
    <t>North Macedonia</t>
  </si>
  <si>
    <t>Turkey</t>
  </si>
  <si>
    <t>Montenegro</t>
  </si>
  <si>
    <t>Albania</t>
  </si>
  <si>
    <t>Ukraine</t>
  </si>
  <si>
    <t>Georgia</t>
  </si>
  <si>
    <t>(TWh)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</si>
</sst>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###\ ###"/>
    <numFmt numFmtId="167" formatCode="#,##0.0_i"/>
    <numFmt numFmtId="168" formatCode="#,##0_i"/>
  </numFmts>
  <fonts count="14"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/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/>
      <top/>
      <bottom style="thin"/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thin"/>
    </border>
    <border>
      <left/>
      <right/>
      <top/>
      <bottom style="hair">
        <color indexed="22"/>
      </bottom>
    </border>
    <border>
      <left/>
      <right/>
      <top/>
      <bottom style="thin">
        <color rgb="FF000000"/>
      </bottom>
    </border>
    <border>
      <left style="hair">
        <color indexed="22"/>
      </left>
      <right style="hair">
        <color indexed="22"/>
      </right>
      <top style="hair">
        <color rgb="FFC0C0C0"/>
      </top>
      <bottom style="thin">
        <color rgb="FF000000"/>
      </bottom>
    </border>
    <border>
      <left/>
      <right style="hair">
        <color indexed="22"/>
      </right>
      <top/>
      <bottom style="hair">
        <color indexed="22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 style="hair">
        <color indexed="22"/>
      </right>
      <top/>
      <bottom style="hair">
        <color indexed="22"/>
      </bottom>
    </border>
    <border>
      <left style="hair">
        <color rgb="FFA6A6A6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rgb="FFA6A6A6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hair">
        <color indexed="22"/>
      </bottom>
    </border>
    <border>
      <left/>
      <right style="hair">
        <color rgb="FFA6A6A6"/>
      </right>
      <top style="hair">
        <color indexed="22"/>
      </top>
      <bottom style="hair">
        <color indexed="22"/>
      </bottom>
    </border>
    <border>
      <left/>
      <right style="hair">
        <color rgb="FFA6A6A6"/>
      </right>
      <top style="hair">
        <color indexed="22"/>
      </top>
      <bottom style="thin"/>
    </border>
    <border>
      <left style="hair">
        <color indexed="22"/>
      </left>
      <right/>
      <top/>
      <bottom style="hair">
        <color rgb="FFC0C0C0"/>
      </bottom>
    </border>
    <border>
      <left style="hair">
        <color indexed="22"/>
      </left>
      <right/>
      <top style="hair">
        <color rgb="FFC0C0C0"/>
      </top>
      <bottom style="hair">
        <color rgb="FFC0C0C0"/>
      </bottom>
    </border>
    <border>
      <left style="hair">
        <color indexed="22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 style="hair">
        <color rgb="FFC0C0C0"/>
      </right>
      <top style="hair">
        <color rgb="FFC0C0C0"/>
      </top>
      <bottom style="thin"/>
    </border>
    <border>
      <left style="hair">
        <color rgb="FFA6A6A6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A6A6A6"/>
      </left>
      <right/>
      <top/>
      <bottom style="thin"/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rgb="FFC0C0C0"/>
      </left>
      <right/>
      <top/>
      <bottom style="hair">
        <color rgb="FFC0C0C0"/>
      </bottom>
    </border>
    <border>
      <left/>
      <right style="hair">
        <color indexed="22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indexed="22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indexed="22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indexed="22"/>
      </right>
      <top style="hair">
        <color rgb="FFC0C0C0"/>
      </top>
      <bottom style="thin"/>
    </border>
    <border>
      <left style="hair">
        <color rgb="FFA6A6A6"/>
      </left>
      <right/>
      <top/>
      <bottom style="hair">
        <color rgb="FFC0C0C0"/>
      </bottom>
    </border>
    <border>
      <left style="hair">
        <color indexed="22"/>
      </left>
      <right style="hair">
        <color indexed="22"/>
      </right>
      <top style="hair">
        <color rgb="FFC0C0C0"/>
      </top>
      <bottom style="hair">
        <color rgb="FFC0C0C0"/>
      </bottom>
    </border>
    <border>
      <left style="hair">
        <color indexed="22"/>
      </left>
      <right style="hair">
        <color indexed="22"/>
      </right>
      <top/>
      <bottom style="hair">
        <color rgb="FFC0C0C0"/>
      </bottom>
    </border>
    <border>
      <left/>
      <right/>
      <top style="thin"/>
      <bottom/>
    </border>
    <border>
      <left/>
      <right style="hair">
        <color indexed="22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7" fontId="3" fillId="0" borderId="0" applyFill="0" applyBorder="0" applyProtection="0">
      <alignment horizontal="right"/>
    </xf>
  </cellStyleXfs>
  <cellXfs count="220">
    <xf numFmtId="0" fontId="0" fillId="0" borderId="0" xfId="0"/>
    <xf numFmtId="1" fontId="3" fillId="0" borderId="0" xfId="20" applyNumberFormat="1" applyFont="1">
      <alignment/>
      <protection/>
    </xf>
    <xf numFmtId="0" fontId="3" fillId="0" borderId="0" xfId="20" applyFont="1">
      <alignment/>
      <protection/>
    </xf>
    <xf numFmtId="1" fontId="3" fillId="0" borderId="0" xfId="20" applyNumberFormat="1" applyFont="1" applyBorder="1" applyAlignment="1">
      <alignment horizontal="right" vertical="center"/>
      <protection/>
    </xf>
    <xf numFmtId="0" fontId="4" fillId="0" borderId="0" xfId="20" applyFont="1">
      <alignment/>
      <protection/>
    </xf>
    <xf numFmtId="1" fontId="4" fillId="2" borderId="1" xfId="20" applyNumberFormat="1" applyFont="1" applyFill="1" applyBorder="1" applyAlignment="1">
      <alignment horizontal="center"/>
      <protection/>
    </xf>
    <xf numFmtId="0" fontId="4" fillId="2" borderId="1" xfId="20" applyFont="1" applyFill="1" applyBorder="1" applyAlignment="1">
      <alignment horizontal="center"/>
      <protection/>
    </xf>
    <xf numFmtId="1" fontId="4" fillId="2" borderId="1" xfId="20" applyNumberFormat="1" applyFont="1" applyFill="1" applyBorder="1" applyAlignment="1">
      <alignment horizontal="center" vertical="center"/>
      <protection/>
    </xf>
    <xf numFmtId="0" fontId="3" fillId="0" borderId="0" xfId="20" applyFont="1" applyAlignment="1">
      <alignment horizontal="left"/>
      <protection/>
    </xf>
    <xf numFmtId="1" fontId="3" fillId="0" borderId="0" xfId="20" applyNumberFormat="1" applyFont="1" applyBorder="1">
      <alignment/>
      <protection/>
    </xf>
    <xf numFmtId="164" fontId="3" fillId="0" borderId="0" xfId="20" applyNumberFormat="1" applyFont="1" applyBorder="1">
      <alignment/>
      <protection/>
    </xf>
    <xf numFmtId="0" fontId="4" fillId="0" borderId="0" xfId="20" applyFont="1" applyBorder="1" applyAlignment="1">
      <alignment horizontal="left" vertical="center"/>
      <protection/>
    </xf>
    <xf numFmtId="164" fontId="4" fillId="0" borderId="0" xfId="20" applyNumberFormat="1" applyFont="1" applyBorder="1" applyAlignment="1">
      <alignment horizontal="left" vertical="center"/>
      <protection/>
    </xf>
    <xf numFmtId="0" fontId="3" fillId="0" borderId="0" xfId="21" applyFont="1" applyAlignment="1">
      <alignment horizontal="left"/>
      <protection/>
    </xf>
    <xf numFmtId="164" fontId="3" fillId="0" borderId="0" xfId="21" applyNumberFormat="1" applyFont="1">
      <alignment/>
      <protection/>
    </xf>
    <xf numFmtId="0" fontId="3" fillId="0" borderId="0" xfId="21" applyFont="1">
      <alignment/>
      <protection/>
    </xf>
    <xf numFmtId="164" fontId="3" fillId="0" borderId="0" xfId="21" applyNumberFormat="1" applyFont="1" applyBorder="1">
      <alignment/>
      <protection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1" fontId="3" fillId="0" borderId="0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Alignment="1">
      <alignment horizontal="left"/>
    </xf>
    <xf numFmtId="0" fontId="4" fillId="0" borderId="0" xfId="0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" fontId="3" fillId="0" borderId="0" xfId="0" applyNumberFormat="1" applyFont="1"/>
    <xf numFmtId="165" fontId="3" fillId="0" borderId="0" xfId="0" applyNumberFormat="1" applyFont="1" applyFill="1" applyBorder="1"/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Border="1"/>
    <xf numFmtId="165" fontId="3" fillId="3" borderId="2" xfId="0" applyNumberFormat="1" applyFont="1" applyFill="1" applyBorder="1"/>
    <xf numFmtId="165" fontId="3" fillId="3" borderId="3" xfId="0" applyNumberFormat="1" applyFont="1" applyFill="1" applyBorder="1"/>
    <xf numFmtId="1" fontId="3" fillId="0" borderId="0" xfId="0" applyNumberFormat="1" applyFont="1" applyFill="1" applyBorder="1"/>
    <xf numFmtId="165" fontId="3" fillId="0" borderId="0" xfId="0" applyNumberFormat="1" applyFont="1" applyBorder="1"/>
    <xf numFmtId="0" fontId="4" fillId="0" borderId="0" xfId="0" applyFont="1" applyFill="1" applyBorder="1" applyAlignment="1">
      <alignment horizontal="center"/>
    </xf>
    <xf numFmtId="164" fontId="3" fillId="4" borderId="0" xfId="0" applyNumberFormat="1" applyFont="1" applyFill="1"/>
    <xf numFmtId="164" fontId="3" fillId="0" borderId="0" xfId="0" applyNumberFormat="1" applyFont="1"/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right" vertical="center"/>
    </xf>
    <xf numFmtId="1" fontId="4" fillId="2" borderId="6" xfId="20" applyNumberFormat="1" applyFont="1" applyFill="1" applyBorder="1" applyAlignment="1">
      <alignment horizontal="center"/>
      <protection/>
    </xf>
    <xf numFmtId="168" fontId="3" fillId="0" borderId="7" xfId="22" applyNumberFormat="1" applyBorder="1" applyAlignment="1">
      <alignment horizontal="right"/>
    </xf>
    <xf numFmtId="168" fontId="3" fillId="0" borderId="8" xfId="22" applyNumberFormat="1" applyBorder="1" applyAlignment="1">
      <alignment horizontal="right"/>
    </xf>
    <xf numFmtId="168" fontId="3" fillId="0" borderId="9" xfId="22" applyNumberFormat="1" applyBorder="1" applyAlignment="1">
      <alignment horizontal="right"/>
    </xf>
    <xf numFmtId="168" fontId="3" fillId="0" borderId="10" xfId="22" applyNumberFormat="1" applyBorder="1" applyAlignment="1">
      <alignment horizontal="right"/>
    </xf>
    <xf numFmtId="0" fontId="6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164" fontId="4" fillId="2" borderId="1" xfId="21" applyNumberFormat="1" applyFont="1" applyFill="1" applyBorder="1" applyAlignment="1">
      <alignment horizontal="center" wrapText="1"/>
      <protection/>
    </xf>
    <xf numFmtId="164" fontId="4" fillId="2" borderId="1" xfId="21" applyNumberFormat="1" applyFont="1" applyFill="1" applyBorder="1" applyAlignment="1">
      <alignment horizontal="center"/>
      <protection/>
    </xf>
    <xf numFmtId="0" fontId="4" fillId="2" borderId="1" xfId="21" applyFont="1" applyFill="1" applyBorder="1" applyAlignment="1">
      <alignment horizontal="center" wrapText="1"/>
      <protection/>
    </xf>
    <xf numFmtId="0" fontId="4" fillId="0" borderId="0" xfId="0" applyFont="1"/>
    <xf numFmtId="164" fontId="3" fillId="0" borderId="11" xfId="0" applyNumberFormat="1" applyFont="1" applyBorder="1"/>
    <xf numFmtId="164" fontId="3" fillId="0" borderId="12" xfId="0" applyNumberFormat="1" applyFont="1" applyBorder="1"/>
    <xf numFmtId="164" fontId="3" fillId="0" borderId="12" xfId="0" applyNumberFormat="1" applyFont="1" applyBorder="1" applyAlignment="1">
      <alignment horizontal="right"/>
    </xf>
    <xf numFmtId="0" fontId="4" fillId="0" borderId="13" xfId="21" applyFont="1" applyBorder="1" applyAlignment="1">
      <alignment horizontal="left"/>
      <protection/>
    </xf>
    <xf numFmtId="164" fontId="3" fillId="0" borderId="13" xfId="21" applyNumberFormat="1" applyFont="1" applyBorder="1">
      <alignment/>
      <protection/>
    </xf>
    <xf numFmtId="0" fontId="6" fillId="0" borderId="0" xfId="21" applyFont="1" applyAlignment="1">
      <alignment horizontal="left"/>
      <protection/>
    </xf>
    <xf numFmtId="0" fontId="0" fillId="0" borderId="0" xfId="21" applyFont="1" applyAlignment="1">
      <alignment horizontal="left"/>
      <protection/>
    </xf>
    <xf numFmtId="0" fontId="7" fillId="0" borderId="0" xfId="21" applyFont="1" applyAlignment="1">
      <alignment horizontal="left"/>
      <protection/>
    </xf>
    <xf numFmtId="165" fontId="3" fillId="3" borderId="14" xfId="0" applyNumberFormat="1" applyFont="1" applyFill="1" applyBorder="1"/>
    <xf numFmtId="165" fontId="3" fillId="3" borderId="15" xfId="0" applyNumberFormat="1" applyFont="1" applyFill="1" applyBorder="1"/>
    <xf numFmtId="165" fontId="3" fillId="3" borderId="16" xfId="0" applyNumberFormat="1" applyFont="1" applyFill="1" applyBorder="1"/>
    <xf numFmtId="165" fontId="3" fillId="3" borderId="17" xfId="0" applyNumberFormat="1" applyFont="1" applyFill="1" applyBorder="1"/>
    <xf numFmtId="165" fontId="3" fillId="0" borderId="16" xfId="0" applyNumberFormat="1" applyFont="1" applyFill="1" applyBorder="1"/>
    <xf numFmtId="165" fontId="3" fillId="0" borderId="3" xfId="0" applyNumberFormat="1" applyFont="1" applyBorder="1"/>
    <xf numFmtId="0" fontId="5" fillId="0" borderId="18" xfId="0" applyFont="1" applyBorder="1"/>
    <xf numFmtId="0" fontId="4" fillId="0" borderId="18" xfId="0" applyFont="1" applyBorder="1"/>
    <xf numFmtId="0" fontId="4" fillId="0" borderId="18" xfId="0" applyFont="1" applyBorder="1" applyAlignment="1">
      <alignment horizontal="left"/>
    </xf>
    <xf numFmtId="0" fontId="4" fillId="0" borderId="19" xfId="0" applyFont="1" applyBorder="1"/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20" xfId="0" applyFont="1" applyBorder="1"/>
    <xf numFmtId="0" fontId="4" fillId="2" borderId="2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164" fontId="3" fillId="0" borderId="23" xfId="0" applyNumberFormat="1" applyFont="1" applyBorder="1"/>
    <xf numFmtId="165" fontId="3" fillId="0" borderId="15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49" fontId="4" fillId="6" borderId="10" xfId="0" applyNumberFormat="1" applyFont="1" applyFill="1" applyBorder="1" applyAlignment="1">
      <alignment horizontal="center" vertical="center"/>
    </xf>
    <xf numFmtId="0" fontId="4" fillId="0" borderId="24" xfId="0" applyFont="1" applyFill="1" applyBorder="1"/>
    <xf numFmtId="0" fontId="5" fillId="0" borderId="25" xfId="0" applyFont="1" applyFill="1" applyBorder="1"/>
    <xf numFmtId="0" fontId="4" fillId="0" borderId="25" xfId="0" applyFont="1" applyFill="1" applyBorder="1"/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/>
    <xf numFmtId="164" fontId="3" fillId="0" borderId="27" xfId="0" applyNumberFormat="1" applyFont="1" applyBorder="1"/>
    <xf numFmtId="164" fontId="3" fillId="0" borderId="28" xfId="0" applyNumberFormat="1" applyFont="1" applyBorder="1"/>
    <xf numFmtId="164" fontId="3" fillId="0" borderId="29" xfId="0" applyNumberFormat="1" applyFont="1" applyBorder="1"/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49" fontId="4" fillId="2" borderId="30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165" fontId="3" fillId="0" borderId="32" xfId="0" applyNumberFormat="1" applyFont="1" applyFill="1" applyBorder="1"/>
    <xf numFmtId="165" fontId="3" fillId="0" borderId="33" xfId="0" applyNumberFormat="1" applyFont="1" applyFill="1" applyBorder="1"/>
    <xf numFmtId="165" fontId="3" fillId="0" borderId="34" xfId="0" applyNumberFormat="1" applyFont="1" applyBorder="1"/>
    <xf numFmtId="165" fontId="3" fillId="0" borderId="20" xfId="0" applyNumberFormat="1" applyFont="1" applyFill="1" applyBorder="1"/>
    <xf numFmtId="165" fontId="3" fillId="0" borderId="18" xfId="0" applyNumberFormat="1" applyFont="1" applyFill="1" applyBorder="1"/>
    <xf numFmtId="165" fontId="3" fillId="0" borderId="19" xfId="0" applyNumberFormat="1" applyFont="1" applyBorder="1"/>
    <xf numFmtId="49" fontId="4" fillId="6" borderId="30" xfId="0" applyNumberFormat="1" applyFont="1" applyFill="1" applyBorder="1" applyAlignment="1">
      <alignment horizontal="center" vertical="center"/>
    </xf>
    <xf numFmtId="165" fontId="3" fillId="0" borderId="35" xfId="0" applyNumberFormat="1" applyFont="1" applyFill="1" applyBorder="1"/>
    <xf numFmtId="165" fontId="3" fillId="0" borderId="24" xfId="0" applyNumberFormat="1" applyFont="1" applyFill="1" applyBorder="1"/>
    <xf numFmtId="165" fontId="3" fillId="0" borderId="36" xfId="0" applyNumberFormat="1" applyFont="1" applyFill="1" applyBorder="1"/>
    <xf numFmtId="165" fontId="3" fillId="0" borderId="25" xfId="0" applyNumberFormat="1" applyFont="1" applyFill="1" applyBorder="1"/>
    <xf numFmtId="165" fontId="3" fillId="0" borderId="37" xfId="0" applyNumberFormat="1" applyFont="1" applyFill="1" applyBorder="1"/>
    <xf numFmtId="165" fontId="3" fillId="0" borderId="26" xfId="0" applyNumberFormat="1" applyFont="1" applyFill="1" applyBorder="1"/>
    <xf numFmtId="165" fontId="3" fillId="3" borderId="23" xfId="0" applyNumberFormat="1" applyFont="1" applyFill="1" applyBorder="1"/>
    <xf numFmtId="165" fontId="3" fillId="3" borderId="11" xfId="0" applyNumberFormat="1" applyFont="1" applyFill="1" applyBorder="1"/>
    <xf numFmtId="165" fontId="3" fillId="3" borderId="19" xfId="0" applyNumberFormat="1" applyFont="1" applyFill="1" applyBorder="1"/>
    <xf numFmtId="165" fontId="3" fillId="3" borderId="11" xfId="0" applyNumberFormat="1" applyFont="1" applyFill="1" applyBorder="1" applyAlignment="1">
      <alignment horizontal="right"/>
    </xf>
    <xf numFmtId="165" fontId="3" fillId="3" borderId="2" xfId="0" applyNumberFormat="1" applyFont="1" applyFill="1" applyBorder="1" applyAlignment="1">
      <alignment horizontal="right"/>
    </xf>
    <xf numFmtId="165" fontId="3" fillId="3" borderId="16" xfId="0" applyNumberFormat="1" applyFont="1" applyFill="1" applyBorder="1" applyAlignment="1">
      <alignment horizontal="right"/>
    </xf>
    <xf numFmtId="165" fontId="3" fillId="3" borderId="3" xfId="0" applyNumberFormat="1" applyFont="1" applyFill="1" applyBorder="1" applyAlignment="1">
      <alignment horizontal="right"/>
    </xf>
    <xf numFmtId="165" fontId="3" fillId="3" borderId="17" xfId="0" applyNumberFormat="1" applyFont="1" applyFill="1" applyBorder="1" applyAlignment="1">
      <alignment horizontal="right"/>
    </xf>
    <xf numFmtId="0" fontId="4" fillId="4" borderId="8" xfId="20" applyFont="1" applyFill="1" applyBorder="1" applyAlignment="1">
      <alignment horizontal="left"/>
      <protection/>
    </xf>
    <xf numFmtId="0" fontId="4" fillId="0" borderId="10" xfId="20" applyFont="1" applyBorder="1" applyAlignment="1">
      <alignment horizontal="left"/>
      <protection/>
    </xf>
    <xf numFmtId="0" fontId="6" fillId="0" borderId="0" xfId="0" applyFont="1" applyAlignment="1">
      <alignment horizontal="left"/>
    </xf>
    <xf numFmtId="0" fontId="7" fillId="0" borderId="0" xfId="20" applyFont="1" applyAlignment="1">
      <alignment horizontal="left"/>
      <protection/>
    </xf>
    <xf numFmtId="168" fontId="3" fillId="0" borderId="38" xfId="22" applyNumberFormat="1" applyFill="1" applyBorder="1" applyAlignment="1">
      <alignment horizontal="right"/>
    </xf>
    <xf numFmtId="168" fontId="3" fillId="0" borderId="39" xfId="22" applyNumberFormat="1" applyFill="1" applyBorder="1" applyAlignment="1">
      <alignment horizontal="right"/>
    </xf>
    <xf numFmtId="168" fontId="3" fillId="0" borderId="40" xfId="22" applyNumberFormat="1" applyFill="1" applyBorder="1" applyAlignment="1">
      <alignment horizontal="right"/>
    </xf>
    <xf numFmtId="168" fontId="3" fillId="0" borderId="41" xfId="22" applyNumberFormat="1" applyFill="1" applyBorder="1" applyAlignment="1">
      <alignment horizontal="right"/>
    </xf>
    <xf numFmtId="168" fontId="3" fillId="0" borderId="42" xfId="22" applyNumberFormat="1" applyFill="1" applyBorder="1" applyAlignment="1">
      <alignment horizontal="right"/>
    </xf>
    <xf numFmtId="168" fontId="3" fillId="0" borderId="43" xfId="22" applyNumberFormat="1" applyFill="1" applyBorder="1" applyAlignment="1">
      <alignment horizontal="right"/>
    </xf>
    <xf numFmtId="168" fontId="3" fillId="7" borderId="40" xfId="22" applyNumberFormat="1" applyFill="1" applyBorder="1" applyAlignment="1">
      <alignment horizontal="right"/>
    </xf>
    <xf numFmtId="168" fontId="3" fillId="7" borderId="41" xfId="22" applyNumberFormat="1" applyFill="1" applyBorder="1" applyAlignment="1">
      <alignment horizontal="right"/>
    </xf>
    <xf numFmtId="168" fontId="3" fillId="7" borderId="42" xfId="22" applyNumberFormat="1" applyFill="1" applyBorder="1" applyAlignment="1">
      <alignment horizontal="right"/>
    </xf>
    <xf numFmtId="168" fontId="3" fillId="7" borderId="43" xfId="22" applyNumberFormat="1" applyFill="1" applyBorder="1" applyAlignment="1">
      <alignment horizontal="right"/>
    </xf>
    <xf numFmtId="168" fontId="3" fillId="0" borderId="44" xfId="22" applyNumberFormat="1" applyFill="1" applyBorder="1" applyAlignment="1">
      <alignment horizontal="right"/>
    </xf>
    <xf numFmtId="168" fontId="3" fillId="0" borderId="45" xfId="22" applyNumberFormat="1" applyFill="1" applyBorder="1" applyAlignment="1">
      <alignment horizontal="right"/>
    </xf>
    <xf numFmtId="168" fontId="3" fillId="0" borderId="46" xfId="22" applyNumberFormat="1" applyFill="1" applyBorder="1" applyAlignment="1">
      <alignment horizontal="right"/>
    </xf>
    <xf numFmtId="168" fontId="3" fillId="0" borderId="17" xfId="22" applyNumberFormat="1" applyFill="1" applyBorder="1" applyAlignment="1">
      <alignment horizontal="right"/>
    </xf>
    <xf numFmtId="168" fontId="3" fillId="0" borderId="47" xfId="22" applyNumberFormat="1" applyFill="1" applyBorder="1" applyAlignment="1">
      <alignment horizontal="right"/>
    </xf>
    <xf numFmtId="168" fontId="3" fillId="7" borderId="39" xfId="22" applyNumberFormat="1" applyFill="1" applyBorder="1" applyAlignment="1">
      <alignment horizontal="right"/>
    </xf>
    <xf numFmtId="168" fontId="3" fillId="0" borderId="27" xfId="22" applyNumberFormat="1" applyBorder="1" applyAlignment="1">
      <alignment horizontal="right"/>
    </xf>
    <xf numFmtId="168" fontId="3" fillId="0" borderId="14" xfId="22" applyNumberFormat="1" applyBorder="1" applyAlignment="1">
      <alignment horizontal="right"/>
    </xf>
    <xf numFmtId="168" fontId="3" fillId="4" borderId="14" xfId="22" applyNumberFormat="1" applyFill="1" applyBorder="1" applyAlignment="1">
      <alignment horizontal="right"/>
    </xf>
    <xf numFmtId="168" fontId="3" fillId="0" borderId="28" xfId="22" applyNumberFormat="1" applyBorder="1" applyAlignment="1">
      <alignment horizontal="right"/>
    </xf>
    <xf numFmtId="168" fontId="3" fillId="0" borderId="2" xfId="22" applyNumberFormat="1" applyBorder="1" applyAlignment="1">
      <alignment horizontal="right"/>
    </xf>
    <xf numFmtId="168" fontId="3" fillId="4" borderId="2" xfId="22" applyNumberFormat="1" applyFill="1" applyBorder="1" applyAlignment="1">
      <alignment horizontal="right"/>
    </xf>
    <xf numFmtId="168" fontId="3" fillId="0" borderId="29" xfId="22" applyNumberFormat="1" applyBorder="1" applyAlignment="1">
      <alignment horizontal="right"/>
    </xf>
    <xf numFmtId="168" fontId="3" fillId="0" borderId="48" xfId="22" applyNumberFormat="1" applyBorder="1" applyAlignment="1">
      <alignment horizontal="right"/>
    </xf>
    <xf numFmtId="168" fontId="3" fillId="4" borderId="48" xfId="22" applyNumberFormat="1" applyFill="1" applyBorder="1" applyAlignment="1">
      <alignment horizontal="right"/>
    </xf>
    <xf numFmtId="168" fontId="3" fillId="0" borderId="27" xfId="22" applyNumberFormat="1" applyFill="1" applyBorder="1" applyAlignment="1">
      <alignment horizontal="right"/>
    </xf>
    <xf numFmtId="168" fontId="3" fillId="0" borderId="14" xfId="22" applyNumberFormat="1" applyFill="1" applyBorder="1" applyAlignment="1">
      <alignment horizontal="right"/>
    </xf>
    <xf numFmtId="168" fontId="3" fillId="0" borderId="28" xfId="22" applyNumberFormat="1" applyFill="1" applyBorder="1" applyAlignment="1">
      <alignment horizontal="right"/>
    </xf>
    <xf numFmtId="168" fontId="3" fillId="0" borderId="49" xfId="22" applyNumberFormat="1" applyFill="1" applyBorder="1" applyAlignment="1">
      <alignment horizontal="right"/>
    </xf>
    <xf numFmtId="168" fontId="3" fillId="0" borderId="50" xfId="22" applyNumberFormat="1" applyFill="1" applyBorder="1" applyAlignment="1">
      <alignment horizontal="right"/>
    </xf>
    <xf numFmtId="168" fontId="3" fillId="0" borderId="51" xfId="22" applyNumberFormat="1" applyFill="1" applyBorder="1" applyAlignment="1">
      <alignment horizontal="right"/>
    </xf>
    <xf numFmtId="168" fontId="3" fillId="0" borderId="52" xfId="22" applyNumberFormat="1" applyFill="1" applyBorder="1" applyAlignment="1">
      <alignment horizontal="right"/>
    </xf>
    <xf numFmtId="168" fontId="3" fillId="0" borderId="7" xfId="22" applyNumberFormat="1" applyFill="1" applyBorder="1" applyAlignment="1">
      <alignment horizontal="right"/>
    </xf>
    <xf numFmtId="168" fontId="3" fillId="0" borderId="8" xfId="22" applyNumberFormat="1" applyFill="1" applyBorder="1" applyAlignment="1">
      <alignment horizontal="right"/>
    </xf>
    <xf numFmtId="168" fontId="3" fillId="0" borderId="53" xfId="22" applyNumberFormat="1" applyFill="1" applyBorder="1" applyAlignment="1">
      <alignment horizontal="right"/>
    </xf>
    <xf numFmtId="168" fontId="3" fillId="0" borderId="25" xfId="22" applyNumberFormat="1" applyFill="1" applyBorder="1" applyAlignment="1">
      <alignment horizontal="right"/>
    </xf>
    <xf numFmtId="168" fontId="3" fillId="0" borderId="54" xfId="22" applyNumberFormat="1" applyFill="1" applyBorder="1" applyAlignment="1">
      <alignment horizontal="right"/>
    </xf>
    <xf numFmtId="168" fontId="3" fillId="0" borderId="55" xfId="22" applyNumberFormat="1" applyFill="1" applyBorder="1" applyAlignment="1">
      <alignment horizontal="right"/>
    </xf>
    <xf numFmtId="168" fontId="3" fillId="0" borderId="26" xfId="22" applyNumberFormat="1" applyFill="1" applyBorder="1" applyAlignment="1">
      <alignment horizontal="right"/>
    </xf>
    <xf numFmtId="168" fontId="3" fillId="0" borderId="56" xfId="22" applyNumberFormat="1" applyFill="1" applyBorder="1" applyAlignment="1">
      <alignment horizontal="right"/>
    </xf>
    <xf numFmtId="168" fontId="3" fillId="0" borderId="53" xfId="22" applyNumberFormat="1" applyBorder="1" applyAlignment="1">
      <alignment horizontal="right"/>
    </xf>
    <xf numFmtId="168" fontId="3" fillId="0" borderId="25" xfId="22" applyNumberFormat="1" applyBorder="1" applyAlignment="1">
      <alignment horizontal="right"/>
    </xf>
    <xf numFmtId="168" fontId="3" fillId="4" borderId="25" xfId="22" applyNumberFormat="1" applyFill="1" applyBorder="1" applyAlignment="1">
      <alignment horizontal="right"/>
    </xf>
    <xf numFmtId="168" fontId="3" fillId="0" borderId="55" xfId="22" applyNumberFormat="1" applyBorder="1" applyAlignment="1">
      <alignment horizontal="right"/>
    </xf>
    <xf numFmtId="168" fontId="3" fillId="0" borderId="56" xfId="22" applyNumberFormat="1" applyBorder="1" applyAlignment="1">
      <alignment horizontal="right"/>
    </xf>
    <xf numFmtId="168" fontId="3" fillId="4" borderId="56" xfId="22" applyNumberFormat="1" applyFill="1" applyBorder="1" applyAlignment="1">
      <alignment horizontal="right"/>
    </xf>
    <xf numFmtId="0" fontId="4" fillId="2" borderId="5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168" fontId="3" fillId="0" borderId="57" xfId="22" applyNumberFormat="1" applyBorder="1" applyAlignment="1">
      <alignment horizontal="right"/>
    </xf>
    <xf numFmtId="168" fontId="3" fillId="0" borderId="24" xfId="22" applyNumberFormat="1" applyBorder="1" applyAlignment="1">
      <alignment horizontal="right"/>
    </xf>
    <xf numFmtId="168" fontId="3" fillId="4" borderId="24" xfId="22" applyNumberFormat="1" applyFill="1" applyBorder="1" applyAlignment="1">
      <alignment horizontal="right"/>
    </xf>
    <xf numFmtId="49" fontId="4" fillId="2" borderId="58" xfId="0" applyNumberFormat="1" applyFont="1" applyFill="1" applyBorder="1" applyAlignment="1">
      <alignment horizontal="center" vertical="center" wrapText="1"/>
    </xf>
    <xf numFmtId="49" fontId="4" fillId="2" borderId="25" xfId="0" applyNumberFormat="1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/>
    </xf>
    <xf numFmtId="167" fontId="3" fillId="3" borderId="59" xfId="22" applyFill="1" applyBorder="1" applyAlignment="1">
      <alignment horizontal="right"/>
    </xf>
    <xf numFmtId="167" fontId="3" fillId="3" borderId="35" xfId="22" applyFill="1" applyBorder="1" applyAlignment="1">
      <alignment horizontal="right"/>
    </xf>
    <xf numFmtId="167" fontId="3" fillId="3" borderId="58" xfId="22" applyFill="1" applyBorder="1" applyAlignment="1">
      <alignment horizontal="right"/>
    </xf>
    <xf numFmtId="167" fontId="3" fillId="3" borderId="36" xfId="22" applyFill="1" applyBorder="1" applyAlignment="1">
      <alignment horizontal="right"/>
    </xf>
    <xf numFmtId="167" fontId="3" fillId="3" borderId="37" xfId="22" applyFill="1" applyBorder="1" applyAlignment="1">
      <alignment horizontal="right"/>
    </xf>
    <xf numFmtId="167" fontId="3" fillId="3" borderId="26" xfId="22" applyFill="1" applyBorder="1" applyAlignment="1">
      <alignment horizontal="right"/>
    </xf>
    <xf numFmtId="167" fontId="3" fillId="0" borderId="58" xfId="22" applyFill="1" applyBorder="1" applyAlignment="1">
      <alignment horizontal="right"/>
    </xf>
    <xf numFmtId="167" fontId="3" fillId="0" borderId="36" xfId="22" applyFill="1" applyBorder="1" applyAlignment="1">
      <alignment horizontal="right"/>
    </xf>
    <xf numFmtId="165" fontId="3" fillId="0" borderId="0" xfId="15" applyNumberFormat="1" applyFont="1"/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53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!working doc - graph1" xfId="20"/>
    <cellStyle name="Normal_!working doc - graph2" xfId="21"/>
    <cellStyle name="NumberCellStyle" xfId="22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electricity supplied, EU-27, 2000-2019 annual data and 2018-2019 monthly cumulated data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(TWh)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7"/>
          <c:w val="0.97075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'Fig 1'!$A$6</c:f>
              <c:strCache>
                <c:ptCount val="1"/>
                <c:pt idx="0">
                  <c:v>Annual data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1'!$B$5:$U$5</c:f>
              <c:numCache/>
            </c:numRef>
          </c:cat>
          <c:val>
            <c:numRef>
              <c:f>'Fig 1'!$B$6:$U$6</c:f>
              <c:numCache/>
            </c:numRef>
          </c:val>
          <c:smooth val="0"/>
        </c:ser>
        <c:ser>
          <c:idx val="1"/>
          <c:order val="1"/>
          <c:tx>
            <c:strRef>
              <c:f>'Fig 1'!$A$7</c:f>
              <c:strCache>
                <c:ptCount val="1"/>
                <c:pt idx="0">
                  <c:v>Monthly cumulated data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1'!$B$5:$U$5</c:f>
              <c:numCache/>
            </c:numRef>
          </c:cat>
          <c:val>
            <c:numRef>
              <c:f>'Fig 1'!$B$7:$U$7</c:f>
              <c:numCache/>
            </c:numRef>
          </c:val>
          <c:smooth val="0"/>
        </c:ser>
        <c:axId val="21743684"/>
        <c:axId val="61475429"/>
      </c:lineChart>
      <c:catAx>
        <c:axId val="2174368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1475429"/>
        <c:crosses val="autoZero"/>
        <c:auto val="1"/>
        <c:lblOffset val="100"/>
        <c:noMultiLvlLbl val="0"/>
      </c:catAx>
      <c:valAx>
        <c:axId val="6147542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_i" sourceLinked="1"/>
        <c:majorTickMark val="none"/>
        <c:minorTickMark val="none"/>
        <c:tickLblPos val="nextTo"/>
        <c:spPr>
          <a:noFill/>
          <a:ln>
            <a:noFill/>
          </a:ln>
        </c:spPr>
        <c:crossAx val="217436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5"/>
          <c:y val="0.85425"/>
          <c:w val="0.4065"/>
          <c:h val="0.04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production by source, EU-27, 2019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125"/>
        </c:manualLayout>
      </c:layout>
      <c:pieChart>
        <c:varyColors val="1"/>
        <c:ser>
          <c:idx val="0"/>
          <c:order val="0"/>
          <c:tx>
            <c:strRef>
              <c:f>'Fig 2'!$B$4</c:f>
              <c:strCache>
                <c:ptCount val="1"/>
                <c:pt idx="0">
                  <c:v>2019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dLbl>
              <c:idx val="4"/>
              <c:layout>
                <c:manualLayout>
                  <c:x val="-0.017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37"/>
                  <c:y val="0.01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 2'!$C$3:$H$3</c:f>
              <c:strCache/>
            </c:strRef>
          </c:cat>
          <c:val>
            <c:numRef>
              <c:f>'Fig 2'!$C$4:$H$4</c:f>
              <c:numCache/>
            </c:numRef>
          </c:val>
        </c:ser>
        <c:ser>
          <c:idx val="1"/>
          <c:order val="1"/>
          <c:tx>
            <c:strRef>
              <c:f>'Fig 2'!$B$8</c:f>
            </c:strRef>
          </c:tx>
          <c:spPr>
            <a:solidFill>
              <a:srgbClr val="6A2E91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FA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A2E9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4E72B8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E1D92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_i%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 2'!$C$3:$H$3</c:f>
              <c:strCache/>
            </c:strRef>
          </c:cat>
          <c:val>
            <c:numRef>
              <c:f>'Fig 2'!$C$8:$F$8</c:f>
              <c:numCache/>
            </c:numRef>
          </c:val>
        </c:ser>
      </c:pie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noFill/>
    <a:ln w="10000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production by source, 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3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3'!$A$3</c:f>
              <c:strCache>
                <c:ptCount val="1"/>
                <c:pt idx="0">
                  <c:v>Conventional thermal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4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4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3'!$B$2:$AT$2</c:f>
              <c:strCache/>
            </c:strRef>
          </c:cat>
          <c:val>
            <c:numRef>
              <c:f>'Fig 3'!$B$3:$AT$3</c:f>
              <c:numCache/>
            </c:numRef>
          </c:val>
        </c:ser>
        <c:ser>
          <c:idx val="1"/>
          <c:order val="1"/>
          <c:tx>
            <c:strRef>
              <c:f>'Fig 3'!$A$4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3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4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3'!$B$2:$AT$2</c:f>
              <c:strCache/>
            </c:strRef>
          </c:cat>
          <c:val>
            <c:numRef>
              <c:f>'Fig 3'!$B$4:$AT$4</c:f>
              <c:numCache/>
            </c:numRef>
          </c:val>
        </c:ser>
        <c:ser>
          <c:idx val="2"/>
          <c:order val="2"/>
          <c:tx>
            <c:strRef>
              <c:f>'Fig 3'!$A$5</c:f>
              <c:strCache>
                <c:ptCount val="1"/>
                <c:pt idx="0">
                  <c:v>Hydro 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3'!$B$2:$AT$2</c:f>
              <c:strCache/>
            </c:strRef>
          </c:cat>
          <c:val>
            <c:numRef>
              <c:f>'Fig 3'!$B$5:$AT$5</c:f>
              <c:numCache/>
            </c:numRef>
          </c:val>
        </c:ser>
        <c:ser>
          <c:idx val="3"/>
          <c:order val="3"/>
          <c:tx>
            <c:strRef>
              <c:f>'Fig 3'!$A$6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3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4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3'!$B$2:$AT$2</c:f>
              <c:strCache/>
            </c:strRef>
          </c:cat>
          <c:val>
            <c:numRef>
              <c:f>'Fig 3'!$B$6:$AT$6</c:f>
              <c:numCache/>
            </c:numRef>
          </c:val>
        </c:ser>
        <c:ser>
          <c:idx val="4"/>
          <c:order val="4"/>
          <c:tx>
            <c:strRef>
              <c:f>'Fig 3'!$A$7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3'!$B$2:$AT$2</c:f>
              <c:strCache/>
            </c:strRef>
          </c:cat>
          <c:val>
            <c:numRef>
              <c:f>'Fig 3'!$B$7:$AT$7</c:f>
              <c:numCache/>
            </c:numRef>
          </c:val>
        </c:ser>
        <c:ser>
          <c:idx val="5"/>
          <c:order val="5"/>
          <c:tx>
            <c:strRef>
              <c:f>'Fig 3'!$A$8</c:f>
              <c:strCache>
                <c:ptCount val="1"/>
                <c:pt idx="0">
                  <c:v>Geothermal &amp; others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3'!$B$2:$AT$2</c:f>
              <c:strCache/>
            </c:strRef>
          </c:cat>
          <c:val>
            <c:numRef>
              <c:f>'Fig 3'!$B$8:$AT$8</c:f>
              <c:numCache/>
            </c:numRef>
          </c:val>
        </c:ser>
        <c:overlap val="100"/>
        <c:gapWidth val="55"/>
        <c:axId val="16407950"/>
        <c:axId val="13453823"/>
      </c:barChart>
      <c:catAx>
        <c:axId val="1640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3823"/>
        <c:crosses val="autoZero"/>
        <c:auto val="1"/>
        <c:lblOffset val="100"/>
        <c:tickLblSkip val="1"/>
        <c:noMultiLvlLbl val="0"/>
      </c:catAx>
      <c:valAx>
        <c:axId val="1345382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10000">
            <a:noFill/>
            <a:prstDash val="solid"/>
            <a:round/>
          </a:ln>
        </c:spPr>
        <c:crossAx val="1640795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3575"/>
          <c:y val="0.8735"/>
          <c:w val="0.66925"/>
          <c:h val="0.039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10000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53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nrg_cb_e, nrg_cb_em, nrg_cb_pem)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12</xdr:row>
      <xdr:rowOff>114300</xdr:rowOff>
    </xdr:from>
    <xdr:to>
      <xdr:col>19</xdr:col>
      <xdr:colOff>228600</xdr:colOff>
      <xdr:row>48</xdr:row>
      <xdr:rowOff>19050</xdr:rowOff>
    </xdr:to>
    <xdr:graphicFrame macro="">
      <xdr:nvGraphicFramePr>
        <xdr:cNvPr id="2" name="Chart 1"/>
        <xdr:cNvGraphicFramePr/>
      </xdr:nvGraphicFramePr>
      <xdr:xfrm>
        <a:off x="2667000" y="2076450"/>
        <a:ext cx="95250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695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nrg_cb_pem)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7</xdr:row>
      <xdr:rowOff>104775</xdr:rowOff>
    </xdr:from>
    <xdr:to>
      <xdr:col>10</xdr:col>
      <xdr:colOff>438150</xdr:colOff>
      <xdr:row>39</xdr:row>
      <xdr:rowOff>114300</xdr:rowOff>
    </xdr:to>
    <xdr:graphicFrame macro="">
      <xdr:nvGraphicFramePr>
        <xdr:cNvPr id="2282" name="Chart 1"/>
        <xdr:cNvGraphicFramePr/>
      </xdr:nvGraphicFramePr>
      <xdr:xfrm>
        <a:off x="1638300" y="1524000"/>
        <a:ext cx="51435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6343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nrg_cb_em, nrg_cb_pem)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17</xdr:row>
      <xdr:rowOff>95250</xdr:rowOff>
    </xdr:from>
    <xdr:to>
      <xdr:col>23</xdr:col>
      <xdr:colOff>409575</xdr:colOff>
      <xdr:row>58</xdr:row>
      <xdr:rowOff>95250</xdr:rowOff>
    </xdr:to>
    <xdr:graphicFrame macro="">
      <xdr:nvGraphicFramePr>
        <xdr:cNvPr id="5354" name="Chart 1"/>
        <xdr:cNvGraphicFramePr/>
      </xdr:nvGraphicFramePr>
      <xdr:xfrm>
        <a:off x="1076325" y="2752725"/>
        <a:ext cx="1036320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rid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175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2:X56"/>
  <sheetViews>
    <sheetView showGridLines="0" tabSelected="1" workbookViewId="0" topLeftCell="A1">
      <selection activeCell="D11" sqref="D11"/>
    </sheetView>
  </sheetViews>
  <sheetFormatPr defaultColWidth="9.140625" defaultRowHeight="12.75"/>
  <cols>
    <col min="1" max="1" width="9.7109375" style="2" customWidth="1"/>
    <col min="2" max="19" width="9.421875" style="2" customWidth="1"/>
    <col min="20" max="16384" width="9.140625" style="2" customWidth="1"/>
  </cols>
  <sheetData>
    <row r="1" ht="12"/>
    <row r="2" spans="1:21" ht="15" customHeight="1">
      <c r="A2" s="6"/>
      <c r="B2" s="46">
        <v>2000</v>
      </c>
      <c r="C2" s="5">
        <v>2001</v>
      </c>
      <c r="D2" s="5">
        <v>2002</v>
      </c>
      <c r="E2" s="6">
        <v>2003</v>
      </c>
      <c r="F2" s="5">
        <v>2004</v>
      </c>
      <c r="G2" s="5">
        <v>2005</v>
      </c>
      <c r="H2" s="5">
        <v>2006</v>
      </c>
      <c r="I2" s="6">
        <v>2007</v>
      </c>
      <c r="J2" s="6">
        <v>2008</v>
      </c>
      <c r="K2" s="6">
        <v>2009</v>
      </c>
      <c r="L2" s="7">
        <v>2010</v>
      </c>
      <c r="M2" s="7">
        <v>2011</v>
      </c>
      <c r="N2" s="7">
        <v>2012</v>
      </c>
      <c r="O2" s="7">
        <v>2013</v>
      </c>
      <c r="P2" s="6">
        <v>2014</v>
      </c>
      <c r="Q2" s="6">
        <v>2015</v>
      </c>
      <c r="R2" s="6">
        <v>2016</v>
      </c>
      <c r="S2" s="6">
        <v>2017</v>
      </c>
      <c r="T2" s="6">
        <v>2018</v>
      </c>
      <c r="U2" s="6">
        <v>2019</v>
      </c>
    </row>
    <row r="3" spans="1:21" ht="12">
      <c r="A3" s="126" t="s">
        <v>69</v>
      </c>
      <c r="B3" s="47">
        <v>2483627.879</v>
      </c>
      <c r="C3" s="48">
        <v>2547385.396</v>
      </c>
      <c r="D3" s="48">
        <v>2569819.281</v>
      </c>
      <c r="E3" s="48">
        <v>2640023.365</v>
      </c>
      <c r="F3" s="48">
        <v>2700788.124</v>
      </c>
      <c r="G3" s="48">
        <v>2735918.0840000003</v>
      </c>
      <c r="H3" s="48">
        <v>2774607.711</v>
      </c>
      <c r="I3" s="48">
        <v>2799802.259</v>
      </c>
      <c r="J3" s="48">
        <v>2817931.494</v>
      </c>
      <c r="K3" s="48">
        <v>2676204.054</v>
      </c>
      <c r="L3" s="48">
        <v>2798361.2449999996</v>
      </c>
      <c r="M3" s="48">
        <v>2754855.759</v>
      </c>
      <c r="N3" s="48">
        <v>2755244.2309999997</v>
      </c>
      <c r="O3" s="48">
        <v>2732567.0979999998</v>
      </c>
      <c r="P3" s="48">
        <v>2672148.0319999997</v>
      </c>
      <c r="Q3" s="48">
        <v>2716756.3419999997</v>
      </c>
      <c r="R3" s="48">
        <v>2747404.414</v>
      </c>
      <c r="S3" s="48">
        <v>2771767.735</v>
      </c>
      <c r="T3" s="48">
        <v>2778644.859</v>
      </c>
      <c r="U3" s="48">
        <v>2745336.738</v>
      </c>
    </row>
    <row r="4" spans="1:21" ht="12">
      <c r="A4" s="127" t="s">
        <v>70</v>
      </c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>
        <v>2726309.7519999994</v>
      </c>
      <c r="U4" s="50">
        <v>2692860.1299999994</v>
      </c>
    </row>
    <row r="5" spans="1:21" ht="15" customHeight="1">
      <c r="A5" s="6"/>
      <c r="B5" s="46">
        <v>2000</v>
      </c>
      <c r="C5" s="5">
        <v>2001</v>
      </c>
      <c r="D5" s="5">
        <v>2002</v>
      </c>
      <c r="E5" s="6">
        <v>2003</v>
      </c>
      <c r="F5" s="5">
        <v>2004</v>
      </c>
      <c r="G5" s="5">
        <v>2005</v>
      </c>
      <c r="H5" s="5">
        <v>2006</v>
      </c>
      <c r="I5" s="6">
        <v>2007</v>
      </c>
      <c r="J5" s="6">
        <v>2008</v>
      </c>
      <c r="K5" s="6">
        <v>2009</v>
      </c>
      <c r="L5" s="7">
        <v>2010</v>
      </c>
      <c r="M5" s="7">
        <v>2011</v>
      </c>
      <c r="N5" s="7">
        <v>2012</v>
      </c>
      <c r="O5" s="7">
        <v>2013</v>
      </c>
      <c r="P5" s="6">
        <v>2014</v>
      </c>
      <c r="Q5" s="6">
        <v>2015</v>
      </c>
      <c r="R5" s="6">
        <v>2016</v>
      </c>
      <c r="S5" s="6">
        <v>2017</v>
      </c>
      <c r="T5" s="6">
        <v>2018</v>
      </c>
      <c r="U5" s="6">
        <v>2019</v>
      </c>
    </row>
    <row r="6" spans="1:24" ht="12">
      <c r="A6" s="126" t="s">
        <v>69</v>
      </c>
      <c r="B6" s="47">
        <f>B3/1000</f>
        <v>2483.627879</v>
      </c>
      <c r="C6" s="47">
        <f aca="true" t="shared" si="0" ref="C6:U7">C3/1000</f>
        <v>2547.385396</v>
      </c>
      <c r="D6" s="47">
        <f t="shared" si="0"/>
        <v>2569.819281</v>
      </c>
      <c r="E6" s="47">
        <f t="shared" si="0"/>
        <v>2640.023365</v>
      </c>
      <c r="F6" s="47">
        <f t="shared" si="0"/>
        <v>2700.7881239999997</v>
      </c>
      <c r="G6" s="47">
        <f t="shared" si="0"/>
        <v>2735.9180840000004</v>
      </c>
      <c r="H6" s="47">
        <f t="shared" si="0"/>
        <v>2774.607711</v>
      </c>
      <c r="I6" s="47">
        <f t="shared" si="0"/>
        <v>2799.802259</v>
      </c>
      <c r="J6" s="47">
        <f t="shared" si="0"/>
        <v>2817.931494</v>
      </c>
      <c r="K6" s="47">
        <f t="shared" si="0"/>
        <v>2676.204054</v>
      </c>
      <c r="L6" s="47">
        <f t="shared" si="0"/>
        <v>2798.3612449999996</v>
      </c>
      <c r="M6" s="47">
        <f t="shared" si="0"/>
        <v>2754.855759</v>
      </c>
      <c r="N6" s="47">
        <f t="shared" si="0"/>
        <v>2755.2442309999997</v>
      </c>
      <c r="O6" s="47">
        <f t="shared" si="0"/>
        <v>2732.567098</v>
      </c>
      <c r="P6" s="47">
        <f t="shared" si="0"/>
        <v>2672.1480319999996</v>
      </c>
      <c r="Q6" s="47">
        <f t="shared" si="0"/>
        <v>2716.7563419999997</v>
      </c>
      <c r="R6" s="47">
        <f t="shared" si="0"/>
        <v>2747.404414</v>
      </c>
      <c r="S6" s="47">
        <f t="shared" si="0"/>
        <v>2771.767735</v>
      </c>
      <c r="T6" s="47">
        <f t="shared" si="0"/>
        <v>2778.644859</v>
      </c>
      <c r="U6" s="47">
        <f t="shared" si="0"/>
        <v>2745.336738</v>
      </c>
      <c r="W6" s="192">
        <f>U6/T6-1</f>
        <v>-0.011987181770320654</v>
      </c>
      <c r="X6" s="192">
        <f>U6/J6-1</f>
        <v>-0.025761717825493746</v>
      </c>
    </row>
    <row r="7" spans="1:21" ht="12">
      <c r="A7" s="127" t="s">
        <v>102</v>
      </c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>
        <f t="shared" si="0"/>
        <v>2726.309751999999</v>
      </c>
      <c r="U7" s="50">
        <f t="shared" si="0"/>
        <v>2692.8601299999996</v>
      </c>
    </row>
    <row r="8" spans="10:13" ht="12">
      <c r="J8" s="9"/>
      <c r="K8" s="9"/>
      <c r="L8" s="9"/>
      <c r="M8" s="10"/>
    </row>
    <row r="9" spans="10:13" ht="12">
      <c r="J9" s="9"/>
      <c r="K9" s="9"/>
      <c r="L9" s="9"/>
      <c r="M9" s="10"/>
    </row>
    <row r="10" spans="10:13" ht="12">
      <c r="J10" s="9"/>
      <c r="K10" s="9"/>
      <c r="L10" s="9"/>
      <c r="M10" s="10"/>
    </row>
    <row r="11" spans="1:11" ht="15.75">
      <c r="A11" s="11"/>
      <c r="B11" s="1"/>
      <c r="C11" s="3"/>
      <c r="D11" s="51" t="s">
        <v>78</v>
      </c>
      <c r="E11" s="3"/>
      <c r="F11" s="3"/>
      <c r="K11" s="1"/>
    </row>
    <row r="12" spans="1:4" ht="12.75">
      <c r="A12" s="12"/>
      <c r="D12" s="52" t="s">
        <v>143</v>
      </c>
    </row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>
      <c r="C36" s="8"/>
    </row>
    <row r="37" ht="12"/>
    <row r="38" spans="3:8" ht="12">
      <c r="C38" s="1"/>
      <c r="D38" s="1"/>
      <c r="E38" s="1"/>
      <c r="F38" s="1"/>
      <c r="G38" s="1"/>
      <c r="H38" s="1"/>
    </row>
    <row r="39" ht="12"/>
    <row r="40" ht="12"/>
    <row r="41" ht="12"/>
    <row r="42" ht="12"/>
    <row r="43" ht="12"/>
    <row r="44" ht="12"/>
    <row r="45" ht="15" customHeight="1"/>
    <row r="46" ht="12"/>
    <row r="47" ht="12"/>
    <row r="48" ht="12"/>
    <row r="49" ht="12"/>
    <row r="50" ht="12.75">
      <c r="D50" s="129" t="s">
        <v>71</v>
      </c>
    </row>
    <row r="53" ht="12">
      <c r="A53" s="4" t="s">
        <v>54</v>
      </c>
    </row>
    <row r="54" ht="12.75">
      <c r="A54" s="2" t="s">
        <v>72</v>
      </c>
    </row>
    <row r="55" ht="12.75">
      <c r="A55" s="2" t="s">
        <v>73</v>
      </c>
    </row>
    <row r="56" ht="12.75">
      <c r="A56" s="2" t="s">
        <v>74</v>
      </c>
    </row>
  </sheetData>
  <conditionalFormatting sqref="B6:U6">
    <cfRule type="top10" priority="1" dxfId="0" rank="1"/>
  </conditionalFormatting>
  <printOptions/>
  <pageMargins left="0.9055118110236221" right="0.15748031496062992" top="0.6299212598425197" bottom="0.15748031496062992" header="0.15748031496062992" footer="0.5118110236220472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R483"/>
  <sheetViews>
    <sheetView showGridLines="0" workbookViewId="0" topLeftCell="A1">
      <selection activeCell="C2" sqref="C2:M2"/>
    </sheetView>
  </sheetViews>
  <sheetFormatPr defaultColWidth="9.140625" defaultRowHeight="12.75"/>
  <cols>
    <col min="1" max="1" width="3.28125" style="17" customWidth="1"/>
    <col min="2" max="2" width="3.140625" style="28" customWidth="1"/>
    <col min="3" max="3" width="28.7109375" style="17" customWidth="1"/>
    <col min="4" max="6" width="9.140625" style="17" customWidth="1"/>
    <col min="7" max="8" width="9.7109375" style="17" customWidth="1"/>
    <col min="9" max="11" width="9.140625" style="17" customWidth="1"/>
    <col min="12" max="13" width="9.7109375" style="17" customWidth="1"/>
    <col min="14" max="16" width="9.140625" style="17" customWidth="1"/>
    <col min="17" max="18" width="9.7109375" style="17" customWidth="1"/>
    <col min="19" max="16384" width="9.140625" style="17" customWidth="1"/>
  </cols>
  <sheetData>
    <row r="1" spans="2:13" ht="12">
      <c r="B1" s="17"/>
      <c r="D1" s="31"/>
      <c r="E1" s="31"/>
      <c r="F1" s="31"/>
      <c r="G1" s="31"/>
      <c r="H1" s="31"/>
      <c r="I1" s="31"/>
      <c r="J1" s="32"/>
      <c r="K1" s="32"/>
      <c r="L1" s="32"/>
      <c r="M1" s="31"/>
    </row>
    <row r="2" spans="2:13" ht="15.6">
      <c r="B2" s="17"/>
      <c r="C2" s="210" t="s">
        <v>80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2:13" ht="12.9" customHeight="1">
      <c r="B3" s="17"/>
      <c r="C3" s="211" t="s">
        <v>55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2:13" ht="12.75" customHeight="1">
      <c r="B4" s="17"/>
      <c r="C4" s="76"/>
      <c r="D4" s="200" t="s">
        <v>99</v>
      </c>
      <c r="E4" s="201"/>
      <c r="F4" s="201"/>
      <c r="G4" s="201"/>
      <c r="H4" s="201"/>
      <c r="I4" s="200" t="s">
        <v>52</v>
      </c>
      <c r="J4" s="201"/>
      <c r="K4" s="201"/>
      <c r="L4" s="201"/>
      <c r="M4" s="201"/>
    </row>
    <row r="5" spans="3:18" s="19" customFormat="1" ht="30.75" customHeight="1">
      <c r="C5" s="218"/>
      <c r="D5" s="176">
        <v>2017</v>
      </c>
      <c r="E5" s="177">
        <v>2018</v>
      </c>
      <c r="F5" s="183">
        <v>2019</v>
      </c>
      <c r="G5" s="181" t="s">
        <v>104</v>
      </c>
      <c r="H5" s="182" t="s">
        <v>105</v>
      </c>
      <c r="I5" s="176">
        <v>2017</v>
      </c>
      <c r="J5" s="177">
        <v>2018</v>
      </c>
      <c r="K5" s="183">
        <v>2019</v>
      </c>
      <c r="L5" s="181" t="s">
        <v>104</v>
      </c>
      <c r="M5" s="182" t="s">
        <v>105</v>
      </c>
      <c r="N5" s="17"/>
      <c r="O5" s="17"/>
      <c r="P5" s="17"/>
      <c r="Q5" s="17"/>
      <c r="R5" s="17"/>
    </row>
    <row r="6" spans="3:18" s="19" customFormat="1" ht="18.75" customHeight="1">
      <c r="C6" s="219"/>
      <c r="D6" s="212" t="s">
        <v>55</v>
      </c>
      <c r="E6" s="212"/>
      <c r="F6" s="213"/>
      <c r="G6" s="215" t="s">
        <v>56</v>
      </c>
      <c r="H6" s="216"/>
      <c r="I6" s="214" t="s">
        <v>55</v>
      </c>
      <c r="J6" s="212"/>
      <c r="K6" s="213"/>
      <c r="L6" s="215" t="s">
        <v>56</v>
      </c>
      <c r="M6" s="217"/>
      <c r="N6" s="17"/>
      <c r="O6" s="17"/>
      <c r="P6" s="17"/>
      <c r="Q6" s="17"/>
      <c r="R6" s="17"/>
    </row>
    <row r="7" spans="1:13" ht="12.75" customHeight="1">
      <c r="A7" s="33"/>
      <c r="B7" s="17"/>
      <c r="C7" s="77" t="s">
        <v>30</v>
      </c>
      <c r="D7" s="178">
        <v>2815033.036</v>
      </c>
      <c r="E7" s="179">
        <v>2805955.508</v>
      </c>
      <c r="F7" s="180">
        <v>2724704.5219999994</v>
      </c>
      <c r="G7" s="184">
        <f>100*(E7/D7-1)</f>
        <v>-0.32246612682380604</v>
      </c>
      <c r="H7" s="185">
        <f>100*(F7/E7-1)</f>
        <v>-2.8956619507453873</v>
      </c>
      <c r="I7" s="178">
        <v>2247167.193</v>
      </c>
      <c r="J7" s="179">
        <v>2234931.854</v>
      </c>
      <c r="K7" s="180">
        <v>2163591.035</v>
      </c>
      <c r="L7" s="184">
        <f>100*(J7/I7-1)</f>
        <v>-0.5444783564887201</v>
      </c>
      <c r="M7" s="185">
        <f>100*(K7/J7-1)</f>
        <v>-3.1920802807618665</v>
      </c>
    </row>
    <row r="8" spans="1:13" ht="12.75" customHeight="1">
      <c r="A8" s="20"/>
      <c r="B8" s="17"/>
      <c r="C8" s="71" t="s">
        <v>31</v>
      </c>
      <c r="D8" s="170"/>
      <c r="E8" s="171"/>
      <c r="F8" s="172"/>
      <c r="G8" s="190"/>
      <c r="H8" s="191"/>
      <c r="I8" s="164"/>
      <c r="J8" s="165"/>
      <c r="K8" s="165"/>
      <c r="L8" s="190"/>
      <c r="M8" s="191"/>
    </row>
    <row r="9" spans="1:16" ht="12.75" customHeight="1">
      <c r="A9" s="18"/>
      <c r="B9" s="21"/>
      <c r="C9" s="72" t="s">
        <v>32</v>
      </c>
      <c r="D9" s="170">
        <v>1349430.387</v>
      </c>
      <c r="E9" s="171">
        <v>1276114.099</v>
      </c>
      <c r="F9" s="172">
        <v>1165968.8199999998</v>
      </c>
      <c r="G9" s="186">
        <f aca="true" t="shared" si="0" ref="G9:G20">100*(E9/D9-1)</f>
        <v>-5.433128578273239</v>
      </c>
      <c r="H9" s="187">
        <f aca="true" t="shared" si="1" ref="H9:H20">100*(F9/E9-1)</f>
        <v>-8.631303351817298</v>
      </c>
      <c r="I9" s="170">
        <v>1071930.642</v>
      </c>
      <c r="J9" s="171">
        <v>999060.756</v>
      </c>
      <c r="K9" s="172">
        <v>904988.667</v>
      </c>
      <c r="L9" s="186">
        <f aca="true" t="shared" si="2" ref="L9:L20">100*(J9/I9-1)</f>
        <v>-6.798003820847953</v>
      </c>
      <c r="M9" s="187">
        <f aca="true" t="shared" si="3" ref="M9:M20">100*(K9/J9-1)</f>
        <v>-9.416052871162927</v>
      </c>
      <c r="P9" s="17">
        <f>+F9*100/E9</f>
        <v>91.3686966481827</v>
      </c>
    </row>
    <row r="10" spans="1:16" ht="12.75" customHeight="1">
      <c r="A10" s="18"/>
      <c r="B10" s="17"/>
      <c r="C10" s="73" t="s">
        <v>33</v>
      </c>
      <c r="D10" s="170">
        <v>722037.82</v>
      </c>
      <c r="E10" s="171">
        <v>724552.433</v>
      </c>
      <c r="F10" s="172">
        <v>728536.8089999999</v>
      </c>
      <c r="G10" s="186">
        <f t="shared" si="0"/>
        <v>0.34826610606075725</v>
      </c>
      <c r="H10" s="187">
        <f t="shared" si="1"/>
        <v>0.5499085805981796</v>
      </c>
      <c r="I10" s="170">
        <v>591752.946</v>
      </c>
      <c r="J10" s="171">
        <v>589911.031</v>
      </c>
      <c r="K10" s="172">
        <v>594151.2500000001</v>
      </c>
      <c r="L10" s="186">
        <f t="shared" si="2"/>
        <v>-0.31126418760575314</v>
      </c>
      <c r="M10" s="187">
        <f t="shared" si="3"/>
        <v>0.7187895762539309</v>
      </c>
      <c r="P10" s="17">
        <f>+F10*100/E10</f>
        <v>100.54990858059818</v>
      </c>
    </row>
    <row r="11" spans="1:16" ht="12.75" customHeight="1">
      <c r="A11" s="18"/>
      <c r="B11" s="17"/>
      <c r="C11" s="72" t="s">
        <v>41</v>
      </c>
      <c r="D11" s="170">
        <v>317384.633</v>
      </c>
      <c r="E11" s="171">
        <v>364330.565</v>
      </c>
      <c r="F11" s="172">
        <v>334449.303</v>
      </c>
      <c r="G11" s="186">
        <f t="shared" si="0"/>
        <v>14.791494961887475</v>
      </c>
      <c r="H11" s="187">
        <f t="shared" si="1"/>
        <v>-8.20168958374381</v>
      </c>
      <c r="I11" s="170">
        <v>222886.153</v>
      </c>
      <c r="J11" s="171">
        <v>266262.57</v>
      </c>
      <c r="K11" s="172">
        <v>239154.045</v>
      </c>
      <c r="L11" s="186">
        <f t="shared" si="2"/>
        <v>19.46124351654992</v>
      </c>
      <c r="M11" s="187">
        <f t="shared" si="3"/>
        <v>-10.181124969987332</v>
      </c>
      <c r="P11" s="17">
        <f>+F11*100/E11</f>
        <v>91.79831041625619</v>
      </c>
    </row>
    <row r="12" spans="1:13" ht="12.75" customHeight="1">
      <c r="A12" s="18"/>
      <c r="B12" s="21"/>
      <c r="C12" s="71" t="s">
        <v>57</v>
      </c>
      <c r="D12" s="170">
        <v>27533.119</v>
      </c>
      <c r="E12" s="171">
        <v>25898.959</v>
      </c>
      <c r="F12" s="172">
        <v>41472.969</v>
      </c>
      <c r="G12" s="186">
        <f t="shared" si="0"/>
        <v>-5.935252014128878</v>
      </c>
      <c r="H12" s="187">
        <f t="shared" si="1"/>
        <v>60.13372969932884</v>
      </c>
      <c r="I12" s="170">
        <v>24742.633</v>
      </c>
      <c r="J12" s="171">
        <v>23622.503</v>
      </c>
      <c r="K12" s="172">
        <v>38304.912</v>
      </c>
      <c r="L12" s="186">
        <f t="shared" si="2"/>
        <v>-4.527125306348767</v>
      </c>
      <c r="M12" s="187">
        <f t="shared" si="3"/>
        <v>62.154332248365016</v>
      </c>
    </row>
    <row r="13" spans="1:16" ht="12.75" customHeight="1">
      <c r="A13" s="18"/>
      <c r="B13" s="17"/>
      <c r="C13" s="72" t="s">
        <v>42</v>
      </c>
      <c r="D13" s="170">
        <v>307917.852</v>
      </c>
      <c r="E13" s="171">
        <v>316074.301</v>
      </c>
      <c r="F13" s="172">
        <v>363143.309</v>
      </c>
      <c r="G13" s="186">
        <f t="shared" si="0"/>
        <v>2.6489042278717845</v>
      </c>
      <c r="H13" s="187">
        <f t="shared" si="1"/>
        <v>14.891754201807128</v>
      </c>
      <c r="I13" s="170">
        <v>249602.026</v>
      </c>
      <c r="J13" s="171">
        <v>262985.921</v>
      </c>
      <c r="K13" s="172">
        <v>301516.18399999995</v>
      </c>
      <c r="L13" s="186">
        <f t="shared" si="2"/>
        <v>5.36209389582436</v>
      </c>
      <c r="M13" s="187">
        <f t="shared" si="3"/>
        <v>14.651074420063726</v>
      </c>
      <c r="P13" s="17">
        <f>+F13*100/E13</f>
        <v>114.89175420180713</v>
      </c>
    </row>
    <row r="14" spans="1:16" ht="12.75" customHeight="1">
      <c r="A14" s="18"/>
      <c r="B14" s="17"/>
      <c r="C14" s="72" t="s">
        <v>39</v>
      </c>
      <c r="D14" s="170">
        <v>106835.428</v>
      </c>
      <c r="E14" s="171">
        <v>113922.758</v>
      </c>
      <c r="F14" s="172">
        <v>118645.42599999999</v>
      </c>
      <c r="G14" s="186">
        <f t="shared" si="0"/>
        <v>6.633876170739916</v>
      </c>
      <c r="H14" s="187">
        <f t="shared" si="1"/>
        <v>4.145500058908325</v>
      </c>
      <c r="I14" s="170">
        <v>99836.6</v>
      </c>
      <c r="J14" s="171">
        <v>106139.857</v>
      </c>
      <c r="K14" s="172">
        <v>110069.23199999999</v>
      </c>
      <c r="L14" s="186">
        <f t="shared" si="2"/>
        <v>6.313573378901127</v>
      </c>
      <c r="M14" s="187">
        <f t="shared" si="3"/>
        <v>3.7020730110838507</v>
      </c>
      <c r="P14" s="17">
        <f>+F14*100/E14</f>
        <v>104.14550005890833</v>
      </c>
    </row>
    <row r="15" spans="1:13" ht="12.75" customHeight="1">
      <c r="A15" s="18"/>
      <c r="B15" s="17"/>
      <c r="C15" s="72" t="s">
        <v>40</v>
      </c>
      <c r="D15" s="170">
        <v>6292.491</v>
      </c>
      <c r="E15" s="171">
        <v>6211.995</v>
      </c>
      <c r="F15" s="172">
        <v>6264.24</v>
      </c>
      <c r="G15" s="186">
        <f t="shared" si="0"/>
        <v>-1.2792390167900125</v>
      </c>
      <c r="H15" s="187">
        <f t="shared" si="1"/>
        <v>0.8410341605233018</v>
      </c>
      <c r="I15" s="170">
        <v>6291.491</v>
      </c>
      <c r="J15" s="171">
        <v>6204.595</v>
      </c>
      <c r="K15" s="172">
        <v>6179.8369999999995</v>
      </c>
      <c r="L15" s="186">
        <f t="shared" si="2"/>
        <v>-1.381167039736686</v>
      </c>
      <c r="M15" s="187">
        <f t="shared" si="3"/>
        <v>-0.39902685026179663</v>
      </c>
    </row>
    <row r="16" spans="1:13" ht="12.75" customHeight="1">
      <c r="A16" s="18"/>
      <c r="B16" s="17"/>
      <c r="C16" s="72" t="s">
        <v>43</v>
      </c>
      <c r="D16" s="170">
        <v>4619.103</v>
      </c>
      <c r="E16" s="171">
        <v>4275.305</v>
      </c>
      <c r="F16" s="172">
        <v>7696.631</v>
      </c>
      <c r="G16" s="186">
        <f t="shared" si="0"/>
        <v>-7.442960245744679</v>
      </c>
      <c r="H16" s="187">
        <f t="shared" si="1"/>
        <v>80.02530813591076</v>
      </c>
      <c r="I16" s="170">
        <v>4352.013</v>
      </c>
      <c r="J16" s="171">
        <v>3893.072</v>
      </c>
      <c r="K16" s="172">
        <v>7531.835999999999</v>
      </c>
      <c r="L16" s="186">
        <f t="shared" si="2"/>
        <v>-10.545487800702801</v>
      </c>
      <c r="M16" s="187">
        <f t="shared" si="3"/>
        <v>93.46767796742519</v>
      </c>
    </row>
    <row r="17" spans="1:13" ht="12.75" customHeight="1">
      <c r="A17" s="18"/>
      <c r="B17" s="17"/>
      <c r="C17" s="72" t="s">
        <v>34</v>
      </c>
      <c r="D17" s="170">
        <v>366554.329</v>
      </c>
      <c r="E17" s="171">
        <v>372398.01</v>
      </c>
      <c r="F17" s="172">
        <v>369442.98899999994</v>
      </c>
      <c r="G17" s="186">
        <f t="shared" si="0"/>
        <v>1.5942196115763085</v>
      </c>
      <c r="H17" s="187">
        <f t="shared" si="1"/>
        <v>-0.7935114905689433</v>
      </c>
      <c r="I17" s="170">
        <v>270589.144</v>
      </c>
      <c r="J17" s="171">
        <v>281947.467</v>
      </c>
      <c r="K17" s="172">
        <v>274844.967</v>
      </c>
      <c r="L17" s="186">
        <f t="shared" si="2"/>
        <v>4.1976270119691295</v>
      </c>
      <c r="M17" s="187">
        <f t="shared" si="3"/>
        <v>-2.51908629489479</v>
      </c>
    </row>
    <row r="18" spans="1:13" ht="12.75" customHeight="1">
      <c r="A18" s="18"/>
      <c r="B18" s="17"/>
      <c r="C18" s="72" t="s">
        <v>35</v>
      </c>
      <c r="D18" s="170">
        <v>371130.019</v>
      </c>
      <c r="E18" s="171">
        <v>363553.25</v>
      </c>
      <c r="F18" s="172">
        <v>366938.62799999997</v>
      </c>
      <c r="G18" s="186">
        <f t="shared" si="0"/>
        <v>-2.0415403260602205</v>
      </c>
      <c r="H18" s="187">
        <f t="shared" si="1"/>
        <v>0.9311917855224783</v>
      </c>
      <c r="I18" s="170">
        <v>261443.314</v>
      </c>
      <c r="J18" s="171">
        <v>262275.304</v>
      </c>
      <c r="K18" s="172">
        <v>263959.00600000005</v>
      </c>
      <c r="L18" s="186">
        <f t="shared" si="2"/>
        <v>0.31822959526897066</v>
      </c>
      <c r="M18" s="187">
        <f t="shared" si="3"/>
        <v>0.6419597935153121</v>
      </c>
    </row>
    <row r="19" spans="1:13" ht="12.75" customHeight="1">
      <c r="A19" s="18"/>
      <c r="B19" s="17"/>
      <c r="C19" s="72" t="s">
        <v>36</v>
      </c>
      <c r="D19" s="170">
        <v>38689.611000000004</v>
      </c>
      <c r="E19" s="171">
        <v>36155.409</v>
      </c>
      <c r="F19" s="172">
        <v>34348.753</v>
      </c>
      <c r="G19" s="186">
        <f t="shared" si="0"/>
        <v>-6.550083948892649</v>
      </c>
      <c r="H19" s="187">
        <f t="shared" si="1"/>
        <v>-4.996917611967833</v>
      </c>
      <c r="I19" s="170">
        <v>34686.114</v>
      </c>
      <c r="J19" s="171">
        <v>32976.05</v>
      </c>
      <c r="K19" s="172">
        <v>30942.485</v>
      </c>
      <c r="L19" s="186">
        <f t="shared" si="2"/>
        <v>-4.930111225489253</v>
      </c>
      <c r="M19" s="187">
        <f t="shared" si="3"/>
        <v>-6.166793779121516</v>
      </c>
    </row>
    <row r="20" spans="1:13" ht="12.75" customHeight="1">
      <c r="A20" s="18"/>
      <c r="B20" s="17"/>
      <c r="C20" s="74" t="s">
        <v>37</v>
      </c>
      <c r="D20" s="173">
        <v>2771767.735</v>
      </c>
      <c r="E20" s="174">
        <v>2778644.859</v>
      </c>
      <c r="F20" s="175">
        <v>2692860.1299999994</v>
      </c>
      <c r="G20" s="188">
        <f t="shared" si="0"/>
        <v>0.24811328572595936</v>
      </c>
      <c r="H20" s="189">
        <f t="shared" si="1"/>
        <v>-3.0872865498498325</v>
      </c>
      <c r="I20" s="173">
        <v>2221626.909</v>
      </c>
      <c r="J20" s="174">
        <v>2221627.967</v>
      </c>
      <c r="K20" s="175">
        <v>2143534.5110000004</v>
      </c>
      <c r="L20" s="188">
        <f t="shared" si="2"/>
        <v>4.762275771508229E-05</v>
      </c>
      <c r="M20" s="189">
        <f t="shared" si="3"/>
        <v>-3.515145522112517</v>
      </c>
    </row>
    <row r="21" spans="1:13" ht="12.75" customHeight="1">
      <c r="A21" s="18"/>
      <c r="B21" s="17"/>
      <c r="C21" s="22"/>
      <c r="D21" s="20"/>
      <c r="E21" s="20"/>
      <c r="F21" s="20"/>
      <c r="G21" s="30"/>
      <c r="H21" s="30"/>
      <c r="I21" s="36"/>
      <c r="J21" s="36"/>
      <c r="K21" s="36"/>
      <c r="L21" s="30"/>
      <c r="M21" s="30"/>
    </row>
    <row r="22" spans="1:13" ht="12.75" customHeight="1">
      <c r="A22" s="18"/>
      <c r="B22" s="17"/>
      <c r="C22" s="85"/>
      <c r="D22" s="202" t="s">
        <v>103</v>
      </c>
      <c r="E22" s="203"/>
      <c r="F22" s="203"/>
      <c r="G22" s="203"/>
      <c r="H22" s="203"/>
      <c r="I22" s="204"/>
      <c r="J22" s="204"/>
      <c r="K22" s="204"/>
      <c r="L22" s="204"/>
      <c r="M22" s="204"/>
    </row>
    <row r="23" spans="2:13" ht="12.75" customHeight="1">
      <c r="B23" s="17"/>
      <c r="C23" s="75"/>
      <c r="D23" s="205" t="s">
        <v>99</v>
      </c>
      <c r="E23" s="206"/>
      <c r="F23" s="206"/>
      <c r="G23" s="206"/>
      <c r="H23" s="206"/>
      <c r="I23" s="205" t="s">
        <v>52</v>
      </c>
      <c r="J23" s="206"/>
      <c r="K23" s="206"/>
      <c r="L23" s="206"/>
      <c r="M23" s="206"/>
    </row>
    <row r="24" spans="3:18" s="19" customFormat="1" ht="12.75" customHeight="1">
      <c r="C24" s="78"/>
      <c r="D24" s="79">
        <v>2017</v>
      </c>
      <c r="E24" s="80">
        <v>2018</v>
      </c>
      <c r="F24" s="80">
        <v>2019</v>
      </c>
      <c r="G24" s="103"/>
      <c r="H24" s="104"/>
      <c r="I24" s="79">
        <v>2017</v>
      </c>
      <c r="J24" s="80">
        <v>2018</v>
      </c>
      <c r="K24" s="80">
        <v>2019</v>
      </c>
      <c r="L24" s="103"/>
      <c r="M24" s="82"/>
      <c r="N24" s="17"/>
      <c r="O24" s="17"/>
      <c r="P24" s="17"/>
      <c r="Q24" s="17"/>
      <c r="R24" s="17"/>
    </row>
    <row r="25" spans="1:13" ht="12.75" customHeight="1">
      <c r="A25" s="23"/>
      <c r="B25" s="17"/>
      <c r="C25" s="77" t="s">
        <v>44</v>
      </c>
      <c r="D25" s="95">
        <f>D9/D7*100</f>
        <v>47.936573736181195</v>
      </c>
      <c r="E25" s="83">
        <f>E9/E7*100</f>
        <v>45.47877168264779</v>
      </c>
      <c r="F25" s="83">
        <f>F9/F7*100</f>
        <v>42.79248669298462</v>
      </c>
      <c r="G25" s="84"/>
      <c r="H25" s="105"/>
      <c r="I25" s="95">
        <f>I9/I7*100</f>
        <v>47.70141916182736</v>
      </c>
      <c r="J25" s="83">
        <f>J9/J7*100</f>
        <v>44.70206794949553</v>
      </c>
      <c r="K25" s="83">
        <f>K9/K7*100</f>
        <v>41.828083605458275</v>
      </c>
      <c r="L25" s="84"/>
      <c r="M25" s="108"/>
    </row>
    <row r="26" spans="1:13" ht="12.75" customHeight="1">
      <c r="A26" s="23"/>
      <c r="B26" s="17"/>
      <c r="C26" s="72" t="s">
        <v>45</v>
      </c>
      <c r="D26" s="96">
        <f>D10/D7*100</f>
        <v>25.6493551147085</v>
      </c>
      <c r="E26" s="57">
        <f>E10/E7*100</f>
        <v>25.821950167571938</v>
      </c>
      <c r="F26" s="57">
        <f>F10/F7*100</f>
        <v>26.73819502693217</v>
      </c>
      <c r="G26" s="69"/>
      <c r="H26" s="106"/>
      <c r="I26" s="96">
        <f>I10/I7*100</f>
        <v>26.33328520651823</v>
      </c>
      <c r="J26" s="57">
        <f>J10/J7*100</f>
        <v>26.39503436958038</v>
      </c>
      <c r="K26" s="57">
        <f>K10/K7*100</f>
        <v>27.46134737982033</v>
      </c>
      <c r="L26" s="69"/>
      <c r="M26" s="109"/>
    </row>
    <row r="27" spans="1:13" ht="12.75" customHeight="1">
      <c r="A27" s="23"/>
      <c r="B27" s="17"/>
      <c r="C27" s="72" t="s">
        <v>46</v>
      </c>
      <c r="D27" s="96">
        <f>D11/D7*100</f>
        <v>11.27463262210895</v>
      </c>
      <c r="E27" s="57">
        <f>E11/E7*100</f>
        <v>12.984188949584727</v>
      </c>
      <c r="F27" s="57">
        <f>F11/F7*100</f>
        <v>12.274699891293391</v>
      </c>
      <c r="G27" s="69"/>
      <c r="H27" s="106"/>
      <c r="I27" s="96">
        <f>I11/I7*100</f>
        <v>9.918538936234816</v>
      </c>
      <c r="J27" s="57">
        <f>J11/J7*100</f>
        <v>11.913677346512957</v>
      </c>
      <c r="K27" s="57">
        <f>K11/K7*100</f>
        <v>11.05356978889497</v>
      </c>
      <c r="L27" s="69"/>
      <c r="M27" s="109"/>
    </row>
    <row r="28" spans="1:13" ht="12.75" customHeight="1">
      <c r="A28" s="23"/>
      <c r="B28" s="17"/>
      <c r="C28" s="72" t="s">
        <v>47</v>
      </c>
      <c r="D28" s="96">
        <f>D13/D7*100</f>
        <v>10.938338842287038</v>
      </c>
      <c r="E28" s="57">
        <f>E13/E7*100</f>
        <v>11.264408865316906</v>
      </c>
      <c r="F28" s="57">
        <f>F13/F7*100</f>
        <v>13.32780512778112</v>
      </c>
      <c r="G28" s="69"/>
      <c r="H28" s="106"/>
      <c r="I28" s="96">
        <f>I13/I7*100</f>
        <v>11.107407885693533</v>
      </c>
      <c r="J28" s="57">
        <f>J13/J7*100</f>
        <v>11.767066657057903</v>
      </c>
      <c r="K28" s="57">
        <f>K13/K7*100</f>
        <v>13.935913909903954</v>
      </c>
      <c r="L28" s="69"/>
      <c r="M28" s="109"/>
    </row>
    <row r="29" spans="1:13" ht="12.75" customHeight="1">
      <c r="A29" s="23"/>
      <c r="B29" s="17"/>
      <c r="C29" s="72" t="s">
        <v>48</v>
      </c>
      <c r="D29" s="96">
        <f>D14/D7*100</f>
        <v>3.7951749280998497</v>
      </c>
      <c r="E29" s="57">
        <f>E14/E7*100</f>
        <v>4.060034368869972</v>
      </c>
      <c r="F29" s="57">
        <f>F14/F7*100</f>
        <v>4.354432748286092</v>
      </c>
      <c r="G29" s="69"/>
      <c r="H29" s="106"/>
      <c r="I29" s="96">
        <f>I14/I7*100</f>
        <v>4.442775789491512</v>
      </c>
      <c r="J29" s="57">
        <f>J14/J7*100</f>
        <v>4.7491316932117975</v>
      </c>
      <c r="K29" s="57">
        <f>K14/K7*100</f>
        <v>5.087339992606319</v>
      </c>
      <c r="L29" s="69"/>
      <c r="M29" s="109"/>
    </row>
    <row r="30" spans="1:13" ht="12.75" customHeight="1">
      <c r="A30" s="23"/>
      <c r="B30" s="17"/>
      <c r="C30" s="72" t="s">
        <v>49</v>
      </c>
      <c r="D30" s="96">
        <f>D15/D7*100</f>
        <v>0.22353169286216507</v>
      </c>
      <c r="E30" s="57">
        <f>E15/E7*100</f>
        <v>0.22138608336052062</v>
      </c>
      <c r="F30" s="57">
        <f>F15/F7*100</f>
        <v>0.22990529613104235</v>
      </c>
      <c r="G30" s="69"/>
      <c r="H30" s="106"/>
      <c r="I30" s="96">
        <f>I15/I7*100</f>
        <v>0.27997431697998276</v>
      </c>
      <c r="J30" s="57">
        <f>J15/J7*100</f>
        <v>0.2776189792496465</v>
      </c>
      <c r="K30" s="57">
        <f>K15/K7*100</f>
        <v>0.2856287024687177</v>
      </c>
      <c r="L30" s="69"/>
      <c r="M30" s="109"/>
    </row>
    <row r="31" spans="1:13" ht="12.75" customHeight="1">
      <c r="A31" s="23"/>
      <c r="B31" s="17"/>
      <c r="C31" s="74" t="s">
        <v>50</v>
      </c>
      <c r="D31" s="97">
        <f>D16/D7*100</f>
        <v>0.16408699084268938</v>
      </c>
      <c r="E31" s="58">
        <f>E16/E7*100</f>
        <v>0.15236538811149247</v>
      </c>
      <c r="F31" s="59">
        <f>F16/F7*100</f>
        <v>0.2824758038112142</v>
      </c>
      <c r="G31" s="70"/>
      <c r="H31" s="107"/>
      <c r="I31" s="97">
        <f>I16/I7*100</f>
        <v>0.1936666311948957</v>
      </c>
      <c r="J31" s="58">
        <f>J16/J7*100</f>
        <v>0.17419197784631874</v>
      </c>
      <c r="K31" s="59">
        <f>K16/K7*100</f>
        <v>0.3481173603587241</v>
      </c>
      <c r="L31" s="70"/>
      <c r="M31" s="110"/>
    </row>
    <row r="32" spans="1:13" ht="15" customHeight="1">
      <c r="A32" s="18"/>
      <c r="B32" s="17"/>
      <c r="C32" s="209" t="s">
        <v>81</v>
      </c>
      <c r="D32" s="209"/>
      <c r="E32" s="209"/>
      <c r="F32" s="209"/>
      <c r="G32" s="209"/>
      <c r="H32" s="209"/>
      <c r="I32" s="209"/>
      <c r="J32" s="209"/>
      <c r="K32" s="209"/>
      <c r="L32" s="209"/>
      <c r="M32" s="209"/>
    </row>
    <row r="33" spans="1:18" ht="15" customHeight="1">
      <c r="A33" s="18"/>
      <c r="B33" s="17"/>
      <c r="C33" s="27"/>
      <c r="D33" s="20"/>
      <c r="E33" s="20"/>
      <c r="F33" s="20"/>
      <c r="G33" s="30"/>
      <c r="H33" s="30"/>
      <c r="I33" s="36"/>
      <c r="J33" s="36"/>
      <c r="K33" s="36"/>
      <c r="L33" s="30"/>
      <c r="M33" s="30"/>
      <c r="N33" s="36"/>
      <c r="O33" s="36"/>
      <c r="P33" s="36"/>
      <c r="Q33" s="30"/>
      <c r="R33" s="30"/>
    </row>
    <row r="34" spans="1:18" ht="15" customHeight="1">
      <c r="A34" s="23"/>
      <c r="B34" s="17"/>
      <c r="D34" s="20"/>
      <c r="E34" s="20"/>
      <c r="F34" s="20"/>
      <c r="G34" s="30"/>
      <c r="H34" s="30"/>
      <c r="I34" s="36"/>
      <c r="J34" s="36"/>
      <c r="K34" s="36"/>
      <c r="L34" s="30"/>
      <c r="M34" s="30"/>
      <c r="N34" s="36"/>
      <c r="O34" s="36"/>
      <c r="P34" s="36"/>
      <c r="Q34" s="30"/>
      <c r="R34" s="30"/>
    </row>
    <row r="35" spans="1:18" ht="12.75" customHeight="1">
      <c r="A35" s="23"/>
      <c r="B35" s="17"/>
      <c r="C35" s="24"/>
      <c r="D35" s="37"/>
      <c r="E35" s="37"/>
      <c r="F35" s="37"/>
      <c r="G35" s="30"/>
      <c r="H35" s="30"/>
      <c r="I35" s="37"/>
      <c r="J35" s="37"/>
      <c r="K35" s="37"/>
      <c r="L35" s="30"/>
      <c r="M35" s="30"/>
      <c r="N35" s="37"/>
      <c r="O35" s="37"/>
      <c r="P35" s="37"/>
      <c r="Q35" s="30"/>
      <c r="R35" s="30"/>
    </row>
    <row r="36" spans="1:18" ht="12.75" customHeight="1">
      <c r="A36" s="25" t="s">
        <v>54</v>
      </c>
      <c r="B36" s="17"/>
      <c r="C36" s="24"/>
      <c r="D36" s="37"/>
      <c r="E36" s="37"/>
      <c r="F36" s="37"/>
      <c r="G36" s="30"/>
      <c r="H36" s="30"/>
      <c r="I36" s="37"/>
      <c r="J36" s="37"/>
      <c r="K36" s="37"/>
      <c r="L36" s="30"/>
      <c r="M36" s="30"/>
      <c r="N36" s="37"/>
      <c r="O36" s="37"/>
      <c r="P36" s="37"/>
      <c r="Q36" s="30"/>
      <c r="R36" s="30"/>
    </row>
    <row r="37" spans="1:18" ht="12.75" customHeight="1">
      <c r="A37" s="23" t="s">
        <v>95</v>
      </c>
      <c r="B37" s="17"/>
      <c r="C37" s="24"/>
      <c r="D37" s="37"/>
      <c r="E37" s="37"/>
      <c r="F37" s="37"/>
      <c r="G37" s="30"/>
      <c r="H37" s="30"/>
      <c r="I37" s="37"/>
      <c r="J37" s="37"/>
      <c r="K37" s="37"/>
      <c r="L37" s="30"/>
      <c r="M37" s="30"/>
      <c r="N37" s="37"/>
      <c r="O37" s="37"/>
      <c r="P37" s="37"/>
      <c r="Q37" s="30"/>
      <c r="R37" s="30"/>
    </row>
    <row r="38" spans="1:18" ht="12.75" customHeight="1">
      <c r="A38" s="23" t="s">
        <v>96</v>
      </c>
      <c r="B38" s="17"/>
      <c r="C38" s="24"/>
      <c r="D38" s="37"/>
      <c r="E38" s="37"/>
      <c r="F38" s="37"/>
      <c r="G38" s="30"/>
      <c r="H38" s="30"/>
      <c r="I38" s="37"/>
      <c r="J38" s="37"/>
      <c r="K38" s="37"/>
      <c r="L38" s="30"/>
      <c r="M38" s="30"/>
      <c r="N38" s="37"/>
      <c r="O38" s="37"/>
      <c r="P38" s="37"/>
      <c r="Q38" s="30"/>
      <c r="R38" s="30"/>
    </row>
    <row r="39" spans="1:18" ht="12.75" customHeight="1">
      <c r="A39" s="23" t="s">
        <v>97</v>
      </c>
      <c r="B39" s="17"/>
      <c r="C39" s="24"/>
      <c r="D39" s="37"/>
      <c r="E39" s="37"/>
      <c r="F39" s="37"/>
      <c r="G39" s="30"/>
      <c r="H39" s="30"/>
      <c r="I39" s="37"/>
      <c r="J39" s="37"/>
      <c r="K39" s="37"/>
      <c r="L39" s="30"/>
      <c r="M39" s="30"/>
      <c r="N39" s="37"/>
      <c r="O39" s="37"/>
      <c r="P39" s="37"/>
      <c r="Q39" s="30"/>
      <c r="R39" s="30"/>
    </row>
    <row r="40" spans="1:18" ht="12.75" customHeight="1">
      <c r="A40" s="23" t="s">
        <v>98</v>
      </c>
      <c r="B40" s="17"/>
      <c r="C40" s="24"/>
      <c r="D40" s="37"/>
      <c r="E40" s="37"/>
      <c r="F40" s="37"/>
      <c r="G40" s="30"/>
      <c r="H40" s="30"/>
      <c r="I40" s="37"/>
      <c r="J40" s="37"/>
      <c r="K40" s="37"/>
      <c r="L40" s="30"/>
      <c r="M40" s="30"/>
      <c r="N40" s="37"/>
      <c r="O40" s="37"/>
      <c r="P40" s="37"/>
      <c r="Q40" s="30"/>
      <c r="R40" s="30"/>
    </row>
    <row r="41" spans="1:18" ht="12.75" customHeight="1">
      <c r="A41" s="23"/>
      <c r="B41" s="17"/>
      <c r="C41" s="24"/>
      <c r="D41" s="37"/>
      <c r="E41" s="37"/>
      <c r="F41" s="37"/>
      <c r="G41" s="30"/>
      <c r="H41" s="30"/>
      <c r="I41" s="37"/>
      <c r="J41" s="37"/>
      <c r="K41" s="37"/>
      <c r="L41" s="30"/>
      <c r="M41" s="30"/>
      <c r="N41" s="37"/>
      <c r="O41" s="37"/>
      <c r="P41" s="37"/>
      <c r="Q41" s="30"/>
      <c r="R41" s="30"/>
    </row>
    <row r="42" spans="1:18" ht="12.75" customHeight="1">
      <c r="A42" s="23"/>
      <c r="B42" s="17"/>
      <c r="C42" s="24"/>
      <c r="D42" s="37"/>
      <c r="E42" s="37"/>
      <c r="F42" s="37"/>
      <c r="G42" s="30"/>
      <c r="H42" s="30"/>
      <c r="I42" s="37"/>
      <c r="J42" s="37"/>
      <c r="K42" s="37"/>
      <c r="L42" s="30"/>
      <c r="M42" s="30"/>
      <c r="N42" s="37"/>
      <c r="O42" s="37"/>
      <c r="P42" s="37"/>
      <c r="Q42" s="30"/>
      <c r="R42" s="30"/>
    </row>
    <row r="43" spans="1:18" ht="15.6">
      <c r="A43" s="23"/>
      <c r="B43" s="17"/>
      <c r="C43" s="101" t="s">
        <v>94</v>
      </c>
      <c r="D43" s="37"/>
      <c r="E43" s="37"/>
      <c r="F43" s="37"/>
      <c r="G43" s="30"/>
      <c r="H43" s="30"/>
      <c r="I43" s="37"/>
      <c r="J43" s="37"/>
      <c r="K43" s="37"/>
      <c r="L43" s="30"/>
      <c r="M43" s="30"/>
      <c r="N43" s="37"/>
      <c r="O43" s="37"/>
      <c r="P43" s="37"/>
      <c r="Q43" s="30"/>
      <c r="R43" s="30"/>
    </row>
    <row r="44" spans="1:18" ht="12.75" customHeight="1">
      <c r="A44" s="23"/>
      <c r="B44" s="17"/>
      <c r="C44" s="102" t="s">
        <v>55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18" ht="12.75" customHeight="1">
      <c r="A45" s="18"/>
      <c r="B45" s="17"/>
      <c r="C45" s="25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1:18" ht="12.75" customHeight="1">
      <c r="A46" s="26"/>
      <c r="B46" s="19"/>
      <c r="C46" s="87"/>
      <c r="D46" s="207" t="s">
        <v>0</v>
      </c>
      <c r="E46" s="208"/>
      <c r="F46" s="208"/>
      <c r="G46" s="208"/>
      <c r="H46" s="208"/>
      <c r="I46" s="207" t="s">
        <v>4</v>
      </c>
      <c r="J46" s="208"/>
      <c r="K46" s="208"/>
      <c r="L46" s="208"/>
      <c r="M46" s="208"/>
      <c r="N46" s="207" t="s">
        <v>1</v>
      </c>
      <c r="O46" s="208"/>
      <c r="P46" s="208"/>
      <c r="Q46" s="208"/>
      <c r="R46" s="208"/>
    </row>
    <row r="47" spans="1:18" s="19" customFormat="1" ht="12.75" customHeight="1">
      <c r="A47" s="18"/>
      <c r="B47" s="17"/>
      <c r="C47" s="88"/>
      <c r="D47" s="79">
        <v>2017</v>
      </c>
      <c r="E47" s="80">
        <v>2018</v>
      </c>
      <c r="F47" s="80">
        <v>2019</v>
      </c>
      <c r="G47" s="81" t="s">
        <v>58</v>
      </c>
      <c r="H47" s="82" t="s">
        <v>79</v>
      </c>
      <c r="I47" s="79">
        <v>2017</v>
      </c>
      <c r="J47" s="80">
        <v>2018</v>
      </c>
      <c r="K47" s="80">
        <v>2019</v>
      </c>
      <c r="L47" s="81" t="s">
        <v>58</v>
      </c>
      <c r="M47" s="82" t="s">
        <v>79</v>
      </c>
      <c r="N47" s="79">
        <v>2017</v>
      </c>
      <c r="O47" s="80">
        <v>2018</v>
      </c>
      <c r="P47" s="80">
        <v>2019</v>
      </c>
      <c r="Q47" s="81" t="s">
        <v>58</v>
      </c>
      <c r="R47" s="89" t="s">
        <v>79</v>
      </c>
    </row>
    <row r="48" spans="1:18" ht="12.75" customHeight="1">
      <c r="A48" s="18"/>
      <c r="B48" s="17"/>
      <c r="C48" s="90" t="s">
        <v>30</v>
      </c>
      <c r="D48" s="130">
        <v>83116.8</v>
      </c>
      <c r="E48" s="131">
        <v>71980.7</v>
      </c>
      <c r="F48" s="131">
        <v>86843.27600000001</v>
      </c>
      <c r="G48" s="65">
        <f>E48/D48-1</f>
        <v>-0.1339813371063372</v>
      </c>
      <c r="H48" s="66">
        <f>F48/E48-1</f>
        <v>0.20648001478174027</v>
      </c>
      <c r="I48" s="130">
        <v>41351.303</v>
      </c>
      <c r="J48" s="131">
        <v>42714.415</v>
      </c>
      <c r="K48" s="131">
        <v>40296</v>
      </c>
      <c r="L48" s="65">
        <f>J48/I48-1</f>
        <v>0.032964184949625386</v>
      </c>
      <c r="M48" s="66">
        <f>K48/J48-1</f>
        <v>-0.05661824000164817</v>
      </c>
      <c r="N48" s="130">
        <v>79885.766</v>
      </c>
      <c r="O48" s="131">
        <v>80861.141</v>
      </c>
      <c r="P48" s="131">
        <v>81133.564</v>
      </c>
      <c r="Q48" s="65">
        <f>O48/N48-1</f>
        <v>0.012209621924386349</v>
      </c>
      <c r="R48" s="66">
        <f>P48/O48-1</f>
        <v>0.0033690224578948325</v>
      </c>
    </row>
    <row r="49" spans="1:18" ht="12.75" customHeight="1">
      <c r="A49" s="18"/>
      <c r="B49" s="21"/>
      <c r="C49" s="91" t="s">
        <v>31</v>
      </c>
      <c r="D49" s="132"/>
      <c r="E49" s="133"/>
      <c r="F49" s="133"/>
      <c r="G49" s="34"/>
      <c r="H49" s="67"/>
      <c r="I49" s="132"/>
      <c r="J49" s="133"/>
      <c r="K49" s="133"/>
      <c r="L49" s="34"/>
      <c r="M49" s="67"/>
      <c r="N49" s="136"/>
      <c r="O49" s="137"/>
      <c r="P49" s="137"/>
      <c r="Q49" s="34"/>
      <c r="R49" s="67"/>
    </row>
    <row r="50" spans="1:18" ht="12.75" customHeight="1">
      <c r="A50" s="18"/>
      <c r="B50" s="17"/>
      <c r="C50" s="92" t="s">
        <v>32</v>
      </c>
      <c r="D50" s="132">
        <v>31438.9</v>
      </c>
      <c r="E50" s="133">
        <v>31918.2</v>
      </c>
      <c r="F50" s="133">
        <v>31550.643999999997</v>
      </c>
      <c r="G50" s="34">
        <f>E50/D50-1</f>
        <v>0.015245444338065184</v>
      </c>
      <c r="H50" s="67">
        <f>F50/E50-1</f>
        <v>-0.011515561654479423</v>
      </c>
      <c r="I50" s="132">
        <v>20234.209</v>
      </c>
      <c r="J50" s="133">
        <v>19371.636</v>
      </c>
      <c r="K50" s="133">
        <v>18443</v>
      </c>
      <c r="L50" s="34">
        <f>J50/I50-1</f>
        <v>-0.042629440073491454</v>
      </c>
      <c r="M50" s="67">
        <f>K50/J50-1</f>
        <v>-0.04793792326058566</v>
      </c>
      <c r="N50" s="136">
        <v>47246.628</v>
      </c>
      <c r="O50" s="137">
        <v>46926.262</v>
      </c>
      <c r="P50" s="137">
        <v>46343.58899999999</v>
      </c>
      <c r="Q50" s="34">
        <f>O50/N50-1</f>
        <v>-0.0067807167106188615</v>
      </c>
      <c r="R50" s="67">
        <f>P50/O50-1</f>
        <v>-0.012416778476836865</v>
      </c>
    </row>
    <row r="51" spans="1:18" ht="12.75" customHeight="1">
      <c r="A51" s="18"/>
      <c r="B51" s="17"/>
      <c r="C51" s="93" t="s">
        <v>33</v>
      </c>
      <c r="D51" s="132">
        <v>40128.5</v>
      </c>
      <c r="E51" s="133">
        <v>27126.3</v>
      </c>
      <c r="F51" s="133">
        <v>41306.65900000001</v>
      </c>
      <c r="G51" s="34">
        <f aca="true" t="shared" si="4" ref="G51:G61">E51/D51-1</f>
        <v>-0.32401410468868763</v>
      </c>
      <c r="H51" s="67">
        <f aca="true" t="shared" si="5" ref="H51:H61">F51/E51-1</f>
        <v>0.5227531583739768</v>
      </c>
      <c r="I51" s="132">
        <v>14718.368</v>
      </c>
      <c r="J51" s="133">
        <v>15291.204</v>
      </c>
      <c r="K51" s="133">
        <v>15711</v>
      </c>
      <c r="L51" s="34">
        <f aca="true" t="shared" si="6" ref="L51:L61">J51/I51-1</f>
        <v>0.03891980415219942</v>
      </c>
      <c r="M51" s="67">
        <f aca="true" t="shared" si="7" ref="M51:M61">K51/J51-1</f>
        <v>0.02745343008961232</v>
      </c>
      <c r="N51" s="136">
        <v>26785.6</v>
      </c>
      <c r="O51" s="137">
        <v>28252.539</v>
      </c>
      <c r="P51" s="137">
        <v>28582.23</v>
      </c>
      <c r="Q51" s="34">
        <f aca="true" t="shared" si="8" ref="Q51:Q61">O51/N51-1</f>
        <v>0.05476595633474712</v>
      </c>
      <c r="R51" s="67">
        <f aca="true" t="shared" si="9" ref="R51:R61">P51/O51-1</f>
        <v>0.011669429073259519</v>
      </c>
    </row>
    <row r="52" spans="1:18" ht="12.75" customHeight="1">
      <c r="A52" s="18"/>
      <c r="B52" s="21"/>
      <c r="C52" s="92" t="s">
        <v>41</v>
      </c>
      <c r="D52" s="132">
        <v>1360.9</v>
      </c>
      <c r="E52" s="133">
        <v>1293.5</v>
      </c>
      <c r="F52" s="133">
        <v>1095.894</v>
      </c>
      <c r="G52" s="34">
        <f t="shared" si="4"/>
        <v>-0.04952604893820267</v>
      </c>
      <c r="H52" s="67">
        <f t="shared" si="5"/>
        <v>-0.1527684576729803</v>
      </c>
      <c r="I52" s="132">
        <v>3458.015</v>
      </c>
      <c r="J52" s="133">
        <v>5368.511</v>
      </c>
      <c r="K52" s="133">
        <v>3353</v>
      </c>
      <c r="L52" s="34">
        <f t="shared" si="6"/>
        <v>0.552483433414835</v>
      </c>
      <c r="M52" s="67">
        <f t="shared" si="7"/>
        <v>-0.3754320332025025</v>
      </c>
      <c r="N52" s="136">
        <v>3007.403</v>
      </c>
      <c r="O52" s="137">
        <v>2651.818</v>
      </c>
      <c r="P52" s="137">
        <v>3142.533</v>
      </c>
      <c r="Q52" s="34">
        <f t="shared" si="8"/>
        <v>-0.11823656490334011</v>
      </c>
      <c r="R52" s="67">
        <f t="shared" si="9"/>
        <v>0.1850485214294495</v>
      </c>
    </row>
    <row r="53" spans="1:18" ht="12.75" customHeight="1">
      <c r="A53" s="18"/>
      <c r="B53" s="17"/>
      <c r="C53" s="91" t="s">
        <v>57</v>
      </c>
      <c r="D53" s="132">
        <v>1093.2</v>
      </c>
      <c r="E53" s="133">
        <v>983.2</v>
      </c>
      <c r="F53" s="133">
        <v>850.922</v>
      </c>
      <c r="G53" s="34">
        <f t="shared" si="4"/>
        <v>-0.10062202707647272</v>
      </c>
      <c r="H53" s="67">
        <f t="shared" si="5"/>
        <v>-0.13453824247355572</v>
      </c>
      <c r="I53" s="132">
        <v>603.713</v>
      </c>
      <c r="J53" s="133">
        <v>272.888</v>
      </c>
      <c r="K53" s="133">
        <v>694</v>
      </c>
      <c r="L53" s="34">
        <f t="shared" si="6"/>
        <v>-0.5479838930087642</v>
      </c>
      <c r="M53" s="67">
        <f t="shared" si="7"/>
        <v>1.5431678930550263</v>
      </c>
      <c r="N53" s="136">
        <v>1155.492</v>
      </c>
      <c r="O53" s="137">
        <v>1037.316</v>
      </c>
      <c r="P53" s="137">
        <v>1151.5349999999999</v>
      </c>
      <c r="Q53" s="34">
        <f t="shared" si="8"/>
        <v>-0.102273317340146</v>
      </c>
      <c r="R53" s="67">
        <f t="shared" si="9"/>
        <v>0.110110130374929</v>
      </c>
    </row>
    <row r="54" spans="1:18" ht="12.75" customHeight="1">
      <c r="A54" s="18"/>
      <c r="B54" s="17"/>
      <c r="C54" s="92" t="s">
        <v>42</v>
      </c>
      <c r="D54" s="132">
        <v>6391</v>
      </c>
      <c r="E54" s="133">
        <v>7315.8</v>
      </c>
      <c r="F54" s="133">
        <v>9165.293000000001</v>
      </c>
      <c r="G54" s="34">
        <f t="shared" si="4"/>
        <v>0.14470348928180266</v>
      </c>
      <c r="H54" s="67">
        <f t="shared" si="5"/>
        <v>0.2528080319308894</v>
      </c>
      <c r="I54" s="132">
        <v>1504.063</v>
      </c>
      <c r="J54" s="133">
        <v>1318.123</v>
      </c>
      <c r="K54" s="133">
        <v>1315</v>
      </c>
      <c r="L54" s="34">
        <f t="shared" si="6"/>
        <v>-0.12362514070221797</v>
      </c>
      <c r="M54" s="67">
        <f t="shared" si="7"/>
        <v>-0.0023692781326174472</v>
      </c>
      <c r="N54" s="136">
        <v>581.917</v>
      </c>
      <c r="O54" s="137">
        <v>600.669</v>
      </c>
      <c r="P54" s="137">
        <v>690.9670000000001</v>
      </c>
      <c r="Q54" s="34">
        <f t="shared" si="8"/>
        <v>0.032224526865515024</v>
      </c>
      <c r="R54" s="67">
        <f t="shared" si="9"/>
        <v>0.15032904977616646</v>
      </c>
    </row>
    <row r="55" spans="1:18" ht="12.75" customHeight="1">
      <c r="A55" s="18"/>
      <c r="B55" s="17"/>
      <c r="C55" s="92" t="s">
        <v>39</v>
      </c>
      <c r="D55" s="132">
        <v>3283.9</v>
      </c>
      <c r="E55" s="133">
        <v>3874.5</v>
      </c>
      <c r="F55" s="133">
        <v>3529.0759999999996</v>
      </c>
      <c r="G55" s="34">
        <f t="shared" si="4"/>
        <v>0.17984713298212496</v>
      </c>
      <c r="H55" s="67">
        <f t="shared" si="5"/>
        <v>-0.0891531810556202</v>
      </c>
      <c r="I55" s="132">
        <v>1402.766</v>
      </c>
      <c r="J55" s="133">
        <v>1342.775</v>
      </c>
      <c r="K55" s="133">
        <v>1422</v>
      </c>
      <c r="L55" s="34">
        <f t="shared" si="6"/>
        <v>-0.042766220453019255</v>
      </c>
      <c r="M55" s="67">
        <f t="shared" si="7"/>
        <v>0.059000949526167856</v>
      </c>
      <c r="N55" s="136">
        <v>2168.74</v>
      </c>
      <c r="O55" s="137">
        <v>2318.738</v>
      </c>
      <c r="P55" s="137">
        <v>2261.4900000000002</v>
      </c>
      <c r="Q55" s="34">
        <f t="shared" si="8"/>
        <v>0.06916366184973777</v>
      </c>
      <c r="R55" s="67">
        <f t="shared" si="9"/>
        <v>-0.024689292192563217</v>
      </c>
    </row>
    <row r="56" spans="1:18" ht="12.75" customHeight="1">
      <c r="A56" s="18"/>
      <c r="B56" s="17"/>
      <c r="C56" s="92" t="s">
        <v>40</v>
      </c>
      <c r="D56" s="132">
        <v>0</v>
      </c>
      <c r="E56" s="133">
        <v>0</v>
      </c>
      <c r="F56" s="133">
        <v>0</v>
      </c>
      <c r="G56" s="34"/>
      <c r="H56" s="67"/>
      <c r="I56" s="132">
        <v>0</v>
      </c>
      <c r="J56" s="133">
        <v>0</v>
      </c>
      <c r="K56" s="133">
        <v>0</v>
      </c>
      <c r="L56" s="34"/>
      <c r="M56" s="67"/>
      <c r="N56" s="132">
        <v>0</v>
      </c>
      <c r="O56" s="133">
        <v>0</v>
      </c>
      <c r="P56" s="133">
        <v>0</v>
      </c>
      <c r="Q56" s="34"/>
      <c r="R56" s="67"/>
    </row>
    <row r="57" spans="1:18" ht="12.75" customHeight="1">
      <c r="A57" s="18"/>
      <c r="B57" s="17"/>
      <c r="C57" s="92" t="s">
        <v>43</v>
      </c>
      <c r="D57" s="132">
        <v>513.6</v>
      </c>
      <c r="E57" s="133">
        <v>452.4</v>
      </c>
      <c r="F57" s="133">
        <v>195.70999999999995</v>
      </c>
      <c r="G57" s="34">
        <f t="shared" si="4"/>
        <v>-0.119158878504673</v>
      </c>
      <c r="H57" s="67">
        <f t="shared" si="5"/>
        <v>-0.5673961096374891</v>
      </c>
      <c r="I57" s="132">
        <v>33.882</v>
      </c>
      <c r="J57" s="133">
        <v>22.166</v>
      </c>
      <c r="K57" s="133">
        <v>52</v>
      </c>
      <c r="L57" s="34">
        <f t="shared" si="6"/>
        <v>-0.34578832418393246</v>
      </c>
      <c r="M57" s="67">
        <f t="shared" si="7"/>
        <v>1.3459352160967248</v>
      </c>
      <c r="N57" s="132">
        <v>95.478</v>
      </c>
      <c r="O57" s="133">
        <v>111.115</v>
      </c>
      <c r="P57" s="133">
        <v>112.754</v>
      </c>
      <c r="Q57" s="34">
        <f t="shared" si="8"/>
        <v>0.16377594838601572</v>
      </c>
      <c r="R57" s="67">
        <f t="shared" si="9"/>
        <v>0.01475048373306942</v>
      </c>
    </row>
    <row r="58" spans="1:18" ht="12.75" customHeight="1">
      <c r="A58" s="18"/>
      <c r="B58" s="17"/>
      <c r="C58" s="92" t="s">
        <v>34</v>
      </c>
      <c r="D58" s="132">
        <v>14189.4</v>
      </c>
      <c r="E58" s="133">
        <v>21635.9</v>
      </c>
      <c r="F58" s="133">
        <v>12734.46</v>
      </c>
      <c r="G58" s="34">
        <f t="shared" si="4"/>
        <v>0.5247931554540715</v>
      </c>
      <c r="H58" s="67">
        <f t="shared" si="5"/>
        <v>-0.4114199085778729</v>
      </c>
      <c r="I58" s="132">
        <v>3705.423</v>
      </c>
      <c r="J58" s="133">
        <v>2222.726</v>
      </c>
      <c r="K58" s="133">
        <v>3043</v>
      </c>
      <c r="L58" s="34">
        <f t="shared" si="6"/>
        <v>-0.40014243987798415</v>
      </c>
      <c r="M58" s="67">
        <f t="shared" si="7"/>
        <v>0.36903963871390344</v>
      </c>
      <c r="N58" s="132">
        <v>15071.999</v>
      </c>
      <c r="O58" s="133">
        <v>11573.41</v>
      </c>
      <c r="P58" s="133">
        <v>11026.213</v>
      </c>
      <c r="Q58" s="34">
        <f t="shared" si="8"/>
        <v>-0.2321250817492756</v>
      </c>
      <c r="R58" s="67">
        <f t="shared" si="9"/>
        <v>-0.04728053356789397</v>
      </c>
    </row>
    <row r="59" spans="1:18" ht="12.75" customHeight="1">
      <c r="A59" s="18"/>
      <c r="B59" s="17"/>
      <c r="C59" s="92" t="s">
        <v>35</v>
      </c>
      <c r="D59" s="132">
        <v>8167.8</v>
      </c>
      <c r="E59" s="133">
        <v>4308.4</v>
      </c>
      <c r="F59" s="133">
        <v>14589.064000000002</v>
      </c>
      <c r="G59" s="34">
        <f t="shared" si="4"/>
        <v>-0.472514018462744</v>
      </c>
      <c r="H59" s="67">
        <f t="shared" si="5"/>
        <v>2.3861906972425966</v>
      </c>
      <c r="I59" s="132">
        <v>9185.794</v>
      </c>
      <c r="J59" s="133">
        <v>10030.05</v>
      </c>
      <c r="K59" s="133">
        <v>8854</v>
      </c>
      <c r="L59" s="34">
        <f t="shared" si="6"/>
        <v>0.09190887581411022</v>
      </c>
      <c r="M59" s="67">
        <f t="shared" si="7"/>
        <v>-0.1172526557694128</v>
      </c>
      <c r="N59" s="132">
        <v>28108.937</v>
      </c>
      <c r="O59" s="133">
        <v>25480.503</v>
      </c>
      <c r="P59" s="133">
        <v>24122.816</v>
      </c>
      <c r="Q59" s="34">
        <f t="shared" si="8"/>
        <v>-0.09350883670912213</v>
      </c>
      <c r="R59" s="67">
        <f t="shared" si="9"/>
        <v>-0.053283367286744765</v>
      </c>
    </row>
    <row r="60" spans="1:18" ht="12.75" customHeight="1">
      <c r="A60" s="18"/>
      <c r="B60" s="17"/>
      <c r="C60" s="92" t="s">
        <v>36</v>
      </c>
      <c r="D60" s="140">
        <v>1485.4</v>
      </c>
      <c r="E60" s="141">
        <v>1347.9</v>
      </c>
      <c r="F60" s="141">
        <v>1162.175</v>
      </c>
      <c r="G60" s="34">
        <f t="shared" si="4"/>
        <v>-0.09256765854315341</v>
      </c>
      <c r="H60" s="67">
        <f t="shared" si="5"/>
        <v>-0.13778841160323474</v>
      </c>
      <c r="I60" s="132">
        <v>949.527</v>
      </c>
      <c r="J60" s="133">
        <v>415.221</v>
      </c>
      <c r="K60" s="133">
        <v>659</v>
      </c>
      <c r="L60" s="34">
        <f t="shared" si="6"/>
        <v>-0.5627075375423765</v>
      </c>
      <c r="M60" s="67">
        <f t="shared" si="7"/>
        <v>0.5871066251466086</v>
      </c>
      <c r="N60" s="132">
        <v>1530.466</v>
      </c>
      <c r="O60" s="133">
        <v>1361.823</v>
      </c>
      <c r="P60" s="133">
        <v>1519.9820000000002</v>
      </c>
      <c r="Q60" s="34">
        <f t="shared" si="8"/>
        <v>-0.11019062167993265</v>
      </c>
      <c r="R60" s="67">
        <f t="shared" si="9"/>
        <v>0.11613770658888867</v>
      </c>
    </row>
    <row r="61" spans="1:18" ht="12.75" customHeight="1">
      <c r="A61" s="18"/>
      <c r="B61" s="17"/>
      <c r="C61" s="94" t="s">
        <v>37</v>
      </c>
      <c r="D61" s="142">
        <v>87653</v>
      </c>
      <c r="E61" s="143">
        <v>87960.30000000002</v>
      </c>
      <c r="F61" s="143">
        <v>83826.497</v>
      </c>
      <c r="G61" s="35">
        <f t="shared" si="4"/>
        <v>0.0035058697363470337</v>
      </c>
      <c r="H61" s="68">
        <f t="shared" si="5"/>
        <v>-0.04699623580183343</v>
      </c>
      <c r="I61" s="134">
        <v>34921.405</v>
      </c>
      <c r="J61" s="135">
        <v>34491.87</v>
      </c>
      <c r="K61" s="135">
        <v>33826</v>
      </c>
      <c r="L61" s="35">
        <f t="shared" si="6"/>
        <v>-0.012300049210505648</v>
      </c>
      <c r="M61" s="68">
        <f t="shared" si="7"/>
        <v>-0.019305129005762867</v>
      </c>
      <c r="N61" s="134">
        <v>65318.361999999994</v>
      </c>
      <c r="O61" s="135">
        <v>65592.225</v>
      </c>
      <c r="P61" s="135">
        <v>66516.979</v>
      </c>
      <c r="Q61" s="35">
        <f t="shared" si="8"/>
        <v>0.00419274139176995</v>
      </c>
      <c r="R61" s="68">
        <f t="shared" si="9"/>
        <v>0.014098530732872705</v>
      </c>
    </row>
    <row r="62" spans="2:18" ht="12.75" customHeight="1">
      <c r="B62" s="17"/>
      <c r="C62" s="23"/>
      <c r="D62" s="23"/>
      <c r="E62" s="23"/>
      <c r="F62" s="36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75" customHeight="1">
      <c r="A63" s="19"/>
      <c r="B63" s="19"/>
      <c r="C63" s="98"/>
      <c r="D63" s="197" t="s">
        <v>38</v>
      </c>
      <c r="E63" s="198"/>
      <c r="F63" s="198"/>
      <c r="G63" s="198"/>
      <c r="H63" s="198"/>
      <c r="I63" s="199"/>
      <c r="J63" s="199"/>
      <c r="K63" s="199"/>
      <c r="L63" s="199"/>
      <c r="M63" s="199"/>
      <c r="N63" s="199"/>
      <c r="O63" s="199"/>
      <c r="P63" s="199"/>
      <c r="Q63" s="199"/>
      <c r="R63" s="199"/>
    </row>
    <row r="64" spans="1:18" s="19" customFormat="1" ht="12.75" customHeight="1">
      <c r="A64" s="17"/>
      <c r="B64" s="17"/>
      <c r="C64" s="86"/>
      <c r="D64" s="195" t="s">
        <v>0</v>
      </c>
      <c r="E64" s="196"/>
      <c r="F64" s="196"/>
      <c r="G64" s="196"/>
      <c r="H64" s="196"/>
      <c r="I64" s="195" t="s">
        <v>4</v>
      </c>
      <c r="J64" s="196"/>
      <c r="K64" s="196"/>
      <c r="L64" s="196"/>
      <c r="M64" s="196"/>
      <c r="N64" s="195" t="s">
        <v>1</v>
      </c>
      <c r="O64" s="196"/>
      <c r="P64" s="196"/>
      <c r="Q64" s="196"/>
      <c r="R64" s="196"/>
    </row>
    <row r="65" spans="2:18" ht="12.75" customHeight="1">
      <c r="B65" s="17"/>
      <c r="C65" s="88"/>
      <c r="D65" s="79">
        <v>2017</v>
      </c>
      <c r="E65" s="80">
        <v>2018</v>
      </c>
      <c r="F65" s="80">
        <v>2019</v>
      </c>
      <c r="G65" s="111"/>
      <c r="H65" s="89"/>
      <c r="I65" s="79">
        <v>2017</v>
      </c>
      <c r="J65" s="80">
        <v>2018</v>
      </c>
      <c r="K65" s="80">
        <v>2019</v>
      </c>
      <c r="L65" s="111"/>
      <c r="M65" s="89"/>
      <c r="N65" s="79">
        <v>2017</v>
      </c>
      <c r="O65" s="80">
        <v>2018</v>
      </c>
      <c r="P65" s="80">
        <v>2019</v>
      </c>
      <c r="Q65" s="111"/>
      <c r="R65" s="89"/>
    </row>
    <row r="66" spans="2:18" ht="12.75" customHeight="1">
      <c r="B66" s="17"/>
      <c r="C66" s="90" t="s">
        <v>44</v>
      </c>
      <c r="D66" s="95">
        <f>D50/D48*100</f>
        <v>37.82496438746439</v>
      </c>
      <c r="E66" s="83">
        <f>E50/E48*100</f>
        <v>44.342719645682806</v>
      </c>
      <c r="F66" s="83">
        <f>F50/F48*100</f>
        <v>36.33055482614451</v>
      </c>
      <c r="G66" s="112"/>
      <c r="H66" s="113"/>
      <c r="I66" s="95">
        <f>I50/I48*100</f>
        <v>48.932458065468936</v>
      </c>
      <c r="J66" s="83">
        <f>J50/J48*100</f>
        <v>45.351518919315644</v>
      </c>
      <c r="K66" s="83">
        <f>K50/K48*100</f>
        <v>45.768810800079414</v>
      </c>
      <c r="L66" s="112"/>
      <c r="M66" s="113"/>
      <c r="N66" s="95">
        <f>N50/N48*100</f>
        <v>59.142736391862336</v>
      </c>
      <c r="O66" s="83">
        <f>O50/O48*100</f>
        <v>58.03314350956289</v>
      </c>
      <c r="P66" s="83">
        <f>P50/P48*100</f>
        <v>57.12011985569868</v>
      </c>
      <c r="Q66" s="112"/>
      <c r="R66" s="113"/>
    </row>
    <row r="67" spans="2:18" ht="12.75" customHeight="1">
      <c r="B67" s="17"/>
      <c r="C67" s="92" t="s">
        <v>45</v>
      </c>
      <c r="D67" s="96">
        <f>D51/D48*100</f>
        <v>48.279649842149844</v>
      </c>
      <c r="E67" s="57">
        <f>E51/E48*100</f>
        <v>37.685518479259024</v>
      </c>
      <c r="F67" s="57">
        <f>F51/F48*100</f>
        <v>47.56460246847436</v>
      </c>
      <c r="G67" s="114"/>
      <c r="H67" s="115"/>
      <c r="I67" s="96">
        <f>I51/I48*100</f>
        <v>35.593480573030554</v>
      </c>
      <c r="J67" s="57">
        <f>J51/J48*100</f>
        <v>35.79869699725491</v>
      </c>
      <c r="K67" s="57">
        <f>K51/K48*100</f>
        <v>38.98898153662895</v>
      </c>
      <c r="L67" s="114"/>
      <c r="M67" s="115"/>
      <c r="N67" s="96">
        <f>N51/N48*100</f>
        <v>33.52987815125913</v>
      </c>
      <c r="O67" s="57">
        <f>O51/O48*100</f>
        <v>34.93957499313545</v>
      </c>
      <c r="P67" s="57">
        <f>P51/P48*100</f>
        <v>35.22861389399829</v>
      </c>
      <c r="Q67" s="114"/>
      <c r="R67" s="115"/>
    </row>
    <row r="68" spans="2:18" ht="12.75" customHeight="1">
      <c r="B68" s="17"/>
      <c r="C68" s="92" t="s">
        <v>46</v>
      </c>
      <c r="D68" s="96">
        <f>D52/D48*100</f>
        <v>1.63733444983445</v>
      </c>
      <c r="E68" s="57">
        <f>E52/E48*100</f>
        <v>1.7970094761512463</v>
      </c>
      <c r="F68" s="57">
        <f>F52/F48*100</f>
        <v>1.2619215332226756</v>
      </c>
      <c r="G68" s="114"/>
      <c r="H68" s="115"/>
      <c r="I68" s="96">
        <f>I52/I48*100</f>
        <v>8.36252971278801</v>
      </c>
      <c r="J68" s="57">
        <f>J52/J48*100</f>
        <v>12.568382359912924</v>
      </c>
      <c r="K68" s="57">
        <f>K52/K48*100</f>
        <v>8.320925153861424</v>
      </c>
      <c r="L68" s="114"/>
      <c r="M68" s="115"/>
      <c r="N68" s="96">
        <f>N52/N48*100</f>
        <v>3.7646293583765598</v>
      </c>
      <c r="O68" s="57">
        <f>O52/O48*100</f>
        <v>3.2794714088934267</v>
      </c>
      <c r="P68" s="57">
        <f>P52/P48*100</f>
        <v>3.8732835648634882</v>
      </c>
      <c r="Q68" s="114"/>
      <c r="R68" s="115"/>
    </row>
    <row r="69" spans="2:18" ht="12.75" customHeight="1">
      <c r="B69" s="17"/>
      <c r="C69" s="92" t="s">
        <v>47</v>
      </c>
      <c r="D69" s="96">
        <f>D54/D48*100</f>
        <v>7.689179564179565</v>
      </c>
      <c r="E69" s="57">
        <f>E54/E48*100</f>
        <v>10.163557731447458</v>
      </c>
      <c r="F69" s="57">
        <f>F54/F48*100</f>
        <v>10.553831479134896</v>
      </c>
      <c r="G69" s="114"/>
      <c r="H69" s="115"/>
      <c r="I69" s="96">
        <f>I54/I48*100</f>
        <v>3.6372807889511973</v>
      </c>
      <c r="J69" s="57">
        <f>J54/J48*100</f>
        <v>3.085897348705349</v>
      </c>
      <c r="K69" s="57">
        <f>K54/K48*100</f>
        <v>3.2633512011117727</v>
      </c>
      <c r="L69" s="114"/>
      <c r="M69" s="115"/>
      <c r="N69" s="96">
        <f>N54/N48*100</f>
        <v>0.7284364025501114</v>
      </c>
      <c r="O69" s="57">
        <f>O54/O48*100</f>
        <v>0.7428401239106928</v>
      </c>
      <c r="P69" s="57">
        <f>P54/P48*100</f>
        <v>0.8516413749554995</v>
      </c>
      <c r="Q69" s="114"/>
      <c r="R69" s="115"/>
    </row>
    <row r="70" spans="2:18" ht="12.75" customHeight="1">
      <c r="B70" s="17"/>
      <c r="C70" s="92" t="s">
        <v>48</v>
      </c>
      <c r="D70" s="96">
        <f>D55/D48*100</f>
        <v>3.950946138446138</v>
      </c>
      <c r="E70" s="57">
        <f>E55/E48*100</f>
        <v>5.382692860725167</v>
      </c>
      <c r="F70" s="57">
        <f>F55/F48*100</f>
        <v>4.063729700846384</v>
      </c>
      <c r="G70" s="114"/>
      <c r="H70" s="115"/>
      <c r="I70" s="96">
        <f>I55/I48*100</f>
        <v>3.392313901208869</v>
      </c>
      <c r="J70" s="57">
        <f>J55/J48*100</f>
        <v>3.1436108863951437</v>
      </c>
      <c r="K70" s="57">
        <f>K55/K48*100</f>
        <v>3.5288862418106013</v>
      </c>
      <c r="L70" s="114"/>
      <c r="M70" s="115"/>
      <c r="N70" s="96">
        <f>N55/N48*100</f>
        <v>2.7148015329789787</v>
      </c>
      <c r="O70" s="57">
        <f>O55/O48*100</f>
        <v>2.867555381144077</v>
      </c>
      <c r="P70" s="57">
        <f>P55/P48*100</f>
        <v>2.7873667672234888</v>
      </c>
      <c r="Q70" s="114"/>
      <c r="R70" s="115"/>
    </row>
    <row r="71" spans="2:18" ht="12.75" customHeight="1">
      <c r="B71" s="17"/>
      <c r="C71" s="92" t="s">
        <v>49</v>
      </c>
      <c r="D71" s="96">
        <f>D56/D48*100</f>
        <v>0</v>
      </c>
      <c r="E71" s="57">
        <f>E56/E48*100</f>
        <v>0</v>
      </c>
      <c r="F71" s="57">
        <f>F56/F48*100</f>
        <v>0</v>
      </c>
      <c r="G71" s="114"/>
      <c r="H71" s="115"/>
      <c r="I71" s="96">
        <f>I56/I48*100</f>
        <v>0</v>
      </c>
      <c r="J71" s="57">
        <f>J56/J48*100</f>
        <v>0</v>
      </c>
      <c r="K71" s="57">
        <f>K56/K48*100</f>
        <v>0</v>
      </c>
      <c r="L71" s="114"/>
      <c r="M71" s="115"/>
      <c r="N71" s="96">
        <f>N56/N48*100</f>
        <v>0</v>
      </c>
      <c r="O71" s="57">
        <f>O56/O48*100</f>
        <v>0</v>
      </c>
      <c r="P71" s="57">
        <f>P56/P48*100</f>
        <v>0</v>
      </c>
      <c r="Q71" s="114"/>
      <c r="R71" s="115"/>
    </row>
    <row r="72" spans="1:18" ht="12.75" customHeight="1">
      <c r="A72" s="23"/>
      <c r="B72" s="17"/>
      <c r="C72" s="94" t="s">
        <v>50</v>
      </c>
      <c r="D72" s="97">
        <f>D57/D48*100</f>
        <v>0.617925617925618</v>
      </c>
      <c r="E72" s="58">
        <f>E57/E48*100</f>
        <v>0.6285018067343052</v>
      </c>
      <c r="F72" s="59">
        <f>F57/F48*100</f>
        <v>0.22535999217717204</v>
      </c>
      <c r="G72" s="116"/>
      <c r="H72" s="117"/>
      <c r="I72" s="97">
        <f>I57/I48*100</f>
        <v>0.08193695855243062</v>
      </c>
      <c r="J72" s="58">
        <f>J57/J48*100</f>
        <v>0.05189348841603004</v>
      </c>
      <c r="K72" s="59">
        <f>K57/K48*100</f>
        <v>0.12904506650784198</v>
      </c>
      <c r="L72" s="116"/>
      <c r="M72" s="117"/>
      <c r="N72" s="97">
        <f>N57/N48*100</f>
        <v>0.11951816297286301</v>
      </c>
      <c r="O72" s="58">
        <f>O57/O48*100</f>
        <v>0.13741458335345527</v>
      </c>
      <c r="P72" s="59">
        <f>P57/P48*100</f>
        <v>0.13897331072501637</v>
      </c>
      <c r="Q72" s="116"/>
      <c r="R72" s="117"/>
    </row>
    <row r="73" spans="1:13" ht="15" customHeight="1">
      <c r="A73" s="18"/>
      <c r="B73" s="17"/>
      <c r="C73" s="27" t="s">
        <v>59</v>
      </c>
      <c r="D73" s="20"/>
      <c r="E73" s="20"/>
      <c r="F73" s="20"/>
      <c r="G73" s="30"/>
      <c r="H73" s="30"/>
      <c r="I73" s="36"/>
      <c r="J73" s="36"/>
      <c r="K73" s="36"/>
      <c r="L73" s="30"/>
      <c r="M73" s="30"/>
    </row>
    <row r="74" spans="1:13" ht="15" customHeight="1">
      <c r="A74" s="18"/>
      <c r="B74" s="17"/>
      <c r="C74" s="27" t="s">
        <v>60</v>
      </c>
      <c r="D74" s="20"/>
      <c r="E74" s="20"/>
      <c r="F74" s="20"/>
      <c r="G74" s="30"/>
      <c r="H74" s="30"/>
      <c r="I74" s="36"/>
      <c r="J74" s="36"/>
      <c r="K74" s="36"/>
      <c r="L74" s="30"/>
      <c r="M74" s="30"/>
    </row>
    <row r="75" spans="1:13" ht="15" customHeight="1">
      <c r="A75" s="18"/>
      <c r="B75" s="17"/>
      <c r="C75" s="100" t="s">
        <v>81</v>
      </c>
      <c r="D75" s="20"/>
      <c r="E75" s="20"/>
      <c r="F75" s="20"/>
      <c r="G75" s="30"/>
      <c r="H75" s="30"/>
      <c r="I75" s="36"/>
      <c r="J75" s="36"/>
      <c r="K75" s="36"/>
      <c r="L75" s="30"/>
      <c r="M75" s="30"/>
    </row>
    <row r="76" spans="2:18" ht="12.75" customHeight="1">
      <c r="B76" s="17"/>
      <c r="C76" s="27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2:18" ht="15.6">
      <c r="B77" s="17"/>
      <c r="C77" s="101" t="s">
        <v>93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ht="12.75" customHeight="1">
      <c r="A78" s="18"/>
      <c r="B78" s="17"/>
      <c r="C78" s="102" t="s">
        <v>55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ht="12.75" customHeight="1">
      <c r="A79" s="26"/>
      <c r="B79" s="19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s="19" customFormat="1" ht="12.75" customHeight="1">
      <c r="A80" s="18"/>
      <c r="B80" s="17"/>
      <c r="C80" s="87"/>
      <c r="D80" s="193" t="s">
        <v>2</v>
      </c>
      <c r="E80" s="194"/>
      <c r="F80" s="194"/>
      <c r="G80" s="194"/>
      <c r="H80" s="194"/>
      <c r="I80" s="193" t="s">
        <v>3</v>
      </c>
      <c r="J80" s="194"/>
      <c r="K80" s="194"/>
      <c r="L80" s="194"/>
      <c r="M80" s="194"/>
      <c r="N80" s="193" t="s">
        <v>5</v>
      </c>
      <c r="O80" s="194"/>
      <c r="P80" s="194"/>
      <c r="Q80" s="194"/>
      <c r="R80" s="194"/>
    </row>
    <row r="81" spans="1:18" ht="12.75" customHeight="1">
      <c r="A81" s="18"/>
      <c r="B81" s="17"/>
      <c r="C81" s="88"/>
      <c r="D81" s="79">
        <v>2017</v>
      </c>
      <c r="E81" s="80">
        <v>2018</v>
      </c>
      <c r="F81" s="80">
        <v>2019</v>
      </c>
      <c r="G81" s="81" t="s">
        <v>58</v>
      </c>
      <c r="H81" s="82" t="s">
        <v>79</v>
      </c>
      <c r="I81" s="79">
        <v>2017</v>
      </c>
      <c r="J81" s="80">
        <v>2018</v>
      </c>
      <c r="K81" s="80">
        <v>2019</v>
      </c>
      <c r="L81" s="81" t="s">
        <v>58</v>
      </c>
      <c r="M81" s="82" t="s">
        <v>79</v>
      </c>
      <c r="N81" s="79">
        <v>2017</v>
      </c>
      <c r="O81" s="80">
        <v>2018</v>
      </c>
      <c r="P81" s="80">
        <v>2019</v>
      </c>
      <c r="Q81" s="81" t="s">
        <v>58</v>
      </c>
      <c r="R81" s="89" t="s">
        <v>79</v>
      </c>
    </row>
    <row r="82" spans="1:18" ht="12.75" customHeight="1">
      <c r="A82" s="18"/>
      <c r="B82" s="21"/>
      <c r="C82" s="90" t="s">
        <v>30</v>
      </c>
      <c r="D82" s="130">
        <v>29656.1</v>
      </c>
      <c r="E82" s="131">
        <v>29322.307</v>
      </c>
      <c r="F82" s="131">
        <v>28451.004</v>
      </c>
      <c r="G82" s="65">
        <f>E82/D82-1</f>
        <v>-0.01125545840484754</v>
      </c>
      <c r="H82" s="66">
        <f>F82/E82-1</f>
        <v>-0.029714681044707647</v>
      </c>
      <c r="I82" s="130">
        <v>619053</v>
      </c>
      <c r="J82" s="131">
        <v>609190</v>
      </c>
      <c r="K82" s="131">
        <v>540234.134</v>
      </c>
      <c r="L82" s="65">
        <f>J82/I82-1</f>
        <v>-0.015932399972215627</v>
      </c>
      <c r="M82" s="66">
        <f>K82/J82-1</f>
        <v>-0.1131927083504326</v>
      </c>
      <c r="N82" s="130">
        <v>11248.492</v>
      </c>
      <c r="O82" s="131">
        <v>10932.802</v>
      </c>
      <c r="P82" s="131">
        <v>6437.7029999999995</v>
      </c>
      <c r="Q82" s="65">
        <f>O82/N82-1</f>
        <v>-0.02806509530344159</v>
      </c>
      <c r="R82" s="66">
        <f>P82/O82-1</f>
        <v>-0.4111570848900401</v>
      </c>
    </row>
    <row r="83" spans="1:18" ht="12.75" customHeight="1">
      <c r="A83" s="18"/>
      <c r="B83" s="17"/>
      <c r="C83" s="91" t="s">
        <v>31</v>
      </c>
      <c r="D83" s="132"/>
      <c r="E83" s="133"/>
      <c r="F83" s="133"/>
      <c r="G83" s="34"/>
      <c r="H83" s="67"/>
      <c r="I83" s="132"/>
      <c r="J83" s="133"/>
      <c r="K83" s="133"/>
      <c r="L83" s="34"/>
      <c r="M83" s="67"/>
      <c r="N83" s="132"/>
      <c r="O83" s="133"/>
      <c r="P83" s="133"/>
      <c r="Q83" s="34"/>
      <c r="R83" s="67"/>
    </row>
    <row r="84" spans="1:18" ht="12.75" customHeight="1">
      <c r="A84" s="18"/>
      <c r="B84" s="17"/>
      <c r="C84" s="92" t="s">
        <v>32</v>
      </c>
      <c r="D84" s="132">
        <v>14106.744</v>
      </c>
      <c r="E84" s="133">
        <v>14455.669</v>
      </c>
      <c r="F84" s="133">
        <v>11320.848</v>
      </c>
      <c r="G84" s="34">
        <f>E84/D84-1</f>
        <v>0.024734623382971943</v>
      </c>
      <c r="H84" s="67">
        <f>F84/E84-1</f>
        <v>-0.2168575525629426</v>
      </c>
      <c r="I84" s="132">
        <v>376115</v>
      </c>
      <c r="J84" s="133">
        <v>358048</v>
      </c>
      <c r="K84" s="133">
        <v>275100.47699999996</v>
      </c>
      <c r="L84" s="34">
        <f>J84/I84-1</f>
        <v>-0.04803584010209638</v>
      </c>
      <c r="M84" s="67">
        <f>K84/J84-1</f>
        <v>-0.2316659302663331</v>
      </c>
      <c r="N84" s="132">
        <v>10485</v>
      </c>
      <c r="O84" s="133">
        <v>10251</v>
      </c>
      <c r="P84" s="133">
        <v>5731.302999999999</v>
      </c>
      <c r="Q84" s="34">
        <f>O84/N84-1</f>
        <v>-0.022317596566523656</v>
      </c>
      <c r="R84" s="67">
        <f>P84/O84-1</f>
        <v>-0.4409030338503561</v>
      </c>
    </row>
    <row r="85" spans="1:18" ht="12.75" customHeight="1">
      <c r="A85" s="18"/>
      <c r="B85" s="21"/>
      <c r="C85" s="93" t="s">
        <v>33</v>
      </c>
      <c r="D85" s="132">
        <v>0</v>
      </c>
      <c r="E85" s="133">
        <v>0</v>
      </c>
      <c r="F85" s="133">
        <v>0</v>
      </c>
      <c r="G85" s="34"/>
      <c r="H85" s="67"/>
      <c r="I85" s="132">
        <v>72155</v>
      </c>
      <c r="J85" s="133">
        <v>71866</v>
      </c>
      <c r="K85" s="133">
        <v>70992.174</v>
      </c>
      <c r="L85" s="34">
        <f aca="true" t="shared" si="10" ref="L85:L95">J85/I85-1</f>
        <v>-0.00400526644030208</v>
      </c>
      <c r="M85" s="67">
        <f aca="true" t="shared" si="11" ref="M85:M95">K85/J85-1</f>
        <v>-0.01215910166142542</v>
      </c>
      <c r="N85" s="132">
        <v>0</v>
      </c>
      <c r="O85" s="133">
        <v>0</v>
      </c>
      <c r="P85" s="133">
        <v>0</v>
      </c>
      <c r="Q85" s="34"/>
      <c r="R85" s="67"/>
    </row>
    <row r="86" spans="1:18" ht="12.75" customHeight="1">
      <c r="A86" s="18"/>
      <c r="B86" s="17"/>
      <c r="C86" s="92" t="s">
        <v>41</v>
      </c>
      <c r="D86" s="132">
        <v>17.871</v>
      </c>
      <c r="E86" s="133">
        <v>14.862</v>
      </c>
      <c r="F86" s="133">
        <v>17.014</v>
      </c>
      <c r="G86" s="34">
        <f aca="true" t="shared" si="12" ref="G86:G95">E86/D86-1</f>
        <v>-0.16837334228638567</v>
      </c>
      <c r="H86" s="67">
        <f aca="true" t="shared" si="13" ref="H86:H95">F86/E86-1</f>
        <v>0.1447988157717668</v>
      </c>
      <c r="I86" s="132">
        <v>25895</v>
      </c>
      <c r="J86" s="133">
        <v>23984</v>
      </c>
      <c r="K86" s="133">
        <v>22775.22</v>
      </c>
      <c r="L86" s="34">
        <f t="shared" si="10"/>
        <v>-0.07379803050782008</v>
      </c>
      <c r="M86" s="67">
        <f t="shared" si="11"/>
        <v>-0.05039943295530347</v>
      </c>
      <c r="N86" s="132">
        <v>26</v>
      </c>
      <c r="O86" s="133">
        <v>15</v>
      </c>
      <c r="P86" s="133">
        <v>18.3</v>
      </c>
      <c r="Q86" s="34">
        <f aca="true" t="shared" si="14" ref="Q86:Q95">O86/N86-1</f>
        <v>-0.42307692307692313</v>
      </c>
      <c r="R86" s="67">
        <f aca="true" t="shared" si="15" ref="R86:R95">P86/O86-1</f>
        <v>0.21999999999999997</v>
      </c>
    </row>
    <row r="87" spans="1:18" ht="12.75" customHeight="1">
      <c r="A87" s="18"/>
      <c r="B87" s="17"/>
      <c r="C87" s="91" t="s">
        <v>57</v>
      </c>
      <c r="D87" s="132">
        <v>0</v>
      </c>
      <c r="E87" s="133">
        <v>0</v>
      </c>
      <c r="F87" s="133">
        <v>0</v>
      </c>
      <c r="G87" s="34"/>
      <c r="H87" s="67"/>
      <c r="I87" s="132">
        <v>5910</v>
      </c>
      <c r="J87" s="133">
        <v>6169</v>
      </c>
      <c r="K87" s="133">
        <v>6395.229</v>
      </c>
      <c r="L87" s="34">
        <f t="shared" si="10"/>
        <v>0.04382402707275812</v>
      </c>
      <c r="M87" s="67">
        <f t="shared" si="11"/>
        <v>0.03667190792673036</v>
      </c>
      <c r="N87" s="132">
        <v>0</v>
      </c>
      <c r="O87" s="133">
        <v>0</v>
      </c>
      <c r="P87" s="133">
        <v>0</v>
      </c>
      <c r="Q87" s="34"/>
      <c r="R87" s="67"/>
    </row>
    <row r="88" spans="1:18" ht="12.75" customHeight="1">
      <c r="A88" s="18"/>
      <c r="B88" s="17"/>
      <c r="C88" s="92" t="s">
        <v>42</v>
      </c>
      <c r="D88" s="132">
        <v>14780</v>
      </c>
      <c r="E88" s="133">
        <v>13898.803</v>
      </c>
      <c r="F88" s="133">
        <v>16149.833</v>
      </c>
      <c r="G88" s="34">
        <f t="shared" si="12"/>
        <v>-0.05962090663058184</v>
      </c>
      <c r="H88" s="67">
        <f t="shared" si="13"/>
        <v>0.16195855139467774</v>
      </c>
      <c r="I88" s="132">
        <v>103707</v>
      </c>
      <c r="J88" s="133">
        <v>107889</v>
      </c>
      <c r="K88" s="133">
        <v>125748</v>
      </c>
      <c r="L88" s="34">
        <f t="shared" si="10"/>
        <v>0.04032514680783361</v>
      </c>
      <c r="M88" s="67">
        <f t="shared" si="11"/>
        <v>0.16553124044156498</v>
      </c>
      <c r="N88" s="132">
        <v>723</v>
      </c>
      <c r="O88" s="133">
        <v>636</v>
      </c>
      <c r="P88" s="133">
        <v>688.0999999999999</v>
      </c>
      <c r="Q88" s="34">
        <f t="shared" si="14"/>
        <v>-0.1203319502074689</v>
      </c>
      <c r="R88" s="67">
        <f t="shared" si="15"/>
        <v>0.08191823899371053</v>
      </c>
    </row>
    <row r="89" spans="1:18" ht="12.75" customHeight="1">
      <c r="A89" s="18"/>
      <c r="B89" s="17"/>
      <c r="C89" s="92" t="s">
        <v>39</v>
      </c>
      <c r="D89" s="132">
        <v>751.485</v>
      </c>
      <c r="E89" s="133">
        <v>952.973</v>
      </c>
      <c r="F89" s="133">
        <v>963.2689999999999</v>
      </c>
      <c r="G89" s="34">
        <f t="shared" si="12"/>
        <v>0.26811978948348925</v>
      </c>
      <c r="H89" s="67">
        <f t="shared" si="13"/>
        <v>0.010804083641404283</v>
      </c>
      <c r="I89" s="132">
        <v>39401</v>
      </c>
      <c r="J89" s="133">
        <v>45784</v>
      </c>
      <c r="K89" s="133">
        <v>44895</v>
      </c>
      <c r="L89" s="34">
        <f t="shared" si="10"/>
        <v>0.16200096444252687</v>
      </c>
      <c r="M89" s="67">
        <f t="shared" si="11"/>
        <v>-0.019417263672898866</v>
      </c>
      <c r="N89" s="132">
        <v>14.492</v>
      </c>
      <c r="O89" s="133">
        <v>30.802</v>
      </c>
      <c r="P89" s="133">
        <v>0</v>
      </c>
      <c r="Q89" s="34"/>
      <c r="R89" s="67"/>
    </row>
    <row r="90" spans="1:18" ht="12.75" customHeight="1">
      <c r="A90" s="18"/>
      <c r="B90" s="17"/>
      <c r="C90" s="92" t="s">
        <v>40</v>
      </c>
      <c r="D90" s="132">
        <v>0</v>
      </c>
      <c r="E90" s="133">
        <v>0</v>
      </c>
      <c r="F90" s="133">
        <v>0</v>
      </c>
      <c r="G90" s="34"/>
      <c r="H90" s="67"/>
      <c r="I90" s="132">
        <v>157</v>
      </c>
      <c r="J90" s="133">
        <v>126</v>
      </c>
      <c r="K90" s="133">
        <v>188.679</v>
      </c>
      <c r="L90" s="34">
        <f t="shared" si="10"/>
        <v>-0.197452229299363</v>
      </c>
      <c r="M90" s="67">
        <f t="shared" si="11"/>
        <v>0.497452380952381</v>
      </c>
      <c r="N90" s="132">
        <v>0</v>
      </c>
      <c r="O90" s="133">
        <v>0</v>
      </c>
      <c r="P90" s="133">
        <v>0</v>
      </c>
      <c r="Q90" s="34"/>
      <c r="R90" s="67"/>
    </row>
    <row r="91" spans="1:18" ht="12.75" customHeight="1">
      <c r="A91" s="18"/>
      <c r="B91" s="17"/>
      <c r="C91" s="92" t="s">
        <v>43</v>
      </c>
      <c r="D91" s="132">
        <v>0</v>
      </c>
      <c r="E91" s="133">
        <v>0</v>
      </c>
      <c r="F91" s="133">
        <v>0.041</v>
      </c>
      <c r="G91" s="34"/>
      <c r="H91" s="67"/>
      <c r="I91" s="132">
        <v>1623</v>
      </c>
      <c r="J91" s="133">
        <v>1493</v>
      </c>
      <c r="K91" s="133">
        <v>534.5840000000001</v>
      </c>
      <c r="L91" s="34">
        <f t="shared" si="10"/>
        <v>-0.08009858287122618</v>
      </c>
      <c r="M91" s="67">
        <f t="shared" si="11"/>
        <v>-0.6419397186872069</v>
      </c>
      <c r="N91" s="132">
        <v>0</v>
      </c>
      <c r="O91" s="133">
        <v>0</v>
      </c>
      <c r="P91" s="133">
        <v>0</v>
      </c>
      <c r="Q91" s="34"/>
      <c r="R91" s="67"/>
    </row>
    <row r="92" spans="1:18" ht="12.75" customHeight="1">
      <c r="A92" s="18"/>
      <c r="B92" s="17"/>
      <c r="C92" s="92" t="s">
        <v>34</v>
      </c>
      <c r="D92" s="132">
        <v>15218.109</v>
      </c>
      <c r="E92" s="133">
        <v>15633.609</v>
      </c>
      <c r="F92" s="133">
        <v>15326.899000000003</v>
      </c>
      <c r="G92" s="34">
        <f t="shared" si="12"/>
        <v>0.02730299802689018</v>
      </c>
      <c r="H92" s="67">
        <f t="shared" si="13"/>
        <v>-0.01961863060538338</v>
      </c>
      <c r="I92" s="132">
        <v>27842</v>
      </c>
      <c r="J92" s="133">
        <v>31727</v>
      </c>
      <c r="K92" s="133">
        <v>40123.413</v>
      </c>
      <c r="L92" s="34">
        <f t="shared" si="10"/>
        <v>0.139537389555348</v>
      </c>
      <c r="M92" s="67">
        <f t="shared" si="11"/>
        <v>0.2646456645759132</v>
      </c>
      <c r="N92" s="132">
        <v>2281</v>
      </c>
      <c r="O92" s="133">
        <v>3053</v>
      </c>
      <c r="P92" s="133">
        <v>4862</v>
      </c>
      <c r="Q92" s="34">
        <f t="shared" si="14"/>
        <v>0.33844804910127135</v>
      </c>
      <c r="R92" s="67">
        <f t="shared" si="15"/>
        <v>0.5925319358008516</v>
      </c>
    </row>
    <row r="93" spans="1:18" ht="12.75" customHeight="1">
      <c r="A93" s="18"/>
      <c r="B93" s="17"/>
      <c r="C93" s="92" t="s">
        <v>35</v>
      </c>
      <c r="D93" s="132">
        <v>10655.394</v>
      </c>
      <c r="E93" s="133">
        <v>10409.267</v>
      </c>
      <c r="F93" s="133">
        <v>9535.142</v>
      </c>
      <c r="G93" s="34">
        <f t="shared" si="12"/>
        <v>-0.023098817368930713</v>
      </c>
      <c r="H93" s="67">
        <f t="shared" si="13"/>
        <v>-0.08397565361710868</v>
      </c>
      <c r="I93" s="132">
        <v>80301</v>
      </c>
      <c r="J93" s="133">
        <v>80463</v>
      </c>
      <c r="K93" s="133">
        <v>72792.12899999999</v>
      </c>
      <c r="L93" s="34">
        <f t="shared" si="10"/>
        <v>0.0020174094967684297</v>
      </c>
      <c r="M93" s="67">
        <f t="shared" si="11"/>
        <v>-0.09533414115804795</v>
      </c>
      <c r="N93" s="132">
        <v>5015</v>
      </c>
      <c r="O93" s="133">
        <v>4950</v>
      </c>
      <c r="P93" s="133">
        <v>2703</v>
      </c>
      <c r="Q93" s="34">
        <f t="shared" si="14"/>
        <v>-0.012961116650049842</v>
      </c>
      <c r="R93" s="67">
        <f t="shared" si="15"/>
        <v>-0.453939393939394</v>
      </c>
    </row>
    <row r="94" spans="1:18" ht="12.75" customHeight="1">
      <c r="A94" s="23"/>
      <c r="B94" s="17"/>
      <c r="C94" s="92" t="s">
        <v>36</v>
      </c>
      <c r="D94" s="132">
        <v>0</v>
      </c>
      <c r="E94" s="133">
        <v>0</v>
      </c>
      <c r="F94" s="133">
        <v>0</v>
      </c>
      <c r="G94" s="34"/>
      <c r="H94" s="67"/>
      <c r="I94" s="132">
        <v>8252</v>
      </c>
      <c r="J94" s="133">
        <v>8445</v>
      </c>
      <c r="K94" s="133">
        <v>8071.320000000001</v>
      </c>
      <c r="L94" s="34">
        <f t="shared" si="10"/>
        <v>0.023388269510421722</v>
      </c>
      <c r="M94" s="67">
        <f t="shared" si="11"/>
        <v>-0.04424866785079917</v>
      </c>
      <c r="N94" s="132">
        <v>0</v>
      </c>
      <c r="O94" s="133">
        <v>0</v>
      </c>
      <c r="P94" s="133">
        <v>0</v>
      </c>
      <c r="Q94" s="34"/>
      <c r="R94" s="67"/>
    </row>
    <row r="95" spans="1:18" ht="12.75" customHeight="1">
      <c r="A95" s="18"/>
      <c r="B95" s="17"/>
      <c r="C95" s="94" t="s">
        <v>37</v>
      </c>
      <c r="D95" s="134">
        <v>34218.815</v>
      </c>
      <c r="E95" s="135">
        <v>34546.649</v>
      </c>
      <c r="F95" s="135">
        <v>34242.761000000006</v>
      </c>
      <c r="G95" s="35">
        <f t="shared" si="12"/>
        <v>0.009580518787690284</v>
      </c>
      <c r="H95" s="68">
        <f t="shared" si="13"/>
        <v>-0.008796453745774091</v>
      </c>
      <c r="I95" s="134">
        <v>558342</v>
      </c>
      <c r="J95" s="135">
        <v>552009</v>
      </c>
      <c r="K95" s="135">
        <v>499494.09800000006</v>
      </c>
      <c r="L95" s="35">
        <f t="shared" si="10"/>
        <v>-0.011342510504314562</v>
      </c>
      <c r="M95" s="68">
        <f t="shared" si="11"/>
        <v>-0.09513414092886152</v>
      </c>
      <c r="N95" s="134">
        <v>8514.492</v>
      </c>
      <c r="O95" s="135">
        <v>9035.802</v>
      </c>
      <c r="P95" s="135">
        <v>8596.703</v>
      </c>
      <c r="Q95" s="35">
        <f t="shared" si="14"/>
        <v>0.06122620116385091</v>
      </c>
      <c r="R95" s="68">
        <f t="shared" si="15"/>
        <v>-0.048595465017936434</v>
      </c>
    </row>
    <row r="96" spans="1:18" ht="12.75" customHeight="1">
      <c r="A96" s="19"/>
      <c r="B96" s="19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 s="19" customFormat="1" ht="12.75" customHeight="1">
      <c r="A97" s="17"/>
      <c r="B97" s="17"/>
      <c r="C97" s="98"/>
      <c r="D97" s="197" t="s">
        <v>38</v>
      </c>
      <c r="E97" s="198"/>
      <c r="F97" s="198"/>
      <c r="G97" s="198"/>
      <c r="H97" s="198"/>
      <c r="I97" s="199"/>
      <c r="J97" s="199"/>
      <c r="K97" s="199"/>
      <c r="L97" s="199"/>
      <c r="M97" s="199"/>
      <c r="N97" s="199"/>
      <c r="O97" s="199"/>
      <c r="P97" s="199"/>
      <c r="Q97" s="199"/>
      <c r="R97" s="199"/>
    </row>
    <row r="98" spans="2:18" ht="12.75" customHeight="1">
      <c r="B98" s="17"/>
      <c r="C98" s="86"/>
      <c r="D98" s="195" t="s">
        <v>2</v>
      </c>
      <c r="E98" s="196"/>
      <c r="F98" s="196"/>
      <c r="G98" s="196"/>
      <c r="H98" s="196"/>
      <c r="I98" s="195" t="s">
        <v>3</v>
      </c>
      <c r="J98" s="196"/>
      <c r="K98" s="196"/>
      <c r="L98" s="196"/>
      <c r="M98" s="196"/>
      <c r="N98" s="195" t="s">
        <v>5</v>
      </c>
      <c r="O98" s="196"/>
      <c r="P98" s="196"/>
      <c r="Q98" s="196"/>
      <c r="R98" s="196"/>
    </row>
    <row r="99" spans="2:18" ht="12.75" customHeight="1">
      <c r="B99" s="17"/>
      <c r="C99" s="88"/>
      <c r="D99" s="79">
        <v>2017</v>
      </c>
      <c r="E99" s="80">
        <v>2018</v>
      </c>
      <c r="F99" s="80">
        <v>2019</v>
      </c>
      <c r="G99" s="111"/>
      <c r="H99" s="89"/>
      <c r="I99" s="79">
        <v>2017</v>
      </c>
      <c r="J99" s="80">
        <v>2018</v>
      </c>
      <c r="K99" s="80">
        <v>2019</v>
      </c>
      <c r="L99" s="111"/>
      <c r="M99" s="89"/>
      <c r="N99" s="79">
        <v>2017</v>
      </c>
      <c r="O99" s="80">
        <v>2018</v>
      </c>
      <c r="P99" s="80">
        <v>2019</v>
      </c>
      <c r="Q99" s="111"/>
      <c r="R99" s="89"/>
    </row>
    <row r="100" spans="2:18" ht="12.75" customHeight="1">
      <c r="B100" s="17"/>
      <c r="C100" s="90" t="s">
        <v>44</v>
      </c>
      <c r="D100" s="95">
        <f>D84/D82*100</f>
        <v>47.56776514781108</v>
      </c>
      <c r="E100" s="83">
        <f>E84/E82*100</f>
        <v>49.29922123794693</v>
      </c>
      <c r="F100" s="83">
        <f>F84/F82*100</f>
        <v>39.79068014612068</v>
      </c>
      <c r="G100" s="112"/>
      <c r="H100" s="113"/>
      <c r="I100" s="95">
        <f>I84/I82*100</f>
        <v>60.75651034725621</v>
      </c>
      <c r="J100" s="83">
        <f>J84/J82*100</f>
        <v>58.77443818841412</v>
      </c>
      <c r="K100" s="83">
        <f>K84/K82*100</f>
        <v>50.922453744842414</v>
      </c>
      <c r="L100" s="112"/>
      <c r="M100" s="113"/>
      <c r="N100" s="95">
        <f>N84/N82*100</f>
        <v>93.21249461705622</v>
      </c>
      <c r="O100" s="83">
        <f>O84/O82*100</f>
        <v>93.76370302873866</v>
      </c>
      <c r="P100" s="83">
        <f>P84/P82*100</f>
        <v>89.02714213439171</v>
      </c>
      <c r="Q100" s="112"/>
      <c r="R100" s="113"/>
    </row>
    <row r="101" spans="2:18" ht="12.75" customHeight="1">
      <c r="B101" s="17"/>
      <c r="C101" s="92" t="s">
        <v>45</v>
      </c>
      <c r="D101" s="96">
        <f>D85/D82*100</f>
        <v>0</v>
      </c>
      <c r="E101" s="57">
        <f>E85/E82*100</f>
        <v>0</v>
      </c>
      <c r="F101" s="57">
        <f>F85/F82*100</f>
        <v>0</v>
      </c>
      <c r="G101" s="114"/>
      <c r="H101" s="115"/>
      <c r="I101" s="96">
        <f>I85/I82*100</f>
        <v>11.65570637732149</v>
      </c>
      <c r="J101" s="57">
        <f>J85/J82*100</f>
        <v>11.79697631280881</v>
      </c>
      <c r="K101" s="57">
        <f>K85/K82*100</f>
        <v>13.141001194122993</v>
      </c>
      <c r="L101" s="114"/>
      <c r="M101" s="115"/>
      <c r="N101" s="96">
        <f>N85/N82*100</f>
        <v>0</v>
      </c>
      <c r="O101" s="57">
        <f>O85/O82*100</f>
        <v>0</v>
      </c>
      <c r="P101" s="57">
        <f>P85/P82*100</f>
        <v>0</v>
      </c>
      <c r="Q101" s="114"/>
      <c r="R101" s="115"/>
    </row>
    <row r="102" spans="2:18" ht="12.75" customHeight="1">
      <c r="B102" s="17"/>
      <c r="C102" s="92" t="s">
        <v>46</v>
      </c>
      <c r="D102" s="96">
        <f>D86/D82*100</f>
        <v>0.0602607895171651</v>
      </c>
      <c r="E102" s="57">
        <f>E86/E82*100</f>
        <v>0.05068496145272607</v>
      </c>
      <c r="F102" s="57">
        <f>F86/F82*100</f>
        <v>0.05980105306652798</v>
      </c>
      <c r="G102" s="114"/>
      <c r="H102" s="115"/>
      <c r="I102" s="96">
        <f>I86/I82*100</f>
        <v>4.1830021015971175</v>
      </c>
      <c r="J102" s="57">
        <f>J86/J82*100</f>
        <v>3.9370311397101068</v>
      </c>
      <c r="K102" s="57">
        <f>K86/K82*100</f>
        <v>4.215805438165816</v>
      </c>
      <c r="L102" s="114"/>
      <c r="M102" s="115"/>
      <c r="N102" s="96">
        <f>N86/N82*100</f>
        <v>0.231142094424746</v>
      </c>
      <c r="O102" s="57">
        <f>O86/O82*100</f>
        <v>0.1372017896235567</v>
      </c>
      <c r="P102" s="57">
        <f>P86/P82*100</f>
        <v>0.28426288072003325</v>
      </c>
      <c r="Q102" s="114"/>
      <c r="R102" s="115"/>
    </row>
    <row r="103" spans="2:18" ht="12.75" customHeight="1">
      <c r="B103" s="17"/>
      <c r="C103" s="92" t="s">
        <v>47</v>
      </c>
      <c r="D103" s="96">
        <f>D88/D82*100</f>
        <v>49.83797599819262</v>
      </c>
      <c r="E103" s="57">
        <f>E88/E82*100</f>
        <v>47.40010054461267</v>
      </c>
      <c r="F103" s="57">
        <f>F88/F82*100</f>
        <v>56.76366640699217</v>
      </c>
      <c r="G103" s="114"/>
      <c r="H103" s="115"/>
      <c r="I103" s="96">
        <f>I88/I82*100</f>
        <v>16.75252361267937</v>
      </c>
      <c r="J103" s="57">
        <f>J88/J82*100</f>
        <v>17.710238185131075</v>
      </c>
      <c r="K103" s="57">
        <f>K88/K82*100</f>
        <v>23.276574375065316</v>
      </c>
      <c r="L103" s="114"/>
      <c r="M103" s="115"/>
      <c r="N103" s="96">
        <f>N88/N82*100</f>
        <v>6.427528241118899</v>
      </c>
      <c r="O103" s="57">
        <f>O88/O82*100</f>
        <v>5.8173558800388045</v>
      </c>
      <c r="P103" s="57">
        <f>P88/P82*100</f>
        <v>10.688594984888242</v>
      </c>
      <c r="Q103" s="114"/>
      <c r="R103" s="115"/>
    </row>
    <row r="104" spans="1:18" ht="12.75" customHeight="1">
      <c r="A104" s="18"/>
      <c r="B104" s="17"/>
      <c r="C104" s="92" t="s">
        <v>48</v>
      </c>
      <c r="D104" s="96">
        <f>D89/D82*100</f>
        <v>2.533998064479146</v>
      </c>
      <c r="E104" s="57">
        <f>E89/E82*100</f>
        <v>3.2499932559876683</v>
      </c>
      <c r="F104" s="57">
        <f>F89/F82*100</f>
        <v>3.385711801242585</v>
      </c>
      <c r="G104" s="114"/>
      <c r="H104" s="115"/>
      <c r="I104" s="96">
        <f>I89/I82*100</f>
        <v>6.3647215989584085</v>
      </c>
      <c r="J104" s="57">
        <f>J89/J82*100</f>
        <v>7.515553439813523</v>
      </c>
      <c r="K104" s="57">
        <f>K89/K82*100</f>
        <v>8.310285702902291</v>
      </c>
      <c r="L104" s="114"/>
      <c r="M104" s="115"/>
      <c r="N104" s="96">
        <f>N89/N82*100</f>
        <v>0.12883504740013152</v>
      </c>
      <c r="O104" s="57">
        <f>O89/O82*100</f>
        <v>0.28173930159898625</v>
      </c>
      <c r="P104" s="57">
        <f>P89/P82*100</f>
        <v>0</v>
      </c>
      <c r="Q104" s="114"/>
      <c r="R104" s="115"/>
    </row>
    <row r="105" spans="1:18" ht="12.75" customHeight="1">
      <c r="A105" s="23"/>
      <c r="B105" s="17"/>
      <c r="C105" s="92" t="s">
        <v>49</v>
      </c>
      <c r="D105" s="96">
        <f>D90/D82*100</f>
        <v>0</v>
      </c>
      <c r="E105" s="57">
        <f>E90/E82*100</f>
        <v>0</v>
      </c>
      <c r="F105" s="57">
        <f>F90/F82*100</f>
        <v>0</v>
      </c>
      <c r="G105" s="114"/>
      <c r="H105" s="115"/>
      <c r="I105" s="96">
        <f>I90/I82*100</f>
        <v>0.02536131801315881</v>
      </c>
      <c r="J105" s="57">
        <f>J90/J82*100</f>
        <v>0.020683202285001395</v>
      </c>
      <c r="K105" s="57">
        <f>K90/K82*100</f>
        <v>0.03492541254344362</v>
      </c>
      <c r="L105" s="114"/>
      <c r="M105" s="115"/>
      <c r="N105" s="96">
        <f>N90/N82*100</f>
        <v>0</v>
      </c>
      <c r="O105" s="57">
        <f>O90/O82*100</f>
        <v>0</v>
      </c>
      <c r="P105" s="57">
        <f>P90/P82*100</f>
        <v>0</v>
      </c>
      <c r="Q105" s="114"/>
      <c r="R105" s="115"/>
    </row>
    <row r="106" spans="1:18" ht="12.75" customHeight="1">
      <c r="A106" s="18"/>
      <c r="B106" s="17"/>
      <c r="C106" s="94" t="s">
        <v>50</v>
      </c>
      <c r="D106" s="97">
        <f>D91/D82*100</f>
        <v>0</v>
      </c>
      <c r="E106" s="58">
        <f>E91/E82*100</f>
        <v>0</v>
      </c>
      <c r="F106" s="59">
        <f>F91/F82*100</f>
        <v>0.00014410739248428632</v>
      </c>
      <c r="G106" s="116"/>
      <c r="H106" s="117"/>
      <c r="I106" s="97">
        <f>I91/I82*100</f>
        <v>0.2621746441742468</v>
      </c>
      <c r="J106" s="58">
        <f>J91/J82*100</f>
        <v>0.24507953183735778</v>
      </c>
      <c r="K106" s="59">
        <f>K91/K82*100</f>
        <v>0.09895413235773066</v>
      </c>
      <c r="L106" s="116"/>
      <c r="M106" s="117"/>
      <c r="N106" s="97">
        <f>N91/N82*100</f>
        <v>0</v>
      </c>
      <c r="O106" s="58">
        <f>O91/O82*100</f>
        <v>0</v>
      </c>
      <c r="P106" s="59">
        <f>P91/P82*100</f>
        <v>0</v>
      </c>
      <c r="Q106" s="116"/>
      <c r="R106" s="117"/>
    </row>
    <row r="107" spans="1:13" ht="15" customHeight="1">
      <c r="A107" s="18"/>
      <c r="B107" s="17"/>
      <c r="C107" s="27" t="s">
        <v>59</v>
      </c>
      <c r="D107" s="20"/>
      <c r="E107" s="20"/>
      <c r="F107" s="20"/>
      <c r="G107" s="30"/>
      <c r="H107" s="30"/>
      <c r="I107" s="36"/>
      <c r="J107" s="36"/>
      <c r="K107" s="36"/>
      <c r="L107" s="30"/>
      <c r="M107" s="30"/>
    </row>
    <row r="108" spans="1:13" ht="15" customHeight="1">
      <c r="A108" s="18"/>
      <c r="B108" s="17"/>
      <c r="C108" s="27" t="s">
        <v>60</v>
      </c>
      <c r="D108" s="20"/>
      <c r="E108" s="20"/>
      <c r="F108" s="20"/>
      <c r="G108" s="30"/>
      <c r="H108" s="30"/>
      <c r="I108" s="36"/>
      <c r="J108" s="36"/>
      <c r="K108" s="36"/>
      <c r="L108" s="30"/>
      <c r="M108" s="30"/>
    </row>
    <row r="109" spans="1:13" ht="15" customHeight="1">
      <c r="A109" s="18"/>
      <c r="B109" s="17"/>
      <c r="C109" s="100" t="s">
        <v>81</v>
      </c>
      <c r="D109" s="20"/>
      <c r="E109" s="20"/>
      <c r="F109" s="20"/>
      <c r="G109" s="30"/>
      <c r="H109" s="30"/>
      <c r="I109" s="36"/>
      <c r="J109" s="36"/>
      <c r="K109" s="36"/>
      <c r="L109" s="30"/>
      <c r="M109" s="30"/>
    </row>
    <row r="110" spans="1:18" ht="12.75" customHeight="1">
      <c r="A110" s="18"/>
      <c r="B110" s="17"/>
      <c r="C110" s="23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1:18" ht="15.6">
      <c r="A111" s="18"/>
      <c r="B111" s="17"/>
      <c r="C111" s="101" t="s">
        <v>92</v>
      </c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1:18" ht="12.75" customHeight="1">
      <c r="A112" s="18"/>
      <c r="B112" s="17"/>
      <c r="C112" s="102" t="s">
        <v>55</v>
      </c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ht="12.75" customHeight="1">
      <c r="A113" s="18"/>
      <c r="B113" s="17"/>
      <c r="C113" s="23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ht="12.75" customHeight="1">
      <c r="A114" s="18"/>
      <c r="B114" s="17"/>
      <c r="C114" s="87"/>
      <c r="D114" s="193" t="s">
        <v>6</v>
      </c>
      <c r="E114" s="194"/>
      <c r="F114" s="194"/>
      <c r="G114" s="194"/>
      <c r="H114" s="194"/>
      <c r="I114" s="193" t="s">
        <v>7</v>
      </c>
      <c r="J114" s="194"/>
      <c r="K114" s="194"/>
      <c r="L114" s="194"/>
      <c r="M114" s="194"/>
      <c r="N114" s="193" t="s">
        <v>8</v>
      </c>
      <c r="O114" s="194"/>
      <c r="P114" s="194"/>
      <c r="Q114" s="194"/>
      <c r="R114" s="194"/>
    </row>
    <row r="115" spans="1:18" ht="12.75" customHeight="1">
      <c r="A115" s="18"/>
      <c r="B115" s="21"/>
      <c r="C115" s="88"/>
      <c r="D115" s="79">
        <v>2017</v>
      </c>
      <c r="E115" s="80">
        <v>2018</v>
      </c>
      <c r="F115" s="80">
        <v>2019</v>
      </c>
      <c r="G115" s="81" t="s">
        <v>58</v>
      </c>
      <c r="H115" s="82" t="s">
        <v>79</v>
      </c>
      <c r="I115" s="79">
        <v>2017</v>
      </c>
      <c r="J115" s="80">
        <v>2018</v>
      </c>
      <c r="K115" s="80">
        <v>2019</v>
      </c>
      <c r="L115" s="81" t="s">
        <v>58</v>
      </c>
      <c r="M115" s="82" t="s">
        <v>79</v>
      </c>
      <c r="N115" s="79">
        <v>2017</v>
      </c>
      <c r="O115" s="80">
        <v>2018</v>
      </c>
      <c r="P115" s="80">
        <v>2019</v>
      </c>
      <c r="Q115" s="81" t="s">
        <v>58</v>
      </c>
      <c r="R115" s="89" t="s">
        <v>79</v>
      </c>
    </row>
    <row r="116" spans="1:18" ht="12.75" customHeight="1">
      <c r="A116" s="18"/>
      <c r="B116" s="17"/>
      <c r="C116" s="90" t="s">
        <v>30</v>
      </c>
      <c r="D116" s="130">
        <v>30090.263</v>
      </c>
      <c r="E116" s="131">
        <v>30352.291</v>
      </c>
      <c r="F116" s="131">
        <v>28846.755</v>
      </c>
      <c r="G116" s="65">
        <f>E116/D116-1</f>
        <v>0.008708066127570913</v>
      </c>
      <c r="H116" s="66">
        <f>F116/E116-1</f>
        <v>-0.049602054750990665</v>
      </c>
      <c r="I116" s="130">
        <v>50589.215</v>
      </c>
      <c r="J116" s="131">
        <v>50083.654</v>
      </c>
      <c r="K116" s="131">
        <v>47793.12700000001</v>
      </c>
      <c r="L116" s="65">
        <f>J116/I116-1</f>
        <v>-0.009993454138396807</v>
      </c>
      <c r="M116" s="66">
        <f>K116/J116-1</f>
        <v>-0.04573402332026322</v>
      </c>
      <c r="N116" s="130">
        <v>264918</v>
      </c>
      <c r="O116" s="131">
        <v>263827</v>
      </c>
      <c r="P116" s="131">
        <v>261019.82200000001</v>
      </c>
      <c r="Q116" s="65">
        <f>O116/N116-1</f>
        <v>-0.004118255460180076</v>
      </c>
      <c r="R116" s="66">
        <f>P116/O116-1</f>
        <v>-0.010640222570093227</v>
      </c>
    </row>
    <row r="117" spans="1:18" ht="12.75" customHeight="1">
      <c r="A117" s="18"/>
      <c r="B117" s="17"/>
      <c r="C117" s="91" t="s">
        <v>31</v>
      </c>
      <c r="D117" s="132"/>
      <c r="E117" s="133"/>
      <c r="F117" s="133"/>
      <c r="G117" s="34"/>
      <c r="H117" s="67"/>
      <c r="I117" s="136"/>
      <c r="J117" s="137"/>
      <c r="K117" s="137"/>
      <c r="L117" s="34"/>
      <c r="M117" s="67"/>
      <c r="N117" s="132"/>
      <c r="O117" s="133"/>
      <c r="P117" s="133"/>
      <c r="Q117" s="34"/>
      <c r="R117" s="67"/>
    </row>
    <row r="118" spans="1:18" ht="12.75" customHeight="1">
      <c r="A118" s="18"/>
      <c r="B118" s="21"/>
      <c r="C118" s="92" t="s">
        <v>32</v>
      </c>
      <c r="D118" s="132">
        <v>21749.66</v>
      </c>
      <c r="E118" s="133">
        <v>20773.89</v>
      </c>
      <c r="F118" s="133">
        <v>18361.622000000003</v>
      </c>
      <c r="G118" s="34">
        <f>E118/D118-1</f>
        <v>-0.04486368982319722</v>
      </c>
      <c r="H118" s="67">
        <f>F118/E118-1</f>
        <v>-0.1161201874083283</v>
      </c>
      <c r="I118" s="136">
        <v>37021.751</v>
      </c>
      <c r="J118" s="137">
        <v>34941.296</v>
      </c>
      <c r="K118" s="137">
        <v>32484.085000000003</v>
      </c>
      <c r="L118" s="34">
        <f>J118/I118-1</f>
        <v>-0.05619547816633508</v>
      </c>
      <c r="M118" s="67">
        <f>K118/J118-1</f>
        <v>-0.07032397996914597</v>
      </c>
      <c r="N118" s="132">
        <v>126885</v>
      </c>
      <c r="O118" s="133">
        <v>112466</v>
      </c>
      <c r="P118" s="133">
        <v>109882.55300000001</v>
      </c>
      <c r="Q118" s="34">
        <f>O118/N118-1</f>
        <v>-0.1136383339244198</v>
      </c>
      <c r="R118" s="67">
        <f>P118/O118-1</f>
        <v>-0.022970915654508817</v>
      </c>
    </row>
    <row r="119" spans="1:18" ht="12.75" customHeight="1">
      <c r="A119" s="18"/>
      <c r="B119" s="17"/>
      <c r="C119" s="93" t="s">
        <v>33</v>
      </c>
      <c r="D119" s="132">
        <v>0</v>
      </c>
      <c r="E119" s="133">
        <v>0</v>
      </c>
      <c r="F119" s="133">
        <v>0</v>
      </c>
      <c r="G119" s="34"/>
      <c r="H119" s="67"/>
      <c r="I119" s="136">
        <v>0</v>
      </c>
      <c r="J119" s="137">
        <v>0</v>
      </c>
      <c r="K119" s="137">
        <v>0</v>
      </c>
      <c r="L119" s="34"/>
      <c r="M119" s="67"/>
      <c r="N119" s="132">
        <v>55540</v>
      </c>
      <c r="O119" s="133">
        <v>53234</v>
      </c>
      <c r="P119" s="133">
        <v>55824.387</v>
      </c>
      <c r="Q119" s="34">
        <f aca="true" t="shared" si="16" ref="Q119:Q129">O119/N119-1</f>
        <v>-0.04151962549513866</v>
      </c>
      <c r="R119" s="67">
        <f aca="true" t="shared" si="17" ref="R119:R129">P119/O119-1</f>
        <v>0.04866038621933355</v>
      </c>
    </row>
    <row r="120" spans="1:18" ht="12.75" customHeight="1">
      <c r="A120" s="18"/>
      <c r="B120" s="17"/>
      <c r="C120" s="92" t="s">
        <v>41</v>
      </c>
      <c r="D120" s="132">
        <v>885.765</v>
      </c>
      <c r="E120" s="133">
        <v>921.978</v>
      </c>
      <c r="F120" s="133">
        <v>1120.143</v>
      </c>
      <c r="G120" s="34">
        <f aca="true" t="shared" si="18" ref="G120:G129">E120/D120-1</f>
        <v>0.040883304262417264</v>
      </c>
      <c r="H120" s="67">
        <f aca="true" t="shared" si="19" ref="H120:H129">F120/E120-1</f>
        <v>0.21493462967663013</v>
      </c>
      <c r="I120" s="136">
        <v>4039</v>
      </c>
      <c r="J120" s="137">
        <v>5051.447</v>
      </c>
      <c r="K120" s="137">
        <v>4051.541</v>
      </c>
      <c r="L120" s="34">
        <f aca="true" t="shared" si="20" ref="L120:L129">J120/I120-1</f>
        <v>0.25066773953949006</v>
      </c>
      <c r="M120" s="67">
        <f aca="true" t="shared" si="21" ref="M120:M129">K120/J120-1</f>
        <v>-0.1979444701686467</v>
      </c>
      <c r="N120" s="132">
        <v>20708</v>
      </c>
      <c r="O120" s="133">
        <v>36170</v>
      </c>
      <c r="P120" s="133">
        <v>26362.747</v>
      </c>
      <c r="Q120" s="34">
        <f t="shared" si="16"/>
        <v>0.7466679544137531</v>
      </c>
      <c r="R120" s="67">
        <f t="shared" si="17"/>
        <v>-0.27114329554879735</v>
      </c>
    </row>
    <row r="121" spans="1:18" ht="12.75" customHeight="1">
      <c r="A121" s="18"/>
      <c r="B121" s="17"/>
      <c r="C121" s="91" t="s">
        <v>57</v>
      </c>
      <c r="D121" s="132">
        <v>201.184</v>
      </c>
      <c r="E121" s="133">
        <v>234.908</v>
      </c>
      <c r="F121" s="133">
        <v>242.602</v>
      </c>
      <c r="G121" s="34">
        <f t="shared" si="18"/>
        <v>0.16762764434547472</v>
      </c>
      <c r="H121" s="67">
        <f t="shared" si="19"/>
        <v>0.032753248080099606</v>
      </c>
      <c r="I121" s="136">
        <v>77.259</v>
      </c>
      <c r="J121" s="137">
        <v>16.453</v>
      </c>
      <c r="K121" s="137">
        <v>434.971</v>
      </c>
      <c r="L121" s="34">
        <f t="shared" si="20"/>
        <v>-0.7870409919879885</v>
      </c>
      <c r="M121" s="67">
        <f t="shared" si="21"/>
        <v>25.437184707955996</v>
      </c>
      <c r="N121" s="132">
        <v>2701</v>
      </c>
      <c r="O121" s="133">
        <v>2427</v>
      </c>
      <c r="P121" s="133">
        <v>1652.4750000000001</v>
      </c>
      <c r="Q121" s="34">
        <f t="shared" si="16"/>
        <v>-0.1014439096630877</v>
      </c>
      <c r="R121" s="67">
        <f t="shared" si="17"/>
        <v>-0.3191285537700864</v>
      </c>
    </row>
    <row r="122" spans="1:18" ht="12.75" customHeight="1">
      <c r="A122" s="18"/>
      <c r="B122" s="17"/>
      <c r="C122" s="92" t="s">
        <v>42</v>
      </c>
      <c r="D122" s="132">
        <v>7444.037</v>
      </c>
      <c r="E122" s="133">
        <v>8639.767</v>
      </c>
      <c r="F122" s="133">
        <v>9364.993</v>
      </c>
      <c r="G122" s="34">
        <f t="shared" si="18"/>
        <v>0.16062923921522687</v>
      </c>
      <c r="H122" s="67">
        <f t="shared" si="19"/>
        <v>0.08394045811652107</v>
      </c>
      <c r="I122" s="136">
        <v>5536.987</v>
      </c>
      <c r="J122" s="137">
        <v>6300.259</v>
      </c>
      <c r="K122" s="137">
        <v>7278.33</v>
      </c>
      <c r="L122" s="34">
        <f t="shared" si="20"/>
        <v>0.13784970056819712</v>
      </c>
      <c r="M122" s="67">
        <f t="shared" si="21"/>
        <v>0.1552429828678472</v>
      </c>
      <c r="N122" s="132">
        <v>47929</v>
      </c>
      <c r="O122" s="133">
        <v>49654</v>
      </c>
      <c r="P122" s="133">
        <v>54624.501</v>
      </c>
      <c r="Q122" s="34">
        <f t="shared" si="16"/>
        <v>0.035990736297439874</v>
      </c>
      <c r="R122" s="67">
        <f t="shared" si="17"/>
        <v>0.10010273089781285</v>
      </c>
    </row>
    <row r="123" spans="1:18" ht="12.75" customHeight="1">
      <c r="A123" s="18"/>
      <c r="B123" s="17"/>
      <c r="C123" s="92" t="s">
        <v>39</v>
      </c>
      <c r="D123" s="132">
        <v>10.801</v>
      </c>
      <c r="E123" s="133">
        <v>16.656</v>
      </c>
      <c r="F123" s="133">
        <v>0</v>
      </c>
      <c r="G123" s="34">
        <f t="shared" si="18"/>
        <v>0.5420794370891582</v>
      </c>
      <c r="H123" s="67">
        <f t="shared" si="19"/>
        <v>-1</v>
      </c>
      <c r="I123" s="136">
        <v>3991.477</v>
      </c>
      <c r="J123" s="137">
        <v>3790.652</v>
      </c>
      <c r="K123" s="137">
        <v>3961.179</v>
      </c>
      <c r="L123" s="34">
        <f t="shared" si="20"/>
        <v>-0.05031345539508303</v>
      </c>
      <c r="M123" s="67">
        <f t="shared" si="21"/>
        <v>0.044986192348967835</v>
      </c>
      <c r="N123" s="132">
        <v>13778</v>
      </c>
      <c r="O123" s="133">
        <v>12224</v>
      </c>
      <c r="P123" s="133">
        <v>14325.641000000001</v>
      </c>
      <c r="Q123" s="34">
        <f t="shared" si="16"/>
        <v>-0.11278850341123525</v>
      </c>
      <c r="R123" s="67">
        <f t="shared" si="17"/>
        <v>0.1719274378272253</v>
      </c>
    </row>
    <row r="124" spans="1:18" ht="12.75" customHeight="1">
      <c r="A124" s="18"/>
      <c r="B124" s="17"/>
      <c r="C124" s="92" t="s">
        <v>40</v>
      </c>
      <c r="D124" s="132">
        <v>0</v>
      </c>
      <c r="E124" s="133">
        <v>0</v>
      </c>
      <c r="F124" s="133">
        <v>0</v>
      </c>
      <c r="G124" s="34"/>
      <c r="H124" s="67"/>
      <c r="I124" s="136">
        <v>0</v>
      </c>
      <c r="J124" s="137">
        <v>0</v>
      </c>
      <c r="K124" s="137">
        <v>0</v>
      </c>
      <c r="L124" s="34"/>
      <c r="M124" s="67"/>
      <c r="N124" s="132">
        <v>0</v>
      </c>
      <c r="O124" s="133">
        <v>0</v>
      </c>
      <c r="P124" s="133">
        <v>0</v>
      </c>
      <c r="Q124" s="34"/>
      <c r="R124" s="67"/>
    </row>
    <row r="125" spans="1:18" ht="12.75" customHeight="1">
      <c r="A125" s="18"/>
      <c r="B125" s="17"/>
      <c r="C125" s="92" t="s">
        <v>43</v>
      </c>
      <c r="D125" s="132">
        <v>0</v>
      </c>
      <c r="E125" s="133">
        <v>0</v>
      </c>
      <c r="F125" s="133">
        <v>0</v>
      </c>
      <c r="G125" s="34"/>
      <c r="H125" s="67"/>
      <c r="I125" s="136">
        <v>0</v>
      </c>
      <c r="J125" s="137">
        <v>0</v>
      </c>
      <c r="K125" s="137">
        <v>17.994000000000003</v>
      </c>
      <c r="L125" s="34"/>
      <c r="M125" s="67"/>
      <c r="N125" s="132">
        <v>78</v>
      </c>
      <c r="O125" s="133">
        <v>79</v>
      </c>
      <c r="P125" s="133">
        <v>0</v>
      </c>
      <c r="Q125" s="34">
        <f t="shared" si="16"/>
        <v>0.012820512820512775</v>
      </c>
      <c r="R125" s="67">
        <f t="shared" si="17"/>
        <v>-1</v>
      </c>
    </row>
    <row r="126" spans="1:18" ht="12.75" customHeight="1">
      <c r="A126" s="18"/>
      <c r="B126" s="17"/>
      <c r="C126" s="92" t="s">
        <v>34</v>
      </c>
      <c r="D126" s="132">
        <v>1116.408</v>
      </c>
      <c r="E126" s="133">
        <v>1621.519</v>
      </c>
      <c r="F126" s="133">
        <v>2097.485</v>
      </c>
      <c r="G126" s="34">
        <f t="shared" si="18"/>
        <v>0.4524430136652551</v>
      </c>
      <c r="H126" s="67">
        <f t="shared" si="19"/>
        <v>0.2935309422831309</v>
      </c>
      <c r="I126" s="136">
        <v>8696</v>
      </c>
      <c r="J126" s="137">
        <v>8550</v>
      </c>
      <c r="K126" s="137">
        <v>11066.639000000001</v>
      </c>
      <c r="L126" s="34">
        <f t="shared" si="20"/>
        <v>-0.01678932842686287</v>
      </c>
      <c r="M126" s="67">
        <f t="shared" si="21"/>
        <v>0.2943437426900586</v>
      </c>
      <c r="N126" s="132">
        <v>23762</v>
      </c>
      <c r="O126" s="133">
        <v>24018</v>
      </c>
      <c r="P126" s="133">
        <v>18720.84</v>
      </c>
      <c r="Q126" s="34">
        <f t="shared" si="16"/>
        <v>0.010773503913811933</v>
      </c>
      <c r="R126" s="67">
        <f t="shared" si="17"/>
        <v>-0.22054958780914313</v>
      </c>
    </row>
    <row r="127" spans="1:18" ht="12.75" customHeight="1">
      <c r="A127" s="18"/>
      <c r="B127" s="17"/>
      <c r="C127" s="92" t="s">
        <v>35</v>
      </c>
      <c r="D127" s="132">
        <v>1794.91</v>
      </c>
      <c r="E127" s="133">
        <v>1649.249</v>
      </c>
      <c r="F127" s="133">
        <v>1481.4630000000002</v>
      </c>
      <c r="G127" s="34">
        <f t="shared" si="18"/>
        <v>-0.08115225833050133</v>
      </c>
      <c r="H127" s="67">
        <f t="shared" si="19"/>
        <v>-0.10173478959211124</v>
      </c>
      <c r="I127" s="136">
        <v>2459</v>
      </c>
      <c r="J127" s="137">
        <v>2272</v>
      </c>
      <c r="K127" s="137">
        <v>1123.0290000000002</v>
      </c>
      <c r="L127" s="34">
        <f t="shared" si="20"/>
        <v>-0.07604717364782432</v>
      </c>
      <c r="M127" s="67">
        <f t="shared" si="21"/>
        <v>-0.5057090669014084</v>
      </c>
      <c r="N127" s="132">
        <v>14593</v>
      </c>
      <c r="O127" s="133">
        <v>12916</v>
      </c>
      <c r="P127" s="133">
        <v>11858.515</v>
      </c>
      <c r="Q127" s="34">
        <f t="shared" si="16"/>
        <v>-0.11491811142328512</v>
      </c>
      <c r="R127" s="67">
        <f t="shared" si="17"/>
        <v>-0.08187403220811407</v>
      </c>
    </row>
    <row r="128" spans="1:18" ht="12.75" customHeight="1">
      <c r="A128" s="23"/>
      <c r="B128" s="17"/>
      <c r="C128" s="92" t="s">
        <v>36</v>
      </c>
      <c r="D128" s="132">
        <v>398.643</v>
      </c>
      <c r="E128" s="133">
        <v>499.326</v>
      </c>
      <c r="F128" s="133">
        <v>478.31800000000004</v>
      </c>
      <c r="G128" s="34">
        <f t="shared" si="18"/>
        <v>0.25256432447076715</v>
      </c>
      <c r="H128" s="67">
        <f t="shared" si="19"/>
        <v>-0.04207271401849688</v>
      </c>
      <c r="I128" s="136">
        <v>110</v>
      </c>
      <c r="J128" s="137">
        <v>23.504</v>
      </c>
      <c r="K128" s="137">
        <v>56.39500000000001</v>
      </c>
      <c r="L128" s="34">
        <f t="shared" si="20"/>
        <v>-0.7863272727272728</v>
      </c>
      <c r="M128" s="67">
        <f t="shared" si="21"/>
        <v>1.3993788291354665</v>
      </c>
      <c r="N128" s="132">
        <v>3607</v>
      </c>
      <c r="O128" s="133">
        <v>3199</v>
      </c>
      <c r="P128" s="133">
        <v>3202.243</v>
      </c>
      <c r="Q128" s="34">
        <f t="shared" si="16"/>
        <v>-0.1131133906293319</v>
      </c>
      <c r="R128" s="67">
        <f t="shared" si="17"/>
        <v>0.0010137542982182612</v>
      </c>
    </row>
    <row r="129" spans="1:18" ht="12.75" customHeight="1">
      <c r="A129" s="18"/>
      <c r="B129" s="17"/>
      <c r="C129" s="94" t="s">
        <v>37</v>
      </c>
      <c r="D129" s="134">
        <v>29013.118</v>
      </c>
      <c r="E129" s="135">
        <v>29825.235</v>
      </c>
      <c r="F129" s="135">
        <v>28984.459000000003</v>
      </c>
      <c r="G129" s="35">
        <f t="shared" si="18"/>
        <v>0.027991372730087116</v>
      </c>
      <c r="H129" s="68">
        <f t="shared" si="19"/>
        <v>-0.028190088024452997</v>
      </c>
      <c r="I129" s="138">
        <v>56716.215</v>
      </c>
      <c r="J129" s="139">
        <v>56338.15</v>
      </c>
      <c r="K129" s="139">
        <v>57680.34200000001</v>
      </c>
      <c r="L129" s="35">
        <f t="shared" si="20"/>
        <v>-0.0066659067428952445</v>
      </c>
      <c r="M129" s="68">
        <f t="shared" si="21"/>
        <v>0.023823856480910566</v>
      </c>
      <c r="N129" s="134">
        <v>270480</v>
      </c>
      <c r="O129" s="135">
        <v>271730</v>
      </c>
      <c r="P129" s="135">
        <v>264679.904</v>
      </c>
      <c r="Q129" s="35">
        <f t="shared" si="16"/>
        <v>0.004621413782904371</v>
      </c>
      <c r="R129" s="68">
        <f t="shared" si="17"/>
        <v>-0.025945225039561426</v>
      </c>
    </row>
    <row r="130" spans="1:18" s="19" customFormat="1" ht="12.75" customHeight="1">
      <c r="A130" s="17"/>
      <c r="B130" s="17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spans="2:18" ht="12.75" customHeight="1">
      <c r="B131" s="17"/>
      <c r="C131" s="98"/>
      <c r="D131" s="197" t="s">
        <v>38</v>
      </c>
      <c r="E131" s="198"/>
      <c r="F131" s="198"/>
      <c r="G131" s="198"/>
      <c r="H131" s="198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</row>
    <row r="132" spans="2:18" ht="12.75" customHeight="1">
      <c r="B132" s="17"/>
      <c r="C132" s="86"/>
      <c r="D132" s="195" t="s">
        <v>6</v>
      </c>
      <c r="E132" s="196"/>
      <c r="F132" s="196"/>
      <c r="G132" s="196"/>
      <c r="H132" s="196"/>
      <c r="I132" s="195" t="s">
        <v>7</v>
      </c>
      <c r="J132" s="196"/>
      <c r="K132" s="196"/>
      <c r="L132" s="196"/>
      <c r="M132" s="196"/>
      <c r="N132" s="195" t="s">
        <v>8</v>
      </c>
      <c r="O132" s="196"/>
      <c r="P132" s="196"/>
      <c r="Q132" s="196"/>
      <c r="R132" s="196"/>
    </row>
    <row r="133" spans="2:18" ht="12.75" customHeight="1">
      <c r="B133" s="17"/>
      <c r="C133" s="88"/>
      <c r="D133" s="79">
        <v>2017</v>
      </c>
      <c r="E133" s="80">
        <v>2018</v>
      </c>
      <c r="F133" s="80">
        <v>2019</v>
      </c>
      <c r="G133" s="111"/>
      <c r="H133" s="89"/>
      <c r="I133" s="79">
        <v>2017</v>
      </c>
      <c r="J133" s="80">
        <v>2018</v>
      </c>
      <c r="K133" s="80">
        <v>2019</v>
      </c>
      <c r="L133" s="111"/>
      <c r="M133" s="89"/>
      <c r="N133" s="79">
        <v>2017</v>
      </c>
      <c r="O133" s="80">
        <v>2018</v>
      </c>
      <c r="P133" s="80">
        <v>2019</v>
      </c>
      <c r="Q133" s="111"/>
      <c r="R133" s="89"/>
    </row>
    <row r="134" spans="2:18" ht="12.75" customHeight="1">
      <c r="B134" s="17"/>
      <c r="C134" s="90" t="s">
        <v>32</v>
      </c>
      <c r="D134" s="95">
        <f>D118/D116*100</f>
        <v>72.28138883332458</v>
      </c>
      <c r="E134" s="83">
        <f>E118/E116*100</f>
        <v>68.44257654224519</v>
      </c>
      <c r="F134" s="83">
        <f>F118/F116*100</f>
        <v>63.65229641947596</v>
      </c>
      <c r="G134" s="112"/>
      <c r="H134" s="113"/>
      <c r="I134" s="95">
        <f>I118/I116*100</f>
        <v>73.18111380063912</v>
      </c>
      <c r="J134" s="83">
        <f>J118/J116*100</f>
        <v>69.76586812136351</v>
      </c>
      <c r="K134" s="83">
        <f>K118/K116*100</f>
        <v>67.96810972422875</v>
      </c>
      <c r="L134" s="112"/>
      <c r="M134" s="113"/>
      <c r="N134" s="95">
        <f>N118/N116*100</f>
        <v>47.89595270989514</v>
      </c>
      <c r="O134" s="83">
        <f>O118/O116*100</f>
        <v>42.6286922869911</v>
      </c>
      <c r="P134" s="83">
        <f>P118/P116*100</f>
        <v>42.09739787501656</v>
      </c>
      <c r="Q134" s="112"/>
      <c r="R134" s="113"/>
    </row>
    <row r="135" spans="2:18" ht="12.75" customHeight="1">
      <c r="B135" s="17"/>
      <c r="C135" s="92" t="s">
        <v>33</v>
      </c>
      <c r="D135" s="96">
        <f>D119/D116*100</f>
        <v>0</v>
      </c>
      <c r="E135" s="57">
        <f>E119/E116*100</f>
        <v>0</v>
      </c>
      <c r="F135" s="57">
        <f>F119/F116*100</f>
        <v>0</v>
      </c>
      <c r="G135" s="114"/>
      <c r="H135" s="115"/>
      <c r="I135" s="96">
        <f>I119/I116*100</f>
        <v>0</v>
      </c>
      <c r="J135" s="57">
        <f>J119/J116*100</f>
        <v>0</v>
      </c>
      <c r="K135" s="57">
        <f>K119/K116*100</f>
        <v>0</v>
      </c>
      <c r="L135" s="114"/>
      <c r="M135" s="115"/>
      <c r="N135" s="96">
        <f>N119/N116*100</f>
        <v>20.964977842200227</v>
      </c>
      <c r="O135" s="57">
        <f>O119/O116*100</f>
        <v>20.177616392560278</v>
      </c>
      <c r="P135" s="57">
        <f>P119/P116*100</f>
        <v>21.387029755924054</v>
      </c>
      <c r="Q135" s="114"/>
      <c r="R135" s="115"/>
    </row>
    <row r="136" spans="2:18" ht="12.75" customHeight="1">
      <c r="B136" s="17"/>
      <c r="C136" s="92" t="s">
        <v>41</v>
      </c>
      <c r="D136" s="96">
        <f>D120/D116*100</f>
        <v>2.9436931142808556</v>
      </c>
      <c r="E136" s="57">
        <f>E120/E116*100</f>
        <v>3.037589485419733</v>
      </c>
      <c r="F136" s="57">
        <f>F120/F116*100</f>
        <v>3.883081476582028</v>
      </c>
      <c r="G136" s="114"/>
      <c r="H136" s="115"/>
      <c r="I136" s="96">
        <f>I120/I116*100</f>
        <v>7.983915148713022</v>
      </c>
      <c r="J136" s="57">
        <f>J120/J116*100</f>
        <v>10.086019282858235</v>
      </c>
      <c r="K136" s="57">
        <f>K120/K116*100</f>
        <v>8.477246111140623</v>
      </c>
      <c r="L136" s="114"/>
      <c r="M136" s="115"/>
      <c r="N136" s="96">
        <f>N120/N116*100</f>
        <v>7.816758393163167</v>
      </c>
      <c r="O136" s="57">
        <f>O120/O116*100</f>
        <v>13.709741610979922</v>
      </c>
      <c r="P136" s="57">
        <f>P120/P116*100</f>
        <v>10.09990229784158</v>
      </c>
      <c r="Q136" s="114"/>
      <c r="R136" s="115"/>
    </row>
    <row r="137" spans="2:18" ht="12.75" customHeight="1">
      <c r="B137" s="17"/>
      <c r="C137" s="92" t="s">
        <v>42</v>
      </c>
      <c r="D137" s="96">
        <f>D122/D116*100</f>
        <v>24.7390227197416</v>
      </c>
      <c r="E137" s="57">
        <f>E122/E116*100</f>
        <v>28.464958378265415</v>
      </c>
      <c r="F137" s="57">
        <f>F122/F116*100</f>
        <v>32.46463250372529</v>
      </c>
      <c r="G137" s="114"/>
      <c r="H137" s="115"/>
      <c r="I137" s="96">
        <f>I122/I116*100</f>
        <v>10.944994896639532</v>
      </c>
      <c r="J137" s="57">
        <f>J122/J116*100</f>
        <v>12.579471537759604</v>
      </c>
      <c r="K137" s="57">
        <f>K122/K116*100</f>
        <v>15.228821499794309</v>
      </c>
      <c r="L137" s="114"/>
      <c r="M137" s="115"/>
      <c r="N137" s="96">
        <f>N122/N116*100</f>
        <v>18.092013377724427</v>
      </c>
      <c r="O137" s="57">
        <f>O122/O116*100</f>
        <v>18.820666573171057</v>
      </c>
      <c r="P137" s="57">
        <f>P122/P116*100</f>
        <v>20.92733823104055</v>
      </c>
      <c r="Q137" s="114"/>
      <c r="R137" s="115"/>
    </row>
    <row r="138" spans="1:18" ht="12.75" customHeight="1">
      <c r="A138" s="18"/>
      <c r="B138" s="17"/>
      <c r="C138" s="92" t="s">
        <v>39</v>
      </c>
      <c r="D138" s="96">
        <f>D123/D116*100</f>
        <v>0.0358953326529582</v>
      </c>
      <c r="E138" s="57">
        <f>E123/E116*100</f>
        <v>0.05487559406965358</v>
      </c>
      <c r="F138" s="57">
        <f>F123/F116*100</f>
        <v>0</v>
      </c>
      <c r="G138" s="114"/>
      <c r="H138" s="115"/>
      <c r="I138" s="96">
        <f>I123/I116*100</f>
        <v>7.88997615400832</v>
      </c>
      <c r="J138" s="57">
        <f>J123/J116*100</f>
        <v>7.568641058018651</v>
      </c>
      <c r="K138" s="57">
        <f>K123/K116*100</f>
        <v>8.288177084541882</v>
      </c>
      <c r="L138" s="114"/>
      <c r="M138" s="115"/>
      <c r="N138" s="96">
        <f>N123/N116*100</f>
        <v>5.200854604066164</v>
      </c>
      <c r="O138" s="57">
        <f>O123/O116*100</f>
        <v>4.633339271568111</v>
      </c>
      <c r="P138" s="57">
        <f>P123/P116*100</f>
        <v>5.488334521965922</v>
      </c>
      <c r="Q138" s="114"/>
      <c r="R138" s="115"/>
    </row>
    <row r="139" spans="1:18" ht="12.75" customHeight="1">
      <c r="A139" s="23"/>
      <c r="B139" s="17"/>
      <c r="C139" s="92" t="s">
        <v>40</v>
      </c>
      <c r="D139" s="96">
        <f>D124/D116*100</f>
        <v>0</v>
      </c>
      <c r="E139" s="57">
        <f>E124/E116*100</f>
        <v>0</v>
      </c>
      <c r="F139" s="57">
        <f>F124/F116*100</f>
        <v>0</v>
      </c>
      <c r="G139" s="114"/>
      <c r="H139" s="115"/>
      <c r="I139" s="96">
        <f>I124/I116*100</f>
        <v>0</v>
      </c>
      <c r="J139" s="57">
        <f>J124/J116*100</f>
        <v>0</v>
      </c>
      <c r="K139" s="57">
        <f>K124/K116*100</f>
        <v>0</v>
      </c>
      <c r="L139" s="114"/>
      <c r="M139" s="115"/>
      <c r="N139" s="96">
        <f>N124/N116*100</f>
        <v>0</v>
      </c>
      <c r="O139" s="57">
        <f>O124/O116*100</f>
        <v>0</v>
      </c>
      <c r="P139" s="57">
        <f>P124/P116*100</f>
        <v>0</v>
      </c>
      <c r="Q139" s="114"/>
      <c r="R139" s="115"/>
    </row>
    <row r="140" spans="1:18" ht="12.75" customHeight="1">
      <c r="A140" s="18"/>
      <c r="B140" s="17"/>
      <c r="C140" s="94" t="s">
        <v>43</v>
      </c>
      <c r="D140" s="97">
        <f>D125/D116*100</f>
        <v>0</v>
      </c>
      <c r="E140" s="58">
        <f>E125/E116*100</f>
        <v>0</v>
      </c>
      <c r="F140" s="59">
        <f>F125/F116*100</f>
        <v>0</v>
      </c>
      <c r="G140" s="116"/>
      <c r="H140" s="117"/>
      <c r="I140" s="97">
        <f>I125/I116*100</f>
        <v>0</v>
      </c>
      <c r="J140" s="58">
        <f>J125/J116*100</f>
        <v>0</v>
      </c>
      <c r="K140" s="59">
        <f>K125/K116*100</f>
        <v>0.03764976499654438</v>
      </c>
      <c r="L140" s="116"/>
      <c r="M140" s="117"/>
      <c r="N140" s="97">
        <f>N125/N116*100</f>
        <v>0.029443072950875362</v>
      </c>
      <c r="O140" s="58">
        <f>O125/O116*100</f>
        <v>0.029943864729538673</v>
      </c>
      <c r="P140" s="59">
        <f>P125/P116*100</f>
        <v>0</v>
      </c>
      <c r="Q140" s="116"/>
      <c r="R140" s="117"/>
    </row>
    <row r="141" spans="1:13" ht="15" customHeight="1">
      <c r="A141" s="18"/>
      <c r="B141" s="17"/>
      <c r="C141" s="27" t="s">
        <v>59</v>
      </c>
      <c r="D141" s="20"/>
      <c r="E141" s="20"/>
      <c r="F141" s="20"/>
      <c r="G141" s="30"/>
      <c r="H141" s="30"/>
      <c r="I141" s="36"/>
      <c r="J141" s="36"/>
      <c r="K141" s="36"/>
      <c r="L141" s="30"/>
      <c r="M141" s="30"/>
    </row>
    <row r="142" spans="1:13" ht="15" customHeight="1">
      <c r="A142" s="18"/>
      <c r="B142" s="17"/>
      <c r="C142" s="27" t="s">
        <v>60</v>
      </c>
      <c r="D142" s="20"/>
      <c r="E142" s="20"/>
      <c r="F142" s="20"/>
      <c r="G142" s="30"/>
      <c r="H142" s="30"/>
      <c r="I142" s="36"/>
      <c r="J142" s="36"/>
      <c r="K142" s="36"/>
      <c r="L142" s="30"/>
      <c r="M142" s="30"/>
    </row>
    <row r="143" spans="1:13" ht="15" customHeight="1">
      <c r="A143" s="18"/>
      <c r="B143" s="17"/>
      <c r="C143" s="100" t="s">
        <v>81</v>
      </c>
      <c r="D143" s="20"/>
      <c r="E143" s="20"/>
      <c r="F143" s="20"/>
      <c r="G143" s="30"/>
      <c r="H143" s="30"/>
      <c r="I143" s="36"/>
      <c r="J143" s="36"/>
      <c r="K143" s="36"/>
      <c r="L143" s="30"/>
      <c r="M143" s="30"/>
    </row>
    <row r="144" spans="2:18" ht="13.5" customHeight="1">
      <c r="B144" s="17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 ht="12.75" customHeight="1">
      <c r="A145" s="18"/>
      <c r="B145" s="17"/>
      <c r="C145" s="101" t="s">
        <v>91</v>
      </c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1:18" ht="12.75" customHeight="1">
      <c r="A146" s="18"/>
      <c r="B146" s="17"/>
      <c r="C146" s="102" t="s">
        <v>55</v>
      </c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</row>
    <row r="147" spans="1:18" ht="12.75" customHeight="1">
      <c r="A147" s="18"/>
      <c r="B147" s="17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1:18" ht="12.75" customHeight="1">
      <c r="A148" s="18"/>
      <c r="B148" s="21"/>
      <c r="C148" s="87"/>
      <c r="D148" s="193" t="s">
        <v>9</v>
      </c>
      <c r="E148" s="194"/>
      <c r="F148" s="194"/>
      <c r="G148" s="194"/>
      <c r="H148" s="194"/>
      <c r="I148" s="193" t="s">
        <v>28</v>
      </c>
      <c r="J148" s="194"/>
      <c r="K148" s="194"/>
      <c r="L148" s="194"/>
      <c r="M148" s="194"/>
      <c r="N148" s="193" t="s">
        <v>10</v>
      </c>
      <c r="O148" s="194"/>
      <c r="P148" s="194"/>
      <c r="Q148" s="194"/>
      <c r="R148" s="194"/>
    </row>
    <row r="149" spans="1:18" ht="12.75" customHeight="1">
      <c r="A149" s="18"/>
      <c r="B149" s="17"/>
      <c r="C149" s="88"/>
      <c r="D149" s="79">
        <v>2017</v>
      </c>
      <c r="E149" s="80">
        <v>2018</v>
      </c>
      <c r="F149" s="80">
        <v>2019</v>
      </c>
      <c r="G149" s="81" t="s">
        <v>58</v>
      </c>
      <c r="H149" s="82" t="s">
        <v>79</v>
      </c>
      <c r="I149" s="79">
        <v>2017</v>
      </c>
      <c r="J149" s="80">
        <v>2018</v>
      </c>
      <c r="K149" s="80">
        <v>2019</v>
      </c>
      <c r="L149" s="81" t="s">
        <v>58</v>
      </c>
      <c r="M149" s="82" t="s">
        <v>79</v>
      </c>
      <c r="N149" s="79">
        <v>2017</v>
      </c>
      <c r="O149" s="80">
        <v>2018</v>
      </c>
      <c r="P149" s="80">
        <v>2019</v>
      </c>
      <c r="Q149" s="81" t="s">
        <v>58</v>
      </c>
      <c r="R149" s="89" t="s">
        <v>79</v>
      </c>
    </row>
    <row r="150" spans="1:18" ht="12.75" customHeight="1">
      <c r="A150" s="18"/>
      <c r="B150" s="17"/>
      <c r="C150" s="90" t="s">
        <v>30</v>
      </c>
      <c r="D150" s="130">
        <v>538092.928</v>
      </c>
      <c r="E150" s="131">
        <v>558087.277</v>
      </c>
      <c r="F150" s="131">
        <v>543007.911</v>
      </c>
      <c r="G150" s="65">
        <f>E150/D150-1</f>
        <v>0.037157799256562596</v>
      </c>
      <c r="H150" s="66">
        <f>F150/E150-1</f>
        <v>-0.027019727238827618</v>
      </c>
      <c r="I150" s="130">
        <v>11522.9</v>
      </c>
      <c r="J150" s="131">
        <v>13181.6</v>
      </c>
      <c r="K150" s="131">
        <v>12269.844000000001</v>
      </c>
      <c r="L150" s="65">
        <f>J150/I150-1</f>
        <v>0.1439481380555243</v>
      </c>
      <c r="M150" s="66">
        <f>K150/J150-1</f>
        <v>-0.0691688414153061</v>
      </c>
      <c r="N150" s="130">
        <v>285265.649</v>
      </c>
      <c r="O150" s="131">
        <v>279844.619</v>
      </c>
      <c r="P150" s="131">
        <v>283846</v>
      </c>
      <c r="Q150" s="65">
        <f>O150/N150-1</f>
        <v>-0.019003444750545384</v>
      </c>
      <c r="R150" s="66">
        <f>P150/O150-1</f>
        <v>0.01429858117086047</v>
      </c>
    </row>
    <row r="151" spans="1:18" ht="12.75" customHeight="1">
      <c r="A151" s="18"/>
      <c r="B151" s="21"/>
      <c r="C151" s="91" t="s">
        <v>31</v>
      </c>
      <c r="D151" s="132"/>
      <c r="E151" s="133"/>
      <c r="F151" s="133"/>
      <c r="G151" s="34"/>
      <c r="H151" s="67"/>
      <c r="I151" s="132"/>
      <c r="J151" s="133"/>
      <c r="K151" s="133"/>
      <c r="L151" s="34"/>
      <c r="M151" s="67"/>
      <c r="N151" s="132"/>
      <c r="O151" s="133"/>
      <c r="P151" s="133"/>
      <c r="Q151" s="34"/>
      <c r="R151" s="67"/>
    </row>
    <row r="152" spans="1:18" ht="12.75" customHeight="1">
      <c r="A152" s="18"/>
      <c r="B152" s="17"/>
      <c r="C152" s="92" t="s">
        <v>32</v>
      </c>
      <c r="D152" s="132">
        <v>68998.303</v>
      </c>
      <c r="E152" s="133">
        <v>54811.969</v>
      </c>
      <c r="F152" s="133">
        <v>57164.04</v>
      </c>
      <c r="G152" s="34">
        <f>E152/D152-1</f>
        <v>-0.20560410014721675</v>
      </c>
      <c r="H152" s="67">
        <f>F152/E152-1</f>
        <v>0.04291163121689734</v>
      </c>
      <c r="I152" s="132">
        <v>4808</v>
      </c>
      <c r="J152" s="133">
        <v>4078.6</v>
      </c>
      <c r="K152" s="133">
        <v>4820.186</v>
      </c>
      <c r="L152" s="34">
        <f>J152/I152-1</f>
        <v>-0.15170549084858576</v>
      </c>
      <c r="M152" s="67">
        <f>K152/J152-1</f>
        <v>0.18182366498308244</v>
      </c>
      <c r="N152" s="132">
        <v>199722.444</v>
      </c>
      <c r="O152" s="133">
        <v>183803.153</v>
      </c>
      <c r="P152" s="133">
        <v>186811</v>
      </c>
      <c r="Q152" s="34">
        <f>O152/N152-1</f>
        <v>-0.07970707087882423</v>
      </c>
      <c r="R152" s="67">
        <f>P152/O152-1</f>
        <v>0.01636450164704195</v>
      </c>
    </row>
    <row r="153" spans="1:18" ht="12.75" customHeight="1">
      <c r="A153" s="18"/>
      <c r="B153" s="17"/>
      <c r="C153" s="93" t="s">
        <v>33</v>
      </c>
      <c r="D153" s="132">
        <v>379093.955</v>
      </c>
      <c r="E153" s="133">
        <v>393134.327</v>
      </c>
      <c r="F153" s="133">
        <v>379463.7480000001</v>
      </c>
      <c r="G153" s="34">
        <f aca="true" t="shared" si="22" ref="G153:G163">E153/D153-1</f>
        <v>0.03703665493690078</v>
      </c>
      <c r="H153" s="67">
        <f aca="true" t="shared" si="23" ref="H153:H163">F153/E153-1</f>
        <v>-0.034773302815655494</v>
      </c>
      <c r="I153" s="132">
        <v>0</v>
      </c>
      <c r="J153" s="133">
        <v>0</v>
      </c>
      <c r="K153" s="133">
        <v>0</v>
      </c>
      <c r="L153" s="34"/>
      <c r="M153" s="67"/>
      <c r="N153" s="132">
        <v>0</v>
      </c>
      <c r="O153" s="133">
        <v>0</v>
      </c>
      <c r="P153" s="133">
        <v>0</v>
      </c>
      <c r="Q153" s="34"/>
      <c r="R153" s="67"/>
    </row>
    <row r="154" spans="1:18" ht="12.75" customHeight="1">
      <c r="A154" s="18"/>
      <c r="B154" s="17"/>
      <c r="C154" s="92" t="s">
        <v>41</v>
      </c>
      <c r="D154" s="132">
        <v>54459.636</v>
      </c>
      <c r="E154" s="133">
        <v>69725.591</v>
      </c>
      <c r="F154" s="133">
        <v>61043.53900000001</v>
      </c>
      <c r="G154" s="34">
        <f t="shared" si="22"/>
        <v>0.28031687541943917</v>
      </c>
      <c r="H154" s="67">
        <f t="shared" si="23"/>
        <v>-0.12451743865462528</v>
      </c>
      <c r="I154" s="132">
        <v>5437.8</v>
      </c>
      <c r="J154" s="133">
        <v>7697.1</v>
      </c>
      <c r="K154" s="133">
        <v>5846.3730000000005</v>
      </c>
      <c r="L154" s="34">
        <f aca="true" t="shared" si="24" ref="L154:L163">J154/I154-1</f>
        <v>0.4154805252124021</v>
      </c>
      <c r="M154" s="67">
        <f aca="true" t="shared" si="25" ref="M154:M163">K154/J154-1</f>
        <v>-0.24044471294383596</v>
      </c>
      <c r="N154" s="132">
        <v>37556.721</v>
      </c>
      <c r="O154" s="133">
        <v>49929.004</v>
      </c>
      <c r="P154" s="133">
        <v>46959</v>
      </c>
      <c r="Q154" s="34">
        <f aca="true" t="shared" si="26" ref="Q154:Q163">O154/N154-1</f>
        <v>0.32942926513739046</v>
      </c>
      <c r="R154" s="67">
        <f aca="true" t="shared" si="27" ref="R154:R163">P154/O154-1</f>
        <v>-0.059484543292712244</v>
      </c>
    </row>
    <row r="155" spans="1:18" ht="12.75" customHeight="1">
      <c r="A155" s="18"/>
      <c r="B155" s="17"/>
      <c r="C155" s="91" t="s">
        <v>57</v>
      </c>
      <c r="D155" s="132">
        <v>5070.779</v>
      </c>
      <c r="E155" s="133">
        <v>5240.59</v>
      </c>
      <c r="F155" s="133">
        <v>7980.22</v>
      </c>
      <c r="G155" s="34">
        <f t="shared" si="22"/>
        <v>0.0334881484679177</v>
      </c>
      <c r="H155" s="67">
        <f t="shared" si="23"/>
        <v>0.5227712910187594</v>
      </c>
      <c r="I155" s="132">
        <v>200.3</v>
      </c>
      <c r="J155" s="133">
        <v>84</v>
      </c>
      <c r="K155" s="133">
        <v>632.5109999999999</v>
      </c>
      <c r="L155" s="34">
        <f t="shared" si="24"/>
        <v>-0.5806290564153769</v>
      </c>
      <c r="M155" s="67">
        <f t="shared" si="25"/>
        <v>6.529892857142856</v>
      </c>
      <c r="N155" s="132">
        <v>1825.96</v>
      </c>
      <c r="O155" s="133">
        <v>1716.337</v>
      </c>
      <c r="P155" s="133">
        <v>1769</v>
      </c>
      <c r="Q155" s="34">
        <f t="shared" si="26"/>
        <v>-0.06003581677583303</v>
      </c>
      <c r="R155" s="67">
        <f t="shared" si="27"/>
        <v>0.030683368126422694</v>
      </c>
    </row>
    <row r="156" spans="1:18" ht="12.75" customHeight="1">
      <c r="A156" s="18"/>
      <c r="B156" s="17"/>
      <c r="C156" s="92" t="s">
        <v>42</v>
      </c>
      <c r="D156" s="132">
        <v>24609.437</v>
      </c>
      <c r="E156" s="133">
        <v>28599.041</v>
      </c>
      <c r="F156" s="133">
        <v>34179.998</v>
      </c>
      <c r="G156" s="34">
        <f t="shared" si="22"/>
        <v>0.16211683347327277</v>
      </c>
      <c r="H156" s="67">
        <f t="shared" si="23"/>
        <v>0.19514490013843466</v>
      </c>
      <c r="I156" s="132">
        <v>1198.4</v>
      </c>
      <c r="J156" s="133">
        <v>1329.6</v>
      </c>
      <c r="K156" s="133">
        <v>1455.7740000000001</v>
      </c>
      <c r="L156" s="34">
        <f t="shared" si="24"/>
        <v>0.10947930574098774</v>
      </c>
      <c r="M156" s="67">
        <f t="shared" si="25"/>
        <v>0.09489620938628174</v>
      </c>
      <c r="N156" s="132">
        <v>17565.332</v>
      </c>
      <c r="O156" s="133">
        <v>17556.808</v>
      </c>
      <c r="P156" s="133">
        <v>20063</v>
      </c>
      <c r="Q156" s="34">
        <f t="shared" si="26"/>
        <v>-0.00048527406142950813</v>
      </c>
      <c r="R156" s="67">
        <f t="shared" si="27"/>
        <v>0.1427475882859799</v>
      </c>
    </row>
    <row r="157" spans="1:18" ht="12.75" customHeight="1">
      <c r="A157" s="18"/>
      <c r="B157" s="17"/>
      <c r="C157" s="92" t="s">
        <v>39</v>
      </c>
      <c r="D157" s="132">
        <v>9584.882</v>
      </c>
      <c r="E157" s="133">
        <v>10568.737</v>
      </c>
      <c r="F157" s="133">
        <v>11044.391</v>
      </c>
      <c r="G157" s="34">
        <f t="shared" si="22"/>
        <v>0.10264654275347351</v>
      </c>
      <c r="H157" s="67">
        <f t="shared" si="23"/>
        <v>0.045005756127719065</v>
      </c>
      <c r="I157" s="132">
        <v>78.7</v>
      </c>
      <c r="J157" s="133">
        <v>74.9</v>
      </c>
      <c r="K157" s="133">
        <v>72.433</v>
      </c>
      <c r="L157" s="34">
        <f t="shared" si="24"/>
        <v>-0.04828462515883092</v>
      </c>
      <c r="M157" s="67">
        <f t="shared" si="25"/>
        <v>-0.03293724966622158</v>
      </c>
      <c r="N157" s="132">
        <v>24016.821</v>
      </c>
      <c r="O157" s="133">
        <v>22265.364</v>
      </c>
      <c r="P157" s="133">
        <v>24326</v>
      </c>
      <c r="Q157" s="34">
        <f t="shared" si="26"/>
        <v>-0.07292626280555614</v>
      </c>
      <c r="R157" s="67">
        <f t="shared" si="27"/>
        <v>0.0925489473246428</v>
      </c>
    </row>
    <row r="158" spans="1:18" ht="12.75" customHeight="1">
      <c r="A158" s="18"/>
      <c r="B158" s="17"/>
      <c r="C158" s="92" t="s">
        <v>40</v>
      </c>
      <c r="D158" s="132">
        <v>119.937</v>
      </c>
      <c r="E158" s="133">
        <v>116.875</v>
      </c>
      <c r="F158" s="133">
        <v>112.19999999999997</v>
      </c>
      <c r="G158" s="34">
        <f t="shared" si="22"/>
        <v>-0.02553006995339213</v>
      </c>
      <c r="H158" s="67">
        <f t="shared" si="23"/>
        <v>-0.04000000000000026</v>
      </c>
      <c r="I158" s="132">
        <v>0</v>
      </c>
      <c r="J158" s="133">
        <v>1.4</v>
      </c>
      <c r="K158" s="133">
        <v>75.078</v>
      </c>
      <c r="L158" s="34"/>
      <c r="M158" s="67"/>
      <c r="N158" s="132">
        <v>5821.46</v>
      </c>
      <c r="O158" s="133">
        <v>5757.323</v>
      </c>
      <c r="P158" s="133">
        <v>5687</v>
      </c>
      <c r="Q158" s="34">
        <f t="shared" si="26"/>
        <v>-0.011017339292892059</v>
      </c>
      <c r="R158" s="67">
        <f t="shared" si="27"/>
        <v>-0.012214530954751113</v>
      </c>
    </row>
    <row r="159" spans="1:18" ht="12.75" customHeight="1">
      <c r="A159" s="18"/>
      <c r="B159" s="17"/>
      <c r="C159" s="92" t="s">
        <v>43</v>
      </c>
      <c r="D159" s="132">
        <v>711.462</v>
      </c>
      <c r="E159" s="133">
        <v>656.685</v>
      </c>
      <c r="F159" s="133">
        <v>0</v>
      </c>
      <c r="G159" s="34">
        <f t="shared" si="22"/>
        <v>-0.0769921654283715</v>
      </c>
      <c r="H159" s="67">
        <f t="shared" si="23"/>
        <v>-1</v>
      </c>
      <c r="I159" s="132">
        <v>0</v>
      </c>
      <c r="J159" s="133">
        <v>0</v>
      </c>
      <c r="K159" s="133">
        <v>0</v>
      </c>
      <c r="L159" s="34"/>
      <c r="M159" s="67"/>
      <c r="N159" s="132">
        <v>582.871</v>
      </c>
      <c r="O159" s="133">
        <v>532.967</v>
      </c>
      <c r="P159" s="133">
        <v>0</v>
      </c>
      <c r="Q159" s="34">
        <f t="shared" si="26"/>
        <v>-0.08561757232732459</v>
      </c>
      <c r="R159" s="67">
        <f t="shared" si="27"/>
        <v>-1</v>
      </c>
    </row>
    <row r="160" spans="1:18" ht="12.75" customHeight="1">
      <c r="A160" s="18"/>
      <c r="B160" s="17"/>
      <c r="C160" s="92" t="s">
        <v>34</v>
      </c>
      <c r="D160" s="132">
        <v>21119.18</v>
      </c>
      <c r="E160" s="133">
        <v>13561.825</v>
      </c>
      <c r="F160" s="133">
        <v>14856.857</v>
      </c>
      <c r="G160" s="34">
        <f t="shared" si="22"/>
        <v>-0.35784320224554167</v>
      </c>
      <c r="H160" s="67">
        <f t="shared" si="23"/>
        <v>0.09549098296136393</v>
      </c>
      <c r="I160" s="132">
        <v>12157.9</v>
      </c>
      <c r="J160" s="133">
        <v>12693.4</v>
      </c>
      <c r="K160" s="133">
        <v>11399.667</v>
      </c>
      <c r="L160" s="34">
        <f t="shared" si="24"/>
        <v>0.04404543547816653</v>
      </c>
      <c r="M160" s="67">
        <f t="shared" si="25"/>
        <v>-0.1019217073439741</v>
      </c>
      <c r="N160" s="132">
        <v>42894.881</v>
      </c>
      <c r="O160" s="133">
        <v>47170.204</v>
      </c>
      <c r="P160" s="133">
        <v>43986</v>
      </c>
      <c r="Q160" s="34">
        <f t="shared" si="26"/>
        <v>0.09966977178465641</v>
      </c>
      <c r="R160" s="67">
        <f t="shared" si="27"/>
        <v>-0.0675045628380152</v>
      </c>
    </row>
    <row r="161" spans="1:18" ht="12.75" customHeight="1">
      <c r="A161" s="23"/>
      <c r="B161" s="17"/>
      <c r="C161" s="92" t="s">
        <v>35</v>
      </c>
      <c r="D161" s="132">
        <v>61248.042</v>
      </c>
      <c r="E161" s="133">
        <v>76534.281</v>
      </c>
      <c r="F161" s="133">
        <v>72894.049</v>
      </c>
      <c r="G161" s="34">
        <f t="shared" si="22"/>
        <v>0.24957922736534166</v>
      </c>
      <c r="H161" s="67">
        <f t="shared" si="23"/>
        <v>-0.04756341801917496</v>
      </c>
      <c r="I161" s="132">
        <v>5204.2</v>
      </c>
      <c r="J161" s="133">
        <v>7305.8</v>
      </c>
      <c r="K161" s="133">
        <v>5259.192</v>
      </c>
      <c r="L161" s="34">
        <f t="shared" si="24"/>
        <v>0.4038276776449792</v>
      </c>
      <c r="M161" s="67">
        <f t="shared" si="25"/>
        <v>-0.28013468750855486</v>
      </c>
      <c r="N161" s="132">
        <v>5134.231</v>
      </c>
      <c r="O161" s="133">
        <v>3271.415</v>
      </c>
      <c r="P161" s="133">
        <v>5821</v>
      </c>
      <c r="Q161" s="34">
        <f t="shared" si="26"/>
        <v>-0.362822786898369</v>
      </c>
      <c r="R161" s="67">
        <f t="shared" si="27"/>
        <v>0.7793523597586978</v>
      </c>
    </row>
    <row r="162" spans="1:18" ht="12.75" customHeight="1">
      <c r="A162" s="18"/>
      <c r="B162" s="17"/>
      <c r="C162" s="92" t="s">
        <v>36</v>
      </c>
      <c r="D162" s="132">
        <v>7104.3240000000005</v>
      </c>
      <c r="E162" s="133">
        <v>7331.312</v>
      </c>
      <c r="F162" s="133">
        <v>6327.022999999999</v>
      </c>
      <c r="G162" s="34">
        <f t="shared" si="22"/>
        <v>0.031950682429461086</v>
      </c>
      <c r="H162" s="67">
        <f t="shared" si="23"/>
        <v>-0.13698625839413203</v>
      </c>
      <c r="I162" s="136">
        <v>286.2</v>
      </c>
      <c r="J162" s="137">
        <v>120</v>
      </c>
      <c r="K162" s="137">
        <v>171.696</v>
      </c>
      <c r="L162" s="34">
        <f t="shared" si="24"/>
        <v>-0.5807127882599581</v>
      </c>
      <c r="M162" s="67">
        <f t="shared" si="25"/>
        <v>0.43080000000000007</v>
      </c>
      <c r="N162" s="132">
        <v>2478.162</v>
      </c>
      <c r="O162" s="133">
        <v>2312.279</v>
      </c>
      <c r="P162" s="133">
        <v>2412</v>
      </c>
      <c r="Q162" s="34">
        <f t="shared" si="26"/>
        <v>-0.066937916084582</v>
      </c>
      <c r="R162" s="67">
        <f t="shared" si="27"/>
        <v>0.04312671610995045</v>
      </c>
    </row>
    <row r="163" spans="1:18" ht="12.75" customHeight="1">
      <c r="A163" s="18"/>
      <c r="B163" s="17"/>
      <c r="C163" s="94" t="s">
        <v>37</v>
      </c>
      <c r="D163" s="134">
        <v>490859.74199999997</v>
      </c>
      <c r="E163" s="135">
        <v>487783.50899999996</v>
      </c>
      <c r="F163" s="135">
        <v>478643.69599999994</v>
      </c>
      <c r="G163" s="35">
        <f t="shared" si="22"/>
        <v>-0.0062670305522835035</v>
      </c>
      <c r="H163" s="68">
        <f t="shared" si="23"/>
        <v>-0.01873743747249157</v>
      </c>
      <c r="I163" s="134">
        <v>18190.399999999998</v>
      </c>
      <c r="J163" s="135">
        <v>18449.2</v>
      </c>
      <c r="K163" s="135">
        <v>18238.623</v>
      </c>
      <c r="L163" s="35">
        <f t="shared" si="24"/>
        <v>0.01422728472161161</v>
      </c>
      <c r="M163" s="68">
        <f t="shared" si="25"/>
        <v>-0.011413882444767265</v>
      </c>
      <c r="N163" s="134">
        <v>320548.137</v>
      </c>
      <c r="O163" s="135">
        <v>321431.129</v>
      </c>
      <c r="P163" s="135">
        <v>319599</v>
      </c>
      <c r="Q163" s="35">
        <f t="shared" si="26"/>
        <v>0.002754631514205297</v>
      </c>
      <c r="R163" s="68">
        <f t="shared" si="27"/>
        <v>-0.005699911535326119</v>
      </c>
    </row>
    <row r="164" spans="2:18" ht="12.75" customHeight="1">
      <c r="B164" s="17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</row>
    <row r="165" spans="2:18" ht="12.75" customHeight="1">
      <c r="B165" s="17"/>
      <c r="C165" s="98"/>
      <c r="D165" s="197" t="s">
        <v>38</v>
      </c>
      <c r="E165" s="198"/>
      <c r="F165" s="198"/>
      <c r="G165" s="198"/>
      <c r="H165" s="198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</row>
    <row r="166" spans="2:18" ht="12.75" customHeight="1">
      <c r="B166" s="17"/>
      <c r="C166" s="86"/>
      <c r="D166" s="195" t="s">
        <v>9</v>
      </c>
      <c r="E166" s="196"/>
      <c r="F166" s="196"/>
      <c r="G166" s="196"/>
      <c r="H166" s="196"/>
      <c r="I166" s="195" t="s">
        <v>28</v>
      </c>
      <c r="J166" s="196"/>
      <c r="K166" s="196"/>
      <c r="L166" s="196"/>
      <c r="M166" s="196"/>
      <c r="N166" s="195" t="s">
        <v>10</v>
      </c>
      <c r="O166" s="196"/>
      <c r="P166" s="196"/>
      <c r="Q166" s="196"/>
      <c r="R166" s="196"/>
    </row>
    <row r="167" spans="2:18" ht="12.75" customHeight="1">
      <c r="B167" s="17"/>
      <c r="C167" s="88"/>
      <c r="D167" s="79">
        <v>2017</v>
      </c>
      <c r="E167" s="80">
        <v>2018</v>
      </c>
      <c r="F167" s="80">
        <v>2019</v>
      </c>
      <c r="G167" s="111"/>
      <c r="H167" s="89"/>
      <c r="I167" s="79">
        <v>2017</v>
      </c>
      <c r="J167" s="80">
        <v>2018</v>
      </c>
      <c r="K167" s="80">
        <v>2019</v>
      </c>
      <c r="L167" s="111"/>
      <c r="M167" s="89"/>
      <c r="N167" s="79">
        <v>2017</v>
      </c>
      <c r="O167" s="80">
        <v>2018</v>
      </c>
      <c r="P167" s="80">
        <v>2019</v>
      </c>
      <c r="Q167" s="111"/>
      <c r="R167" s="89"/>
    </row>
    <row r="168" spans="2:18" ht="12.75" customHeight="1">
      <c r="B168" s="17"/>
      <c r="C168" s="90" t="s">
        <v>32</v>
      </c>
      <c r="D168" s="95">
        <f>D152/D150*100</f>
        <v>12.822748527183766</v>
      </c>
      <c r="E168" s="83">
        <f>E152/E150*100</f>
        <v>9.821397343914006</v>
      </c>
      <c r="F168" s="83">
        <f>F152/F150*100</f>
        <v>10.527294141024035</v>
      </c>
      <c r="G168" s="112"/>
      <c r="H168" s="113"/>
      <c r="I168" s="95">
        <f>I152/I150*100</f>
        <v>41.72560726900346</v>
      </c>
      <c r="J168" s="83">
        <f>J152/J150*100</f>
        <v>30.941615585361408</v>
      </c>
      <c r="K168" s="83">
        <f>K152/K150*100</f>
        <v>39.28481894309332</v>
      </c>
      <c r="L168" s="112"/>
      <c r="M168" s="113"/>
      <c r="N168" s="95">
        <f>N152/N150*100</f>
        <v>70.0127914805473</v>
      </c>
      <c r="O168" s="83">
        <f>O152/O150*100</f>
        <v>65.68043139682453</v>
      </c>
      <c r="P168" s="83">
        <f>P152/P150*100</f>
        <v>65.81420911339248</v>
      </c>
      <c r="Q168" s="112"/>
      <c r="R168" s="113"/>
    </row>
    <row r="169" spans="2:18" ht="12.75" customHeight="1">
      <c r="B169" s="17"/>
      <c r="C169" s="92" t="s">
        <v>33</v>
      </c>
      <c r="D169" s="96">
        <f>D153/D150*100</f>
        <v>70.45139143698243</v>
      </c>
      <c r="E169" s="57">
        <f>E153/E150*100</f>
        <v>70.44316242314193</v>
      </c>
      <c r="F169" s="57">
        <f>F153/F150*100</f>
        <v>69.8818084070234</v>
      </c>
      <c r="G169" s="114"/>
      <c r="H169" s="115"/>
      <c r="I169" s="96">
        <f>I153/I150*100</f>
        <v>0</v>
      </c>
      <c r="J169" s="57">
        <f>J153/J150*100</f>
        <v>0</v>
      </c>
      <c r="K169" s="57">
        <f>K153/K150*100</f>
        <v>0</v>
      </c>
      <c r="L169" s="114"/>
      <c r="M169" s="115"/>
      <c r="N169" s="96">
        <f>N153/N150*100</f>
        <v>0</v>
      </c>
      <c r="O169" s="57">
        <f>O153/O150*100</f>
        <v>0</v>
      </c>
      <c r="P169" s="57">
        <f>P153/P150*100</f>
        <v>0</v>
      </c>
      <c r="Q169" s="114"/>
      <c r="R169" s="115"/>
    </row>
    <row r="170" spans="1:18" ht="12.75" customHeight="1">
      <c r="A170" s="18"/>
      <c r="B170" s="17"/>
      <c r="C170" s="92" t="s">
        <v>41</v>
      </c>
      <c r="D170" s="96">
        <f>D154/D150*100</f>
        <v>10.12086075957497</v>
      </c>
      <c r="E170" s="57">
        <f>E154/E150*100</f>
        <v>12.493671487157016</v>
      </c>
      <c r="F170" s="57">
        <f>F154/F150*100</f>
        <v>11.241740269968188</v>
      </c>
      <c r="G170" s="114"/>
      <c r="H170" s="115"/>
      <c r="I170" s="96">
        <f>I154/I150*100</f>
        <v>47.1912452594399</v>
      </c>
      <c r="J170" s="57">
        <f>J154/J150*100</f>
        <v>58.3927596042969</v>
      </c>
      <c r="K170" s="57">
        <f>K154/K150*100</f>
        <v>47.64830750904412</v>
      </c>
      <c r="L170" s="114"/>
      <c r="M170" s="115"/>
      <c r="N170" s="96">
        <f>N154/N150*100</f>
        <v>13.16552523293823</v>
      </c>
      <c r="O170" s="57">
        <f>O154/O150*100</f>
        <v>17.84168806904949</v>
      </c>
      <c r="P170" s="57">
        <f>P154/P150*100</f>
        <v>16.543830105056966</v>
      </c>
      <c r="Q170" s="114"/>
      <c r="R170" s="115"/>
    </row>
    <row r="171" spans="1:18" ht="12.75" customHeight="1">
      <c r="A171" s="18"/>
      <c r="B171" s="17"/>
      <c r="C171" s="92" t="s">
        <v>42</v>
      </c>
      <c r="D171" s="96">
        <f>D156/D150*100</f>
        <v>4.5734548289770505</v>
      </c>
      <c r="E171" s="57">
        <f>E156/E150*100</f>
        <v>5.124474643775117</v>
      </c>
      <c r="F171" s="57">
        <f>F156/F150*100</f>
        <v>6.2945672259275804</v>
      </c>
      <c r="G171" s="114"/>
      <c r="H171" s="115"/>
      <c r="I171" s="96">
        <f>I156/I150*100</f>
        <v>10.400159682024492</v>
      </c>
      <c r="J171" s="57">
        <f>J156/J150*100</f>
        <v>10.086787643381683</v>
      </c>
      <c r="K171" s="57">
        <f>K156/K150*100</f>
        <v>11.8646496239072</v>
      </c>
      <c r="L171" s="114"/>
      <c r="M171" s="115"/>
      <c r="N171" s="96">
        <f>N156/N150*100</f>
        <v>6.157534936847584</v>
      </c>
      <c r="O171" s="57">
        <f>O156/O150*100</f>
        <v>6.273770088107359</v>
      </c>
      <c r="P171" s="57">
        <f>P156/P150*100</f>
        <v>7.068269413696158</v>
      </c>
      <c r="Q171" s="114"/>
      <c r="R171" s="115"/>
    </row>
    <row r="172" spans="1:18" ht="12.75" customHeight="1">
      <c r="A172" s="23"/>
      <c r="B172" s="17"/>
      <c r="C172" s="92" t="s">
        <v>39</v>
      </c>
      <c r="D172" s="96">
        <f>D157/D150*100</f>
        <v>1.7812689037979703</v>
      </c>
      <c r="E172" s="57">
        <f>E157/E150*100</f>
        <v>1.8937426878484456</v>
      </c>
      <c r="F172" s="57">
        <f>F157/F150*100</f>
        <v>2.0339281944641874</v>
      </c>
      <c r="G172" s="114"/>
      <c r="H172" s="115"/>
      <c r="I172" s="96">
        <f>I157/I150*100</f>
        <v>0.682987789532149</v>
      </c>
      <c r="J172" s="57">
        <f>J157/J150*100</f>
        <v>0.5682163015111975</v>
      </c>
      <c r="K172" s="57">
        <f>K157/K150*100</f>
        <v>0.5903335038326486</v>
      </c>
      <c r="L172" s="114"/>
      <c r="M172" s="115"/>
      <c r="N172" s="96">
        <f>N157/N150*100</f>
        <v>8.419107272183341</v>
      </c>
      <c r="O172" s="57">
        <f>O157/O150*100</f>
        <v>7.956330938062455</v>
      </c>
      <c r="P172" s="57">
        <f>P157/P150*100</f>
        <v>8.570140146417424</v>
      </c>
      <c r="Q172" s="114"/>
      <c r="R172" s="115"/>
    </row>
    <row r="173" spans="1:18" ht="12.75" customHeight="1">
      <c r="A173" s="18"/>
      <c r="B173" s="17"/>
      <c r="C173" s="92" t="s">
        <v>40</v>
      </c>
      <c r="D173" s="96">
        <f>D158/D150*100</f>
        <v>0.022289272681167815</v>
      </c>
      <c r="E173" s="57">
        <f>E158/E150*100</f>
        <v>0.020942064945157317</v>
      </c>
      <c r="F173" s="57">
        <f>F158/F150*100</f>
        <v>0.020662682389538885</v>
      </c>
      <c r="G173" s="114"/>
      <c r="H173" s="115"/>
      <c r="I173" s="96">
        <f>I158/I150*100</f>
        <v>0</v>
      </c>
      <c r="J173" s="57">
        <f>J158/J150*100</f>
        <v>0.010620865448807427</v>
      </c>
      <c r="K173" s="57">
        <f>K158/K150*100</f>
        <v>0.6118904201227008</v>
      </c>
      <c r="L173" s="114"/>
      <c r="M173" s="115"/>
      <c r="N173" s="96">
        <f>N158/N150*100</f>
        <v>2.0407153894649266</v>
      </c>
      <c r="O173" s="57">
        <f>O158/O150*100</f>
        <v>2.0573284634070452</v>
      </c>
      <c r="P173" s="57">
        <f>P158/P150*100</f>
        <v>2.003551221436976</v>
      </c>
      <c r="Q173" s="114"/>
      <c r="R173" s="115"/>
    </row>
    <row r="174" spans="1:18" ht="12.75" customHeight="1">
      <c r="A174" s="18"/>
      <c r="B174" s="17"/>
      <c r="C174" s="94" t="s">
        <v>43</v>
      </c>
      <c r="D174" s="97">
        <f>D159/D150*100</f>
        <v>0.13221916939967665</v>
      </c>
      <c r="E174" s="58">
        <f>E159/E150*100</f>
        <v>0.1176670795166685</v>
      </c>
      <c r="F174" s="59">
        <f>F159/F150*100</f>
        <v>0</v>
      </c>
      <c r="G174" s="116"/>
      <c r="H174" s="117"/>
      <c r="I174" s="97">
        <f>I159/I150*100</f>
        <v>0</v>
      </c>
      <c r="J174" s="58">
        <f>J159/J150*100</f>
        <v>0</v>
      </c>
      <c r="K174" s="59">
        <f>K159/K150*100</f>
        <v>0</v>
      </c>
      <c r="L174" s="116"/>
      <c r="M174" s="117"/>
      <c r="N174" s="97">
        <f>N159/N150*100</f>
        <v>0.20432568801860893</v>
      </c>
      <c r="O174" s="58">
        <f>O159/O150*100</f>
        <v>0.19045104454911815</v>
      </c>
      <c r="P174" s="59">
        <f>P159/P150*100</f>
        <v>0</v>
      </c>
      <c r="Q174" s="116"/>
      <c r="R174" s="117"/>
    </row>
    <row r="175" spans="1:13" ht="15" customHeight="1">
      <c r="A175" s="18"/>
      <c r="B175" s="17"/>
      <c r="C175" s="27" t="s">
        <v>59</v>
      </c>
      <c r="D175" s="20"/>
      <c r="E175" s="20"/>
      <c r="F175" s="20"/>
      <c r="G175" s="30"/>
      <c r="H175" s="30"/>
      <c r="I175" s="36"/>
      <c r="J175" s="36"/>
      <c r="K175" s="36"/>
      <c r="L175" s="30"/>
      <c r="M175" s="30"/>
    </row>
    <row r="176" spans="1:13" ht="15" customHeight="1">
      <c r="A176" s="18"/>
      <c r="B176" s="17"/>
      <c r="C176" s="27" t="s">
        <v>60</v>
      </c>
      <c r="D176" s="20"/>
      <c r="E176" s="20"/>
      <c r="F176" s="20"/>
      <c r="G176" s="30"/>
      <c r="H176" s="30"/>
      <c r="I176" s="36"/>
      <c r="J176" s="36"/>
      <c r="K176" s="36"/>
      <c r="L176" s="30"/>
      <c r="M176" s="30"/>
    </row>
    <row r="177" spans="1:13" ht="15" customHeight="1">
      <c r="A177" s="18"/>
      <c r="B177" s="17"/>
      <c r="C177" s="100" t="s">
        <v>81</v>
      </c>
      <c r="D177" s="20"/>
      <c r="E177" s="20"/>
      <c r="F177" s="20"/>
      <c r="G177" s="30"/>
      <c r="H177" s="30"/>
      <c r="I177" s="36"/>
      <c r="J177" s="36"/>
      <c r="K177" s="36"/>
      <c r="L177" s="30"/>
      <c r="M177" s="30"/>
    </row>
    <row r="178" spans="1:18" ht="12.75" customHeight="1">
      <c r="A178" s="18"/>
      <c r="B178" s="17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</row>
    <row r="179" spans="1:18" ht="15.6">
      <c r="A179" s="18"/>
      <c r="B179" s="17"/>
      <c r="C179" s="101" t="s">
        <v>90</v>
      </c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</row>
    <row r="180" spans="1:18" ht="12.75" customHeight="1">
      <c r="A180" s="18"/>
      <c r="B180" s="17"/>
      <c r="C180" s="102" t="s">
        <v>55</v>
      </c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1:18" ht="12.75" customHeight="1">
      <c r="A181" s="18"/>
      <c r="B181" s="21"/>
      <c r="C181" s="23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</row>
    <row r="182" spans="1:18" ht="12.75" customHeight="1">
      <c r="A182" s="18"/>
      <c r="B182" s="17"/>
      <c r="C182" s="87"/>
      <c r="D182" s="193" t="s">
        <v>11</v>
      </c>
      <c r="E182" s="194"/>
      <c r="F182" s="194"/>
      <c r="G182" s="194"/>
      <c r="H182" s="194"/>
      <c r="I182" s="193" t="s">
        <v>12</v>
      </c>
      <c r="J182" s="194"/>
      <c r="K182" s="194"/>
      <c r="L182" s="194"/>
      <c r="M182" s="194"/>
      <c r="N182" s="193" t="s">
        <v>13</v>
      </c>
      <c r="O182" s="194"/>
      <c r="P182" s="194"/>
      <c r="Q182" s="194"/>
      <c r="R182" s="194"/>
    </row>
    <row r="183" spans="1:18" ht="12.75" customHeight="1">
      <c r="A183" s="18"/>
      <c r="B183" s="17"/>
      <c r="C183" s="88"/>
      <c r="D183" s="79">
        <v>2017</v>
      </c>
      <c r="E183" s="80">
        <v>2018</v>
      </c>
      <c r="F183" s="80">
        <v>2019</v>
      </c>
      <c r="G183" s="81" t="s">
        <v>58</v>
      </c>
      <c r="H183" s="82" t="s">
        <v>79</v>
      </c>
      <c r="I183" s="79">
        <v>2017</v>
      </c>
      <c r="J183" s="80">
        <v>2018</v>
      </c>
      <c r="K183" s="80">
        <v>2019</v>
      </c>
      <c r="L183" s="81" t="s">
        <v>58</v>
      </c>
      <c r="M183" s="82" t="s">
        <v>79</v>
      </c>
      <c r="N183" s="79">
        <v>2017</v>
      </c>
      <c r="O183" s="80">
        <v>2018</v>
      </c>
      <c r="P183" s="80">
        <v>2019</v>
      </c>
      <c r="Q183" s="81" t="s">
        <v>58</v>
      </c>
      <c r="R183" s="89" t="s">
        <v>79</v>
      </c>
    </row>
    <row r="184" spans="1:18" ht="12.75" customHeight="1">
      <c r="A184" s="18"/>
      <c r="B184" s="21"/>
      <c r="C184" s="90" t="s">
        <v>30</v>
      </c>
      <c r="D184" s="130">
        <v>4778.28</v>
      </c>
      <c r="E184" s="131">
        <v>4827.281</v>
      </c>
      <c r="F184" s="131">
        <v>4882.917</v>
      </c>
      <c r="G184" s="65">
        <f>E184/D184-1</f>
        <v>0.01025494529412252</v>
      </c>
      <c r="H184" s="66">
        <f>F184/E184-1</f>
        <v>0.011525328647741917</v>
      </c>
      <c r="I184" s="130">
        <v>7024.859</v>
      </c>
      <c r="J184" s="131">
        <v>6203.231</v>
      </c>
      <c r="K184" s="131">
        <v>6178</v>
      </c>
      <c r="L184" s="65">
        <f>J184/I184-1</f>
        <v>-0.11696006994588792</v>
      </c>
      <c r="M184" s="66">
        <f>K184/J184-1</f>
        <v>-0.0040673964906352555</v>
      </c>
      <c r="N184" s="130">
        <v>3996.1</v>
      </c>
      <c r="O184" s="131">
        <v>3314.3</v>
      </c>
      <c r="P184" s="131">
        <v>3679.308</v>
      </c>
      <c r="Q184" s="65">
        <f>O184/N184-1</f>
        <v>-0.17061635094216854</v>
      </c>
      <c r="R184" s="66">
        <f>P184/O184-1</f>
        <v>0.11013124943426966</v>
      </c>
    </row>
    <row r="185" spans="1:18" ht="12.75" customHeight="1">
      <c r="A185" s="18"/>
      <c r="B185" s="17"/>
      <c r="C185" s="91" t="s">
        <v>31</v>
      </c>
      <c r="D185" s="132"/>
      <c r="E185" s="133"/>
      <c r="F185" s="133"/>
      <c r="G185" s="34"/>
      <c r="H185" s="67"/>
      <c r="I185" s="132"/>
      <c r="J185" s="133"/>
      <c r="K185" s="133"/>
      <c r="L185" s="34"/>
      <c r="M185" s="67"/>
      <c r="N185" s="132"/>
      <c r="O185" s="133"/>
      <c r="P185" s="133"/>
      <c r="Q185" s="34"/>
      <c r="R185" s="67"/>
    </row>
    <row r="186" spans="1:18" ht="12.75" customHeight="1">
      <c r="A186" s="18"/>
      <c r="B186" s="17"/>
      <c r="C186" s="92" t="s">
        <v>32</v>
      </c>
      <c r="D186" s="132">
        <v>4394.819</v>
      </c>
      <c r="E186" s="133">
        <v>4406.748</v>
      </c>
      <c r="F186" s="133">
        <v>4429.242</v>
      </c>
      <c r="G186" s="34">
        <f>E186/D186-1</f>
        <v>0.002714332490143301</v>
      </c>
      <c r="H186" s="67">
        <f>F186/E186-1</f>
        <v>0.005104444365777283</v>
      </c>
      <c r="I186" s="132">
        <v>2520.383</v>
      </c>
      <c r="J186" s="133">
        <v>3664.054</v>
      </c>
      <c r="K186" s="133">
        <v>3930</v>
      </c>
      <c r="L186" s="34">
        <f>J186/I186-1</f>
        <v>0.453768732767996</v>
      </c>
      <c r="M186" s="67">
        <f>K186/J186-1</f>
        <v>0.07258244556439397</v>
      </c>
      <c r="N186" s="132">
        <v>1165.3</v>
      </c>
      <c r="O186" s="133">
        <v>929.2</v>
      </c>
      <c r="P186" s="133">
        <v>984.8320000000001</v>
      </c>
      <c r="Q186" s="34">
        <f>O186/N186-1</f>
        <v>-0.20260877027374913</v>
      </c>
      <c r="R186" s="67">
        <f>P186/O186-1</f>
        <v>0.05987085665088254</v>
      </c>
    </row>
    <row r="187" spans="1:18" ht="12.75" customHeight="1">
      <c r="A187" s="18"/>
      <c r="B187" s="17"/>
      <c r="C187" s="93" t="s">
        <v>33</v>
      </c>
      <c r="D187" s="132">
        <v>0</v>
      </c>
      <c r="E187" s="133">
        <v>0</v>
      </c>
      <c r="F187" s="133">
        <v>0</v>
      </c>
      <c r="G187" s="34"/>
      <c r="H187" s="67"/>
      <c r="I187" s="132">
        <v>0</v>
      </c>
      <c r="J187" s="133">
        <v>0</v>
      </c>
      <c r="K187" s="133">
        <v>0</v>
      </c>
      <c r="L187" s="34"/>
      <c r="M187" s="67"/>
      <c r="N187" s="132">
        <v>0</v>
      </c>
      <c r="O187" s="133">
        <v>0</v>
      </c>
      <c r="P187" s="133">
        <v>0</v>
      </c>
      <c r="Q187" s="34"/>
      <c r="R187" s="67"/>
    </row>
    <row r="188" spans="1:18" ht="12.75" customHeight="1">
      <c r="A188" s="18"/>
      <c r="B188" s="17"/>
      <c r="C188" s="92" t="s">
        <v>41</v>
      </c>
      <c r="D188" s="132">
        <v>0</v>
      </c>
      <c r="E188" s="133">
        <v>0</v>
      </c>
      <c r="F188" s="133">
        <v>0</v>
      </c>
      <c r="G188" s="34"/>
      <c r="H188" s="67"/>
      <c r="I188" s="132">
        <v>4355.513</v>
      </c>
      <c r="J188" s="133">
        <v>2417.064</v>
      </c>
      <c r="K188" s="133">
        <v>2096</v>
      </c>
      <c r="L188" s="34">
        <f aca="true" t="shared" si="28" ref="L188:L197">J188/I188-1</f>
        <v>-0.445056414709358</v>
      </c>
      <c r="M188" s="67">
        <f aca="true" t="shared" si="29" ref="M188:M197">K188/J188-1</f>
        <v>-0.13283222951481632</v>
      </c>
      <c r="N188" s="132">
        <v>1164.6</v>
      </c>
      <c r="O188" s="133">
        <v>940.7</v>
      </c>
      <c r="P188" s="133">
        <v>925.112</v>
      </c>
      <c r="Q188" s="34">
        <f aca="true" t="shared" si="30" ref="Q188:Q197">O188/N188-1</f>
        <v>-0.19225485145114196</v>
      </c>
      <c r="R188" s="67">
        <f aca="true" t="shared" si="31" ref="R188:R197">P188/O188-1</f>
        <v>-0.01657063888593613</v>
      </c>
    </row>
    <row r="189" spans="1:18" ht="12.75" customHeight="1">
      <c r="A189" s="18"/>
      <c r="B189" s="17"/>
      <c r="C189" s="91" t="s">
        <v>57</v>
      </c>
      <c r="D189" s="132">
        <v>0</v>
      </c>
      <c r="E189" s="133">
        <v>0</v>
      </c>
      <c r="F189" s="133">
        <v>0</v>
      </c>
      <c r="G189" s="34"/>
      <c r="H189" s="67"/>
      <c r="I189" s="132">
        <v>0</v>
      </c>
      <c r="J189" s="133">
        <v>0</v>
      </c>
      <c r="K189" s="133">
        <v>0</v>
      </c>
      <c r="L189" s="34"/>
      <c r="M189" s="67"/>
      <c r="N189" s="132">
        <v>567.5</v>
      </c>
      <c r="O189" s="133">
        <v>513.7</v>
      </c>
      <c r="P189" s="133">
        <v>584.811</v>
      </c>
      <c r="Q189" s="34">
        <f t="shared" si="30"/>
        <v>-0.09480176211453739</v>
      </c>
      <c r="R189" s="67">
        <f t="shared" si="31"/>
        <v>0.13842904418921553</v>
      </c>
    </row>
    <row r="190" spans="1:18" ht="12.75" customHeight="1">
      <c r="A190" s="18"/>
      <c r="B190" s="17"/>
      <c r="C190" s="92" t="s">
        <v>42</v>
      </c>
      <c r="D190" s="132">
        <v>211.448</v>
      </c>
      <c r="E190" s="133">
        <v>221.04</v>
      </c>
      <c r="F190" s="133">
        <v>238.13499999999996</v>
      </c>
      <c r="G190" s="34">
        <f aca="true" t="shared" si="32" ref="G190:G191">E190/D190-1</f>
        <v>0.04536339903900721</v>
      </c>
      <c r="H190" s="67">
        <f aca="true" t="shared" si="33" ref="H190:H191">F190/E190-1</f>
        <v>0.07733894317770518</v>
      </c>
      <c r="I190" s="132">
        <v>148.523</v>
      </c>
      <c r="J190" s="133">
        <v>120.84</v>
      </c>
      <c r="K190" s="133">
        <v>152</v>
      </c>
      <c r="L190" s="34">
        <f t="shared" si="28"/>
        <v>-0.18638864014327738</v>
      </c>
      <c r="M190" s="67">
        <f t="shared" si="29"/>
        <v>0.25786163522012573</v>
      </c>
      <c r="N190" s="132">
        <v>1356.2</v>
      </c>
      <c r="O190" s="133">
        <v>1137.5</v>
      </c>
      <c r="P190" s="133">
        <v>1481.538</v>
      </c>
      <c r="Q190" s="34">
        <f t="shared" si="30"/>
        <v>-0.16125940126824956</v>
      </c>
      <c r="R190" s="67">
        <f t="shared" si="31"/>
        <v>0.302450989010989</v>
      </c>
    </row>
    <row r="191" spans="1:18" ht="12.75" customHeight="1">
      <c r="A191" s="18"/>
      <c r="B191" s="17"/>
      <c r="C191" s="92" t="s">
        <v>39</v>
      </c>
      <c r="D191" s="132">
        <v>172.013</v>
      </c>
      <c r="E191" s="133">
        <v>199.493</v>
      </c>
      <c r="F191" s="133">
        <v>215.53999999999996</v>
      </c>
      <c r="G191" s="34">
        <f t="shared" si="32"/>
        <v>0.1597553673268881</v>
      </c>
      <c r="H191" s="67">
        <f t="shared" si="33"/>
        <v>0.08043891264355119</v>
      </c>
      <c r="I191" s="132">
        <v>0.44</v>
      </c>
      <c r="J191" s="133">
        <v>1.273</v>
      </c>
      <c r="K191" s="133">
        <v>0</v>
      </c>
      <c r="L191" s="34"/>
      <c r="M191" s="67">
        <f t="shared" si="29"/>
        <v>-1</v>
      </c>
      <c r="N191" s="132">
        <v>67</v>
      </c>
      <c r="O191" s="133">
        <v>83.8</v>
      </c>
      <c r="P191" s="133">
        <v>74.3</v>
      </c>
      <c r="Q191" s="34">
        <f t="shared" si="30"/>
        <v>0.25074626865671634</v>
      </c>
      <c r="R191" s="67">
        <f t="shared" si="31"/>
        <v>-0.11336515513126488</v>
      </c>
    </row>
    <row r="192" spans="1:18" ht="12.75" customHeight="1">
      <c r="A192" s="18"/>
      <c r="B192" s="17"/>
      <c r="C192" s="92" t="s">
        <v>40</v>
      </c>
      <c r="D192" s="132">
        <v>0</v>
      </c>
      <c r="E192" s="133">
        <v>0</v>
      </c>
      <c r="F192" s="133">
        <v>0</v>
      </c>
      <c r="G192" s="34"/>
      <c r="H192" s="67"/>
      <c r="I192" s="132">
        <v>0</v>
      </c>
      <c r="J192" s="133">
        <v>0</v>
      </c>
      <c r="K192" s="133">
        <v>0</v>
      </c>
      <c r="L192" s="34"/>
      <c r="M192" s="67"/>
      <c r="N192" s="132">
        <v>0</v>
      </c>
      <c r="O192" s="133">
        <v>0</v>
      </c>
      <c r="P192" s="133">
        <v>0</v>
      </c>
      <c r="Q192" s="34"/>
      <c r="R192" s="67"/>
    </row>
    <row r="193" spans="1:18" ht="12.75" customHeight="1">
      <c r="A193" s="23"/>
      <c r="B193" s="17"/>
      <c r="C193" s="92" t="s">
        <v>43</v>
      </c>
      <c r="D193" s="132">
        <v>0</v>
      </c>
      <c r="E193" s="133">
        <v>0</v>
      </c>
      <c r="F193" s="133">
        <v>0</v>
      </c>
      <c r="G193" s="34"/>
      <c r="H193" s="67"/>
      <c r="I193" s="132">
        <v>0</v>
      </c>
      <c r="J193" s="133">
        <v>0</v>
      </c>
      <c r="K193" s="133">
        <v>0</v>
      </c>
      <c r="L193" s="34"/>
      <c r="M193" s="67"/>
      <c r="N193" s="132">
        <v>243</v>
      </c>
      <c r="O193" s="133">
        <v>223.1</v>
      </c>
      <c r="P193" s="133">
        <v>213.526</v>
      </c>
      <c r="Q193" s="34">
        <f t="shared" si="30"/>
        <v>-0.08189300411522638</v>
      </c>
      <c r="R193" s="67">
        <f t="shared" si="31"/>
        <v>-0.04291349170775427</v>
      </c>
    </row>
    <row r="194" spans="1:18" ht="12.75" customHeight="1">
      <c r="A194" s="18"/>
      <c r="B194" s="17"/>
      <c r="C194" s="92" t="s">
        <v>34</v>
      </c>
      <c r="D194" s="132">
        <v>0</v>
      </c>
      <c r="E194" s="133">
        <v>0</v>
      </c>
      <c r="F194" s="133">
        <v>0</v>
      </c>
      <c r="G194" s="34"/>
      <c r="H194" s="67"/>
      <c r="I194" s="132">
        <v>4072.912</v>
      </c>
      <c r="J194" s="133">
        <v>5173.682</v>
      </c>
      <c r="K194" s="133">
        <v>4612</v>
      </c>
      <c r="L194" s="34">
        <f t="shared" si="28"/>
        <v>0.2702660897166449</v>
      </c>
      <c r="M194" s="67">
        <f t="shared" si="29"/>
        <v>-0.10856523458534939</v>
      </c>
      <c r="N194" s="132">
        <v>11926.2</v>
      </c>
      <c r="O194" s="133">
        <v>12847.5</v>
      </c>
      <c r="P194" s="133">
        <v>13267.954000000002</v>
      </c>
      <c r="Q194" s="34">
        <f t="shared" si="30"/>
        <v>0.07725008804145483</v>
      </c>
      <c r="R194" s="67">
        <f t="shared" si="31"/>
        <v>0.032726522669780156</v>
      </c>
    </row>
    <row r="195" spans="1:18" ht="12.75" customHeight="1">
      <c r="A195" s="18"/>
      <c r="B195" s="17"/>
      <c r="C195" s="92" t="s">
        <v>35</v>
      </c>
      <c r="D195" s="132">
        <v>0</v>
      </c>
      <c r="E195" s="133">
        <v>0</v>
      </c>
      <c r="F195" s="133">
        <v>0</v>
      </c>
      <c r="G195" s="34"/>
      <c r="H195" s="67"/>
      <c r="I195" s="132">
        <v>4137.077</v>
      </c>
      <c r="J195" s="133">
        <v>4264.801</v>
      </c>
      <c r="K195" s="133">
        <v>3494</v>
      </c>
      <c r="L195" s="34">
        <f t="shared" si="28"/>
        <v>0.030873005264344888</v>
      </c>
      <c r="M195" s="67">
        <f t="shared" si="29"/>
        <v>-0.1807355138024026</v>
      </c>
      <c r="N195" s="132">
        <v>3249</v>
      </c>
      <c r="O195" s="133">
        <v>3215</v>
      </c>
      <c r="P195" s="133">
        <v>3924.286</v>
      </c>
      <c r="Q195" s="34">
        <f t="shared" si="30"/>
        <v>-0.010464758387196071</v>
      </c>
      <c r="R195" s="67">
        <f t="shared" si="31"/>
        <v>0.22061772939346813</v>
      </c>
    </row>
    <row r="196" spans="2:18" ht="12.75" customHeight="1">
      <c r="B196" s="17"/>
      <c r="C196" s="92" t="s">
        <v>36</v>
      </c>
      <c r="D196" s="132">
        <v>0</v>
      </c>
      <c r="E196" s="133">
        <v>0</v>
      </c>
      <c r="F196" s="133">
        <v>0</v>
      </c>
      <c r="G196" s="34"/>
      <c r="H196" s="67"/>
      <c r="I196" s="132">
        <v>0</v>
      </c>
      <c r="J196" s="133">
        <v>0</v>
      </c>
      <c r="K196" s="133">
        <v>0</v>
      </c>
      <c r="L196" s="34"/>
      <c r="M196" s="67"/>
      <c r="N196" s="132">
        <v>799.1</v>
      </c>
      <c r="O196" s="133">
        <v>726.3</v>
      </c>
      <c r="P196" s="133">
        <v>810.072</v>
      </c>
      <c r="Q196" s="34">
        <f t="shared" si="30"/>
        <v>-0.09110249030158935</v>
      </c>
      <c r="R196" s="67">
        <f t="shared" si="31"/>
        <v>0.11534076827757134</v>
      </c>
    </row>
    <row r="197" spans="2:18" ht="12.75" customHeight="1">
      <c r="B197" s="17"/>
      <c r="C197" s="94" t="s">
        <v>37</v>
      </c>
      <c r="D197" s="134">
        <v>4778.28</v>
      </c>
      <c r="E197" s="135">
        <v>4827.281</v>
      </c>
      <c r="F197" s="135">
        <v>4882.917</v>
      </c>
      <c r="G197" s="124">
        <f aca="true" t="shared" si="34" ref="G197">E197/D197-1</f>
        <v>0.01025494529412252</v>
      </c>
      <c r="H197" s="125">
        <f aca="true" t="shared" si="35" ref="H197">F197/E197-1</f>
        <v>0.011525328647741917</v>
      </c>
      <c r="I197" s="134">
        <v>6960.694</v>
      </c>
      <c r="J197" s="135">
        <v>7112.112</v>
      </c>
      <c r="K197" s="135">
        <v>7296</v>
      </c>
      <c r="L197" s="35">
        <f t="shared" si="28"/>
        <v>0.02175329069199128</v>
      </c>
      <c r="M197" s="68">
        <f t="shared" si="29"/>
        <v>0.025855610822776764</v>
      </c>
      <c r="N197" s="134">
        <v>11874.2</v>
      </c>
      <c r="O197" s="135">
        <v>12220.5</v>
      </c>
      <c r="P197" s="135">
        <v>12212.904000000002</v>
      </c>
      <c r="Q197" s="35">
        <f t="shared" si="30"/>
        <v>0.029164070000505138</v>
      </c>
      <c r="R197" s="68">
        <f t="shared" si="31"/>
        <v>-0.0006215784951514314</v>
      </c>
    </row>
    <row r="198" spans="1:18" ht="12.75" customHeight="1">
      <c r="A198" s="28"/>
      <c r="B198" s="17"/>
      <c r="C198" s="23"/>
      <c r="D198" s="36"/>
      <c r="E198" s="36"/>
      <c r="F198" s="36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</row>
    <row r="199" spans="1:18" ht="12.75" customHeight="1">
      <c r="A199" s="28"/>
      <c r="B199" s="17"/>
      <c r="C199" s="98"/>
      <c r="D199" s="197" t="s">
        <v>38</v>
      </c>
      <c r="E199" s="198"/>
      <c r="F199" s="198"/>
      <c r="G199" s="198"/>
      <c r="H199" s="198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</row>
    <row r="200" spans="1:18" ht="12.75" customHeight="1">
      <c r="A200" s="28"/>
      <c r="B200" s="17"/>
      <c r="C200" s="86"/>
      <c r="D200" s="195" t="s">
        <v>11</v>
      </c>
      <c r="E200" s="196"/>
      <c r="F200" s="196"/>
      <c r="G200" s="196"/>
      <c r="H200" s="196"/>
      <c r="I200" s="195" t="s">
        <v>12</v>
      </c>
      <c r="J200" s="196"/>
      <c r="K200" s="196"/>
      <c r="L200" s="196"/>
      <c r="M200" s="196"/>
      <c r="N200" s="195" t="s">
        <v>13</v>
      </c>
      <c r="O200" s="196"/>
      <c r="P200" s="196"/>
      <c r="Q200" s="196"/>
      <c r="R200" s="196"/>
    </row>
    <row r="201" spans="1:18" ht="12.75" customHeight="1">
      <c r="A201" s="28"/>
      <c r="B201" s="17"/>
      <c r="C201" s="88"/>
      <c r="D201" s="79">
        <v>2017</v>
      </c>
      <c r="E201" s="80">
        <v>2018</v>
      </c>
      <c r="F201" s="80">
        <v>2019</v>
      </c>
      <c r="G201" s="111"/>
      <c r="H201" s="89"/>
      <c r="I201" s="79">
        <v>2017</v>
      </c>
      <c r="J201" s="80">
        <v>2018</v>
      </c>
      <c r="K201" s="80">
        <v>2019</v>
      </c>
      <c r="L201" s="111"/>
      <c r="M201" s="89"/>
      <c r="N201" s="79">
        <v>2017</v>
      </c>
      <c r="O201" s="80">
        <v>2018</v>
      </c>
      <c r="P201" s="80">
        <v>2019</v>
      </c>
      <c r="Q201" s="111"/>
      <c r="R201" s="89"/>
    </row>
    <row r="202" spans="1:18" ht="12.75" customHeight="1">
      <c r="A202" s="28"/>
      <c r="B202" s="17"/>
      <c r="C202" s="90" t="s">
        <v>32</v>
      </c>
      <c r="D202" s="95">
        <f>D186/D184*100</f>
        <v>91.97491566002832</v>
      </c>
      <c r="E202" s="83">
        <f>E186/E184*100</f>
        <v>91.2884085264562</v>
      </c>
      <c r="F202" s="83">
        <f>F186/F184*100</f>
        <v>90.70893484366005</v>
      </c>
      <c r="G202" s="112"/>
      <c r="H202" s="113"/>
      <c r="I202" s="95">
        <f>I186/I184*100</f>
        <v>35.878058193054116</v>
      </c>
      <c r="J202" s="83">
        <f>J186/J184*100</f>
        <v>59.066863703769855</v>
      </c>
      <c r="K202" s="83">
        <f>K186/K184*100</f>
        <v>63.612819682745226</v>
      </c>
      <c r="L202" s="112"/>
      <c r="M202" s="113"/>
      <c r="N202" s="95">
        <f>N186/N184*100</f>
        <v>29.160931908610895</v>
      </c>
      <c r="O202" s="83">
        <f>O186/O184*100</f>
        <v>28.036086051353227</v>
      </c>
      <c r="P202" s="83">
        <f>P186/P184*100</f>
        <v>26.766772447427616</v>
      </c>
      <c r="Q202" s="112"/>
      <c r="R202" s="113"/>
    </row>
    <row r="203" spans="2:18" ht="12.75" customHeight="1">
      <c r="B203" s="17"/>
      <c r="C203" s="92" t="s">
        <v>33</v>
      </c>
      <c r="D203" s="96">
        <f>D187/D184*100</f>
        <v>0</v>
      </c>
      <c r="E203" s="57">
        <f>E187/E184*100</f>
        <v>0</v>
      </c>
      <c r="F203" s="57">
        <f>F187/F184*100</f>
        <v>0</v>
      </c>
      <c r="G203" s="114"/>
      <c r="H203" s="115"/>
      <c r="I203" s="96">
        <f>I187/I184*100</f>
        <v>0</v>
      </c>
      <c r="J203" s="57">
        <f>J187/J184*100</f>
        <v>0</v>
      </c>
      <c r="K203" s="57">
        <f>K187/K184*100</f>
        <v>0</v>
      </c>
      <c r="L203" s="114"/>
      <c r="M203" s="115"/>
      <c r="N203" s="96">
        <f>N187/N184*100</f>
        <v>0</v>
      </c>
      <c r="O203" s="57">
        <f>O187/O184*100</f>
        <v>0</v>
      </c>
      <c r="P203" s="57">
        <f>P187/P184*100</f>
        <v>0</v>
      </c>
      <c r="Q203" s="114"/>
      <c r="R203" s="115"/>
    </row>
    <row r="204" spans="1:18" ht="12.75" customHeight="1">
      <c r="A204" s="23"/>
      <c r="B204" s="17"/>
      <c r="C204" s="92" t="s">
        <v>41</v>
      </c>
      <c r="D204" s="96">
        <f>D188/D184*100</f>
        <v>0</v>
      </c>
      <c r="E204" s="57">
        <f>E188/E184*100</f>
        <v>0</v>
      </c>
      <c r="F204" s="57">
        <f>F188/F184*100</f>
        <v>0</v>
      </c>
      <c r="G204" s="114"/>
      <c r="H204" s="115"/>
      <c r="I204" s="96">
        <f>I188/I184*100</f>
        <v>62.00142949488381</v>
      </c>
      <c r="J204" s="57">
        <f>J188/J184*100</f>
        <v>38.964597642744565</v>
      </c>
      <c r="K204" s="57">
        <f>K188/K184*100</f>
        <v>33.92683716413079</v>
      </c>
      <c r="L204" s="114"/>
      <c r="M204" s="115"/>
      <c r="N204" s="96">
        <f>N188/N184*100</f>
        <v>29.14341482945872</v>
      </c>
      <c r="O204" s="57">
        <f>O188/O184*100</f>
        <v>28.383067314365025</v>
      </c>
      <c r="P204" s="57">
        <f>P188/P184*100</f>
        <v>25.143641141214594</v>
      </c>
      <c r="Q204" s="114"/>
      <c r="R204" s="115"/>
    </row>
    <row r="205" spans="1:18" ht="12.75" customHeight="1">
      <c r="A205" s="23"/>
      <c r="B205" s="17"/>
      <c r="C205" s="92" t="s">
        <v>42</v>
      </c>
      <c r="D205" s="96">
        <f>D190/D184*100</f>
        <v>4.425190654377726</v>
      </c>
      <c r="E205" s="57">
        <f>E190/E184*100</f>
        <v>4.578975203639481</v>
      </c>
      <c r="F205" s="57">
        <f>F190/F184*100</f>
        <v>4.876900426527831</v>
      </c>
      <c r="G205" s="114"/>
      <c r="H205" s="115"/>
      <c r="I205" s="96">
        <f>I190/I184*100</f>
        <v>2.1142488411511176</v>
      </c>
      <c r="J205" s="57">
        <f>J190/J184*100</f>
        <v>1.9480170898036848</v>
      </c>
      <c r="K205" s="57">
        <f>K190/K184*100</f>
        <v>2.4603431531239885</v>
      </c>
      <c r="L205" s="114"/>
      <c r="M205" s="115"/>
      <c r="N205" s="96">
        <f>N190/N184*100</f>
        <v>33.93808963739646</v>
      </c>
      <c r="O205" s="57">
        <f>O190/O184*100</f>
        <v>34.32097275442778</v>
      </c>
      <c r="P205" s="57">
        <f>P190/P184*100</f>
        <v>40.26675668359376</v>
      </c>
      <c r="Q205" s="114"/>
      <c r="R205" s="115"/>
    </row>
    <row r="206" spans="1:18" ht="12.75" customHeight="1">
      <c r="A206" s="23"/>
      <c r="B206" s="17"/>
      <c r="C206" s="92" t="s">
        <v>39</v>
      </c>
      <c r="D206" s="96">
        <f>D191/D184*100</f>
        <v>3.59989368559398</v>
      </c>
      <c r="E206" s="57">
        <f>E191/E184*100</f>
        <v>4.132616269904321</v>
      </c>
      <c r="F206" s="57">
        <f>F191/F184*100</f>
        <v>4.414164729812117</v>
      </c>
      <c r="G206" s="114"/>
      <c r="H206" s="115"/>
      <c r="I206" s="96">
        <f>I191/I184*100</f>
        <v>0.0062634709109463975</v>
      </c>
      <c r="J206" s="57">
        <f>J191/J184*100</f>
        <v>0.02052156368189416</v>
      </c>
      <c r="K206" s="57">
        <f>K191/K184*100</f>
        <v>0</v>
      </c>
      <c r="L206" s="114"/>
      <c r="M206" s="115"/>
      <c r="N206" s="96">
        <f>N191/N184*100</f>
        <v>1.6766347188508797</v>
      </c>
      <c r="O206" s="57">
        <f>O191/O184*100</f>
        <v>2.528437377425097</v>
      </c>
      <c r="P206" s="57">
        <f>P191/P184*100</f>
        <v>2.0194014744076876</v>
      </c>
      <c r="Q206" s="114"/>
      <c r="R206" s="115"/>
    </row>
    <row r="207" spans="1:18" ht="12.75" customHeight="1">
      <c r="A207" s="23"/>
      <c r="B207" s="17"/>
      <c r="C207" s="92" t="s">
        <v>40</v>
      </c>
      <c r="D207" s="96">
        <f>D192/D184*100</f>
        <v>0</v>
      </c>
      <c r="E207" s="57">
        <f>E192/E184*100</f>
        <v>0</v>
      </c>
      <c r="F207" s="57">
        <f>F192/F184*100</f>
        <v>0</v>
      </c>
      <c r="G207" s="114"/>
      <c r="H207" s="115"/>
      <c r="I207" s="96">
        <f>I192/I184*100</f>
        <v>0</v>
      </c>
      <c r="J207" s="57">
        <f>J192/J184*100</f>
        <v>0</v>
      </c>
      <c r="K207" s="57">
        <f>K192/K184*100</f>
        <v>0</v>
      </c>
      <c r="L207" s="114"/>
      <c r="M207" s="115"/>
      <c r="N207" s="96">
        <f>N192/N184*100</f>
        <v>0</v>
      </c>
      <c r="O207" s="57">
        <f>O192/O184*100</f>
        <v>0</v>
      </c>
      <c r="P207" s="57">
        <f>P192/P184*100</f>
        <v>0</v>
      </c>
      <c r="Q207" s="114"/>
      <c r="R207" s="115"/>
    </row>
    <row r="208" spans="1:18" ht="12.75" customHeight="1">
      <c r="A208" s="18"/>
      <c r="B208" s="17"/>
      <c r="C208" s="94" t="s">
        <v>43</v>
      </c>
      <c r="D208" s="97">
        <f>D193/D184*100</f>
        <v>0</v>
      </c>
      <c r="E208" s="58">
        <f>E193/E184*100</f>
        <v>0</v>
      </c>
      <c r="F208" s="59">
        <f>F193/F184*100</f>
        <v>0</v>
      </c>
      <c r="G208" s="116"/>
      <c r="H208" s="117"/>
      <c r="I208" s="97">
        <f>I193/I184*100</f>
        <v>0</v>
      </c>
      <c r="J208" s="58">
        <f>J193/J184*100</f>
        <v>0</v>
      </c>
      <c r="K208" s="59">
        <f>K193/K184*100</f>
        <v>0</v>
      </c>
      <c r="L208" s="116"/>
      <c r="M208" s="117"/>
      <c r="N208" s="97">
        <f>N193/N184*100</f>
        <v>6.080928905683041</v>
      </c>
      <c r="O208" s="58">
        <f>O193/O184*100</f>
        <v>6.731436502428869</v>
      </c>
      <c r="P208" s="59">
        <f>P193/P184*100</f>
        <v>5.803428253356338</v>
      </c>
      <c r="Q208" s="116"/>
      <c r="R208" s="117"/>
    </row>
    <row r="209" spans="1:13" ht="15" customHeight="1">
      <c r="A209" s="18"/>
      <c r="B209" s="17"/>
      <c r="C209" s="27" t="s">
        <v>59</v>
      </c>
      <c r="D209" s="20"/>
      <c r="E209" s="20"/>
      <c r="F209" s="20"/>
      <c r="G209" s="30"/>
      <c r="H209" s="30"/>
      <c r="I209" s="36"/>
      <c r="J209" s="36"/>
      <c r="K209" s="36"/>
      <c r="L209" s="30"/>
      <c r="M209" s="30"/>
    </row>
    <row r="210" spans="1:13" ht="15" customHeight="1">
      <c r="A210" s="18"/>
      <c r="B210" s="17"/>
      <c r="C210" s="27" t="s">
        <v>60</v>
      </c>
      <c r="D210" s="20"/>
      <c r="E210" s="20"/>
      <c r="F210" s="20"/>
      <c r="G210" s="30"/>
      <c r="H210" s="30"/>
      <c r="I210" s="36"/>
      <c r="J210" s="36"/>
      <c r="K210" s="36"/>
      <c r="L210" s="30"/>
      <c r="M210" s="30"/>
    </row>
    <row r="211" spans="1:13" ht="15" customHeight="1">
      <c r="A211" s="18"/>
      <c r="B211" s="17"/>
      <c r="C211" s="100" t="s">
        <v>81</v>
      </c>
      <c r="D211" s="20"/>
      <c r="E211" s="20"/>
      <c r="F211" s="20"/>
      <c r="G211" s="30"/>
      <c r="H211" s="30"/>
      <c r="I211" s="36"/>
      <c r="J211" s="36"/>
      <c r="K211" s="36"/>
      <c r="L211" s="30"/>
      <c r="M211" s="30"/>
    </row>
    <row r="212" spans="1:18" ht="12.75" customHeight="1">
      <c r="A212" s="18"/>
      <c r="B212" s="17"/>
      <c r="C212" s="27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</row>
    <row r="213" spans="1:18" ht="15.6">
      <c r="A213" s="18"/>
      <c r="B213" s="17"/>
      <c r="C213" s="101" t="s">
        <v>89</v>
      </c>
      <c r="D213" s="36"/>
      <c r="E213" s="36"/>
      <c r="F213" s="36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</row>
    <row r="214" spans="1:18" ht="12.75" customHeight="1">
      <c r="A214" s="18"/>
      <c r="B214" s="21"/>
      <c r="C214" s="102" t="s">
        <v>55</v>
      </c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</row>
    <row r="215" spans="1:18" ht="12.75" customHeight="1">
      <c r="A215" s="18"/>
      <c r="B215" s="17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</row>
    <row r="216" spans="1:18" ht="12.75" customHeight="1">
      <c r="A216" s="18"/>
      <c r="B216" s="17"/>
      <c r="C216" s="87"/>
      <c r="D216" s="193" t="s">
        <v>14</v>
      </c>
      <c r="E216" s="194"/>
      <c r="F216" s="194"/>
      <c r="G216" s="194"/>
      <c r="H216" s="194"/>
      <c r="I216" s="193" t="s">
        <v>15</v>
      </c>
      <c r="J216" s="194"/>
      <c r="K216" s="194"/>
      <c r="L216" s="194"/>
      <c r="M216" s="194"/>
      <c r="N216" s="193" t="s">
        <v>16</v>
      </c>
      <c r="O216" s="194"/>
      <c r="P216" s="194"/>
      <c r="Q216" s="194"/>
      <c r="R216" s="194"/>
    </row>
    <row r="217" spans="1:18" ht="12.75" customHeight="1">
      <c r="A217" s="18"/>
      <c r="B217" s="21"/>
      <c r="C217" s="88"/>
      <c r="D217" s="79">
        <v>2017</v>
      </c>
      <c r="E217" s="80">
        <v>2018</v>
      </c>
      <c r="F217" s="80">
        <v>2019</v>
      </c>
      <c r="G217" s="81" t="s">
        <v>58</v>
      </c>
      <c r="H217" s="82" t="s">
        <v>79</v>
      </c>
      <c r="I217" s="79">
        <v>2017</v>
      </c>
      <c r="J217" s="80">
        <v>2018</v>
      </c>
      <c r="K217" s="80">
        <v>2019</v>
      </c>
      <c r="L217" s="81" t="s">
        <v>58</v>
      </c>
      <c r="M217" s="82" t="s">
        <v>79</v>
      </c>
      <c r="N217" s="79">
        <v>2017</v>
      </c>
      <c r="O217" s="80">
        <v>2018</v>
      </c>
      <c r="P217" s="80">
        <v>2019</v>
      </c>
      <c r="Q217" s="81" t="s">
        <v>58</v>
      </c>
      <c r="R217" s="89" t="s">
        <v>79</v>
      </c>
    </row>
    <row r="218" spans="1:18" ht="12.75" customHeight="1">
      <c r="A218" s="18"/>
      <c r="B218" s="17"/>
      <c r="C218" s="90" t="s">
        <v>30</v>
      </c>
      <c r="D218" s="130">
        <v>2204.811</v>
      </c>
      <c r="E218" s="131">
        <v>2171.402</v>
      </c>
      <c r="F218" s="131">
        <v>1832.402</v>
      </c>
      <c r="G218" s="65">
        <f>E218/D218-1</f>
        <v>-0.015152772731993891</v>
      </c>
      <c r="H218" s="66">
        <f>F218/E218-1</f>
        <v>-0.15612033147247728</v>
      </c>
      <c r="I218" s="130">
        <v>30699</v>
      </c>
      <c r="J218" s="131">
        <v>29832</v>
      </c>
      <c r="K218" s="131">
        <v>31920.888</v>
      </c>
      <c r="L218" s="65">
        <f>J218/I218-1</f>
        <v>-0.028241962278901633</v>
      </c>
      <c r="M218" s="66">
        <f>K218/J218-1</f>
        <v>0.07002172164119069</v>
      </c>
      <c r="N218" s="130">
        <v>1602.483</v>
      </c>
      <c r="O218" s="131">
        <v>1911.861</v>
      </c>
      <c r="P218" s="131">
        <v>1993.5479999999998</v>
      </c>
      <c r="Q218" s="65">
        <f>O218/N218-1</f>
        <v>0.1930616424636018</v>
      </c>
      <c r="R218" s="66">
        <f>P218/O218-1</f>
        <v>0.042726432517844914</v>
      </c>
    </row>
    <row r="219" spans="1:18" ht="12.75" customHeight="1">
      <c r="A219" s="18"/>
      <c r="B219" s="17"/>
      <c r="C219" s="91" t="s">
        <v>31</v>
      </c>
      <c r="D219" s="132"/>
      <c r="E219" s="133"/>
      <c r="F219" s="133"/>
      <c r="G219" s="34"/>
      <c r="H219" s="67"/>
      <c r="I219" s="132"/>
      <c r="J219" s="133"/>
      <c r="K219" s="133"/>
      <c r="L219" s="34"/>
      <c r="M219" s="67"/>
      <c r="N219" s="132"/>
      <c r="O219" s="133"/>
      <c r="P219" s="133"/>
      <c r="Q219" s="34"/>
      <c r="R219" s="67"/>
    </row>
    <row r="220" spans="1:18" ht="12.75" customHeight="1">
      <c r="A220" s="18"/>
      <c r="B220" s="17"/>
      <c r="C220" s="92" t="s">
        <v>32</v>
      </c>
      <c r="D220" s="132">
        <v>450.24</v>
      </c>
      <c r="E220" s="133">
        <v>470.517</v>
      </c>
      <c r="F220" s="133">
        <v>505.99999999999994</v>
      </c>
      <c r="G220" s="34">
        <f>E220/D220-1</f>
        <v>0.04503598081023452</v>
      </c>
      <c r="H220" s="67">
        <f>F220/E220-1</f>
        <v>0.07541279061117856</v>
      </c>
      <c r="I220" s="132">
        <v>14110</v>
      </c>
      <c r="J220" s="133">
        <v>13424</v>
      </c>
      <c r="K220" s="133">
        <v>14207.07</v>
      </c>
      <c r="L220" s="34">
        <f>J220/I220-1</f>
        <v>-0.04861800141743444</v>
      </c>
      <c r="M220" s="67">
        <f>K220/J220-1</f>
        <v>0.05833358164481517</v>
      </c>
      <c r="N220" s="132">
        <v>1440.195</v>
      </c>
      <c r="O220" s="133">
        <v>1722.227</v>
      </c>
      <c r="P220" s="133">
        <v>1799.1369999999997</v>
      </c>
      <c r="Q220" s="34">
        <f>O220/N220-1</f>
        <v>0.19582903704012322</v>
      </c>
      <c r="R220" s="67">
        <f>P220/O220-1</f>
        <v>0.044657295466857594</v>
      </c>
    </row>
    <row r="221" spans="1:18" ht="12.75" customHeight="1">
      <c r="A221" s="18"/>
      <c r="B221" s="17"/>
      <c r="C221" s="93" t="s">
        <v>33</v>
      </c>
      <c r="D221" s="132">
        <v>0</v>
      </c>
      <c r="E221" s="133">
        <v>0</v>
      </c>
      <c r="F221" s="133">
        <v>0</v>
      </c>
      <c r="G221" s="34"/>
      <c r="H221" s="67"/>
      <c r="I221" s="132">
        <v>15215</v>
      </c>
      <c r="J221" s="133">
        <v>14855</v>
      </c>
      <c r="K221" s="133">
        <v>15411.734999999997</v>
      </c>
      <c r="L221" s="34">
        <f aca="true" t="shared" si="36" ref="L221:L231">J221/I221-1</f>
        <v>-0.02366086099244169</v>
      </c>
      <c r="M221" s="67">
        <f aca="true" t="shared" si="37" ref="M221:M231">K221/J221-1</f>
        <v>0.037477953550992815</v>
      </c>
      <c r="N221" s="132">
        <v>0</v>
      </c>
      <c r="O221" s="133">
        <v>0</v>
      </c>
      <c r="P221" s="133">
        <v>0</v>
      </c>
      <c r="Q221" s="34"/>
      <c r="R221" s="67"/>
    </row>
    <row r="222" spans="1:18" ht="12.75" customHeight="1">
      <c r="A222" s="18"/>
      <c r="B222" s="17"/>
      <c r="C222" s="92" t="s">
        <v>41</v>
      </c>
      <c r="D222" s="132">
        <v>1411.286</v>
      </c>
      <c r="E222" s="133">
        <v>1326.585</v>
      </c>
      <c r="F222" s="133">
        <v>937.627</v>
      </c>
      <c r="G222" s="34">
        <f aca="true" t="shared" si="38" ref="G222:G231">E222/D222-1</f>
        <v>-0.06001689239459618</v>
      </c>
      <c r="H222" s="67">
        <f aca="true" t="shared" si="39" ref="H222:H231">F222/E222-1</f>
        <v>-0.2932024710063811</v>
      </c>
      <c r="I222" s="132">
        <v>214</v>
      </c>
      <c r="J222" s="133">
        <v>216</v>
      </c>
      <c r="K222" s="133">
        <v>213.182</v>
      </c>
      <c r="L222" s="34">
        <f t="shared" si="36"/>
        <v>0.009345794392523255</v>
      </c>
      <c r="M222" s="67">
        <f t="shared" si="37"/>
        <v>-0.013046296296296389</v>
      </c>
      <c r="N222" s="132">
        <v>0</v>
      </c>
      <c r="O222" s="133">
        <v>0</v>
      </c>
      <c r="P222" s="133">
        <v>0</v>
      </c>
      <c r="Q222" s="34"/>
      <c r="R222" s="67"/>
    </row>
    <row r="223" spans="1:18" ht="12.75" customHeight="1">
      <c r="A223" s="18"/>
      <c r="B223" s="17"/>
      <c r="C223" s="91" t="s">
        <v>57</v>
      </c>
      <c r="D223" s="132">
        <v>1329.398</v>
      </c>
      <c r="E223" s="133">
        <v>1237.554</v>
      </c>
      <c r="F223" s="133">
        <v>834.5350000000001</v>
      </c>
      <c r="G223" s="34">
        <f t="shared" si="38"/>
        <v>-0.06908691001490885</v>
      </c>
      <c r="H223" s="67">
        <f t="shared" si="39"/>
        <v>-0.32565770867372246</v>
      </c>
      <c r="I223" s="132">
        <v>0</v>
      </c>
      <c r="J223" s="133">
        <v>0</v>
      </c>
      <c r="K223" s="133">
        <v>0</v>
      </c>
      <c r="L223" s="34"/>
      <c r="M223" s="67"/>
      <c r="N223" s="132">
        <v>0</v>
      </c>
      <c r="O223" s="133">
        <v>0</v>
      </c>
      <c r="P223" s="133">
        <v>0</v>
      </c>
      <c r="Q223" s="34"/>
      <c r="R223" s="67"/>
    </row>
    <row r="224" spans="1:18" ht="12.75" customHeight="1">
      <c r="A224" s="18"/>
      <c r="B224" s="17"/>
      <c r="C224" s="92" t="s">
        <v>42</v>
      </c>
      <c r="D224" s="132">
        <v>234.823</v>
      </c>
      <c r="E224" s="133">
        <v>254.575</v>
      </c>
      <c r="F224" s="133">
        <v>276.34999999999997</v>
      </c>
      <c r="G224" s="34">
        <f t="shared" si="38"/>
        <v>0.08411441809362796</v>
      </c>
      <c r="H224" s="67">
        <f t="shared" si="39"/>
        <v>0.08553471472061269</v>
      </c>
      <c r="I224" s="132">
        <v>737</v>
      </c>
      <c r="J224" s="133">
        <v>589</v>
      </c>
      <c r="K224" s="133">
        <v>705.261</v>
      </c>
      <c r="L224" s="34">
        <f t="shared" si="36"/>
        <v>-0.20081411126187243</v>
      </c>
      <c r="M224" s="67">
        <f t="shared" si="37"/>
        <v>0.19738709677419353</v>
      </c>
      <c r="N224" s="132">
        <v>0.058</v>
      </c>
      <c r="O224" s="133">
        <v>0.058</v>
      </c>
      <c r="P224" s="133">
        <v>0</v>
      </c>
      <c r="Q224" s="34"/>
      <c r="R224" s="67">
        <f aca="true" t="shared" si="40" ref="R224:R231">P224/O224-1</f>
        <v>-1</v>
      </c>
    </row>
    <row r="225" spans="1:18" ht="12.75" customHeight="1">
      <c r="A225" s="18"/>
      <c r="B225" s="17"/>
      <c r="C225" s="92" t="s">
        <v>39</v>
      </c>
      <c r="D225" s="132">
        <v>108.462</v>
      </c>
      <c r="E225" s="133">
        <v>119.725</v>
      </c>
      <c r="F225" s="133">
        <v>112.42500000000001</v>
      </c>
      <c r="G225" s="34">
        <f t="shared" si="38"/>
        <v>0.10384282052700478</v>
      </c>
      <c r="H225" s="67">
        <f t="shared" si="39"/>
        <v>-0.06097306326999363</v>
      </c>
      <c r="I225" s="132">
        <v>346</v>
      </c>
      <c r="J225" s="144">
        <v>615</v>
      </c>
      <c r="K225" s="144">
        <v>1374.3149999999998</v>
      </c>
      <c r="L225" s="34">
        <f t="shared" si="36"/>
        <v>0.777456647398844</v>
      </c>
      <c r="M225" s="67">
        <f t="shared" si="37"/>
        <v>1.2346585365853655</v>
      </c>
      <c r="N225" s="132">
        <v>162.23</v>
      </c>
      <c r="O225" s="133">
        <v>189.576</v>
      </c>
      <c r="P225" s="133">
        <v>0</v>
      </c>
      <c r="Q225" s="34">
        <f aca="true" t="shared" si="41" ref="Q225:Q228">O225/N225-1</f>
        <v>0.16856315108179754</v>
      </c>
      <c r="R225" s="67">
        <f t="shared" si="40"/>
        <v>-1</v>
      </c>
    </row>
    <row r="226" spans="1:18" ht="12.75" customHeight="1">
      <c r="A226" s="18"/>
      <c r="B226" s="17"/>
      <c r="C226" s="92" t="s">
        <v>40</v>
      </c>
      <c r="D226" s="132">
        <v>0</v>
      </c>
      <c r="E226" s="133">
        <v>0</v>
      </c>
      <c r="F226" s="133">
        <v>0</v>
      </c>
      <c r="G226" s="34"/>
      <c r="H226" s="67"/>
      <c r="I226" s="132">
        <v>1</v>
      </c>
      <c r="J226" s="144">
        <v>6</v>
      </c>
      <c r="K226" s="144">
        <v>9.324999999999998</v>
      </c>
      <c r="L226" s="34"/>
      <c r="M226" s="67">
        <f t="shared" si="37"/>
        <v>0.5541666666666663</v>
      </c>
      <c r="N226" s="132">
        <v>0</v>
      </c>
      <c r="O226" s="133">
        <v>0</v>
      </c>
      <c r="P226" s="133">
        <v>0</v>
      </c>
      <c r="Q226" s="34"/>
      <c r="R226" s="67"/>
    </row>
    <row r="227" spans="1:18" ht="12.75" customHeight="1">
      <c r="A227" s="23"/>
      <c r="B227" s="17"/>
      <c r="C227" s="92" t="s">
        <v>43</v>
      </c>
      <c r="D227" s="132">
        <v>0</v>
      </c>
      <c r="E227" s="133">
        <v>0</v>
      </c>
      <c r="F227" s="133">
        <v>0</v>
      </c>
      <c r="G227" s="34"/>
      <c r="H227" s="67"/>
      <c r="I227" s="132">
        <v>76</v>
      </c>
      <c r="J227" s="133">
        <v>127</v>
      </c>
      <c r="K227" s="133">
        <v>0</v>
      </c>
      <c r="L227" s="34">
        <f t="shared" si="36"/>
        <v>0.6710526315789473</v>
      </c>
      <c r="M227" s="67">
        <f t="shared" si="37"/>
        <v>-1</v>
      </c>
      <c r="N227" s="132">
        <v>0</v>
      </c>
      <c r="O227" s="133">
        <v>0</v>
      </c>
      <c r="P227" s="133">
        <v>0</v>
      </c>
      <c r="Q227" s="34"/>
      <c r="R227" s="67"/>
    </row>
    <row r="228" spans="1:18" ht="12.75" customHeight="1">
      <c r="A228" s="18"/>
      <c r="B228" s="17"/>
      <c r="C228" s="92" t="s">
        <v>34</v>
      </c>
      <c r="D228" s="132">
        <v>7566.69</v>
      </c>
      <c r="E228" s="133">
        <v>7553.012</v>
      </c>
      <c r="F228" s="133">
        <v>6817.521000000001</v>
      </c>
      <c r="G228" s="34">
        <f t="shared" si="38"/>
        <v>-0.0018076596239571252</v>
      </c>
      <c r="H228" s="67">
        <f t="shared" si="39"/>
        <v>-0.0973771787996629</v>
      </c>
      <c r="I228" s="132">
        <v>19803</v>
      </c>
      <c r="J228" s="133">
        <v>18613</v>
      </c>
      <c r="K228" s="133">
        <v>19853.890000000003</v>
      </c>
      <c r="L228" s="34">
        <f t="shared" si="36"/>
        <v>-0.0600919052668788</v>
      </c>
      <c r="M228" s="67">
        <f t="shared" si="37"/>
        <v>0.06666792027077872</v>
      </c>
      <c r="N228" s="132">
        <v>897.066</v>
      </c>
      <c r="O228" s="133">
        <v>631.293</v>
      </c>
      <c r="P228" s="133">
        <v>656.4340000000001</v>
      </c>
      <c r="Q228" s="34">
        <f t="shared" si="41"/>
        <v>-0.29626917083023996</v>
      </c>
      <c r="R228" s="67">
        <f t="shared" si="40"/>
        <v>0.03982461392728909</v>
      </c>
    </row>
    <row r="229" spans="1:18" ht="12.75" customHeight="1">
      <c r="A229" s="18"/>
      <c r="B229" s="17"/>
      <c r="C229" s="92" t="s">
        <v>35</v>
      </c>
      <c r="D229" s="132">
        <v>1388.648</v>
      </c>
      <c r="E229" s="133">
        <v>1391.676</v>
      </c>
      <c r="F229" s="133">
        <v>938.7199999999998</v>
      </c>
      <c r="G229" s="34">
        <f t="shared" si="38"/>
        <v>0.002180538192544157</v>
      </c>
      <c r="H229" s="67">
        <f t="shared" si="39"/>
        <v>-0.32547518244189033</v>
      </c>
      <c r="I229" s="132">
        <v>6925</v>
      </c>
      <c r="J229" s="133">
        <v>4265</v>
      </c>
      <c r="K229" s="133">
        <v>7268.54</v>
      </c>
      <c r="L229" s="34">
        <f t="shared" si="36"/>
        <v>-0.384115523465704</v>
      </c>
      <c r="M229" s="67">
        <f t="shared" si="37"/>
        <v>0.704229777256741</v>
      </c>
      <c r="N229" s="132">
        <v>35.695</v>
      </c>
      <c r="O229" s="133">
        <v>10.549</v>
      </c>
      <c r="P229" s="133">
        <v>20.117</v>
      </c>
      <c r="Q229" s="122" t="s">
        <v>68</v>
      </c>
      <c r="R229" s="67">
        <f t="shared" si="40"/>
        <v>0.9070054033557684</v>
      </c>
    </row>
    <row r="230" spans="2:18" ht="12.75" customHeight="1">
      <c r="B230" s="17"/>
      <c r="C230" s="92" t="s">
        <v>36</v>
      </c>
      <c r="D230" s="132">
        <v>1833.679</v>
      </c>
      <c r="E230" s="133">
        <v>1717.499</v>
      </c>
      <c r="F230" s="133">
        <v>1203.329</v>
      </c>
      <c r="G230" s="34">
        <f t="shared" si="38"/>
        <v>-0.06335896304642197</v>
      </c>
      <c r="H230" s="67">
        <f t="shared" si="39"/>
        <v>-0.29937135334576614</v>
      </c>
      <c r="I230" s="132">
        <v>0</v>
      </c>
      <c r="J230" s="133">
        <v>0</v>
      </c>
      <c r="K230" s="133">
        <v>0</v>
      </c>
      <c r="L230" s="34"/>
      <c r="M230" s="67"/>
      <c r="N230" s="132">
        <v>0</v>
      </c>
      <c r="O230" s="133">
        <v>0</v>
      </c>
      <c r="P230" s="133">
        <v>0</v>
      </c>
      <c r="Q230" s="34"/>
      <c r="R230" s="67"/>
    </row>
    <row r="231" spans="2:18" ht="12.75" customHeight="1">
      <c r="B231" s="17"/>
      <c r="C231" s="94" t="s">
        <v>37</v>
      </c>
      <c r="D231" s="134">
        <v>6549.174000000001</v>
      </c>
      <c r="E231" s="135">
        <v>6615.239000000001</v>
      </c>
      <c r="F231" s="135">
        <v>6507.874000000002</v>
      </c>
      <c r="G231" s="35">
        <f t="shared" si="38"/>
        <v>0.010087531649029424</v>
      </c>
      <c r="H231" s="68">
        <f t="shared" si="39"/>
        <v>-0.016229950270882143</v>
      </c>
      <c r="I231" s="134">
        <v>43577</v>
      </c>
      <c r="J231" s="135">
        <v>44180</v>
      </c>
      <c r="K231" s="135">
        <v>44506.238000000005</v>
      </c>
      <c r="L231" s="35">
        <f t="shared" si="36"/>
        <v>0.013837574867475944</v>
      </c>
      <c r="M231" s="68">
        <f t="shared" si="37"/>
        <v>0.00738429153463116</v>
      </c>
      <c r="N231" s="134">
        <v>2463.854</v>
      </c>
      <c r="O231" s="135">
        <v>2532.605</v>
      </c>
      <c r="P231" s="135">
        <v>2629.865</v>
      </c>
      <c r="Q231" s="124">
        <f aca="true" t="shared" si="42" ref="Q231">O231/N231-1</f>
        <v>0.02790384495185183</v>
      </c>
      <c r="R231" s="68">
        <f t="shared" si="40"/>
        <v>0.038403146167681035</v>
      </c>
    </row>
    <row r="232" spans="2:18" ht="12.75" customHeight="1">
      <c r="B232" s="17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</row>
    <row r="233" spans="2:18" ht="12.75" customHeight="1">
      <c r="B233" s="17"/>
      <c r="C233" s="98"/>
      <c r="D233" s="197" t="s">
        <v>38</v>
      </c>
      <c r="E233" s="198"/>
      <c r="F233" s="198"/>
      <c r="G233" s="198"/>
      <c r="H233" s="198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</row>
    <row r="234" spans="2:18" ht="12.75" customHeight="1">
      <c r="B234" s="17"/>
      <c r="C234" s="86"/>
      <c r="D234" s="195" t="s">
        <v>14</v>
      </c>
      <c r="E234" s="196"/>
      <c r="F234" s="196"/>
      <c r="G234" s="196"/>
      <c r="H234" s="196"/>
      <c r="I234" s="195" t="s">
        <v>15</v>
      </c>
      <c r="J234" s="196"/>
      <c r="K234" s="196"/>
      <c r="L234" s="196"/>
      <c r="M234" s="196"/>
      <c r="N234" s="195" t="s">
        <v>16</v>
      </c>
      <c r="O234" s="196"/>
      <c r="P234" s="196"/>
      <c r="Q234" s="196"/>
      <c r="R234" s="196"/>
    </row>
    <row r="235" spans="2:18" ht="12.75" customHeight="1">
      <c r="B235" s="17"/>
      <c r="C235" s="88"/>
      <c r="D235" s="79">
        <v>2017</v>
      </c>
      <c r="E235" s="80">
        <v>2018</v>
      </c>
      <c r="F235" s="80">
        <v>2019</v>
      </c>
      <c r="G235" s="111"/>
      <c r="H235" s="89"/>
      <c r="I235" s="79">
        <v>2017</v>
      </c>
      <c r="J235" s="80">
        <v>2018</v>
      </c>
      <c r="K235" s="80">
        <v>2019</v>
      </c>
      <c r="L235" s="111"/>
      <c r="M235" s="89"/>
      <c r="N235" s="79">
        <v>2017</v>
      </c>
      <c r="O235" s="80">
        <v>2018</v>
      </c>
      <c r="P235" s="80">
        <v>2019</v>
      </c>
      <c r="Q235" s="111"/>
      <c r="R235" s="89"/>
    </row>
    <row r="236" spans="1:18" ht="12.75" customHeight="1">
      <c r="A236" s="18"/>
      <c r="B236" s="17"/>
      <c r="C236" s="90" t="s">
        <v>32</v>
      </c>
      <c r="D236" s="95">
        <f>D220/D218*100</f>
        <v>20.420797973159605</v>
      </c>
      <c r="E236" s="83">
        <f>E220/E218*100</f>
        <v>21.668811210452972</v>
      </c>
      <c r="F236" s="83">
        <f>F220/F218*100</f>
        <v>27.614027926186495</v>
      </c>
      <c r="G236" s="112"/>
      <c r="H236" s="113"/>
      <c r="I236" s="95">
        <f>I220/I218*100</f>
        <v>45.96240919899671</v>
      </c>
      <c r="J236" s="83">
        <f>J220/J218*100</f>
        <v>44.998659157951195</v>
      </c>
      <c r="K236" s="83">
        <f>K220/K218*100</f>
        <v>44.50712649347349</v>
      </c>
      <c r="L236" s="112"/>
      <c r="M236" s="113"/>
      <c r="N236" s="95">
        <f>N220/N218*100</f>
        <v>89.87271627842541</v>
      </c>
      <c r="O236" s="83">
        <f>O220/O218*100</f>
        <v>90.08118268012161</v>
      </c>
      <c r="P236" s="83">
        <f>P220/P218*100</f>
        <v>90.24799001579093</v>
      </c>
      <c r="Q236" s="112"/>
      <c r="R236" s="113"/>
    </row>
    <row r="237" spans="1:18" ht="12.75" customHeight="1">
      <c r="A237" s="18"/>
      <c r="B237" s="17"/>
      <c r="C237" s="92" t="s">
        <v>33</v>
      </c>
      <c r="D237" s="96">
        <f>D221/D218*100</f>
        <v>0</v>
      </c>
      <c r="E237" s="57">
        <f>E221/E218*100</f>
        <v>0</v>
      </c>
      <c r="F237" s="57">
        <f>F221/F218*100</f>
        <v>0</v>
      </c>
      <c r="G237" s="114"/>
      <c r="H237" s="115"/>
      <c r="I237" s="96">
        <f>I221/I218*100</f>
        <v>49.56187497964103</v>
      </c>
      <c r="J237" s="57">
        <f>J221/J218*100</f>
        <v>49.79552158755698</v>
      </c>
      <c r="K237" s="57">
        <f>K221/K218*100</f>
        <v>48.28103466294546</v>
      </c>
      <c r="L237" s="114"/>
      <c r="M237" s="115"/>
      <c r="N237" s="96">
        <f>N221/N218*100</f>
        <v>0</v>
      </c>
      <c r="O237" s="57">
        <f>O221/O218*100</f>
        <v>0</v>
      </c>
      <c r="P237" s="57">
        <f>P221/P218*100</f>
        <v>0</v>
      </c>
      <c r="Q237" s="114"/>
      <c r="R237" s="115"/>
    </row>
    <row r="238" spans="1:18" ht="12.75" customHeight="1">
      <c r="A238" s="23"/>
      <c r="B238" s="17"/>
      <c r="C238" s="92" t="s">
        <v>41</v>
      </c>
      <c r="D238" s="96">
        <f>D222/D218*100</f>
        <v>64.00938674562127</v>
      </c>
      <c r="E238" s="57">
        <f>E222/E218*100</f>
        <v>61.09347785440006</v>
      </c>
      <c r="F238" s="57">
        <f>F222/F218*100</f>
        <v>51.16928490582306</v>
      </c>
      <c r="G238" s="114"/>
      <c r="H238" s="115"/>
      <c r="I238" s="96">
        <f>I222/I218*100</f>
        <v>0.6970911104596241</v>
      </c>
      <c r="J238" s="57">
        <f>J222/J218*100</f>
        <v>0.7240547063555913</v>
      </c>
      <c r="K238" s="57">
        <f>K222/K218*100</f>
        <v>0.6678448293794332</v>
      </c>
      <c r="L238" s="114"/>
      <c r="M238" s="115"/>
      <c r="N238" s="96">
        <f>N222/N218*100</f>
        <v>0</v>
      </c>
      <c r="O238" s="57">
        <f>O222/O218*100</f>
        <v>0</v>
      </c>
      <c r="P238" s="57">
        <f>P222/P218*100</f>
        <v>0</v>
      </c>
      <c r="Q238" s="114"/>
      <c r="R238" s="115"/>
    </row>
    <row r="239" spans="1:18" ht="12.75" customHeight="1">
      <c r="A239" s="18"/>
      <c r="B239" s="17"/>
      <c r="C239" s="92" t="s">
        <v>42</v>
      </c>
      <c r="D239" s="96">
        <f>D224/D218*100</f>
        <v>10.650482059459971</v>
      </c>
      <c r="E239" s="57">
        <f>E224/E218*100</f>
        <v>11.723992148851295</v>
      </c>
      <c r="F239" s="57">
        <f>F224/F218*100</f>
        <v>15.081297662849089</v>
      </c>
      <c r="G239" s="114"/>
      <c r="H239" s="115"/>
      <c r="I239" s="96">
        <f>I224/I218*100</f>
        <v>2.4007296654614154</v>
      </c>
      <c r="J239" s="57">
        <f>J224/J218*100</f>
        <v>1.9743899168677927</v>
      </c>
      <c r="K239" s="57">
        <f>K224/K218*100</f>
        <v>2.209402821124525</v>
      </c>
      <c r="L239" s="114"/>
      <c r="M239" s="115"/>
      <c r="N239" s="96">
        <f>N224/N218*100</f>
        <v>0.0036193831697434544</v>
      </c>
      <c r="O239" s="57">
        <f>O224/O218*100</f>
        <v>0.0030336933490457724</v>
      </c>
      <c r="P239" s="57">
        <f>P224/P218*100</f>
        <v>0</v>
      </c>
      <c r="Q239" s="114"/>
      <c r="R239" s="115"/>
    </row>
    <row r="240" spans="1:18" ht="12.75" customHeight="1">
      <c r="A240" s="18"/>
      <c r="B240" s="17"/>
      <c r="C240" s="92" t="s">
        <v>39</v>
      </c>
      <c r="D240" s="96">
        <f>D225/D218*100</f>
        <v>4.9193332217591434</v>
      </c>
      <c r="E240" s="57">
        <f>E225/E218*100</f>
        <v>5.513718786295674</v>
      </c>
      <c r="F240" s="57">
        <f>F225/F218*100</f>
        <v>6.135389505141339</v>
      </c>
      <c r="G240" s="114"/>
      <c r="H240" s="115"/>
      <c r="I240" s="96">
        <f>I225/I218*100</f>
        <v>1.1270725430795792</v>
      </c>
      <c r="J240" s="57">
        <f>J225/J218*100</f>
        <v>2.0615446500402252</v>
      </c>
      <c r="K240" s="57">
        <f>K225/K218*100</f>
        <v>4.305378346617425</v>
      </c>
      <c r="L240" s="114"/>
      <c r="M240" s="115"/>
      <c r="N240" s="96">
        <f>N225/N218*100</f>
        <v>10.123664338404838</v>
      </c>
      <c r="O240" s="57">
        <f>O225/O218*100</f>
        <v>9.915783626529334</v>
      </c>
      <c r="P240" s="57">
        <f>P225/P218*100</f>
        <v>0</v>
      </c>
      <c r="Q240" s="114"/>
      <c r="R240" s="115"/>
    </row>
    <row r="241" spans="1:18" ht="12.75" customHeight="1">
      <c r="A241" s="18"/>
      <c r="B241" s="17"/>
      <c r="C241" s="92" t="s">
        <v>40</v>
      </c>
      <c r="D241" s="96">
        <f>D226/D218*100</f>
        <v>0</v>
      </c>
      <c r="E241" s="57">
        <f>E226/E218*100</f>
        <v>0</v>
      </c>
      <c r="F241" s="57">
        <f>F226/F218*100</f>
        <v>0</v>
      </c>
      <c r="G241" s="114"/>
      <c r="H241" s="115"/>
      <c r="I241" s="96">
        <f>I226/I218*100</f>
        <v>0.0032574350956057203</v>
      </c>
      <c r="J241" s="57">
        <f>J226/J218*100</f>
        <v>0.02011263073209976</v>
      </c>
      <c r="K241" s="57">
        <f>K226/K218*100</f>
        <v>0.029212846459659887</v>
      </c>
      <c r="L241" s="114"/>
      <c r="M241" s="115"/>
      <c r="N241" s="96">
        <f>N226/N218*100</f>
        <v>0</v>
      </c>
      <c r="O241" s="57">
        <f>O226/O218*100</f>
        <v>0</v>
      </c>
      <c r="P241" s="57">
        <f>P226/P218*100</f>
        <v>0</v>
      </c>
      <c r="Q241" s="114"/>
      <c r="R241" s="115"/>
    </row>
    <row r="242" spans="1:18" ht="12.75" customHeight="1">
      <c r="A242" s="18"/>
      <c r="B242" s="17"/>
      <c r="C242" s="94" t="s">
        <v>43</v>
      </c>
      <c r="D242" s="97">
        <f>D227/D218*100</f>
        <v>0</v>
      </c>
      <c r="E242" s="58">
        <f>E227/E218*100</f>
        <v>0</v>
      </c>
      <c r="F242" s="59">
        <f>F227/F218*100</f>
        <v>0</v>
      </c>
      <c r="G242" s="116"/>
      <c r="H242" s="117"/>
      <c r="I242" s="97">
        <f>I227/I218*100</f>
        <v>0.24756506726603475</v>
      </c>
      <c r="J242" s="58">
        <f>J227/J218*100</f>
        <v>0.4257173504961116</v>
      </c>
      <c r="K242" s="59">
        <f>K227/K218*100</f>
        <v>0</v>
      </c>
      <c r="L242" s="116"/>
      <c r="M242" s="117"/>
      <c r="N242" s="97">
        <f>N227/N218*100</f>
        <v>0</v>
      </c>
      <c r="O242" s="58">
        <f>O227/O218*100</f>
        <v>0</v>
      </c>
      <c r="P242" s="59">
        <f>P227/P218*100</f>
        <v>0</v>
      </c>
      <c r="Q242" s="116"/>
      <c r="R242" s="117"/>
    </row>
    <row r="243" spans="1:13" ht="15" customHeight="1">
      <c r="A243" s="18"/>
      <c r="B243" s="17"/>
      <c r="C243" s="27" t="s">
        <v>59</v>
      </c>
      <c r="D243" s="20"/>
      <c r="E243" s="20"/>
      <c r="F243" s="20"/>
      <c r="G243" s="30"/>
      <c r="H243" s="30"/>
      <c r="I243" s="36"/>
      <c r="J243" s="36"/>
      <c r="K243" s="36"/>
      <c r="L243" s="30"/>
      <c r="M243" s="30"/>
    </row>
    <row r="244" spans="1:13" ht="15" customHeight="1">
      <c r="A244" s="18"/>
      <c r="B244" s="17"/>
      <c r="C244" s="27" t="s">
        <v>60</v>
      </c>
      <c r="D244" s="20"/>
      <c r="E244" s="20"/>
      <c r="F244" s="20"/>
      <c r="G244" s="30"/>
      <c r="H244" s="30"/>
      <c r="I244" s="36"/>
      <c r="J244" s="36"/>
      <c r="K244" s="36"/>
      <c r="L244" s="30"/>
      <c r="M244" s="30"/>
    </row>
    <row r="245" spans="1:13" ht="15" customHeight="1">
      <c r="A245" s="18"/>
      <c r="B245" s="17"/>
      <c r="C245" s="100" t="s">
        <v>81</v>
      </c>
      <c r="D245" s="20"/>
      <c r="E245" s="20"/>
      <c r="F245" s="20"/>
      <c r="G245" s="30"/>
      <c r="H245" s="30"/>
      <c r="I245" s="36"/>
      <c r="J245" s="36"/>
      <c r="K245" s="36"/>
      <c r="L245" s="30"/>
      <c r="M245" s="30"/>
    </row>
    <row r="246" spans="1:18" ht="12.75" customHeight="1">
      <c r="A246" s="18"/>
      <c r="B246" s="17"/>
      <c r="C246" s="23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</row>
    <row r="247" spans="1:18" ht="15.6">
      <c r="A247" s="18"/>
      <c r="B247" s="21"/>
      <c r="C247" s="101" t="s">
        <v>88</v>
      </c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</row>
    <row r="248" spans="1:18" ht="12.75" customHeight="1">
      <c r="A248" s="18"/>
      <c r="B248" s="29"/>
      <c r="C248" s="102" t="s">
        <v>55</v>
      </c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</row>
    <row r="249" spans="1:18" ht="12.75" customHeight="1">
      <c r="A249" s="18"/>
      <c r="B249" s="17"/>
      <c r="C249" s="23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</row>
    <row r="250" spans="1:18" ht="12.75" customHeight="1">
      <c r="A250" s="18"/>
      <c r="B250" s="21"/>
      <c r="C250" s="87"/>
      <c r="D250" s="193" t="s">
        <v>17</v>
      </c>
      <c r="E250" s="194"/>
      <c r="F250" s="194"/>
      <c r="G250" s="194"/>
      <c r="H250" s="194"/>
      <c r="I250" s="193" t="s">
        <v>18</v>
      </c>
      <c r="J250" s="194"/>
      <c r="K250" s="194"/>
      <c r="L250" s="194"/>
      <c r="M250" s="194"/>
      <c r="N250" s="193" t="s">
        <v>19</v>
      </c>
      <c r="O250" s="194"/>
      <c r="P250" s="194"/>
      <c r="Q250" s="194"/>
      <c r="R250" s="194"/>
    </row>
    <row r="251" spans="1:18" ht="12.75" customHeight="1">
      <c r="A251" s="18"/>
      <c r="B251" s="17"/>
      <c r="C251" s="88"/>
      <c r="D251" s="79">
        <v>2017</v>
      </c>
      <c r="E251" s="80">
        <v>2018</v>
      </c>
      <c r="F251" s="80">
        <v>2019</v>
      </c>
      <c r="G251" s="81" t="s">
        <v>58</v>
      </c>
      <c r="H251" s="82" t="s">
        <v>79</v>
      </c>
      <c r="I251" s="79">
        <v>2017</v>
      </c>
      <c r="J251" s="80">
        <v>2018</v>
      </c>
      <c r="K251" s="80">
        <v>2019</v>
      </c>
      <c r="L251" s="81" t="s">
        <v>58</v>
      </c>
      <c r="M251" s="82" t="s">
        <v>79</v>
      </c>
      <c r="N251" s="79">
        <v>2017</v>
      </c>
      <c r="O251" s="80">
        <v>2018</v>
      </c>
      <c r="P251" s="80">
        <v>2019</v>
      </c>
      <c r="Q251" s="81" t="s">
        <v>58</v>
      </c>
      <c r="R251" s="89" t="s">
        <v>79</v>
      </c>
    </row>
    <row r="252" spans="1:18" ht="12.75" customHeight="1">
      <c r="A252" s="18"/>
      <c r="B252" s="17"/>
      <c r="C252" s="90" t="s">
        <v>30</v>
      </c>
      <c r="D252" s="130">
        <v>113472.575</v>
      </c>
      <c r="E252" s="131">
        <v>111044.98</v>
      </c>
      <c r="F252" s="131">
        <v>117116.10900000001</v>
      </c>
      <c r="G252" s="65">
        <f>E252/D252-1</f>
        <v>-0.021393671554558513</v>
      </c>
      <c r="H252" s="66">
        <f>F252/E252-1</f>
        <v>0.05467270109823974</v>
      </c>
      <c r="I252" s="130">
        <v>67912.884</v>
      </c>
      <c r="J252" s="131">
        <v>65120.059</v>
      </c>
      <c r="K252" s="131">
        <v>71012.43400000001</v>
      </c>
      <c r="L252" s="65">
        <f>J252/I252-1</f>
        <v>-0.04112364010340075</v>
      </c>
      <c r="M252" s="66">
        <f>K252/J252-1</f>
        <v>0.09048479209762395</v>
      </c>
      <c r="N252" s="130">
        <v>154869.344</v>
      </c>
      <c r="O252" s="145">
        <v>155259.671</v>
      </c>
      <c r="P252" s="145">
        <v>148698.07300000003</v>
      </c>
      <c r="Q252" s="65">
        <f>O252/N252-1</f>
        <v>0.0025203632295360823</v>
      </c>
      <c r="R252" s="66">
        <f>P252/O252-1</f>
        <v>-0.042262088781574</v>
      </c>
    </row>
    <row r="253" spans="1:18" ht="12.75" customHeight="1">
      <c r="A253" s="18"/>
      <c r="B253" s="17"/>
      <c r="C253" s="91" t="s">
        <v>31</v>
      </c>
      <c r="D253" s="132"/>
      <c r="E253" s="133"/>
      <c r="F253" s="133"/>
      <c r="G253" s="34"/>
      <c r="H253" s="67"/>
      <c r="I253" s="132"/>
      <c r="J253" s="133"/>
      <c r="K253" s="133"/>
      <c r="L253" s="34"/>
      <c r="M253" s="67"/>
      <c r="N253" s="136"/>
      <c r="O253" s="137"/>
      <c r="P253" s="137"/>
      <c r="Q253" s="34"/>
      <c r="R253" s="67"/>
    </row>
    <row r="254" spans="1:18" ht="12.75" customHeight="1">
      <c r="A254" s="18"/>
      <c r="B254" s="17"/>
      <c r="C254" s="92" t="s">
        <v>32</v>
      </c>
      <c r="D254" s="132">
        <v>97231.585</v>
      </c>
      <c r="E254" s="133">
        <v>93216.959</v>
      </c>
      <c r="F254" s="133">
        <v>96362.329</v>
      </c>
      <c r="G254" s="34">
        <f>E254/D254-1</f>
        <v>-0.041289319720541506</v>
      </c>
      <c r="H254" s="67">
        <f>F254/E254-1</f>
        <v>0.03374246525248692</v>
      </c>
      <c r="I254" s="132">
        <v>20277.405</v>
      </c>
      <c r="J254" s="133">
        <v>18891.101</v>
      </c>
      <c r="K254" s="133">
        <v>17454.596</v>
      </c>
      <c r="L254" s="34">
        <f>J254/I254-1</f>
        <v>-0.06836693354006596</v>
      </c>
      <c r="M254" s="67">
        <f>K254/J254-1</f>
        <v>-0.07604135936809597</v>
      </c>
      <c r="N254" s="136">
        <v>137068.099</v>
      </c>
      <c r="O254" s="137">
        <v>140006.418</v>
      </c>
      <c r="P254" s="137">
        <v>130644.129</v>
      </c>
      <c r="Q254" s="34">
        <f>O254/N254-1</f>
        <v>0.021436928223539597</v>
      </c>
      <c r="R254" s="67">
        <f>P254/O254-1</f>
        <v>-0.06687042732569592</v>
      </c>
    </row>
    <row r="255" spans="1:18" ht="12.75" customHeight="1">
      <c r="A255" s="18"/>
      <c r="B255" s="17"/>
      <c r="C255" s="93" t="s">
        <v>33</v>
      </c>
      <c r="D255" s="132">
        <v>3277.664</v>
      </c>
      <c r="E255" s="133">
        <v>3395.496</v>
      </c>
      <c r="F255" s="133">
        <v>3700.299000000001</v>
      </c>
      <c r="G255" s="34">
        <f aca="true" t="shared" si="43" ref="G255:G265">E255/D255-1</f>
        <v>0.035949993654017076</v>
      </c>
      <c r="H255" s="67">
        <f aca="true" t="shared" si="44" ref="H255:H265">F255/E255-1</f>
        <v>0.08976685585846678</v>
      </c>
      <c r="I255" s="132">
        <v>0</v>
      </c>
      <c r="J255" s="133">
        <v>0</v>
      </c>
      <c r="K255" s="133">
        <v>0</v>
      </c>
      <c r="L255" s="34"/>
      <c r="M255" s="67"/>
      <c r="N255" s="136">
        <v>0</v>
      </c>
      <c r="O255" s="137">
        <v>0</v>
      </c>
      <c r="P255" s="137">
        <v>0</v>
      </c>
      <c r="Q255" s="34"/>
      <c r="R255" s="67"/>
    </row>
    <row r="256" spans="1:18" ht="12.75" customHeight="1">
      <c r="A256" s="18"/>
      <c r="B256" s="17"/>
      <c r="C256" s="92" t="s">
        <v>41</v>
      </c>
      <c r="D256" s="132">
        <v>60.757</v>
      </c>
      <c r="E256" s="133">
        <v>72.348</v>
      </c>
      <c r="F256" s="133">
        <v>73.345</v>
      </c>
      <c r="G256" s="34">
        <f t="shared" si="43"/>
        <v>0.1907763714469115</v>
      </c>
      <c r="H256" s="67">
        <f t="shared" si="44"/>
        <v>0.013780615911980876</v>
      </c>
      <c r="I256" s="132">
        <v>40158.022</v>
      </c>
      <c r="J256" s="133">
        <v>39126.726</v>
      </c>
      <c r="K256" s="133">
        <v>40277.116</v>
      </c>
      <c r="L256" s="34">
        <f aca="true" t="shared" si="45" ref="L256:L265">J256/I256-1</f>
        <v>-0.025680946138233463</v>
      </c>
      <c r="M256" s="67">
        <f aca="true" t="shared" si="46" ref="M256:M265">K256/J256-1</f>
        <v>0.029401642243207293</v>
      </c>
      <c r="N256" s="136">
        <v>2999.86</v>
      </c>
      <c r="O256" s="137">
        <v>2359.133</v>
      </c>
      <c r="P256" s="137">
        <v>2628.2830000000004</v>
      </c>
      <c r="Q256" s="34">
        <f aca="true" t="shared" si="47" ref="Q256:Q265">O256/N256-1</f>
        <v>-0.2135856339962533</v>
      </c>
      <c r="R256" s="67">
        <f aca="true" t="shared" si="48" ref="R256:R265">P256/O256-1</f>
        <v>0.11408852319898899</v>
      </c>
    </row>
    <row r="257" spans="1:18" ht="12.75" customHeight="1">
      <c r="A257" s="18"/>
      <c r="B257" s="17"/>
      <c r="C257" s="91" t="s">
        <v>57</v>
      </c>
      <c r="D257" s="132">
        <v>0</v>
      </c>
      <c r="E257" s="133">
        <v>0</v>
      </c>
      <c r="F257" s="133">
        <v>0</v>
      </c>
      <c r="G257" s="34"/>
      <c r="H257" s="67"/>
      <c r="I257" s="132">
        <v>3695.907</v>
      </c>
      <c r="J257" s="133">
        <v>3396.63</v>
      </c>
      <c r="K257" s="133">
        <v>14177.611</v>
      </c>
      <c r="L257" s="34">
        <f t="shared" si="45"/>
        <v>-0.08097525181234266</v>
      </c>
      <c r="M257" s="67">
        <f t="shared" si="46"/>
        <v>3.174022781403921</v>
      </c>
      <c r="N257" s="136">
        <v>448.193</v>
      </c>
      <c r="O257" s="137">
        <v>410.152</v>
      </c>
      <c r="P257" s="137">
        <v>690.011</v>
      </c>
      <c r="Q257" s="34">
        <f t="shared" si="47"/>
        <v>-0.08487638138034281</v>
      </c>
      <c r="R257" s="67">
        <f t="shared" si="48"/>
        <v>0.6823299654762136</v>
      </c>
    </row>
    <row r="258" spans="1:18" ht="12.75" customHeight="1">
      <c r="A258" s="18"/>
      <c r="B258" s="17"/>
      <c r="C258" s="92" t="s">
        <v>42</v>
      </c>
      <c r="D258" s="132">
        <v>10568.813</v>
      </c>
      <c r="E258" s="133">
        <v>10563.645</v>
      </c>
      <c r="F258" s="133">
        <v>11448.254</v>
      </c>
      <c r="G258" s="34">
        <f t="shared" si="43"/>
        <v>-0.0004889858492149735</v>
      </c>
      <c r="H258" s="67">
        <f t="shared" si="44"/>
        <v>0.08374088678671043</v>
      </c>
      <c r="I258" s="132">
        <v>6257.188</v>
      </c>
      <c r="J258" s="133">
        <v>5724.755</v>
      </c>
      <c r="K258" s="133">
        <v>7228.269999999999</v>
      </c>
      <c r="L258" s="34">
        <f t="shared" si="45"/>
        <v>-0.08509141806191534</v>
      </c>
      <c r="M258" s="67">
        <f t="shared" si="46"/>
        <v>0.262633946780255</v>
      </c>
      <c r="N258" s="136">
        <v>14574.192</v>
      </c>
      <c r="O258" s="137">
        <v>12471.68</v>
      </c>
      <c r="P258" s="137">
        <v>14702.974000000002</v>
      </c>
      <c r="Q258" s="34">
        <f t="shared" si="47"/>
        <v>-0.14426268022268396</v>
      </c>
      <c r="R258" s="67">
        <f t="shared" si="48"/>
        <v>0.17890885590393601</v>
      </c>
    </row>
    <row r="259" spans="1:18" ht="12.75" customHeight="1">
      <c r="A259" s="23"/>
      <c r="B259" s="17"/>
      <c r="C259" s="92" t="s">
        <v>39</v>
      </c>
      <c r="D259" s="132">
        <v>2207.583</v>
      </c>
      <c r="E259" s="133">
        <v>3693.093</v>
      </c>
      <c r="F259" s="133">
        <v>5063.312</v>
      </c>
      <c r="G259" s="34">
        <f t="shared" si="43"/>
        <v>0.6729124114472704</v>
      </c>
      <c r="H259" s="67">
        <f t="shared" si="44"/>
        <v>0.3710220674107043</v>
      </c>
      <c r="I259" s="132">
        <v>1208.275</v>
      </c>
      <c r="J259" s="133">
        <v>1364.769</v>
      </c>
      <c r="K259" s="133">
        <v>0</v>
      </c>
      <c r="L259" s="34">
        <f t="shared" si="45"/>
        <v>0.12951852848068524</v>
      </c>
      <c r="M259" s="67">
        <f t="shared" si="46"/>
        <v>-1</v>
      </c>
      <c r="N259" s="136">
        <v>165.463</v>
      </c>
      <c r="O259" s="137">
        <v>300.488</v>
      </c>
      <c r="P259" s="137">
        <v>722.687</v>
      </c>
      <c r="Q259" s="34">
        <f t="shared" si="47"/>
        <v>0.816043465910808</v>
      </c>
      <c r="R259" s="67">
        <f t="shared" si="48"/>
        <v>1.4050444610100903</v>
      </c>
    </row>
    <row r="260" spans="1:18" ht="12.75" customHeight="1">
      <c r="A260" s="18"/>
      <c r="B260" s="17"/>
      <c r="C260" s="92" t="s">
        <v>40</v>
      </c>
      <c r="D260" s="132">
        <v>0</v>
      </c>
      <c r="E260" s="133">
        <v>0</v>
      </c>
      <c r="F260" s="133">
        <v>0</v>
      </c>
      <c r="G260" s="34"/>
      <c r="H260" s="67"/>
      <c r="I260" s="132">
        <v>0.087</v>
      </c>
      <c r="J260" s="133">
        <v>0.227</v>
      </c>
      <c r="K260" s="133">
        <v>0</v>
      </c>
      <c r="L260" s="34">
        <f t="shared" si="45"/>
        <v>1.6091954022988508</v>
      </c>
      <c r="M260" s="67">
        <f t="shared" si="46"/>
        <v>-1</v>
      </c>
      <c r="N260" s="136">
        <v>0</v>
      </c>
      <c r="O260" s="137">
        <v>0</v>
      </c>
      <c r="P260" s="137">
        <v>0</v>
      </c>
      <c r="Q260" s="34"/>
      <c r="R260" s="67"/>
    </row>
    <row r="261" spans="1:18" ht="12.75" customHeight="1">
      <c r="A261" s="18"/>
      <c r="B261" s="17"/>
      <c r="C261" s="92" t="s">
        <v>43</v>
      </c>
      <c r="D261" s="132">
        <v>126.173</v>
      </c>
      <c r="E261" s="133">
        <v>103.439</v>
      </c>
      <c r="F261" s="133">
        <v>468.56999999999994</v>
      </c>
      <c r="G261" s="34">
        <f t="shared" si="43"/>
        <v>-0.18018117980867543</v>
      </c>
      <c r="H261" s="67">
        <f t="shared" si="44"/>
        <v>3.529916182484363</v>
      </c>
      <c r="I261" s="132">
        <v>11.907</v>
      </c>
      <c r="J261" s="133">
        <v>12.481</v>
      </c>
      <c r="K261" s="133">
        <v>6052.452000000001</v>
      </c>
      <c r="L261" s="34">
        <f t="shared" si="45"/>
        <v>0.04820693709582602</v>
      </c>
      <c r="M261" s="67">
        <f t="shared" si="46"/>
        <v>483.93325855300066</v>
      </c>
      <c r="N261" s="136">
        <v>61.73</v>
      </c>
      <c r="O261" s="137">
        <v>121.952</v>
      </c>
      <c r="P261" s="137">
        <v>0</v>
      </c>
      <c r="Q261" s="34">
        <f t="shared" si="47"/>
        <v>0.9755710351530862</v>
      </c>
      <c r="R261" s="67">
        <f t="shared" si="48"/>
        <v>-1</v>
      </c>
    </row>
    <row r="262" spans="2:18" ht="12.75" customHeight="1">
      <c r="B262" s="17"/>
      <c r="C262" s="92" t="s">
        <v>34</v>
      </c>
      <c r="D262" s="132">
        <v>22457.716</v>
      </c>
      <c r="E262" s="133">
        <v>26754.589</v>
      </c>
      <c r="F262" s="133">
        <v>20402.626</v>
      </c>
      <c r="G262" s="34">
        <f t="shared" si="43"/>
        <v>0.19133170087287588</v>
      </c>
      <c r="H262" s="67">
        <f t="shared" si="44"/>
        <v>-0.23741583172890457</v>
      </c>
      <c r="I262" s="132">
        <v>29362.427</v>
      </c>
      <c r="J262" s="133">
        <v>28076.136</v>
      </c>
      <c r="K262" s="133">
        <v>26046.846999999998</v>
      </c>
      <c r="L262" s="34">
        <f t="shared" si="45"/>
        <v>-0.04380738009157081</v>
      </c>
      <c r="M262" s="67">
        <f t="shared" si="46"/>
        <v>-0.07227807273764453</v>
      </c>
      <c r="N262" s="136">
        <v>13271</v>
      </c>
      <c r="O262" s="137">
        <v>13815.804</v>
      </c>
      <c r="P262" s="137">
        <v>17868.327</v>
      </c>
      <c r="Q262" s="34">
        <f t="shared" si="47"/>
        <v>0.04105221912440671</v>
      </c>
      <c r="R262" s="67">
        <f t="shared" si="48"/>
        <v>0.29332516587525426</v>
      </c>
    </row>
    <row r="263" spans="2:18" ht="12.75" customHeight="1">
      <c r="B263" s="17"/>
      <c r="C263" s="92" t="s">
        <v>35</v>
      </c>
      <c r="D263" s="132">
        <v>18951.503</v>
      </c>
      <c r="E263" s="133">
        <v>18784.664</v>
      </c>
      <c r="F263" s="133">
        <v>19547.767</v>
      </c>
      <c r="G263" s="34">
        <f t="shared" si="43"/>
        <v>-0.008803470627105403</v>
      </c>
      <c r="H263" s="67">
        <f t="shared" si="44"/>
        <v>0.04062372369290168</v>
      </c>
      <c r="I263" s="132">
        <v>22816.512</v>
      </c>
      <c r="J263" s="133">
        <v>19129.331</v>
      </c>
      <c r="K263" s="133">
        <v>22918.264000000003</v>
      </c>
      <c r="L263" s="34">
        <f t="shared" si="45"/>
        <v>-0.16160143145455363</v>
      </c>
      <c r="M263" s="67">
        <f t="shared" si="46"/>
        <v>0.19806928951148395</v>
      </c>
      <c r="N263" s="136">
        <v>10984</v>
      </c>
      <c r="O263" s="137">
        <v>8121.301</v>
      </c>
      <c r="P263" s="137">
        <v>7245.352000000001</v>
      </c>
      <c r="Q263" s="34">
        <f t="shared" si="47"/>
        <v>-0.26062445375091037</v>
      </c>
      <c r="R263" s="67">
        <f t="shared" si="48"/>
        <v>-0.10785821138755969</v>
      </c>
    </row>
    <row r="264" spans="2:18" ht="12.75" customHeight="1">
      <c r="B264" s="17"/>
      <c r="C264" s="92" t="s">
        <v>36</v>
      </c>
      <c r="D264" s="132">
        <v>0</v>
      </c>
      <c r="E264" s="133">
        <v>0</v>
      </c>
      <c r="F264" s="133">
        <v>0</v>
      </c>
      <c r="G264" s="34"/>
      <c r="H264" s="67"/>
      <c r="I264" s="132">
        <v>5610.607</v>
      </c>
      <c r="J264" s="133">
        <v>5134.274</v>
      </c>
      <c r="K264" s="133">
        <v>4825.786</v>
      </c>
      <c r="L264" s="34">
        <f t="shared" si="45"/>
        <v>-0.08489865713281997</v>
      </c>
      <c r="M264" s="67">
        <f t="shared" si="46"/>
        <v>-0.06008405472711431</v>
      </c>
      <c r="N264" s="136">
        <v>734.88</v>
      </c>
      <c r="O264" s="137">
        <v>661.2579999999999</v>
      </c>
      <c r="P264" s="137">
        <v>1032.627</v>
      </c>
      <c r="Q264" s="34">
        <f t="shared" si="47"/>
        <v>-0.10018234269540616</v>
      </c>
      <c r="R264" s="67">
        <f t="shared" si="48"/>
        <v>0.5616098406370889</v>
      </c>
    </row>
    <row r="265" spans="2:18" ht="12.75" customHeight="1">
      <c r="B265" s="17"/>
      <c r="C265" s="94" t="s">
        <v>37</v>
      </c>
      <c r="D265" s="134">
        <v>116978.788</v>
      </c>
      <c r="E265" s="135">
        <v>119014.90499999998</v>
      </c>
      <c r="F265" s="135">
        <v>117970.96800000002</v>
      </c>
      <c r="G265" s="35">
        <f t="shared" si="43"/>
        <v>0.017405865070169613</v>
      </c>
      <c r="H265" s="68">
        <f t="shared" si="44"/>
        <v>-0.00877148118548654</v>
      </c>
      <c r="I265" s="134">
        <v>68848.192</v>
      </c>
      <c r="J265" s="135">
        <v>68932.59</v>
      </c>
      <c r="K265" s="135">
        <v>69315.231</v>
      </c>
      <c r="L265" s="35">
        <f t="shared" si="45"/>
        <v>0.0012258564466007815</v>
      </c>
      <c r="M265" s="68">
        <f t="shared" si="46"/>
        <v>0.005550944770826183</v>
      </c>
      <c r="N265" s="138">
        <v>156421.464</v>
      </c>
      <c r="O265" s="139">
        <v>160292.916</v>
      </c>
      <c r="P265" s="139">
        <v>158288.421</v>
      </c>
      <c r="Q265" s="35">
        <f t="shared" si="47"/>
        <v>0.02475013275671678</v>
      </c>
      <c r="R265" s="68">
        <f t="shared" si="48"/>
        <v>-0.012505200167423514</v>
      </c>
    </row>
    <row r="266" spans="2:18" ht="12.75" customHeight="1">
      <c r="B266" s="17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</row>
    <row r="267" spans="2:18" ht="12.75" customHeight="1">
      <c r="B267" s="17"/>
      <c r="C267" s="98"/>
      <c r="D267" s="197" t="s">
        <v>38</v>
      </c>
      <c r="E267" s="198"/>
      <c r="F267" s="198"/>
      <c r="G267" s="198"/>
      <c r="H267" s="198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</row>
    <row r="268" spans="2:18" ht="12.75" customHeight="1">
      <c r="B268" s="17"/>
      <c r="C268" s="86"/>
      <c r="D268" s="195" t="s">
        <v>17</v>
      </c>
      <c r="E268" s="196"/>
      <c r="F268" s="196"/>
      <c r="G268" s="196"/>
      <c r="H268" s="196"/>
      <c r="I268" s="195" t="s">
        <v>18</v>
      </c>
      <c r="J268" s="196"/>
      <c r="K268" s="196"/>
      <c r="L268" s="196"/>
      <c r="M268" s="196"/>
      <c r="N268" s="195" t="s">
        <v>19</v>
      </c>
      <c r="O268" s="196"/>
      <c r="P268" s="196"/>
      <c r="Q268" s="196"/>
      <c r="R268" s="196"/>
    </row>
    <row r="269" spans="2:18" ht="12.75" customHeight="1">
      <c r="B269" s="17"/>
      <c r="C269" s="88"/>
      <c r="D269" s="79">
        <v>2017</v>
      </c>
      <c r="E269" s="80">
        <v>2018</v>
      </c>
      <c r="F269" s="80">
        <v>2019</v>
      </c>
      <c r="G269" s="111"/>
      <c r="H269" s="89"/>
      <c r="I269" s="79">
        <v>2017</v>
      </c>
      <c r="J269" s="80">
        <v>2018</v>
      </c>
      <c r="K269" s="80">
        <v>2019</v>
      </c>
      <c r="L269" s="111"/>
      <c r="M269" s="89"/>
      <c r="N269" s="79">
        <v>2017</v>
      </c>
      <c r="O269" s="80">
        <v>2018</v>
      </c>
      <c r="P269" s="80">
        <v>2019</v>
      </c>
      <c r="Q269" s="111"/>
      <c r="R269" s="89"/>
    </row>
    <row r="270" spans="1:18" ht="12.75" customHeight="1">
      <c r="A270" s="23"/>
      <c r="B270" s="17"/>
      <c r="C270" s="90" t="s">
        <v>32</v>
      </c>
      <c r="D270" s="95">
        <f>D254/D252*100</f>
        <v>85.68729933201922</v>
      </c>
      <c r="E270" s="83">
        <f>E254/E252*100</f>
        <v>83.94522561938415</v>
      </c>
      <c r="F270" s="83">
        <f>F254/F252*100</f>
        <v>82.27931223363986</v>
      </c>
      <c r="G270" s="112"/>
      <c r="H270" s="113"/>
      <c r="I270" s="95">
        <f>I254/I252*100</f>
        <v>29.85796480090582</v>
      </c>
      <c r="J270" s="83">
        <f>J254/J252*100</f>
        <v>29.009649699488136</v>
      </c>
      <c r="K270" s="83">
        <f>K254/K252*100</f>
        <v>24.579633476582423</v>
      </c>
      <c r="L270" s="112"/>
      <c r="M270" s="113"/>
      <c r="N270" s="95">
        <f>N254/N252*100</f>
        <v>88.50563672562595</v>
      </c>
      <c r="O270" s="83">
        <f>O254/O252*100</f>
        <v>90.17565031424033</v>
      </c>
      <c r="P270" s="83">
        <f>P254/P252*100</f>
        <v>87.85865637949456</v>
      </c>
      <c r="Q270" s="112"/>
      <c r="R270" s="113"/>
    </row>
    <row r="271" spans="1:18" ht="12.75" customHeight="1">
      <c r="A271" s="23"/>
      <c r="B271" s="17"/>
      <c r="C271" s="92" t="s">
        <v>33</v>
      </c>
      <c r="D271" s="96">
        <f>D255/D252*100</f>
        <v>2.88850764160415</v>
      </c>
      <c r="E271" s="57">
        <f>E255/E252*100</f>
        <v>3.057766321359147</v>
      </c>
      <c r="F271" s="57">
        <f>F255/F252*100</f>
        <v>3.1595132655918414</v>
      </c>
      <c r="G271" s="114"/>
      <c r="H271" s="115"/>
      <c r="I271" s="96">
        <f>I255/I252*100</f>
        <v>0</v>
      </c>
      <c r="J271" s="57">
        <f>J255/J252*100</f>
        <v>0</v>
      </c>
      <c r="K271" s="57">
        <f>K255/K252*100</f>
        <v>0</v>
      </c>
      <c r="L271" s="114"/>
      <c r="M271" s="115"/>
      <c r="N271" s="96">
        <f>N255/N252*100</f>
        <v>0</v>
      </c>
      <c r="O271" s="57">
        <f>O255/O252*100</f>
        <v>0</v>
      </c>
      <c r="P271" s="57">
        <f>P255/P252*100</f>
        <v>0</v>
      </c>
      <c r="Q271" s="114"/>
      <c r="R271" s="115"/>
    </row>
    <row r="272" spans="1:18" ht="12.75" customHeight="1">
      <c r="A272" s="23"/>
      <c r="B272" s="17"/>
      <c r="C272" s="92" t="s">
        <v>41</v>
      </c>
      <c r="D272" s="96">
        <f>D256/D252*100</f>
        <v>0.053543334149242665</v>
      </c>
      <c r="E272" s="57">
        <f>E256/E252*100</f>
        <v>0.06515197715376238</v>
      </c>
      <c r="F272" s="57">
        <f>F256/F252*100</f>
        <v>0.06262588522301402</v>
      </c>
      <c r="G272" s="114"/>
      <c r="H272" s="115"/>
      <c r="I272" s="96">
        <f>I256/I252*100</f>
        <v>59.13166933096229</v>
      </c>
      <c r="J272" s="57">
        <f>J256/J252*100</f>
        <v>60.08398426051795</v>
      </c>
      <c r="K272" s="57">
        <f>K256/K252*100</f>
        <v>56.718399484800074</v>
      </c>
      <c r="L272" s="114"/>
      <c r="M272" s="115"/>
      <c r="N272" s="96">
        <f>N256/N252*100</f>
        <v>1.937026349126913</v>
      </c>
      <c r="O272" s="57">
        <f>O256/O252*100</f>
        <v>1.519475717554496</v>
      </c>
      <c r="P272" s="57">
        <f>P256/P252*100</f>
        <v>1.7675299665786521</v>
      </c>
      <c r="Q272" s="114"/>
      <c r="R272" s="115"/>
    </row>
    <row r="273" spans="1:18" ht="12.75" customHeight="1">
      <c r="A273" s="23"/>
      <c r="B273" s="17"/>
      <c r="C273" s="92" t="s">
        <v>42</v>
      </c>
      <c r="D273" s="96">
        <f>D258/D252*100</f>
        <v>9.31398005200816</v>
      </c>
      <c r="E273" s="57">
        <f>E258/E252*100</f>
        <v>9.512942413065408</v>
      </c>
      <c r="F273" s="57">
        <f>F258/F252*100</f>
        <v>9.775131788232478</v>
      </c>
      <c r="G273" s="114"/>
      <c r="H273" s="115"/>
      <c r="I273" s="96">
        <f>I258/I252*100</f>
        <v>9.213550701218931</v>
      </c>
      <c r="J273" s="57">
        <f>J258/J252*100</f>
        <v>8.791077723071474</v>
      </c>
      <c r="K273" s="57">
        <f>K258/K252*100</f>
        <v>10.178879377659408</v>
      </c>
      <c r="L273" s="114"/>
      <c r="M273" s="115"/>
      <c r="N273" s="96">
        <f>N258/N252*100</f>
        <v>9.410637136811271</v>
      </c>
      <c r="O273" s="57">
        <f>O258/O252*100</f>
        <v>8.032787857704529</v>
      </c>
      <c r="P273" s="57">
        <f>P258/P252*100</f>
        <v>9.887803993263583</v>
      </c>
      <c r="Q273" s="114"/>
      <c r="R273" s="115"/>
    </row>
    <row r="274" spans="1:18" ht="12.75" customHeight="1">
      <c r="A274" s="23"/>
      <c r="B274" s="17"/>
      <c r="C274" s="92" t="s">
        <v>39</v>
      </c>
      <c r="D274" s="96">
        <f>D259/D252*100</f>
        <v>1.9454771340123374</v>
      </c>
      <c r="E274" s="57">
        <f>E259/E252*100</f>
        <v>3.3257631276983433</v>
      </c>
      <c r="F274" s="57">
        <f>F259/F252*100</f>
        <v>4.323326691121543</v>
      </c>
      <c r="G274" s="114"/>
      <c r="H274" s="115"/>
      <c r="I274" s="96">
        <f>I259/I252*100</f>
        <v>1.7791543059782293</v>
      </c>
      <c r="J274" s="57">
        <f>J259/J252*100</f>
        <v>2.0957735925884218</v>
      </c>
      <c r="K274" s="57">
        <f>K259/K252*100</f>
        <v>0</v>
      </c>
      <c r="L274" s="114"/>
      <c r="M274" s="115"/>
      <c r="N274" s="96">
        <f>N259/N252*100</f>
        <v>0.10684038281972705</v>
      </c>
      <c r="O274" s="57">
        <f>O259/O252*100</f>
        <v>0.19353899055988597</v>
      </c>
      <c r="P274" s="57">
        <f>P259/P252*100</f>
        <v>0.48600966066318824</v>
      </c>
      <c r="Q274" s="114"/>
      <c r="R274" s="115"/>
    </row>
    <row r="275" spans="1:18" ht="12.75" customHeight="1">
      <c r="A275" s="23"/>
      <c r="B275" s="17"/>
      <c r="C275" s="92" t="s">
        <v>40</v>
      </c>
      <c r="D275" s="96">
        <f>D260/D252*100</f>
        <v>0</v>
      </c>
      <c r="E275" s="57">
        <f>E260/E252*100</f>
        <v>0</v>
      </c>
      <c r="F275" s="57">
        <f>F260/F252*100</f>
        <v>0</v>
      </c>
      <c r="G275" s="114"/>
      <c r="H275" s="115"/>
      <c r="I275" s="96">
        <f>I260/I252*100</f>
        <v>0.0001281052944239564</v>
      </c>
      <c r="J275" s="57">
        <f>J260/J252*100</f>
        <v>0.00034858690776063333</v>
      </c>
      <c r="K275" s="57">
        <f>K260/K252*100</f>
        <v>0</v>
      </c>
      <c r="L275" s="114"/>
      <c r="M275" s="115"/>
      <c r="N275" s="96">
        <f>N260/N252*100</f>
        <v>0</v>
      </c>
      <c r="O275" s="57">
        <f>O260/O252*100</f>
        <v>0</v>
      </c>
      <c r="P275" s="57">
        <f>P260/P252*100</f>
        <v>0</v>
      </c>
      <c r="Q275" s="114"/>
      <c r="R275" s="115"/>
    </row>
    <row r="276" spans="1:18" ht="12.75" customHeight="1">
      <c r="A276" s="18"/>
      <c r="B276" s="17"/>
      <c r="C276" s="94" t="s">
        <v>43</v>
      </c>
      <c r="D276" s="97">
        <f>D261/D252*100</f>
        <v>0.11119250620689625</v>
      </c>
      <c r="E276" s="58">
        <f>E261/E252*100</f>
        <v>0.09315054133919426</v>
      </c>
      <c r="F276" s="59">
        <f>F261/F252*100</f>
        <v>0.4000901361912561</v>
      </c>
      <c r="G276" s="116"/>
      <c r="H276" s="117"/>
      <c r="I276" s="97">
        <f>I261/I252*100</f>
        <v>0.017532755640299415</v>
      </c>
      <c r="J276" s="58">
        <f>J261/J252*100</f>
        <v>0.019166137426257553</v>
      </c>
      <c r="K276" s="59">
        <f>K261/K252*100</f>
        <v>8.52308766095808</v>
      </c>
      <c r="L276" s="116"/>
      <c r="M276" s="117"/>
      <c r="N276" s="97">
        <f>N261/N252*100</f>
        <v>0.039859405616130196</v>
      </c>
      <c r="O276" s="58">
        <f>O261/O252*100</f>
        <v>0.07854711994076041</v>
      </c>
      <c r="P276" s="59">
        <f>P261/P252*100</f>
        <v>0</v>
      </c>
      <c r="Q276" s="116"/>
      <c r="R276" s="117"/>
    </row>
    <row r="277" spans="1:13" ht="15" customHeight="1">
      <c r="A277" s="18"/>
      <c r="B277" s="17"/>
      <c r="C277" s="27" t="s">
        <v>59</v>
      </c>
      <c r="D277" s="20"/>
      <c r="E277" s="20"/>
      <c r="F277" s="20"/>
      <c r="G277" s="30"/>
      <c r="H277" s="30"/>
      <c r="I277" s="36"/>
      <c r="J277" s="36"/>
      <c r="K277" s="36"/>
      <c r="L277" s="30"/>
      <c r="M277" s="30"/>
    </row>
    <row r="278" spans="1:13" ht="15" customHeight="1">
      <c r="A278" s="18"/>
      <c r="B278" s="17"/>
      <c r="C278" s="27" t="s">
        <v>60</v>
      </c>
      <c r="D278" s="20"/>
      <c r="E278" s="20"/>
      <c r="F278" s="20"/>
      <c r="G278" s="30"/>
      <c r="H278" s="30"/>
      <c r="I278" s="36"/>
      <c r="J278" s="36"/>
      <c r="K278" s="36"/>
      <c r="L278" s="30"/>
      <c r="M278" s="30"/>
    </row>
    <row r="279" spans="1:13" ht="15" customHeight="1">
      <c r="A279" s="18"/>
      <c r="B279" s="17"/>
      <c r="C279" s="100" t="s">
        <v>81</v>
      </c>
      <c r="D279" s="20"/>
      <c r="E279" s="20"/>
      <c r="F279" s="20"/>
      <c r="G279" s="30"/>
      <c r="H279" s="30"/>
      <c r="I279" s="36"/>
      <c r="J279" s="36"/>
      <c r="K279" s="36"/>
      <c r="L279" s="30"/>
      <c r="M279" s="30"/>
    </row>
    <row r="280" spans="1:18" ht="12.75" customHeight="1">
      <c r="A280" s="18"/>
      <c r="B280" s="21"/>
      <c r="C280" s="27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</row>
    <row r="281" spans="1:18" ht="15.6">
      <c r="A281" s="18"/>
      <c r="B281" s="17"/>
      <c r="C281" s="101" t="s">
        <v>87</v>
      </c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</row>
    <row r="282" spans="1:18" ht="12.75" customHeight="1">
      <c r="A282" s="18"/>
      <c r="B282" s="17"/>
      <c r="C282" s="102" t="s">
        <v>55</v>
      </c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</row>
    <row r="283" spans="1:18" ht="12.75" customHeight="1">
      <c r="A283" s="18"/>
      <c r="B283" s="21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</row>
    <row r="284" spans="1:18" ht="12.75" customHeight="1">
      <c r="A284" s="18"/>
      <c r="B284" s="17"/>
      <c r="C284" s="87"/>
      <c r="D284" s="193" t="s">
        <v>20</v>
      </c>
      <c r="E284" s="194"/>
      <c r="F284" s="194"/>
      <c r="G284" s="194"/>
      <c r="H284" s="194"/>
      <c r="I284" s="193" t="s">
        <v>21</v>
      </c>
      <c r="J284" s="194"/>
      <c r="K284" s="194"/>
      <c r="L284" s="194"/>
      <c r="M284" s="194"/>
      <c r="N284" s="193" t="s">
        <v>22</v>
      </c>
      <c r="O284" s="194"/>
      <c r="P284" s="194"/>
      <c r="Q284" s="194"/>
      <c r="R284" s="194"/>
    </row>
    <row r="285" spans="1:18" ht="12.75" customHeight="1">
      <c r="A285" s="18"/>
      <c r="B285" s="17"/>
      <c r="C285" s="88"/>
      <c r="D285" s="79">
        <v>2017</v>
      </c>
      <c r="E285" s="80">
        <v>2018</v>
      </c>
      <c r="F285" s="80">
        <v>2019</v>
      </c>
      <c r="G285" s="81" t="s">
        <v>58</v>
      </c>
      <c r="H285" s="82" t="s">
        <v>79</v>
      </c>
      <c r="I285" s="79">
        <v>2017</v>
      </c>
      <c r="J285" s="80">
        <v>2018</v>
      </c>
      <c r="K285" s="80">
        <v>2019</v>
      </c>
      <c r="L285" s="81" t="s">
        <v>58</v>
      </c>
      <c r="M285" s="82" t="s">
        <v>79</v>
      </c>
      <c r="N285" s="79">
        <v>2017</v>
      </c>
      <c r="O285" s="80">
        <v>2018</v>
      </c>
      <c r="P285" s="80">
        <v>2019</v>
      </c>
      <c r="Q285" s="81" t="s">
        <v>58</v>
      </c>
      <c r="R285" s="89" t="s">
        <v>79</v>
      </c>
    </row>
    <row r="286" spans="1:18" ht="12.75" customHeight="1">
      <c r="A286" s="18"/>
      <c r="B286" s="17"/>
      <c r="C286" s="90" t="s">
        <v>30</v>
      </c>
      <c r="D286" s="130">
        <v>57668.978</v>
      </c>
      <c r="E286" s="131">
        <v>58197.215</v>
      </c>
      <c r="F286" s="131">
        <v>51839.958</v>
      </c>
      <c r="G286" s="65">
        <f>E286/D286-1</f>
        <v>0.009159812057012662</v>
      </c>
      <c r="H286" s="66">
        <f>F286/E286-1</f>
        <v>-0.10923644713926595</v>
      </c>
      <c r="I286" s="130">
        <v>59355.43</v>
      </c>
      <c r="J286" s="131">
        <v>60175.52</v>
      </c>
      <c r="K286" s="131">
        <v>53874</v>
      </c>
      <c r="L286" s="65">
        <f>J286/I286-1</f>
        <v>0.013816596055322927</v>
      </c>
      <c r="M286" s="66">
        <f>K286/J286-1</f>
        <v>-0.10471899536555729</v>
      </c>
      <c r="N286" s="130">
        <v>15396.876</v>
      </c>
      <c r="O286" s="131">
        <v>15447.182</v>
      </c>
      <c r="P286" s="131">
        <v>14935.630999999998</v>
      </c>
      <c r="Q286" s="65">
        <f>O286/N286-1</f>
        <v>0.003267286168960437</v>
      </c>
      <c r="R286" s="66">
        <f>P286/O286-1</f>
        <v>-0.03311613729934715</v>
      </c>
    </row>
    <row r="287" spans="1:18" ht="12.75" customHeight="1">
      <c r="A287" s="18"/>
      <c r="B287" s="17"/>
      <c r="C287" s="91" t="s">
        <v>31</v>
      </c>
      <c r="D287" s="132"/>
      <c r="E287" s="133"/>
      <c r="F287" s="133"/>
      <c r="G287" s="34"/>
      <c r="H287" s="67"/>
      <c r="I287" s="132"/>
      <c r="J287" s="133"/>
      <c r="K287" s="133"/>
      <c r="L287" s="34"/>
      <c r="M287" s="67"/>
      <c r="N287" s="132"/>
      <c r="O287" s="133"/>
      <c r="P287" s="133"/>
      <c r="Q287" s="34"/>
      <c r="R287" s="67"/>
    </row>
    <row r="288" spans="1:18" ht="12.75" customHeight="1">
      <c r="A288" s="18"/>
      <c r="B288" s="17"/>
      <c r="C288" s="92" t="s">
        <v>32</v>
      </c>
      <c r="D288" s="132">
        <v>36882.017</v>
      </c>
      <c r="E288" s="133">
        <v>30941.366</v>
      </c>
      <c r="F288" s="133">
        <v>26644.714</v>
      </c>
      <c r="G288" s="34">
        <f>E288/D288-1</f>
        <v>-0.1610717494111018</v>
      </c>
      <c r="H288" s="67">
        <f>F288/E288-1</f>
        <v>-0.1388643280972146</v>
      </c>
      <c r="I288" s="132">
        <v>24923.065</v>
      </c>
      <c r="J288" s="133">
        <v>23774.758</v>
      </c>
      <c r="K288" s="133">
        <v>19590</v>
      </c>
      <c r="L288" s="34">
        <f>J288/I288-1</f>
        <v>-0.04607406833790295</v>
      </c>
      <c r="M288" s="67">
        <f>K288/J288-1</f>
        <v>-0.17601684946698515</v>
      </c>
      <c r="N288" s="132">
        <v>5054.64</v>
      </c>
      <c r="O288" s="133">
        <v>4866.076</v>
      </c>
      <c r="P288" s="133">
        <v>4588.093000000001</v>
      </c>
      <c r="Q288" s="34">
        <f>O288/N288-1</f>
        <v>-0.03730512954433951</v>
      </c>
      <c r="R288" s="67">
        <f>P288/O288-1</f>
        <v>-0.057126727983697556</v>
      </c>
    </row>
    <row r="289" spans="1:18" ht="12.75" customHeight="1">
      <c r="A289" s="18"/>
      <c r="B289" s="17"/>
      <c r="C289" s="93" t="s">
        <v>33</v>
      </c>
      <c r="D289" s="132">
        <v>0</v>
      </c>
      <c r="E289" s="133">
        <v>0</v>
      </c>
      <c r="F289" s="133">
        <v>0</v>
      </c>
      <c r="G289" s="34"/>
      <c r="H289" s="67"/>
      <c r="I289" s="132">
        <v>10557.906</v>
      </c>
      <c r="J289" s="133">
        <v>10441.659</v>
      </c>
      <c r="K289" s="133">
        <v>10347</v>
      </c>
      <c r="L289" s="34">
        <f aca="true" t="shared" si="49" ref="L289:L299">J289/I289-1</f>
        <v>-0.011010421952989624</v>
      </c>
      <c r="M289" s="67">
        <f aca="true" t="shared" si="50" ref="M289:M299">K289/J289-1</f>
        <v>-0.00906551343996198</v>
      </c>
      <c r="N289" s="132">
        <v>5967.827</v>
      </c>
      <c r="O289" s="133">
        <v>5489.908</v>
      </c>
      <c r="P289" s="133">
        <v>5532.982999999999</v>
      </c>
      <c r="Q289" s="34">
        <f aca="true" t="shared" si="51" ref="Q289:Q299">O289/N289-1</f>
        <v>-0.08008258282285996</v>
      </c>
      <c r="R289" s="67">
        <f aca="true" t="shared" si="52" ref="R289:R299">P289/O289-1</f>
        <v>0.00784621527355256</v>
      </c>
    </row>
    <row r="290" spans="1:18" ht="12.75" customHeight="1">
      <c r="A290" s="18"/>
      <c r="B290" s="17"/>
      <c r="C290" s="92" t="s">
        <v>41</v>
      </c>
      <c r="D290" s="132">
        <v>7489.938</v>
      </c>
      <c r="E290" s="133">
        <v>13525.852</v>
      </c>
      <c r="F290" s="133">
        <v>10126.2</v>
      </c>
      <c r="G290" s="34">
        <f aca="true" t="shared" si="53" ref="G290:G299">E290/D290-1</f>
        <v>0.8058696881068976</v>
      </c>
      <c r="H290" s="67">
        <f aca="true" t="shared" si="54" ref="H290:H299">F290/E290-1</f>
        <v>-0.25134475817124124</v>
      </c>
      <c r="I290" s="132">
        <v>14687.531</v>
      </c>
      <c r="J290" s="133">
        <v>17930.571</v>
      </c>
      <c r="K290" s="133">
        <v>15472</v>
      </c>
      <c r="L290" s="34">
        <f t="shared" si="49"/>
        <v>0.2208022573705546</v>
      </c>
      <c r="M290" s="67">
        <f t="shared" si="50"/>
        <v>-0.13711615765052876</v>
      </c>
      <c r="N290" s="132">
        <v>4085.015</v>
      </c>
      <c r="O290" s="133">
        <v>4830.775</v>
      </c>
      <c r="P290" s="133">
        <v>4540.2609999999995</v>
      </c>
      <c r="Q290" s="34">
        <f t="shared" si="51"/>
        <v>0.1825599171606469</v>
      </c>
      <c r="R290" s="67">
        <f t="shared" si="52"/>
        <v>-0.06013817658657261</v>
      </c>
    </row>
    <row r="291" spans="1:18" ht="12.75" customHeight="1">
      <c r="A291" s="18"/>
      <c r="B291" s="17"/>
      <c r="C291" s="91" t="s">
        <v>57</v>
      </c>
      <c r="D291" s="132">
        <v>1699.948</v>
      </c>
      <c r="E291" s="133">
        <v>1210.212</v>
      </c>
      <c r="F291" s="133">
        <v>2965.208</v>
      </c>
      <c r="G291" s="34">
        <f t="shared" si="53"/>
        <v>-0.288088812128371</v>
      </c>
      <c r="H291" s="67">
        <f t="shared" si="54"/>
        <v>1.4501558404643156</v>
      </c>
      <c r="I291" s="132">
        <v>357.788</v>
      </c>
      <c r="J291" s="133">
        <v>432.1</v>
      </c>
      <c r="K291" s="133">
        <v>0</v>
      </c>
      <c r="L291" s="34">
        <f t="shared" si="49"/>
        <v>0.20769841358569874</v>
      </c>
      <c r="M291" s="67">
        <f t="shared" si="50"/>
        <v>-1</v>
      </c>
      <c r="N291" s="132">
        <v>271.498</v>
      </c>
      <c r="O291" s="133">
        <v>187.919</v>
      </c>
      <c r="P291" s="133">
        <v>202.32799999999997</v>
      </c>
      <c r="Q291" s="34">
        <f t="shared" si="51"/>
        <v>-0.30784388835276866</v>
      </c>
      <c r="R291" s="67">
        <f t="shared" si="52"/>
        <v>0.07667665323889539</v>
      </c>
    </row>
    <row r="292" spans="1:18" ht="12.75" customHeight="1">
      <c r="A292" s="18"/>
      <c r="B292" s="17"/>
      <c r="C292" s="92" t="s">
        <v>42</v>
      </c>
      <c r="D292" s="132">
        <v>12112.464</v>
      </c>
      <c r="E292" s="133">
        <v>12521.812</v>
      </c>
      <c r="F292" s="133">
        <v>13585.284000000001</v>
      </c>
      <c r="G292" s="34">
        <f t="shared" si="53"/>
        <v>0.03379560096112555</v>
      </c>
      <c r="H292" s="67">
        <f t="shared" si="54"/>
        <v>0.08492956131269191</v>
      </c>
      <c r="I292" s="132">
        <v>7331.254</v>
      </c>
      <c r="J292" s="133">
        <v>6257.505</v>
      </c>
      <c r="K292" s="133">
        <v>6705</v>
      </c>
      <c r="L292" s="34">
        <f t="shared" si="49"/>
        <v>-0.14646184677273488</v>
      </c>
      <c r="M292" s="67">
        <f t="shared" si="50"/>
        <v>0.07151332679718192</v>
      </c>
      <c r="N292" s="132">
        <v>5.716</v>
      </c>
      <c r="O292" s="133">
        <v>6.021</v>
      </c>
      <c r="P292" s="133">
        <v>6.138000000000001</v>
      </c>
      <c r="Q292" s="34">
        <f t="shared" si="51"/>
        <v>0.05335899230230923</v>
      </c>
      <c r="R292" s="67">
        <f t="shared" si="52"/>
        <v>0.019431988041853643</v>
      </c>
    </row>
    <row r="293" spans="1:18" ht="12.75" customHeight="1">
      <c r="A293" s="23"/>
      <c r="B293" s="17"/>
      <c r="C293" s="92" t="s">
        <v>39</v>
      </c>
      <c r="D293" s="132">
        <v>991.546</v>
      </c>
      <c r="E293" s="133">
        <v>1004.015</v>
      </c>
      <c r="F293" s="133">
        <v>1291.8010000000002</v>
      </c>
      <c r="G293" s="34">
        <f t="shared" si="53"/>
        <v>0.012575311684984714</v>
      </c>
      <c r="H293" s="67">
        <f t="shared" si="54"/>
        <v>0.2866351598332697</v>
      </c>
      <c r="I293" s="132">
        <v>1855.674</v>
      </c>
      <c r="J293" s="133">
        <v>1771.027</v>
      </c>
      <c r="K293" s="133">
        <v>1760</v>
      </c>
      <c r="L293" s="34">
        <f t="shared" si="49"/>
        <v>-0.04561523198579054</v>
      </c>
      <c r="M293" s="67">
        <f t="shared" si="50"/>
        <v>-0.006226330823866588</v>
      </c>
      <c r="N293" s="132">
        <v>283.678</v>
      </c>
      <c r="O293" s="133">
        <v>254.402</v>
      </c>
      <c r="P293" s="133">
        <v>268.15599999999995</v>
      </c>
      <c r="Q293" s="34">
        <f t="shared" si="51"/>
        <v>-0.10320151721317838</v>
      </c>
      <c r="R293" s="67">
        <f t="shared" si="52"/>
        <v>0.054064040377040934</v>
      </c>
    </row>
    <row r="294" spans="1:18" ht="12.75" customHeight="1">
      <c r="A294" s="18"/>
      <c r="B294" s="17"/>
      <c r="C294" s="92" t="s">
        <v>40</v>
      </c>
      <c r="D294" s="132">
        <v>193.007</v>
      </c>
      <c r="E294" s="133">
        <v>204.17</v>
      </c>
      <c r="F294" s="133">
        <v>191.95799999999997</v>
      </c>
      <c r="G294" s="34">
        <f t="shared" si="53"/>
        <v>0.057837280513141964</v>
      </c>
      <c r="H294" s="67">
        <f t="shared" si="54"/>
        <v>-0.05981290101386105</v>
      </c>
      <c r="I294" s="132">
        <v>0</v>
      </c>
      <c r="J294" s="133">
        <v>0</v>
      </c>
      <c r="K294" s="133">
        <v>0</v>
      </c>
      <c r="L294" s="34"/>
      <c r="M294" s="67"/>
      <c r="N294" s="132">
        <v>0</v>
      </c>
      <c r="O294" s="133">
        <v>0</v>
      </c>
      <c r="P294" s="133">
        <v>0</v>
      </c>
      <c r="Q294" s="34"/>
      <c r="R294" s="67"/>
    </row>
    <row r="295" spans="1:18" ht="12.75" customHeight="1">
      <c r="A295" s="18"/>
      <c r="B295" s="17"/>
      <c r="C295" s="92" t="s">
        <v>43</v>
      </c>
      <c r="D295" s="132">
        <v>0</v>
      </c>
      <c r="E295" s="133">
        <v>0</v>
      </c>
      <c r="F295" s="133">
        <v>0</v>
      </c>
      <c r="G295" s="34"/>
      <c r="H295" s="67"/>
      <c r="I295" s="132">
        <v>0</v>
      </c>
      <c r="J295" s="133">
        <v>0</v>
      </c>
      <c r="K295" s="133">
        <v>0</v>
      </c>
      <c r="L295" s="34"/>
      <c r="M295" s="67"/>
      <c r="N295" s="132">
        <v>0</v>
      </c>
      <c r="O295" s="133">
        <v>0</v>
      </c>
      <c r="P295" s="133">
        <v>0</v>
      </c>
      <c r="Q295" s="34"/>
      <c r="R295" s="67"/>
    </row>
    <row r="296" spans="2:18" ht="12.75" customHeight="1">
      <c r="B296" s="17"/>
      <c r="C296" s="92" t="s">
        <v>34</v>
      </c>
      <c r="D296" s="132">
        <v>5505.732</v>
      </c>
      <c r="E296" s="133">
        <v>5667.568</v>
      </c>
      <c r="F296" s="133">
        <v>8098.618</v>
      </c>
      <c r="G296" s="34">
        <f t="shared" si="53"/>
        <v>0.029394093283145573</v>
      </c>
      <c r="H296" s="67">
        <f t="shared" si="54"/>
        <v>0.4289405967427298</v>
      </c>
      <c r="I296" s="132">
        <v>4841.754</v>
      </c>
      <c r="J296" s="133">
        <v>3696.594</v>
      </c>
      <c r="K296" s="133">
        <v>5490</v>
      </c>
      <c r="L296" s="34">
        <f t="shared" si="49"/>
        <v>-0.2365175925914451</v>
      </c>
      <c r="M296" s="67">
        <f t="shared" si="50"/>
        <v>0.4851509254194537</v>
      </c>
      <c r="N296" s="132">
        <v>9132.532</v>
      </c>
      <c r="O296" s="133">
        <v>8930.239</v>
      </c>
      <c r="P296" s="133">
        <v>9021.273000000003</v>
      </c>
      <c r="Q296" s="34">
        <f t="shared" si="51"/>
        <v>-0.022150812063948977</v>
      </c>
      <c r="R296" s="67">
        <f t="shared" si="52"/>
        <v>0.010193904104918605</v>
      </c>
    </row>
    <row r="297" spans="2:18" ht="12.75" customHeight="1">
      <c r="B297" s="17"/>
      <c r="C297" s="92" t="s">
        <v>35</v>
      </c>
      <c r="D297" s="132">
        <v>8189.704</v>
      </c>
      <c r="E297" s="133">
        <v>8324.536</v>
      </c>
      <c r="F297" s="133">
        <v>4698.927</v>
      </c>
      <c r="G297" s="34">
        <f t="shared" si="53"/>
        <v>0.01646359868439684</v>
      </c>
      <c r="H297" s="67">
        <f t="shared" si="54"/>
        <v>-0.43553286333316354</v>
      </c>
      <c r="I297" s="132">
        <v>7735.38</v>
      </c>
      <c r="J297" s="133">
        <v>6241.025</v>
      </c>
      <c r="K297" s="133">
        <v>3974</v>
      </c>
      <c r="L297" s="34">
        <f t="shared" si="49"/>
        <v>-0.1931844330853818</v>
      </c>
      <c r="M297" s="67">
        <f t="shared" si="50"/>
        <v>-0.3632456207113415</v>
      </c>
      <c r="N297" s="132">
        <v>9648.192</v>
      </c>
      <c r="O297" s="133">
        <v>9432.402</v>
      </c>
      <c r="P297" s="133">
        <v>9420.676</v>
      </c>
      <c r="Q297" s="34">
        <f t="shared" si="51"/>
        <v>-0.022365848440827008</v>
      </c>
      <c r="R297" s="67">
        <f t="shared" si="52"/>
        <v>-0.001243161604011389</v>
      </c>
    </row>
    <row r="298" spans="2:18" ht="12.75" customHeight="1">
      <c r="B298" s="17"/>
      <c r="C298" s="92" t="s">
        <v>36</v>
      </c>
      <c r="D298" s="132">
        <v>2223.899</v>
      </c>
      <c r="E298" s="133">
        <v>1583.218</v>
      </c>
      <c r="F298" s="133">
        <v>1827.055</v>
      </c>
      <c r="G298" s="34">
        <f t="shared" si="53"/>
        <v>-0.2880890723904277</v>
      </c>
      <c r="H298" s="67">
        <f t="shared" si="54"/>
        <v>0.15401353445956278</v>
      </c>
      <c r="I298" s="132">
        <v>466.424</v>
      </c>
      <c r="J298" s="133">
        <v>563.057</v>
      </c>
      <c r="K298" s="133">
        <v>0</v>
      </c>
      <c r="L298" s="34">
        <f t="shared" si="49"/>
        <v>0.207178447078195</v>
      </c>
      <c r="M298" s="67">
        <f t="shared" si="50"/>
        <v>-1</v>
      </c>
      <c r="N298" s="132">
        <v>365.3</v>
      </c>
      <c r="O298" s="133">
        <v>252.438</v>
      </c>
      <c r="P298" s="133">
        <v>271.769</v>
      </c>
      <c r="Q298" s="34">
        <f t="shared" si="51"/>
        <v>-0.30895702162606087</v>
      </c>
      <c r="R298" s="67">
        <f t="shared" si="52"/>
        <v>0.07657721896069547</v>
      </c>
    </row>
    <row r="299" spans="2:18" ht="12.75" customHeight="1">
      <c r="B299" s="17"/>
      <c r="C299" s="94" t="s">
        <v>37</v>
      </c>
      <c r="D299" s="134">
        <v>52761.10700000001</v>
      </c>
      <c r="E299" s="135">
        <v>53957.028999999995</v>
      </c>
      <c r="F299" s="135">
        <v>53412.594000000005</v>
      </c>
      <c r="G299" s="35">
        <f t="shared" si="53"/>
        <v>0.02266673441859335</v>
      </c>
      <c r="H299" s="68">
        <f t="shared" si="54"/>
        <v>-0.010090158967054896</v>
      </c>
      <c r="I299" s="134">
        <v>55995.380000000005</v>
      </c>
      <c r="J299" s="135">
        <v>57068.03199999999</v>
      </c>
      <c r="K299" s="135">
        <v>55390</v>
      </c>
      <c r="L299" s="35">
        <f t="shared" si="49"/>
        <v>0.019156080376630857</v>
      </c>
      <c r="M299" s="68">
        <f t="shared" si="50"/>
        <v>-0.029404062856066115</v>
      </c>
      <c r="N299" s="134">
        <v>14515.916000000001</v>
      </c>
      <c r="O299" s="135">
        <v>14692.581000000002</v>
      </c>
      <c r="P299" s="135">
        <v>14264.459000000003</v>
      </c>
      <c r="Q299" s="35">
        <f t="shared" si="51"/>
        <v>0.012170434163438326</v>
      </c>
      <c r="R299" s="68">
        <f t="shared" si="52"/>
        <v>-0.029138651677332872</v>
      </c>
    </row>
    <row r="300" spans="2:18" ht="12.75" customHeight="1">
      <c r="B300" s="17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</row>
    <row r="301" spans="2:18" ht="12.75" customHeight="1">
      <c r="B301" s="17"/>
      <c r="C301" s="98"/>
      <c r="D301" s="197" t="s">
        <v>38</v>
      </c>
      <c r="E301" s="198"/>
      <c r="F301" s="198"/>
      <c r="G301" s="198"/>
      <c r="H301" s="198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</row>
    <row r="302" spans="2:18" ht="12.75" customHeight="1">
      <c r="B302" s="17"/>
      <c r="C302" s="86"/>
      <c r="D302" s="195" t="s">
        <v>20</v>
      </c>
      <c r="E302" s="196"/>
      <c r="F302" s="196"/>
      <c r="G302" s="196"/>
      <c r="H302" s="196"/>
      <c r="I302" s="195" t="s">
        <v>21</v>
      </c>
      <c r="J302" s="196"/>
      <c r="K302" s="196"/>
      <c r="L302" s="196"/>
      <c r="M302" s="196"/>
      <c r="N302" s="195" t="s">
        <v>22</v>
      </c>
      <c r="O302" s="196"/>
      <c r="P302" s="196"/>
      <c r="Q302" s="196"/>
      <c r="R302" s="196"/>
    </row>
    <row r="303" spans="1:18" ht="12.75" customHeight="1">
      <c r="A303" s="18"/>
      <c r="B303" s="17"/>
      <c r="C303" s="88"/>
      <c r="D303" s="79">
        <v>2017</v>
      </c>
      <c r="E303" s="80">
        <v>2018</v>
      </c>
      <c r="F303" s="80">
        <v>2019</v>
      </c>
      <c r="G303" s="111"/>
      <c r="H303" s="89"/>
      <c r="I303" s="79">
        <v>2017</v>
      </c>
      <c r="J303" s="80">
        <v>2018</v>
      </c>
      <c r="K303" s="80">
        <v>2019</v>
      </c>
      <c r="L303" s="111"/>
      <c r="M303" s="89"/>
      <c r="N303" s="79">
        <v>2017</v>
      </c>
      <c r="O303" s="80">
        <v>2018</v>
      </c>
      <c r="P303" s="80">
        <v>2019</v>
      </c>
      <c r="Q303" s="111"/>
      <c r="R303" s="89"/>
    </row>
    <row r="304" spans="1:18" ht="12.75" customHeight="1">
      <c r="A304" s="23"/>
      <c r="B304" s="17"/>
      <c r="C304" s="90" t="s">
        <v>32</v>
      </c>
      <c r="D304" s="95">
        <f>D288/D286*100</f>
        <v>63.95469155010862</v>
      </c>
      <c r="E304" s="83">
        <f>E288/E286*100</f>
        <v>53.16640323768071</v>
      </c>
      <c r="F304" s="83">
        <f>F288/F286*100</f>
        <v>51.39802389500393</v>
      </c>
      <c r="G304" s="112"/>
      <c r="H304" s="113"/>
      <c r="I304" s="95">
        <f>I288/I286*100</f>
        <v>41.98952816953731</v>
      </c>
      <c r="J304" s="83">
        <f>J288/J286*100</f>
        <v>39.5090196146207</v>
      </c>
      <c r="K304" s="83">
        <f>K288/K286*100</f>
        <v>36.3626239002116</v>
      </c>
      <c r="L304" s="112"/>
      <c r="M304" s="113"/>
      <c r="N304" s="95">
        <f>N288/N286*100</f>
        <v>32.828997258924474</v>
      </c>
      <c r="O304" s="83">
        <f>O288/O286*100</f>
        <v>31.5013832296402</v>
      </c>
      <c r="P304" s="83">
        <f>P288/P286*100</f>
        <v>30.719110561850393</v>
      </c>
      <c r="Q304" s="112"/>
      <c r="R304" s="113"/>
    </row>
    <row r="305" spans="1:18" ht="12.75" customHeight="1">
      <c r="A305" s="23"/>
      <c r="B305" s="17"/>
      <c r="C305" s="92" t="s">
        <v>33</v>
      </c>
      <c r="D305" s="96">
        <f>D289/D286*100</f>
        <v>0</v>
      </c>
      <c r="E305" s="57">
        <f>E289/E286*100</f>
        <v>0</v>
      </c>
      <c r="F305" s="57">
        <f>F289/F286*100</f>
        <v>0</v>
      </c>
      <c r="G305" s="114"/>
      <c r="H305" s="115"/>
      <c r="I305" s="96">
        <f>I289/I286*100</f>
        <v>17.787599213753484</v>
      </c>
      <c r="J305" s="57">
        <f>J289/J286*100</f>
        <v>17.35200460253605</v>
      </c>
      <c r="K305" s="57">
        <f>K289/K286*100</f>
        <v>19.205924935961686</v>
      </c>
      <c r="L305" s="114"/>
      <c r="M305" s="115"/>
      <c r="N305" s="96">
        <f>N289/N286*100</f>
        <v>38.75998611666419</v>
      </c>
      <c r="O305" s="57">
        <f>O289/O286*100</f>
        <v>35.53986740105736</v>
      </c>
      <c r="P305" s="57">
        <f>P289/P286*100</f>
        <v>37.0455255623281</v>
      </c>
      <c r="Q305" s="114"/>
      <c r="R305" s="115"/>
    </row>
    <row r="306" spans="1:18" ht="12.75" customHeight="1">
      <c r="A306" s="23"/>
      <c r="B306" s="17"/>
      <c r="C306" s="92" t="s">
        <v>41</v>
      </c>
      <c r="D306" s="96">
        <f>D290/D286*100</f>
        <v>12.98781122842163</v>
      </c>
      <c r="E306" s="57">
        <f>E290/E286*100</f>
        <v>23.24140768591762</v>
      </c>
      <c r="F306" s="57">
        <f>F290/F286*100</f>
        <v>19.533580640632465</v>
      </c>
      <c r="G306" s="114"/>
      <c r="H306" s="115"/>
      <c r="I306" s="96">
        <f>I290/I286*100</f>
        <v>24.745050284363202</v>
      </c>
      <c r="J306" s="57">
        <f>J290/J286*100</f>
        <v>29.797118496026293</v>
      </c>
      <c r="K306" s="57">
        <f>K290/K286*100</f>
        <v>28.718862531091066</v>
      </c>
      <c r="L306" s="114"/>
      <c r="M306" s="115"/>
      <c r="N306" s="96">
        <f>N290/N286*100</f>
        <v>26.53145352342904</v>
      </c>
      <c r="O306" s="57">
        <f>O290/O286*100</f>
        <v>31.272856110583792</v>
      </c>
      <c r="P306" s="57">
        <f>P290/P286*100</f>
        <v>30.39885626526258</v>
      </c>
      <c r="Q306" s="114"/>
      <c r="R306" s="115"/>
    </row>
    <row r="307" spans="1:18" ht="12.75" customHeight="1">
      <c r="A307" s="23"/>
      <c r="B307" s="17"/>
      <c r="C307" s="92" t="s">
        <v>42</v>
      </c>
      <c r="D307" s="96">
        <f>D292/D286*100</f>
        <v>21.003430995430506</v>
      </c>
      <c r="E307" s="57">
        <f>E292/E286*100</f>
        <v>21.51617049028893</v>
      </c>
      <c r="F307" s="57">
        <f>F292/F286*100</f>
        <v>26.20620178743201</v>
      </c>
      <c r="G307" s="114"/>
      <c r="H307" s="115"/>
      <c r="I307" s="96">
        <f>I292/I286*100</f>
        <v>12.351446194560465</v>
      </c>
      <c r="J307" s="57">
        <f>J292/J286*100</f>
        <v>10.398755174861805</v>
      </c>
      <c r="K307" s="57">
        <f>K292/K286*100</f>
        <v>12.44570664884731</v>
      </c>
      <c r="L307" s="114"/>
      <c r="M307" s="115"/>
      <c r="N307" s="96">
        <f>N292/N286*100</f>
        <v>0.037124414069451495</v>
      </c>
      <c r="O307" s="57">
        <f>O292/O286*100</f>
        <v>0.03897798316870999</v>
      </c>
      <c r="P307" s="57">
        <f>P292/P286*100</f>
        <v>0.04109635542013593</v>
      </c>
      <c r="Q307" s="114"/>
      <c r="R307" s="115"/>
    </row>
    <row r="308" spans="1:18" ht="12.75" customHeight="1">
      <c r="A308" s="18"/>
      <c r="B308" s="17"/>
      <c r="C308" s="92" t="s">
        <v>39</v>
      </c>
      <c r="D308" s="96">
        <f>D293/D286*100</f>
        <v>1.7193750164950037</v>
      </c>
      <c r="E308" s="57">
        <f>E293/E286*100</f>
        <v>1.725194238246624</v>
      </c>
      <c r="F308" s="57">
        <f>F293/F286*100</f>
        <v>2.4919020960626552</v>
      </c>
      <c r="G308" s="114"/>
      <c r="H308" s="115"/>
      <c r="I308" s="96">
        <f>I293/I286*100</f>
        <v>3.12637613778554</v>
      </c>
      <c r="J308" s="57">
        <f>J293/J286*100</f>
        <v>2.943102111955161</v>
      </c>
      <c r="K308" s="57">
        <f>K293/K286*100</f>
        <v>3.266881983888332</v>
      </c>
      <c r="L308" s="114"/>
      <c r="M308" s="115"/>
      <c r="N308" s="96">
        <f>N293/N286*100</f>
        <v>1.8424386869128517</v>
      </c>
      <c r="O308" s="57">
        <f>O293/O286*100</f>
        <v>1.6469152755499352</v>
      </c>
      <c r="P308" s="57">
        <f>P293/P286*100</f>
        <v>1.795411255138802</v>
      </c>
      <c r="Q308" s="114"/>
      <c r="R308" s="115"/>
    </row>
    <row r="309" spans="2:18" ht="12.75" customHeight="1">
      <c r="B309" s="17"/>
      <c r="C309" s="92" t="s">
        <v>40</v>
      </c>
      <c r="D309" s="96">
        <f>D294/D286*100</f>
        <v>0.3346808053369699</v>
      </c>
      <c r="E309" s="57">
        <f>E294/E286*100</f>
        <v>0.3508243478661307</v>
      </c>
      <c r="F309" s="57">
        <f>F294/F286*100</f>
        <v>0.370289651855042</v>
      </c>
      <c r="G309" s="114"/>
      <c r="H309" s="115"/>
      <c r="I309" s="96">
        <f>I294/I286*100</f>
        <v>0</v>
      </c>
      <c r="J309" s="57">
        <f>J294/J286*100</f>
        <v>0</v>
      </c>
      <c r="K309" s="57">
        <f>K294/K286*100</f>
        <v>0</v>
      </c>
      <c r="L309" s="114"/>
      <c r="M309" s="115"/>
      <c r="N309" s="96">
        <f>N294/N286*100</f>
        <v>0</v>
      </c>
      <c r="O309" s="57">
        <f>O294/O286*100</f>
        <v>0</v>
      </c>
      <c r="P309" s="57">
        <f>P294/P286*100</f>
        <v>0</v>
      </c>
      <c r="Q309" s="114"/>
      <c r="R309" s="115"/>
    </row>
    <row r="310" spans="2:18" ht="12.75" customHeight="1">
      <c r="B310" s="17"/>
      <c r="C310" s="94" t="s">
        <v>43</v>
      </c>
      <c r="D310" s="97">
        <f>D295/D286*100</f>
        <v>0</v>
      </c>
      <c r="E310" s="58">
        <f>E295/E286*100</f>
        <v>0</v>
      </c>
      <c r="F310" s="59">
        <f>F295/F286*100</f>
        <v>0</v>
      </c>
      <c r="G310" s="116"/>
      <c r="H310" s="117"/>
      <c r="I310" s="97">
        <f>I295/I286*100</f>
        <v>0</v>
      </c>
      <c r="J310" s="58">
        <f>J295/J286*100</f>
        <v>0</v>
      </c>
      <c r="K310" s="59">
        <f>K295/K286*100</f>
        <v>0</v>
      </c>
      <c r="L310" s="116"/>
      <c r="M310" s="117"/>
      <c r="N310" s="97">
        <f>N295/N286*100</f>
        <v>0</v>
      </c>
      <c r="O310" s="58">
        <f>O295/O286*100</f>
        <v>0</v>
      </c>
      <c r="P310" s="59">
        <f>P295/P286*100</f>
        <v>0</v>
      </c>
      <c r="Q310" s="116"/>
      <c r="R310" s="117"/>
    </row>
    <row r="311" spans="1:13" ht="15" customHeight="1">
      <c r="A311" s="18"/>
      <c r="B311" s="17"/>
      <c r="C311" s="27" t="s">
        <v>59</v>
      </c>
      <c r="D311" s="20"/>
      <c r="E311" s="20"/>
      <c r="F311" s="20"/>
      <c r="G311" s="30"/>
      <c r="H311" s="30"/>
      <c r="I311" s="36"/>
      <c r="J311" s="36"/>
      <c r="K311" s="36"/>
      <c r="L311" s="30"/>
      <c r="M311" s="30"/>
    </row>
    <row r="312" spans="1:13" ht="15" customHeight="1">
      <c r="A312" s="18"/>
      <c r="B312" s="17"/>
      <c r="C312" s="27" t="s">
        <v>60</v>
      </c>
      <c r="D312" s="20"/>
      <c r="E312" s="20"/>
      <c r="F312" s="20"/>
      <c r="G312" s="30"/>
      <c r="H312" s="30"/>
      <c r="I312" s="36"/>
      <c r="J312" s="36"/>
      <c r="K312" s="36"/>
      <c r="L312" s="30"/>
      <c r="M312" s="30"/>
    </row>
    <row r="313" spans="1:13" ht="15" customHeight="1">
      <c r="A313" s="18"/>
      <c r="B313" s="17"/>
      <c r="C313" s="100" t="s">
        <v>81</v>
      </c>
      <c r="D313" s="20"/>
      <c r="E313" s="20"/>
      <c r="F313" s="20"/>
      <c r="G313" s="30"/>
      <c r="H313" s="30"/>
      <c r="I313" s="36"/>
      <c r="J313" s="36"/>
      <c r="K313" s="36"/>
      <c r="L313" s="30"/>
      <c r="M313" s="30"/>
    </row>
    <row r="314" spans="1:18" ht="12.75" customHeight="1">
      <c r="A314" s="18"/>
      <c r="B314" s="21"/>
      <c r="C314" s="27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</row>
    <row r="315" spans="1:18" ht="15.6">
      <c r="A315" s="18"/>
      <c r="B315" s="17"/>
      <c r="C315" s="101" t="s">
        <v>86</v>
      </c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</row>
    <row r="316" spans="1:18" ht="12.75" customHeight="1">
      <c r="A316" s="18"/>
      <c r="B316" s="21"/>
      <c r="C316" s="102" t="s">
        <v>55</v>
      </c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</row>
    <row r="317" spans="1:18" ht="12.75" customHeight="1">
      <c r="A317" s="18"/>
      <c r="B317" s="17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</row>
    <row r="318" spans="1:18" ht="12.75" customHeight="1">
      <c r="A318" s="18"/>
      <c r="B318" s="17"/>
      <c r="C318" s="87"/>
      <c r="D318" s="193" t="s">
        <v>23</v>
      </c>
      <c r="E318" s="194"/>
      <c r="F318" s="194"/>
      <c r="G318" s="194"/>
      <c r="H318" s="194"/>
      <c r="I318" s="193" t="s">
        <v>24</v>
      </c>
      <c r="J318" s="194"/>
      <c r="K318" s="194"/>
      <c r="L318" s="194"/>
      <c r="M318" s="194"/>
      <c r="N318" s="193" t="s">
        <v>25</v>
      </c>
      <c r="O318" s="194"/>
      <c r="P318" s="194"/>
      <c r="Q318" s="194"/>
      <c r="R318" s="194"/>
    </row>
    <row r="319" spans="1:18" ht="12.75" customHeight="1">
      <c r="A319" s="18"/>
      <c r="B319" s="17"/>
      <c r="C319" s="88"/>
      <c r="D319" s="79">
        <v>2017</v>
      </c>
      <c r="E319" s="80">
        <v>2018</v>
      </c>
      <c r="F319" s="80">
        <v>2019</v>
      </c>
      <c r="G319" s="81" t="s">
        <v>58</v>
      </c>
      <c r="H319" s="82" t="s">
        <v>79</v>
      </c>
      <c r="I319" s="79">
        <v>2017</v>
      </c>
      <c r="J319" s="80">
        <v>2018</v>
      </c>
      <c r="K319" s="80">
        <v>2019</v>
      </c>
      <c r="L319" s="81" t="s">
        <v>58</v>
      </c>
      <c r="M319" s="82" t="s">
        <v>79</v>
      </c>
      <c r="N319" s="79">
        <v>2017</v>
      </c>
      <c r="O319" s="80">
        <v>2018</v>
      </c>
      <c r="P319" s="80">
        <v>2019</v>
      </c>
      <c r="Q319" s="81" t="s">
        <v>58</v>
      </c>
      <c r="R319" s="89" t="s">
        <v>79</v>
      </c>
    </row>
    <row r="320" spans="1:18" ht="12.75" customHeight="1">
      <c r="A320" s="18"/>
      <c r="B320" s="17"/>
      <c r="C320" s="90" t="s">
        <v>30</v>
      </c>
      <c r="D320" s="146">
        <v>25692</v>
      </c>
      <c r="E320" s="147">
        <v>24863</v>
      </c>
      <c r="F320" s="148">
        <v>26040</v>
      </c>
      <c r="G320" s="65">
        <f>E320/D320-1</f>
        <v>-0.03226685349525149</v>
      </c>
      <c r="H320" s="66">
        <f>F320/E320-1</f>
        <v>0.04733942002171898</v>
      </c>
      <c r="I320" s="155">
        <v>65043</v>
      </c>
      <c r="J320" s="156">
        <v>67533</v>
      </c>
      <c r="K320" s="148">
        <v>66052</v>
      </c>
      <c r="L320" s="65">
        <f>J320/I320-1</f>
        <v>0.038282367049490285</v>
      </c>
      <c r="M320" s="66">
        <f>K320/J320-1</f>
        <v>-0.02193001939792394</v>
      </c>
      <c r="N320" s="130">
        <v>160526</v>
      </c>
      <c r="O320" s="131">
        <v>159677</v>
      </c>
      <c r="P320" s="131">
        <v>164470.114</v>
      </c>
      <c r="Q320" s="65">
        <f>O320/N320-1</f>
        <v>-0.005288862863336741</v>
      </c>
      <c r="R320" s="66">
        <f>P320/O320-1</f>
        <v>0.030017560450158687</v>
      </c>
    </row>
    <row r="321" spans="1:18" ht="12.75" customHeight="1">
      <c r="A321" s="18"/>
      <c r="B321" s="17"/>
      <c r="C321" s="91" t="s">
        <v>31</v>
      </c>
      <c r="D321" s="149"/>
      <c r="E321" s="150"/>
      <c r="F321" s="151"/>
      <c r="G321" s="34"/>
      <c r="H321" s="67"/>
      <c r="I321" s="149"/>
      <c r="J321" s="150"/>
      <c r="K321" s="151"/>
      <c r="L321" s="34"/>
      <c r="M321" s="67"/>
      <c r="N321" s="132"/>
      <c r="O321" s="133"/>
      <c r="P321" s="133"/>
      <c r="Q321" s="34"/>
      <c r="R321" s="67"/>
    </row>
    <row r="322" spans="1:18" ht="12.75" customHeight="1">
      <c r="A322" s="18"/>
      <c r="B322" s="17"/>
      <c r="C322" s="92" t="s">
        <v>32</v>
      </c>
      <c r="D322" s="149">
        <v>6417</v>
      </c>
      <c r="E322" s="151">
        <v>6593</v>
      </c>
      <c r="F322" s="151">
        <v>6525</v>
      </c>
      <c r="G322" s="34">
        <f>E322/D322-1</f>
        <v>0.027427146641732847</v>
      </c>
      <c r="H322" s="67">
        <f>F322/E322-1</f>
        <v>-0.010313969361443909</v>
      </c>
      <c r="I322" s="157">
        <v>23681</v>
      </c>
      <c r="J322" s="151">
        <v>26346</v>
      </c>
      <c r="K322" s="151">
        <v>24679</v>
      </c>
      <c r="L322" s="34">
        <f>J322/I322-1</f>
        <v>0.11253747730247876</v>
      </c>
      <c r="M322" s="67">
        <f>K322/J322-1</f>
        <v>-0.06327336218021706</v>
      </c>
      <c r="N322" s="132">
        <v>15003</v>
      </c>
      <c r="O322" s="133">
        <v>15016</v>
      </c>
      <c r="P322" s="133">
        <v>15611.330999999996</v>
      </c>
      <c r="Q322" s="34">
        <f>O322/N322-1</f>
        <v>0.0008664933679931597</v>
      </c>
      <c r="R322" s="67">
        <f>P322/O322-1</f>
        <v>0.039646443793286856</v>
      </c>
    </row>
    <row r="323" spans="1:18" ht="12.75" customHeight="1">
      <c r="A323" s="18"/>
      <c r="B323" s="17"/>
      <c r="C323" s="93" t="s">
        <v>33</v>
      </c>
      <c r="D323" s="149">
        <v>14016</v>
      </c>
      <c r="E323" s="151">
        <v>13784</v>
      </c>
      <c r="F323" s="151">
        <v>14406</v>
      </c>
      <c r="G323" s="34">
        <f aca="true" t="shared" si="55" ref="G323:G333">E323/D323-1</f>
        <v>-0.016552511415525162</v>
      </c>
      <c r="H323" s="67">
        <f aca="true" t="shared" si="56" ref="H323:H333">F323/E323-1</f>
        <v>0.0451247823563552</v>
      </c>
      <c r="I323" s="157">
        <v>21574</v>
      </c>
      <c r="J323" s="151">
        <v>21881</v>
      </c>
      <c r="K323" s="151">
        <v>22925</v>
      </c>
      <c r="L323" s="34">
        <f aca="true" t="shared" si="57" ref="L323:L333">J323/I323-1</f>
        <v>0.014230091777139187</v>
      </c>
      <c r="M323" s="67">
        <f aca="true" t="shared" si="58" ref="M323:M333">K323/J323-1</f>
        <v>0.04771262739362925</v>
      </c>
      <c r="N323" s="132">
        <v>63008</v>
      </c>
      <c r="O323" s="133">
        <v>65801</v>
      </c>
      <c r="P323" s="133">
        <v>64333.594</v>
      </c>
      <c r="Q323" s="34">
        <f aca="true" t="shared" si="59" ref="Q323:Q333">O323/N323-1</f>
        <v>0.044327704418486436</v>
      </c>
      <c r="R323" s="67">
        <f aca="true" t="shared" si="60" ref="R323:R333">P323/O323-1</f>
        <v>-0.02230066412364562</v>
      </c>
    </row>
    <row r="324" spans="1:18" ht="12.75" customHeight="1">
      <c r="A324" s="18"/>
      <c r="B324" s="17"/>
      <c r="C324" s="92" t="s">
        <v>41</v>
      </c>
      <c r="D324" s="149">
        <v>4620</v>
      </c>
      <c r="E324" s="151">
        <v>3795</v>
      </c>
      <c r="F324" s="151">
        <v>4468</v>
      </c>
      <c r="G324" s="34">
        <f t="shared" si="55"/>
        <v>-0.1785714285714286</v>
      </c>
      <c r="H324" s="67">
        <f t="shared" si="56"/>
        <v>0.17733860342555996</v>
      </c>
      <c r="I324" s="157">
        <v>14610</v>
      </c>
      <c r="J324" s="151">
        <v>13137</v>
      </c>
      <c r="K324" s="151">
        <v>12284</v>
      </c>
      <c r="L324" s="34">
        <f t="shared" si="57"/>
        <v>-0.10082135523613966</v>
      </c>
      <c r="M324" s="67">
        <f t="shared" si="58"/>
        <v>-0.06493111060363854</v>
      </c>
      <c r="N324" s="132">
        <v>64676</v>
      </c>
      <c r="O324" s="133">
        <v>61830</v>
      </c>
      <c r="P324" s="133">
        <v>64622.873</v>
      </c>
      <c r="Q324" s="34">
        <f t="shared" si="59"/>
        <v>-0.04400395819160119</v>
      </c>
      <c r="R324" s="67">
        <f t="shared" si="60"/>
        <v>0.04517019246320553</v>
      </c>
    </row>
    <row r="325" spans="1:18" ht="12.75" customHeight="1">
      <c r="A325" s="18"/>
      <c r="B325" s="17"/>
      <c r="C325" s="91" t="s">
        <v>57</v>
      </c>
      <c r="D325" s="149">
        <v>299</v>
      </c>
      <c r="E325" s="151">
        <v>289</v>
      </c>
      <c r="F325" s="151">
        <v>215</v>
      </c>
      <c r="G325" s="34">
        <f t="shared" si="55"/>
        <v>-0.03344481605351168</v>
      </c>
      <c r="H325" s="67">
        <f t="shared" si="56"/>
        <v>-0.25605536332179935</v>
      </c>
      <c r="I325" s="157">
        <v>0</v>
      </c>
      <c r="J325" s="151">
        <v>0</v>
      </c>
      <c r="K325" s="151">
        <v>0</v>
      </c>
      <c r="L325" s="34"/>
      <c r="M325" s="67"/>
      <c r="N325" s="132">
        <v>25</v>
      </c>
      <c r="O325" s="133">
        <v>40</v>
      </c>
      <c r="P325" s="133">
        <v>0</v>
      </c>
      <c r="Q325" s="34">
        <f t="shared" si="59"/>
        <v>0.6000000000000001</v>
      </c>
      <c r="R325" s="67">
        <f t="shared" si="60"/>
        <v>-1</v>
      </c>
    </row>
    <row r="326" spans="1:18" ht="12.75" customHeight="1">
      <c r="A326" s="23"/>
      <c r="B326" s="17"/>
      <c r="C326" s="92" t="s">
        <v>42</v>
      </c>
      <c r="D326" s="149">
        <v>6</v>
      </c>
      <c r="E326" s="151">
        <v>6</v>
      </c>
      <c r="F326" s="151">
        <v>3</v>
      </c>
      <c r="G326" s="34">
        <f t="shared" si="55"/>
        <v>0</v>
      </c>
      <c r="H326" s="67">
        <f t="shared" si="56"/>
        <v>-0.5</v>
      </c>
      <c r="I326" s="157">
        <v>4795</v>
      </c>
      <c r="J326" s="151">
        <v>5839</v>
      </c>
      <c r="K326" s="151">
        <v>5985</v>
      </c>
      <c r="L326" s="34">
        <f t="shared" si="57"/>
        <v>0.2177267987486966</v>
      </c>
      <c r="M326" s="67">
        <f t="shared" si="58"/>
        <v>0.025004281555060848</v>
      </c>
      <c r="N326" s="132">
        <v>17609</v>
      </c>
      <c r="O326" s="133">
        <v>16623</v>
      </c>
      <c r="P326" s="133">
        <v>19902.316</v>
      </c>
      <c r="Q326" s="34">
        <f t="shared" si="59"/>
        <v>-0.05599409392924071</v>
      </c>
      <c r="R326" s="67">
        <f t="shared" si="60"/>
        <v>0.19727582265535704</v>
      </c>
    </row>
    <row r="327" spans="1:18" ht="12.75" customHeight="1">
      <c r="A327" s="18"/>
      <c r="B327" s="17"/>
      <c r="C327" s="92" t="s">
        <v>39</v>
      </c>
      <c r="D327" s="149">
        <v>506</v>
      </c>
      <c r="E327" s="151">
        <v>585</v>
      </c>
      <c r="F327" s="151">
        <v>589</v>
      </c>
      <c r="G327" s="34">
        <f t="shared" si="55"/>
        <v>0.15612648221343872</v>
      </c>
      <c r="H327" s="67">
        <f t="shared" si="56"/>
        <v>0.006837606837606813</v>
      </c>
      <c r="I327" s="157">
        <v>48</v>
      </c>
      <c r="J327" s="151">
        <v>90</v>
      </c>
      <c r="K327" s="151">
        <v>179</v>
      </c>
      <c r="L327" s="34">
        <f t="shared" si="57"/>
        <v>0.875</v>
      </c>
      <c r="M327" s="67">
        <f t="shared" si="58"/>
        <v>0.9888888888888889</v>
      </c>
      <c r="N327" s="132">
        <v>230</v>
      </c>
      <c r="O327" s="133">
        <v>407</v>
      </c>
      <c r="P327" s="133">
        <v>0</v>
      </c>
      <c r="Q327" s="34">
        <f t="shared" si="59"/>
        <v>0.7695652173913043</v>
      </c>
      <c r="R327" s="67">
        <f t="shared" si="60"/>
        <v>-1</v>
      </c>
    </row>
    <row r="328" spans="1:18" ht="12.75" customHeight="1">
      <c r="A328" s="18"/>
      <c r="B328" s="17"/>
      <c r="C328" s="92" t="s">
        <v>40</v>
      </c>
      <c r="D328" s="149">
        <v>0</v>
      </c>
      <c r="E328" s="151">
        <v>0</v>
      </c>
      <c r="F328" s="151">
        <v>0</v>
      </c>
      <c r="G328" s="34"/>
      <c r="H328" s="67"/>
      <c r="I328" s="157">
        <v>0</v>
      </c>
      <c r="J328" s="151">
        <v>0</v>
      </c>
      <c r="K328" s="151">
        <v>0</v>
      </c>
      <c r="L328" s="34"/>
      <c r="M328" s="67"/>
      <c r="N328" s="132">
        <v>0</v>
      </c>
      <c r="O328" s="133">
        <v>0</v>
      </c>
      <c r="P328" s="133">
        <v>0</v>
      </c>
      <c r="Q328" s="34"/>
      <c r="R328" s="67"/>
    </row>
    <row r="329" spans="2:18" ht="12.75" customHeight="1">
      <c r="B329" s="17"/>
      <c r="C329" s="92" t="s">
        <v>43</v>
      </c>
      <c r="D329" s="149">
        <v>127</v>
      </c>
      <c r="E329" s="151">
        <v>100</v>
      </c>
      <c r="F329" s="151">
        <v>49</v>
      </c>
      <c r="G329" s="34">
        <f t="shared" si="55"/>
        <v>-0.21259842519685035</v>
      </c>
      <c r="H329" s="67">
        <f t="shared" si="56"/>
        <v>-0.51</v>
      </c>
      <c r="I329" s="157">
        <v>335</v>
      </c>
      <c r="J329" s="151">
        <v>240</v>
      </c>
      <c r="K329" s="151">
        <v>0</v>
      </c>
      <c r="L329" s="34">
        <f t="shared" si="57"/>
        <v>-0.28358208955223885</v>
      </c>
      <c r="M329" s="67">
        <f t="shared" si="58"/>
        <v>-1</v>
      </c>
      <c r="N329" s="132">
        <v>0</v>
      </c>
      <c r="O329" s="133">
        <v>0</v>
      </c>
      <c r="P329" s="133">
        <v>0</v>
      </c>
      <c r="Q329" s="34"/>
      <c r="R329" s="67"/>
    </row>
    <row r="330" spans="2:18" ht="12.75" customHeight="1">
      <c r="B330" s="17"/>
      <c r="C330" s="92" t="s">
        <v>34</v>
      </c>
      <c r="D330" s="149">
        <v>15563</v>
      </c>
      <c r="E330" s="151">
        <v>12428</v>
      </c>
      <c r="F330" s="151">
        <v>13536</v>
      </c>
      <c r="G330" s="34">
        <f t="shared" si="55"/>
        <v>-0.20143931118678915</v>
      </c>
      <c r="H330" s="67">
        <f t="shared" si="56"/>
        <v>0.08915352429996792</v>
      </c>
      <c r="I330" s="157">
        <v>22204</v>
      </c>
      <c r="J330" s="151">
        <v>22548</v>
      </c>
      <c r="K330" s="151">
        <v>23938</v>
      </c>
      <c r="L330" s="34">
        <f t="shared" si="57"/>
        <v>0.015492704017294079</v>
      </c>
      <c r="M330" s="67">
        <f t="shared" si="58"/>
        <v>0.061646265744190076</v>
      </c>
      <c r="N330" s="132">
        <v>11896</v>
      </c>
      <c r="O330" s="133">
        <v>12202</v>
      </c>
      <c r="P330" s="133">
        <v>10590.026</v>
      </c>
      <c r="Q330" s="34">
        <f t="shared" si="59"/>
        <v>0.025722932078009464</v>
      </c>
      <c r="R330" s="67">
        <f t="shared" si="60"/>
        <v>-0.13210735944927066</v>
      </c>
    </row>
    <row r="331" spans="2:18" ht="12.75" customHeight="1">
      <c r="B331" s="17"/>
      <c r="C331" s="92" t="s">
        <v>35</v>
      </c>
      <c r="D331" s="149">
        <v>12535</v>
      </c>
      <c r="E331" s="151">
        <v>8746</v>
      </c>
      <c r="F331" s="151">
        <v>11837</v>
      </c>
      <c r="G331" s="34">
        <f t="shared" si="55"/>
        <v>-0.30227363382528916</v>
      </c>
      <c r="H331" s="67">
        <f t="shared" si="56"/>
        <v>0.35341870569403167</v>
      </c>
      <c r="I331" s="157">
        <v>1779</v>
      </c>
      <c r="J331" s="151">
        <v>2612</v>
      </c>
      <c r="K331" s="151">
        <v>3897</v>
      </c>
      <c r="L331" s="34">
        <f t="shared" si="57"/>
        <v>0.4682405845980888</v>
      </c>
      <c r="M331" s="67">
        <f t="shared" si="58"/>
        <v>0.4919601837672283</v>
      </c>
      <c r="N331" s="132">
        <v>30888</v>
      </c>
      <c r="O331" s="133">
        <v>29425</v>
      </c>
      <c r="P331" s="133">
        <v>36720.58</v>
      </c>
      <c r="Q331" s="34">
        <f t="shared" si="59"/>
        <v>-0.047364672364672344</v>
      </c>
      <c r="R331" s="67">
        <f t="shared" si="60"/>
        <v>0.247938147833475</v>
      </c>
    </row>
    <row r="332" spans="1:18" ht="12.75" customHeight="1">
      <c r="A332" s="28"/>
      <c r="B332" s="17"/>
      <c r="C332" s="92" t="s">
        <v>36</v>
      </c>
      <c r="D332" s="149">
        <v>418</v>
      </c>
      <c r="E332" s="151">
        <v>404</v>
      </c>
      <c r="F332" s="151">
        <v>295</v>
      </c>
      <c r="G332" s="34">
        <f t="shared" si="55"/>
        <v>-0.03349282296650713</v>
      </c>
      <c r="H332" s="67">
        <f t="shared" si="56"/>
        <v>-0.2698019801980198</v>
      </c>
      <c r="I332" s="157">
        <v>0</v>
      </c>
      <c r="J332" s="151">
        <v>0</v>
      </c>
      <c r="K332" s="151">
        <v>0</v>
      </c>
      <c r="L332" s="34"/>
      <c r="M332" s="67"/>
      <c r="N332" s="132">
        <v>36</v>
      </c>
      <c r="O332" s="133">
        <v>58</v>
      </c>
      <c r="P332" s="133">
        <v>22.963</v>
      </c>
      <c r="Q332" s="34">
        <f t="shared" si="59"/>
        <v>0.6111111111111112</v>
      </c>
      <c r="R332" s="67">
        <f t="shared" si="60"/>
        <v>-0.6040862068965517</v>
      </c>
    </row>
    <row r="333" spans="1:18" ht="12.75" customHeight="1">
      <c r="A333" s="28"/>
      <c r="B333" s="17"/>
      <c r="C333" s="94" t="s">
        <v>37</v>
      </c>
      <c r="D333" s="152">
        <v>28302</v>
      </c>
      <c r="E333" s="153">
        <v>28141</v>
      </c>
      <c r="F333" s="154">
        <v>27444</v>
      </c>
      <c r="G333" s="35">
        <f t="shared" si="55"/>
        <v>-0.005688643912091007</v>
      </c>
      <c r="H333" s="68">
        <f t="shared" si="56"/>
        <v>-0.024768131907181745</v>
      </c>
      <c r="I333" s="152">
        <v>85468</v>
      </c>
      <c r="J333" s="153">
        <v>87469</v>
      </c>
      <c r="K333" s="154">
        <v>86093</v>
      </c>
      <c r="L333" s="35">
        <f t="shared" si="57"/>
        <v>0.023412271259418693</v>
      </c>
      <c r="M333" s="68">
        <f t="shared" si="58"/>
        <v>-0.015731287656198245</v>
      </c>
      <c r="N333" s="134">
        <v>141498</v>
      </c>
      <c r="O333" s="135">
        <v>142396</v>
      </c>
      <c r="P333" s="135">
        <v>138316.597</v>
      </c>
      <c r="Q333" s="35">
        <f t="shared" si="59"/>
        <v>0.006346379454126527</v>
      </c>
      <c r="R333" s="68">
        <f t="shared" si="60"/>
        <v>-0.028648297704991665</v>
      </c>
    </row>
    <row r="334" spans="1:18" ht="12.75" customHeight="1">
      <c r="A334" s="28"/>
      <c r="B334" s="17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</row>
    <row r="335" spans="2:18" ht="12.75" customHeight="1">
      <c r="B335" s="17"/>
      <c r="C335" s="98"/>
      <c r="D335" s="197" t="s">
        <v>38</v>
      </c>
      <c r="E335" s="198"/>
      <c r="F335" s="198"/>
      <c r="G335" s="198"/>
      <c r="H335" s="198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</row>
    <row r="336" spans="1:18" ht="12.75" customHeight="1">
      <c r="A336" s="18"/>
      <c r="B336" s="17"/>
      <c r="C336" s="86"/>
      <c r="D336" s="195" t="s">
        <v>23</v>
      </c>
      <c r="E336" s="196"/>
      <c r="F336" s="196"/>
      <c r="G336" s="196"/>
      <c r="H336" s="196"/>
      <c r="I336" s="195" t="s">
        <v>24</v>
      </c>
      <c r="J336" s="196"/>
      <c r="K336" s="196"/>
      <c r="L336" s="196"/>
      <c r="M336" s="196"/>
      <c r="N336" s="195" t="s">
        <v>25</v>
      </c>
      <c r="O336" s="196"/>
      <c r="P336" s="196"/>
      <c r="Q336" s="196"/>
      <c r="R336" s="196"/>
    </row>
    <row r="337" spans="1:18" ht="12.75" customHeight="1">
      <c r="A337" s="23"/>
      <c r="B337" s="17"/>
      <c r="C337" s="88"/>
      <c r="D337" s="79">
        <v>2017</v>
      </c>
      <c r="E337" s="80">
        <v>2018</v>
      </c>
      <c r="F337" s="80">
        <v>2019</v>
      </c>
      <c r="G337" s="111"/>
      <c r="H337" s="89"/>
      <c r="I337" s="79">
        <v>2017</v>
      </c>
      <c r="J337" s="80">
        <v>2018</v>
      </c>
      <c r="K337" s="80">
        <v>2019</v>
      </c>
      <c r="L337" s="111"/>
      <c r="M337" s="89"/>
      <c r="N337" s="79">
        <v>2017</v>
      </c>
      <c r="O337" s="80">
        <v>2018</v>
      </c>
      <c r="P337" s="80">
        <v>2019</v>
      </c>
      <c r="Q337" s="111"/>
      <c r="R337" s="89"/>
    </row>
    <row r="338" spans="2:18" ht="12.75" customHeight="1">
      <c r="B338" s="17"/>
      <c r="C338" s="90" t="s">
        <v>32</v>
      </c>
      <c r="D338" s="95">
        <f>D322/D320*100</f>
        <v>24.976646426903315</v>
      </c>
      <c r="E338" s="83">
        <f>E322/E320*100</f>
        <v>26.51731488557294</v>
      </c>
      <c r="F338" s="83">
        <f>F322/F320*100</f>
        <v>25.057603686635943</v>
      </c>
      <c r="G338" s="112"/>
      <c r="H338" s="113"/>
      <c r="I338" s="95">
        <f>I322/I320*100</f>
        <v>36.408222252971115</v>
      </c>
      <c r="J338" s="83">
        <f>J322/J320*100</f>
        <v>39.01203855892675</v>
      </c>
      <c r="K338" s="83">
        <f>K322/K320*100</f>
        <v>37.36298673772179</v>
      </c>
      <c r="L338" s="112"/>
      <c r="M338" s="113"/>
      <c r="N338" s="95">
        <f>N322/N320*100</f>
        <v>9.346149533408918</v>
      </c>
      <c r="O338" s="83">
        <f>O322/O320*100</f>
        <v>9.403984293292083</v>
      </c>
      <c r="P338" s="83">
        <f>P322/P320*100</f>
        <v>9.491895287431975</v>
      </c>
      <c r="Q338" s="112"/>
      <c r="R338" s="113"/>
    </row>
    <row r="339" spans="2:18" ht="12.75" customHeight="1">
      <c r="B339" s="17"/>
      <c r="C339" s="92" t="s">
        <v>33</v>
      </c>
      <c r="D339" s="96">
        <f>D323/D320*100</f>
        <v>54.553946753853346</v>
      </c>
      <c r="E339" s="57">
        <f>E323/E320*100</f>
        <v>55.43981015967502</v>
      </c>
      <c r="F339" s="57">
        <f>F323/F320*100</f>
        <v>55.32258064516129</v>
      </c>
      <c r="G339" s="114"/>
      <c r="H339" s="115"/>
      <c r="I339" s="96">
        <f>I323/I320*100</f>
        <v>33.16882677613272</v>
      </c>
      <c r="J339" s="57">
        <f>J323/J320*100</f>
        <v>32.40045607332711</v>
      </c>
      <c r="K339" s="57">
        <f>K323/K320*100</f>
        <v>34.70750317931327</v>
      </c>
      <c r="L339" s="114"/>
      <c r="M339" s="115"/>
      <c r="N339" s="96">
        <f>N323/N320*100</f>
        <v>39.25096246090976</v>
      </c>
      <c r="O339" s="57">
        <f>O323/O320*100</f>
        <v>41.20881529587855</v>
      </c>
      <c r="P339" s="57">
        <f>P323/P320*100</f>
        <v>39.11567423124666</v>
      </c>
      <c r="Q339" s="114"/>
      <c r="R339" s="115"/>
    </row>
    <row r="340" spans="2:18" ht="12.75" customHeight="1">
      <c r="B340" s="17"/>
      <c r="C340" s="92" t="s">
        <v>41</v>
      </c>
      <c r="D340" s="96">
        <f>D324/D320*100</f>
        <v>17.98225128444652</v>
      </c>
      <c r="E340" s="57">
        <f>E324/E320*100</f>
        <v>15.263644773358001</v>
      </c>
      <c r="F340" s="57">
        <f>F324/F320*100</f>
        <v>17.15821812596006</v>
      </c>
      <c r="G340" s="114"/>
      <c r="H340" s="115"/>
      <c r="I340" s="96">
        <f>I324/I320*100</f>
        <v>22.462063557953968</v>
      </c>
      <c r="J340" s="57">
        <f>J324/J320*100</f>
        <v>19.45271200746302</v>
      </c>
      <c r="K340" s="57">
        <f>K324/K320*100</f>
        <v>18.59746866105493</v>
      </c>
      <c r="L340" s="114"/>
      <c r="M340" s="115"/>
      <c r="N340" s="96">
        <f>N324/N320*100</f>
        <v>40.29004647222257</v>
      </c>
      <c r="O340" s="57">
        <f>O324/O320*100</f>
        <v>38.721919875749165</v>
      </c>
      <c r="P340" s="57">
        <f>P324/P320*100</f>
        <v>39.29155968117101</v>
      </c>
      <c r="Q340" s="114"/>
      <c r="R340" s="115"/>
    </row>
    <row r="341" spans="2:18" ht="12.75" customHeight="1">
      <c r="B341" s="17"/>
      <c r="C341" s="92" t="s">
        <v>42</v>
      </c>
      <c r="D341" s="96">
        <f>D326/D320*100</f>
        <v>0.023353573096683792</v>
      </c>
      <c r="E341" s="57">
        <f>E326/E320*100</f>
        <v>0.02413224470096127</v>
      </c>
      <c r="F341" s="57">
        <f>F326/F320*100</f>
        <v>0.01152073732718894</v>
      </c>
      <c r="G341" s="114"/>
      <c r="H341" s="115"/>
      <c r="I341" s="96">
        <f>I326/I320*100</f>
        <v>7.372046184831572</v>
      </c>
      <c r="J341" s="57">
        <f>J326/J320*100</f>
        <v>8.646143366946529</v>
      </c>
      <c r="K341" s="57">
        <f>K326/K320*100</f>
        <v>9.061042814752014</v>
      </c>
      <c r="L341" s="114"/>
      <c r="M341" s="115"/>
      <c r="N341" s="96">
        <f>N326/N320*100</f>
        <v>10.969562563073895</v>
      </c>
      <c r="O341" s="57">
        <f>O326/O320*100</f>
        <v>10.410390976784385</v>
      </c>
      <c r="P341" s="57">
        <f>P326/P320*100</f>
        <v>12.100870800150354</v>
      </c>
      <c r="Q341" s="114"/>
      <c r="R341" s="115"/>
    </row>
    <row r="342" spans="2:18" ht="12.75" customHeight="1">
      <c r="B342" s="17"/>
      <c r="C342" s="92" t="s">
        <v>39</v>
      </c>
      <c r="D342" s="96">
        <f>D327/D320*100</f>
        <v>1.9694846644869999</v>
      </c>
      <c r="E342" s="57">
        <f>E327/E320*100</f>
        <v>2.3528938583437236</v>
      </c>
      <c r="F342" s="57">
        <f>F327/F320*100</f>
        <v>2.261904761904762</v>
      </c>
      <c r="G342" s="114"/>
      <c r="H342" s="115"/>
      <c r="I342" s="96">
        <f>I327/I320*100</f>
        <v>0.07379733407130667</v>
      </c>
      <c r="J342" s="57">
        <f>J327/J320*100</f>
        <v>0.13326818000088844</v>
      </c>
      <c r="K342" s="57">
        <f>K327/K320*100</f>
        <v>0.27099860715799673</v>
      </c>
      <c r="L342" s="114"/>
      <c r="M342" s="115"/>
      <c r="N342" s="96">
        <f>N327/N320*100</f>
        <v>0.14327897038485976</v>
      </c>
      <c r="O342" s="57">
        <f>O327/O320*100</f>
        <v>0.25488955829580967</v>
      </c>
      <c r="P342" s="57">
        <f>P327/P320*100</f>
        <v>0</v>
      </c>
      <c r="Q342" s="114"/>
      <c r="R342" s="115"/>
    </row>
    <row r="343" spans="2:18" ht="12.75" customHeight="1">
      <c r="B343" s="17"/>
      <c r="C343" s="92" t="s">
        <v>40</v>
      </c>
      <c r="D343" s="96">
        <f>D328/D320*100</f>
        <v>0</v>
      </c>
      <c r="E343" s="57">
        <f>E328/E320*100</f>
        <v>0</v>
      </c>
      <c r="F343" s="57">
        <f>F328/F320*100</f>
        <v>0</v>
      </c>
      <c r="G343" s="114"/>
      <c r="H343" s="115"/>
      <c r="I343" s="96">
        <f>I328/I320*100</f>
        <v>0</v>
      </c>
      <c r="J343" s="57">
        <f>J328/J320*100</f>
        <v>0</v>
      </c>
      <c r="K343" s="57">
        <f>K328/K320*100</f>
        <v>0</v>
      </c>
      <c r="L343" s="114"/>
      <c r="M343" s="115"/>
      <c r="N343" s="96">
        <f>N328/N320*100</f>
        <v>0</v>
      </c>
      <c r="O343" s="57">
        <f>O328/O320*100</f>
        <v>0</v>
      </c>
      <c r="P343" s="57">
        <f>P328/P320*100</f>
        <v>0</v>
      </c>
      <c r="Q343" s="114"/>
      <c r="R343" s="115"/>
    </row>
    <row r="344" spans="2:18" ht="12.75" customHeight="1">
      <c r="B344" s="17"/>
      <c r="C344" s="94" t="s">
        <v>43</v>
      </c>
      <c r="D344" s="97">
        <f>D329/D320*100</f>
        <v>0.4943172972131403</v>
      </c>
      <c r="E344" s="58">
        <f>E329/E320*100</f>
        <v>0.40220407834935445</v>
      </c>
      <c r="F344" s="59">
        <f>F329/F320*100</f>
        <v>0.1881720430107527</v>
      </c>
      <c r="G344" s="116"/>
      <c r="H344" s="117"/>
      <c r="I344" s="97">
        <f>I329/I320*100</f>
        <v>0.5150438940393278</v>
      </c>
      <c r="J344" s="58">
        <f>J329/J320*100</f>
        <v>0.3553818133357025</v>
      </c>
      <c r="K344" s="59">
        <f>K329/K320*100</f>
        <v>0</v>
      </c>
      <c r="L344" s="116"/>
      <c r="M344" s="117"/>
      <c r="N344" s="97">
        <f>N329/N320*100</f>
        <v>0</v>
      </c>
      <c r="O344" s="58">
        <f>O329/O320*100</f>
        <v>0</v>
      </c>
      <c r="P344" s="59">
        <f>P329/P320*100</f>
        <v>0</v>
      </c>
      <c r="Q344" s="116"/>
      <c r="R344" s="117"/>
    </row>
    <row r="345" spans="1:13" ht="15" customHeight="1">
      <c r="A345" s="18"/>
      <c r="B345" s="17"/>
      <c r="C345" s="27" t="s">
        <v>59</v>
      </c>
      <c r="D345" s="20"/>
      <c r="E345" s="20"/>
      <c r="F345" s="20"/>
      <c r="G345" s="30"/>
      <c r="H345" s="30"/>
      <c r="I345" s="36"/>
      <c r="J345" s="36"/>
      <c r="K345" s="36"/>
      <c r="L345" s="30"/>
      <c r="M345" s="30"/>
    </row>
    <row r="346" spans="1:13" ht="15" customHeight="1">
      <c r="A346" s="18"/>
      <c r="B346" s="17"/>
      <c r="C346" s="27" t="s">
        <v>60</v>
      </c>
      <c r="D346" s="20"/>
      <c r="E346" s="20"/>
      <c r="F346" s="20"/>
      <c r="G346" s="30"/>
      <c r="H346" s="30"/>
      <c r="I346" s="36"/>
      <c r="J346" s="36"/>
      <c r="K346" s="36"/>
      <c r="L346" s="30"/>
      <c r="M346" s="30"/>
    </row>
    <row r="347" spans="1:13" ht="15" customHeight="1">
      <c r="A347" s="18"/>
      <c r="B347" s="17"/>
      <c r="C347" s="100" t="s">
        <v>81</v>
      </c>
      <c r="D347" s="20"/>
      <c r="E347" s="20"/>
      <c r="F347" s="20"/>
      <c r="G347" s="30"/>
      <c r="H347" s="30"/>
      <c r="I347" s="36"/>
      <c r="J347" s="36"/>
      <c r="K347" s="36"/>
      <c r="L347" s="30"/>
      <c r="M347" s="30"/>
    </row>
    <row r="348" spans="1:18" ht="12.75" customHeight="1">
      <c r="A348" s="18"/>
      <c r="B348" s="17"/>
      <c r="C348" s="27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</row>
    <row r="349" spans="1:18" ht="15.6">
      <c r="A349" s="18"/>
      <c r="B349" s="17"/>
      <c r="C349" s="101" t="s">
        <v>85</v>
      </c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</row>
    <row r="350" spans="1:18" ht="12.75" customHeight="1">
      <c r="A350" s="18"/>
      <c r="B350" s="17"/>
      <c r="C350" s="102" t="s">
        <v>55</v>
      </c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</row>
    <row r="351" spans="1:18" ht="12.75" customHeight="1">
      <c r="A351" s="18"/>
      <c r="B351" s="17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</row>
    <row r="352" spans="1:18" ht="12.75" customHeight="1">
      <c r="A352" s="18"/>
      <c r="B352" s="17"/>
      <c r="C352" s="87"/>
      <c r="D352" s="193" t="s">
        <v>26</v>
      </c>
      <c r="E352" s="194"/>
      <c r="F352" s="194"/>
      <c r="G352" s="194"/>
      <c r="H352" s="194"/>
      <c r="I352" s="193" t="s">
        <v>27</v>
      </c>
      <c r="J352" s="194"/>
      <c r="K352" s="194"/>
      <c r="L352" s="194"/>
      <c r="M352" s="194"/>
      <c r="N352" s="193" t="s">
        <v>61</v>
      </c>
      <c r="O352" s="194"/>
      <c r="P352" s="194"/>
      <c r="Q352" s="194"/>
      <c r="R352" s="194"/>
    </row>
    <row r="353" spans="1:18" ht="12.75" customHeight="1">
      <c r="A353" s="18"/>
      <c r="B353" s="17"/>
      <c r="C353" s="88"/>
      <c r="D353" s="79">
        <v>2017</v>
      </c>
      <c r="E353" s="80">
        <v>2018</v>
      </c>
      <c r="F353" s="80">
        <v>2019</v>
      </c>
      <c r="G353" s="81" t="s">
        <v>58</v>
      </c>
      <c r="H353" s="82" t="s">
        <v>79</v>
      </c>
      <c r="I353" s="79">
        <v>2017</v>
      </c>
      <c r="J353" s="80">
        <v>2018</v>
      </c>
      <c r="K353" s="80">
        <v>2019</v>
      </c>
      <c r="L353" s="81" t="s">
        <v>58</v>
      </c>
      <c r="M353" s="82" t="s">
        <v>79</v>
      </c>
      <c r="N353" s="79">
        <v>2017</v>
      </c>
      <c r="O353" s="80">
        <v>2018</v>
      </c>
      <c r="P353" s="80">
        <v>2019</v>
      </c>
      <c r="Q353" s="81" t="s">
        <v>58</v>
      </c>
      <c r="R353" s="89" t="s">
        <v>79</v>
      </c>
    </row>
    <row r="354" spans="1:18" ht="12.75" customHeight="1">
      <c r="A354" s="18"/>
      <c r="B354" s="17"/>
      <c r="C354" s="90" t="s">
        <v>30</v>
      </c>
      <c r="D354" s="130">
        <v>322700.328</v>
      </c>
      <c r="E354" s="158">
        <v>317467.04</v>
      </c>
      <c r="F354" s="159">
        <v>309160.92299999995</v>
      </c>
      <c r="G354" s="118">
        <f>E354/D354-1</f>
        <v>-0.016217175955272056</v>
      </c>
      <c r="H354" s="66">
        <f>F354/E354-1</f>
        <v>-0.02616371450718169</v>
      </c>
      <c r="I354" s="130">
        <v>148763</v>
      </c>
      <c r="J354" s="131">
        <v>146237.601</v>
      </c>
      <c r="K354" s="131">
        <v>134634.633</v>
      </c>
      <c r="L354" s="65">
        <f>J354/I354-1</f>
        <v>-0.016975988653092577</v>
      </c>
      <c r="M354" s="66">
        <f>K354/J354-1</f>
        <v>-0.07934326001422842</v>
      </c>
      <c r="N354" s="162">
        <v>2363.8</v>
      </c>
      <c r="O354" s="163">
        <v>3677</v>
      </c>
      <c r="P354" s="159">
        <v>675</v>
      </c>
      <c r="Q354" s="118">
        <f>O354/N354-1</f>
        <v>0.5555461544969962</v>
      </c>
      <c r="R354" s="66">
        <f>P354/O354-1</f>
        <v>-0.8164264345934186</v>
      </c>
    </row>
    <row r="355" spans="1:18" ht="12.75" customHeight="1">
      <c r="A355" s="18"/>
      <c r="B355" s="17"/>
      <c r="C355" s="91" t="s">
        <v>31</v>
      </c>
      <c r="D355" s="132"/>
      <c r="E355" s="133"/>
      <c r="F355" s="160"/>
      <c r="G355" s="119"/>
      <c r="H355" s="67"/>
      <c r="I355" s="132"/>
      <c r="J355" s="133"/>
      <c r="K355" s="133"/>
      <c r="L355" s="34"/>
      <c r="M355" s="67"/>
      <c r="N355" s="164"/>
      <c r="O355" s="165"/>
      <c r="P355" s="166"/>
      <c r="Q355" s="119"/>
      <c r="R355" s="67"/>
    </row>
    <row r="356" spans="1:18" ht="12.75" customHeight="1">
      <c r="A356" s="18"/>
      <c r="B356" s="17"/>
      <c r="C356" s="92" t="s">
        <v>32</v>
      </c>
      <c r="D356" s="132">
        <v>189002.57</v>
      </c>
      <c r="E356" s="133">
        <v>180920.02</v>
      </c>
      <c r="F356" s="133">
        <v>173929.65899999999</v>
      </c>
      <c r="G356" s="34">
        <f>E356/D356-1</f>
        <v>-0.04276423331174817</v>
      </c>
      <c r="H356" s="67">
        <f>F356/E356-1</f>
        <v>-0.03863785223990135</v>
      </c>
      <c r="I356" s="132">
        <v>3190</v>
      </c>
      <c r="J356" s="133">
        <v>3109.719</v>
      </c>
      <c r="K356" s="133">
        <v>3302.464</v>
      </c>
      <c r="L356" s="34">
        <f>J356/I356-1</f>
        <v>-0.02516645768025072</v>
      </c>
      <c r="M356" s="67">
        <f>K356/J356-1</f>
        <v>0.06198148450068963</v>
      </c>
      <c r="N356" s="164">
        <v>1265</v>
      </c>
      <c r="O356" s="165">
        <v>1444</v>
      </c>
      <c r="P356" s="166">
        <v>293</v>
      </c>
      <c r="Q356" s="119">
        <f>O356/N356-1</f>
        <v>0.14150197628458505</v>
      </c>
      <c r="R356" s="67">
        <f>P356/O356-1</f>
        <v>-0.7970914127423823</v>
      </c>
    </row>
    <row r="357" spans="2:18" ht="12.75" customHeight="1">
      <c r="B357" s="17"/>
      <c r="C357" s="93" t="s">
        <v>33</v>
      </c>
      <c r="D357" s="132">
        <v>63886.86</v>
      </c>
      <c r="E357" s="133">
        <v>59097.75</v>
      </c>
      <c r="F357" s="133">
        <v>51032.09099999999</v>
      </c>
      <c r="G357" s="34">
        <f aca="true" t="shared" si="61" ref="G357:G367">E357/D357-1</f>
        <v>-0.07496236315261073</v>
      </c>
      <c r="H357" s="67">
        <f aca="true" t="shared" si="62" ref="H357:H367">F357/E357-1</f>
        <v>-0.13647996751145364</v>
      </c>
      <c r="I357" s="132">
        <v>0</v>
      </c>
      <c r="J357" s="133">
        <v>0</v>
      </c>
      <c r="K357" s="133">
        <v>0</v>
      </c>
      <c r="L357" s="34"/>
      <c r="M357" s="67"/>
      <c r="N357" s="164">
        <v>0</v>
      </c>
      <c r="O357" s="165">
        <v>0</v>
      </c>
      <c r="P357" s="166">
        <v>0</v>
      </c>
      <c r="Q357" s="119"/>
      <c r="R357" s="67"/>
    </row>
    <row r="358" spans="2:18" ht="12.75" customHeight="1">
      <c r="B358" s="17"/>
      <c r="C358" s="92" t="s">
        <v>41</v>
      </c>
      <c r="D358" s="132">
        <v>8698.2</v>
      </c>
      <c r="E358" s="133">
        <v>7678.66</v>
      </c>
      <c r="F358" s="133">
        <v>7388.366</v>
      </c>
      <c r="G358" s="34">
        <f t="shared" si="61"/>
        <v>-0.11721275666229802</v>
      </c>
      <c r="H358" s="67">
        <f t="shared" si="62"/>
        <v>-0.037805294152886026</v>
      </c>
      <c r="I358" s="132">
        <v>142397</v>
      </c>
      <c r="J358" s="133">
        <v>138915.305</v>
      </c>
      <c r="K358" s="133">
        <v>125795.918</v>
      </c>
      <c r="L358" s="34">
        <f aca="true" t="shared" si="63" ref="L358:L367">J358/I358-1</f>
        <v>-0.024450620448464577</v>
      </c>
      <c r="M358" s="67">
        <f aca="true" t="shared" si="64" ref="M358:M367">K358/J358-1</f>
        <v>-0.09444162398088529</v>
      </c>
      <c r="N358" s="164">
        <v>1003.8</v>
      </c>
      <c r="O358" s="165">
        <v>2092</v>
      </c>
      <c r="P358" s="166">
        <v>313</v>
      </c>
      <c r="Q358" s="119">
        <f aca="true" t="shared" si="65" ref="Q358:Q367">O358/N358-1</f>
        <v>1.0840804941223352</v>
      </c>
      <c r="R358" s="67">
        <f aca="true" t="shared" si="66" ref="R358:R367">P358/O358-1</f>
        <v>-0.8503824091778203</v>
      </c>
    </row>
    <row r="359" spans="1:18" ht="12.75" customHeight="1">
      <c r="A359" s="18"/>
      <c r="B359" s="17"/>
      <c r="C359" s="91" t="s">
        <v>57</v>
      </c>
      <c r="D359" s="132">
        <v>2862.01</v>
      </c>
      <c r="E359" s="133">
        <v>2489.74</v>
      </c>
      <c r="F359" s="133">
        <v>1785.654</v>
      </c>
      <c r="G359" s="34">
        <f t="shared" si="61"/>
        <v>-0.13007292077945232</v>
      </c>
      <c r="H359" s="67">
        <f t="shared" si="62"/>
        <v>-0.2827949906415931</v>
      </c>
      <c r="I359" s="132">
        <v>746</v>
      </c>
      <c r="J359" s="133">
        <v>712.732</v>
      </c>
      <c r="K359" s="133">
        <v>2094.8269999999998</v>
      </c>
      <c r="L359" s="34">
        <f t="shared" si="63"/>
        <v>-0.04459517426273463</v>
      </c>
      <c r="M359" s="67">
        <f t="shared" si="64"/>
        <v>1.9391510413451338</v>
      </c>
      <c r="N359" s="164">
        <v>0</v>
      </c>
      <c r="O359" s="165">
        <v>0</v>
      </c>
      <c r="P359" s="166">
        <v>0</v>
      </c>
      <c r="Q359" s="119"/>
      <c r="R359" s="67"/>
    </row>
    <row r="360" spans="1:18" ht="12.75" customHeight="1">
      <c r="A360" s="18"/>
      <c r="B360" s="17"/>
      <c r="C360" s="92" t="s">
        <v>42</v>
      </c>
      <c r="D360" s="132">
        <v>49633.05</v>
      </c>
      <c r="E360" s="133">
        <v>56903.961</v>
      </c>
      <c r="F360" s="133">
        <v>64134.225999999995</v>
      </c>
      <c r="G360" s="34">
        <f t="shared" si="61"/>
        <v>0.14649333458250102</v>
      </c>
      <c r="H360" s="67">
        <f t="shared" si="62"/>
        <v>0.1270608385240526</v>
      </c>
      <c r="I360" s="132">
        <v>2852</v>
      </c>
      <c r="J360" s="133">
        <v>3875.881</v>
      </c>
      <c r="K360" s="133">
        <v>5536.250999999999</v>
      </c>
      <c r="L360" s="34">
        <f t="shared" si="63"/>
        <v>0.3590045582047685</v>
      </c>
      <c r="M360" s="67">
        <f t="shared" si="64"/>
        <v>0.4283851852004743</v>
      </c>
      <c r="N360" s="164">
        <v>95</v>
      </c>
      <c r="O360" s="165">
        <v>141</v>
      </c>
      <c r="P360" s="166">
        <v>69</v>
      </c>
      <c r="Q360" s="121" t="s">
        <v>68</v>
      </c>
      <c r="R360" s="67">
        <f t="shared" si="66"/>
        <v>-0.5106382978723405</v>
      </c>
    </row>
    <row r="361" spans="1:18" ht="12.75" customHeight="1">
      <c r="A361" s="18"/>
      <c r="B361" s="17"/>
      <c r="C361" s="92" t="s">
        <v>39</v>
      </c>
      <c r="D361" s="132">
        <v>11475.454</v>
      </c>
      <c r="E361" s="133">
        <v>12857.351</v>
      </c>
      <c r="F361" s="133">
        <v>12676.585000000001</v>
      </c>
      <c r="G361" s="34">
        <f t="shared" si="61"/>
        <v>0.1204219894045151</v>
      </c>
      <c r="H361" s="67">
        <f t="shared" si="62"/>
        <v>-0.014059350172519913</v>
      </c>
      <c r="I361" s="132">
        <v>0</v>
      </c>
      <c r="J361" s="133">
        <v>2.317</v>
      </c>
      <c r="K361" s="133">
        <v>0</v>
      </c>
      <c r="L361" s="34"/>
      <c r="M361" s="67"/>
      <c r="N361" s="164">
        <v>0</v>
      </c>
      <c r="O361" s="165">
        <v>0</v>
      </c>
      <c r="P361" s="166">
        <v>0</v>
      </c>
      <c r="Q361" s="119"/>
      <c r="R361" s="67"/>
    </row>
    <row r="362" spans="1:18" ht="12.75" customHeight="1">
      <c r="A362" s="18"/>
      <c r="B362" s="17"/>
      <c r="C362" s="92" t="s">
        <v>40</v>
      </c>
      <c r="D362" s="132">
        <v>0</v>
      </c>
      <c r="E362" s="133">
        <v>0</v>
      </c>
      <c r="F362" s="133">
        <v>0</v>
      </c>
      <c r="G362" s="34"/>
      <c r="H362" s="67"/>
      <c r="I362" s="132">
        <v>0</v>
      </c>
      <c r="J362" s="133">
        <v>0</v>
      </c>
      <c r="K362" s="133">
        <v>0</v>
      </c>
      <c r="L362" s="34"/>
      <c r="M362" s="67"/>
      <c r="N362" s="164">
        <v>0</v>
      </c>
      <c r="O362" s="165">
        <v>0</v>
      </c>
      <c r="P362" s="166">
        <v>0</v>
      </c>
      <c r="Q362" s="119"/>
      <c r="R362" s="67"/>
    </row>
    <row r="363" spans="1:18" ht="12.75" customHeight="1">
      <c r="A363" s="18"/>
      <c r="B363" s="17"/>
      <c r="C363" s="92" t="s">
        <v>43</v>
      </c>
      <c r="D363" s="132">
        <v>0</v>
      </c>
      <c r="E363" s="133">
        <v>0</v>
      </c>
      <c r="F363" s="133">
        <v>0</v>
      </c>
      <c r="G363" s="34"/>
      <c r="H363" s="67"/>
      <c r="I363" s="132">
        <v>324</v>
      </c>
      <c r="J363" s="133">
        <v>334.379</v>
      </c>
      <c r="K363" s="133">
        <v>0</v>
      </c>
      <c r="L363" s="34">
        <f t="shared" si="63"/>
        <v>0.03203395061728398</v>
      </c>
      <c r="M363" s="67">
        <f t="shared" si="64"/>
        <v>-1</v>
      </c>
      <c r="N363" s="164">
        <v>0</v>
      </c>
      <c r="O363" s="165">
        <v>0</v>
      </c>
      <c r="P363" s="166">
        <v>0</v>
      </c>
      <c r="Q363" s="119"/>
      <c r="R363" s="67"/>
    </row>
    <row r="364" spans="1:18" ht="12.75" customHeight="1">
      <c r="A364" s="18"/>
      <c r="B364" s="17"/>
      <c r="C364" s="92" t="s">
        <v>34</v>
      </c>
      <c r="D364" s="132">
        <v>18166.98</v>
      </c>
      <c r="E364" s="133">
        <v>21332.415</v>
      </c>
      <c r="F364" s="133">
        <v>24555.588</v>
      </c>
      <c r="G364" s="34">
        <f t="shared" si="61"/>
        <v>0.1742411231806278</v>
      </c>
      <c r="H364" s="67">
        <f t="shared" si="62"/>
        <v>0.1510927384452252</v>
      </c>
      <c r="I364" s="132">
        <v>6111</v>
      </c>
      <c r="J364" s="133">
        <v>8339.724</v>
      </c>
      <c r="K364" s="133">
        <v>12353.125</v>
      </c>
      <c r="L364" s="34">
        <f t="shared" si="63"/>
        <v>0.3647069219440353</v>
      </c>
      <c r="M364" s="67">
        <f t="shared" si="64"/>
        <v>0.48123906738400457</v>
      </c>
      <c r="N364" s="164">
        <v>1536.9</v>
      </c>
      <c r="O364" s="165">
        <v>780</v>
      </c>
      <c r="P364" s="166">
        <v>418</v>
      </c>
      <c r="Q364" s="119">
        <f t="shared" si="65"/>
        <v>-0.4924848721452274</v>
      </c>
      <c r="R364" s="67">
        <f t="shared" si="66"/>
        <v>-0.4641025641025641</v>
      </c>
    </row>
    <row r="365" spans="1:18" ht="12.75" customHeight="1">
      <c r="A365" s="18"/>
      <c r="B365" s="17"/>
      <c r="C365" s="92" t="s">
        <v>35</v>
      </c>
      <c r="D365" s="132">
        <v>3407.05</v>
      </c>
      <c r="E365" s="133">
        <v>2224.764</v>
      </c>
      <c r="F365" s="133">
        <v>3385.119</v>
      </c>
      <c r="G365" s="34">
        <f t="shared" si="61"/>
        <v>-0.3470116376337301</v>
      </c>
      <c r="H365" s="67">
        <f t="shared" si="62"/>
        <v>0.5215631860278214</v>
      </c>
      <c r="I365" s="132">
        <v>21276</v>
      </c>
      <c r="J365" s="133">
        <v>18488.902</v>
      </c>
      <c r="K365" s="133">
        <v>12309.213</v>
      </c>
      <c r="L365" s="34">
        <f t="shared" si="63"/>
        <v>-0.13099727392367</v>
      </c>
      <c r="M365" s="67">
        <f t="shared" si="64"/>
        <v>-0.334237749759288</v>
      </c>
      <c r="N365" s="164">
        <v>416.7</v>
      </c>
      <c r="O365" s="165">
        <v>976</v>
      </c>
      <c r="P365" s="166">
        <v>499</v>
      </c>
      <c r="Q365" s="119">
        <f t="shared" si="65"/>
        <v>1.3422126229901608</v>
      </c>
      <c r="R365" s="67">
        <f t="shared" si="66"/>
        <v>-0.48872950819672134</v>
      </c>
    </row>
    <row r="366" spans="1:18" ht="12.75" customHeight="1">
      <c r="A366" s="18"/>
      <c r="B366" s="17"/>
      <c r="C366" s="92" t="s">
        <v>36</v>
      </c>
      <c r="D366" s="132">
        <v>3859.19</v>
      </c>
      <c r="E366" s="133">
        <v>3390.866</v>
      </c>
      <c r="F366" s="133">
        <v>2360.451</v>
      </c>
      <c r="G366" s="34">
        <f t="shared" si="61"/>
        <v>-0.12135292639128936</v>
      </c>
      <c r="H366" s="67">
        <f t="shared" si="62"/>
        <v>-0.30387959889892435</v>
      </c>
      <c r="I366" s="140">
        <v>1065</v>
      </c>
      <c r="J366" s="133">
        <v>1018.188</v>
      </c>
      <c r="K366" s="133">
        <v>1060.916</v>
      </c>
      <c r="L366" s="34">
        <f t="shared" si="63"/>
        <v>-0.04395492957746483</v>
      </c>
      <c r="M366" s="67">
        <f t="shared" si="64"/>
        <v>0.041964745214046806</v>
      </c>
      <c r="N366" s="164">
        <v>0</v>
      </c>
      <c r="O366" s="165">
        <v>0</v>
      </c>
      <c r="P366" s="166">
        <v>0</v>
      </c>
      <c r="Q366" s="119"/>
      <c r="R366" s="67"/>
    </row>
    <row r="367" spans="1:18" ht="12.75" customHeight="1">
      <c r="A367" s="18"/>
      <c r="B367" s="17"/>
      <c r="C367" s="94" t="s">
        <v>37</v>
      </c>
      <c r="D367" s="134">
        <v>333601.06799999997</v>
      </c>
      <c r="E367" s="135">
        <v>333183.82499999995</v>
      </c>
      <c r="F367" s="135">
        <v>327970.94099999993</v>
      </c>
      <c r="G367" s="35">
        <f t="shared" si="61"/>
        <v>-0.0012507244131485518</v>
      </c>
      <c r="H367" s="68">
        <f t="shared" si="62"/>
        <v>-0.01564566947390089</v>
      </c>
      <c r="I367" s="142">
        <v>132533</v>
      </c>
      <c r="J367" s="161">
        <v>135070.235</v>
      </c>
      <c r="K367" s="135">
        <v>133617.62900000002</v>
      </c>
      <c r="L367" s="35">
        <f t="shared" si="63"/>
        <v>0.01914417541291602</v>
      </c>
      <c r="M367" s="68">
        <f t="shared" si="64"/>
        <v>-0.010754449342595507</v>
      </c>
      <c r="N367" s="167">
        <v>3484.0000000000005</v>
      </c>
      <c r="O367" s="168">
        <v>3481</v>
      </c>
      <c r="P367" s="169">
        <v>594</v>
      </c>
      <c r="Q367" s="120">
        <f t="shared" si="65"/>
        <v>-0.0008610792192883521</v>
      </c>
      <c r="R367" s="68">
        <f t="shared" si="66"/>
        <v>-0.8293593794886527</v>
      </c>
    </row>
    <row r="368" spans="3:18" ht="12.75" customHeight="1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</row>
    <row r="369" spans="3:18" ht="12.75" customHeight="1">
      <c r="C369" s="98"/>
      <c r="D369" s="197" t="s">
        <v>38</v>
      </c>
      <c r="E369" s="198"/>
      <c r="F369" s="198"/>
      <c r="G369" s="198"/>
      <c r="H369" s="198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</row>
    <row r="370" spans="3:18" ht="12.75" customHeight="1">
      <c r="C370" s="86"/>
      <c r="D370" s="195" t="s">
        <v>26</v>
      </c>
      <c r="E370" s="196"/>
      <c r="F370" s="196"/>
      <c r="G370" s="196"/>
      <c r="H370" s="196"/>
      <c r="I370" s="195" t="s">
        <v>27</v>
      </c>
      <c r="J370" s="196"/>
      <c r="K370" s="196"/>
      <c r="L370" s="196"/>
      <c r="M370" s="196"/>
      <c r="N370" s="195" t="s">
        <v>61</v>
      </c>
      <c r="O370" s="196"/>
      <c r="P370" s="196"/>
      <c r="Q370" s="196"/>
      <c r="R370" s="196"/>
    </row>
    <row r="371" spans="3:18" ht="12.75" customHeight="1">
      <c r="C371" s="88"/>
      <c r="D371" s="79">
        <v>2017</v>
      </c>
      <c r="E371" s="80">
        <v>2018</v>
      </c>
      <c r="F371" s="80">
        <v>2019</v>
      </c>
      <c r="G371" s="111"/>
      <c r="H371" s="89"/>
      <c r="I371" s="79">
        <v>2017</v>
      </c>
      <c r="J371" s="80">
        <v>2018</v>
      </c>
      <c r="K371" s="80">
        <v>2019</v>
      </c>
      <c r="L371" s="111"/>
      <c r="M371" s="89"/>
      <c r="N371" s="79">
        <v>2017</v>
      </c>
      <c r="O371" s="80">
        <v>2018</v>
      </c>
      <c r="P371" s="80">
        <v>2019</v>
      </c>
      <c r="Q371" s="111"/>
      <c r="R371" s="89"/>
    </row>
    <row r="372" spans="3:18" ht="12.75" customHeight="1">
      <c r="C372" s="90" t="s">
        <v>32</v>
      </c>
      <c r="D372" s="95">
        <f>D356/D354*100</f>
        <v>58.56906659233393</v>
      </c>
      <c r="E372" s="83">
        <f>E356/E354*100</f>
        <v>56.988599509416794</v>
      </c>
      <c r="F372" s="83">
        <f>F356/F354*100</f>
        <v>56.25861681102563</v>
      </c>
      <c r="G372" s="112"/>
      <c r="H372" s="113"/>
      <c r="I372" s="95">
        <f>I356/I354*100</f>
        <v>2.1443504097120925</v>
      </c>
      <c r="J372" s="83">
        <f>J356/J354*100</f>
        <v>2.1264838719557497</v>
      </c>
      <c r="K372" s="83">
        <f>K356/K354*100</f>
        <v>2.452908234985867</v>
      </c>
      <c r="L372" s="112"/>
      <c r="M372" s="113"/>
      <c r="N372" s="95">
        <f>N356/N354*100</f>
        <v>53.5155258482105</v>
      </c>
      <c r="O372" s="83">
        <f>O356/O354*100</f>
        <v>39.271144955126466</v>
      </c>
      <c r="P372" s="83">
        <f>P356/P354*100</f>
        <v>43.407407407407405</v>
      </c>
      <c r="Q372" s="112"/>
      <c r="R372" s="113"/>
    </row>
    <row r="373" spans="3:18" ht="12.75" customHeight="1">
      <c r="C373" s="92" t="s">
        <v>33</v>
      </c>
      <c r="D373" s="96">
        <f>D357/D354*100</f>
        <v>19.797581364714326</v>
      </c>
      <c r="E373" s="57">
        <f>E357/E354*100</f>
        <v>18.615397050352062</v>
      </c>
      <c r="F373" s="57">
        <f>F357/F354*100</f>
        <v>16.506643370320123</v>
      </c>
      <c r="G373" s="114"/>
      <c r="H373" s="115"/>
      <c r="I373" s="96">
        <f>I357/I354*100</f>
        <v>0</v>
      </c>
      <c r="J373" s="57">
        <f>J357/J354*100</f>
        <v>0</v>
      </c>
      <c r="K373" s="57">
        <f>K357/K354*100</f>
        <v>0</v>
      </c>
      <c r="L373" s="114"/>
      <c r="M373" s="115"/>
      <c r="N373" s="96">
        <f>N357/N354*100</f>
        <v>0</v>
      </c>
      <c r="O373" s="57">
        <f>O357/O354*100</f>
        <v>0</v>
      </c>
      <c r="P373" s="57">
        <f>P357/P354*100</f>
        <v>0</v>
      </c>
      <c r="Q373" s="114"/>
      <c r="R373" s="115"/>
    </row>
    <row r="374" spans="3:18" ht="12.75" customHeight="1">
      <c r="C374" s="92" t="s">
        <v>41</v>
      </c>
      <c r="D374" s="96">
        <f>D358/D354*100</f>
        <v>2.695441945754701</v>
      </c>
      <c r="E374" s="57">
        <f>E358/E354*100</f>
        <v>2.4187266810438026</v>
      </c>
      <c r="F374" s="57">
        <f>F358/F354*100</f>
        <v>2.389812376126203</v>
      </c>
      <c r="G374" s="114"/>
      <c r="H374" s="115"/>
      <c r="I374" s="96">
        <f>I358/I354*100</f>
        <v>95.72071012281279</v>
      </c>
      <c r="J374" s="57">
        <f>J358/J354*100</f>
        <v>94.99287737905384</v>
      </c>
      <c r="K374" s="57">
        <f>K358/K354*100</f>
        <v>93.43503613962389</v>
      </c>
      <c r="L374" s="114"/>
      <c r="M374" s="115"/>
      <c r="N374" s="96">
        <f>N358/N354*100</f>
        <v>42.465521617734154</v>
      </c>
      <c r="O374" s="57">
        <f>O358/O354*100</f>
        <v>56.89420723415828</v>
      </c>
      <c r="P374" s="57">
        <f>P358/P354*100</f>
        <v>46.370370370370374</v>
      </c>
      <c r="Q374" s="114"/>
      <c r="R374" s="115"/>
    </row>
    <row r="375" spans="3:18" ht="12.75" customHeight="1">
      <c r="C375" s="92" t="s">
        <v>42</v>
      </c>
      <c r="D375" s="96">
        <f>D360/D354*100</f>
        <v>15.380539061615087</v>
      </c>
      <c r="E375" s="57">
        <f>E360/E354*100</f>
        <v>17.92436814858009</v>
      </c>
      <c r="F375" s="57">
        <f>F360/F354*100</f>
        <v>20.744609434355972</v>
      </c>
      <c r="G375" s="114"/>
      <c r="H375" s="115"/>
      <c r="I375" s="96">
        <f>I360/I354*100</f>
        <v>1.9171433757049803</v>
      </c>
      <c r="J375" s="57">
        <f>J360/J354*100</f>
        <v>2.650399742266013</v>
      </c>
      <c r="K375" s="57">
        <f>K360/K354*100</f>
        <v>4.112055625390236</v>
      </c>
      <c r="L375" s="114"/>
      <c r="M375" s="115"/>
      <c r="N375" s="96">
        <f>N360/N354*100</f>
        <v>4.018952534055335</v>
      </c>
      <c r="O375" s="57">
        <f>O360/O354*100</f>
        <v>3.8346478107152566</v>
      </c>
      <c r="P375" s="57">
        <f>P360/P354*100</f>
        <v>10.222222222222223</v>
      </c>
      <c r="Q375" s="114"/>
      <c r="R375" s="115"/>
    </row>
    <row r="376" spans="3:18" ht="12.75" customHeight="1">
      <c r="C376" s="92" t="s">
        <v>39</v>
      </c>
      <c r="D376" s="96">
        <f>D361/D354*100</f>
        <v>3.5560713777768456</v>
      </c>
      <c r="E376" s="57">
        <f>E361/E354*100</f>
        <v>4.0499798026277</v>
      </c>
      <c r="F376" s="57">
        <f>F361/F354*100</f>
        <v>4.100319301996651</v>
      </c>
      <c r="G376" s="114"/>
      <c r="H376" s="115"/>
      <c r="I376" s="96">
        <f>I361/I354*100</f>
        <v>0</v>
      </c>
      <c r="J376" s="57">
        <f>J361/J354*100</f>
        <v>0.0015844078295567776</v>
      </c>
      <c r="K376" s="57">
        <f>K361/K354*100</f>
        <v>0</v>
      </c>
      <c r="L376" s="114"/>
      <c r="M376" s="115"/>
      <c r="N376" s="96">
        <f>N361/N354*100</f>
        <v>0</v>
      </c>
      <c r="O376" s="57">
        <f>O361/O354*100</f>
        <v>0</v>
      </c>
      <c r="P376" s="57">
        <f>P361/P354*100</f>
        <v>0</v>
      </c>
      <c r="Q376" s="114"/>
      <c r="R376" s="115"/>
    </row>
    <row r="377" spans="3:18" ht="12.75" customHeight="1">
      <c r="C377" s="92" t="s">
        <v>40</v>
      </c>
      <c r="D377" s="96">
        <f>D362/D354*100</f>
        <v>0</v>
      </c>
      <c r="E377" s="57">
        <f>E362/E354*100</f>
        <v>0</v>
      </c>
      <c r="F377" s="57">
        <f>F362/F354*100</f>
        <v>0</v>
      </c>
      <c r="G377" s="114"/>
      <c r="H377" s="115"/>
      <c r="I377" s="96">
        <f>I362/I354*100</f>
        <v>0</v>
      </c>
      <c r="J377" s="57">
        <f>J362/J354*100</f>
        <v>0</v>
      </c>
      <c r="K377" s="57">
        <f>K362/K354*100</f>
        <v>0</v>
      </c>
      <c r="L377" s="114"/>
      <c r="M377" s="115"/>
      <c r="N377" s="96">
        <f>N362/N354*100</f>
        <v>0</v>
      </c>
      <c r="O377" s="57">
        <f>O362/O354*100</f>
        <v>0</v>
      </c>
      <c r="P377" s="57">
        <f>P362/P354*100</f>
        <v>0</v>
      </c>
      <c r="Q377" s="114"/>
      <c r="R377" s="115"/>
    </row>
    <row r="378" spans="3:18" ht="12.75" customHeight="1">
      <c r="C378" s="94" t="s">
        <v>43</v>
      </c>
      <c r="D378" s="97">
        <f>D363/D354*100</f>
        <v>0</v>
      </c>
      <c r="E378" s="58">
        <f>E363/E354*100</f>
        <v>0</v>
      </c>
      <c r="F378" s="59">
        <f>F363/F354*100</f>
        <v>0</v>
      </c>
      <c r="G378" s="116"/>
      <c r="H378" s="117"/>
      <c r="I378" s="97">
        <f>I363/I354*100</f>
        <v>0.21779609177013098</v>
      </c>
      <c r="J378" s="58">
        <f>J363/J354*100</f>
        <v>0.2286545988948492</v>
      </c>
      <c r="K378" s="59">
        <f>K363/K354*100</f>
        <v>0</v>
      </c>
      <c r="L378" s="116"/>
      <c r="M378" s="117"/>
      <c r="N378" s="97">
        <f>N363/N354*100</f>
        <v>0</v>
      </c>
      <c r="O378" s="58">
        <f>O363/O354*100</f>
        <v>0</v>
      </c>
      <c r="P378" s="59">
        <f>P363/P354*100</f>
        <v>0</v>
      </c>
      <c r="Q378" s="116"/>
      <c r="R378" s="117"/>
    </row>
    <row r="379" spans="1:13" ht="15" customHeight="1">
      <c r="A379" s="18"/>
      <c r="B379" s="17"/>
      <c r="C379" s="27" t="s">
        <v>59</v>
      </c>
      <c r="D379" s="20"/>
      <c r="E379" s="20"/>
      <c r="F379" s="20"/>
      <c r="G379" s="30"/>
      <c r="H379" s="30"/>
      <c r="I379" s="36"/>
      <c r="J379" s="36"/>
      <c r="K379" s="36"/>
      <c r="L379" s="30"/>
      <c r="M379" s="30"/>
    </row>
    <row r="380" spans="1:13" ht="15" customHeight="1">
      <c r="A380" s="18"/>
      <c r="B380" s="17"/>
      <c r="C380" s="27" t="s">
        <v>60</v>
      </c>
      <c r="D380" s="20"/>
      <c r="E380" s="20"/>
      <c r="F380" s="20"/>
      <c r="G380" s="30"/>
      <c r="H380" s="30"/>
      <c r="I380" s="36"/>
      <c r="J380" s="36"/>
      <c r="K380" s="36"/>
      <c r="L380" s="30"/>
      <c r="M380" s="30"/>
    </row>
    <row r="381" spans="1:13" ht="15" customHeight="1">
      <c r="A381" s="18"/>
      <c r="B381" s="17"/>
      <c r="C381" s="100" t="s">
        <v>81</v>
      </c>
      <c r="D381" s="20"/>
      <c r="E381" s="20"/>
      <c r="F381" s="20"/>
      <c r="G381" s="30"/>
      <c r="H381" s="30"/>
      <c r="I381" s="36"/>
      <c r="J381" s="36"/>
      <c r="K381" s="36"/>
      <c r="L381" s="30"/>
      <c r="M381" s="30"/>
    </row>
    <row r="383" ht="15.6">
      <c r="C383" s="101" t="s">
        <v>84</v>
      </c>
    </row>
    <row r="384" spans="1:18" ht="12.75" customHeight="1">
      <c r="A384" s="18"/>
      <c r="B384" s="17"/>
      <c r="C384" s="102" t="s">
        <v>55</v>
      </c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</row>
    <row r="385" spans="1:18" ht="12.75" customHeight="1">
      <c r="A385" s="18"/>
      <c r="B385" s="17"/>
      <c r="C385" s="23"/>
      <c r="D385" s="23"/>
      <c r="E385" s="23"/>
      <c r="F385" s="23" t="s">
        <v>100</v>
      </c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</row>
    <row r="386" spans="1:18" ht="12.75" customHeight="1">
      <c r="A386" s="18"/>
      <c r="B386" s="17"/>
      <c r="C386" s="99"/>
      <c r="D386" s="193" t="s">
        <v>62</v>
      </c>
      <c r="E386" s="194"/>
      <c r="F386" s="194"/>
      <c r="G386" s="194"/>
      <c r="H386" s="194"/>
      <c r="I386" s="193" t="s">
        <v>63</v>
      </c>
      <c r="J386" s="194"/>
      <c r="K386" s="194"/>
      <c r="L386" s="194"/>
      <c r="M386" s="194"/>
      <c r="N386" s="193" t="s">
        <v>64</v>
      </c>
      <c r="O386" s="194"/>
      <c r="P386" s="194"/>
      <c r="Q386" s="194"/>
      <c r="R386" s="194"/>
    </row>
    <row r="387" spans="1:18" ht="12.75" customHeight="1">
      <c r="A387" s="18"/>
      <c r="B387" s="17"/>
      <c r="C387" s="88"/>
      <c r="D387" s="79">
        <v>2017</v>
      </c>
      <c r="E387" s="80">
        <v>2018</v>
      </c>
      <c r="F387" s="80">
        <v>2019</v>
      </c>
      <c r="G387" s="81" t="s">
        <v>58</v>
      </c>
      <c r="H387" s="82" t="s">
        <v>79</v>
      </c>
      <c r="I387" s="79">
        <v>2017</v>
      </c>
      <c r="J387" s="80">
        <v>2018</v>
      </c>
      <c r="K387" s="80">
        <v>2019</v>
      </c>
      <c r="L387" s="81" t="s">
        <v>58</v>
      </c>
      <c r="M387" s="82" t="s">
        <v>79</v>
      </c>
      <c r="N387" s="79">
        <v>2017</v>
      </c>
      <c r="O387" s="80">
        <v>2018</v>
      </c>
      <c r="P387" s="80">
        <v>2019</v>
      </c>
      <c r="Q387" s="81" t="s">
        <v>58</v>
      </c>
      <c r="R387" s="89" t="s">
        <v>79</v>
      </c>
    </row>
    <row r="388" spans="1:18" ht="12.75" customHeight="1">
      <c r="A388" s="18"/>
      <c r="B388" s="17"/>
      <c r="C388" s="90" t="s">
        <v>30</v>
      </c>
      <c r="D388" s="130">
        <v>5226.865</v>
      </c>
      <c r="E388" s="158">
        <v>5282.753</v>
      </c>
      <c r="F388" s="159">
        <v>5505.663</v>
      </c>
      <c r="G388" s="118">
        <f>E388/D388-1</f>
        <v>0.010692451402513736</v>
      </c>
      <c r="H388" s="66">
        <f>F388/E388-1</f>
        <v>0.04219580207516804</v>
      </c>
      <c r="I388" s="130">
        <v>4497.807</v>
      </c>
      <c r="J388" s="131">
        <v>8508.253</v>
      </c>
      <c r="K388" s="131">
        <v>5236.633</v>
      </c>
      <c r="L388" s="65">
        <f>J388/I388-1</f>
        <v>0.8916447504305989</v>
      </c>
      <c r="M388" s="66">
        <f>K388/J388-1</f>
        <v>-0.38452312125650245</v>
      </c>
      <c r="N388" s="162">
        <v>34298.552</v>
      </c>
      <c r="O388" s="163">
        <v>34783.407</v>
      </c>
      <c r="P388" s="159">
        <v>34958.941000000006</v>
      </c>
      <c r="Q388" s="118">
        <f>O388/N388-1</f>
        <v>0.014136311060594986</v>
      </c>
      <c r="R388" s="66">
        <f>P388/O388-1</f>
        <v>0.005046486676822948</v>
      </c>
    </row>
    <row r="389" spans="1:18" ht="12.75" customHeight="1">
      <c r="A389" s="18"/>
      <c r="B389" s="17"/>
      <c r="C389" s="91" t="s">
        <v>31</v>
      </c>
      <c r="D389" s="132"/>
      <c r="E389" s="133"/>
      <c r="F389" s="160"/>
      <c r="G389" s="119"/>
      <c r="H389" s="67"/>
      <c r="I389" s="132"/>
      <c r="J389" s="133"/>
      <c r="K389" s="133"/>
      <c r="L389" s="34"/>
      <c r="M389" s="67"/>
      <c r="N389" s="164"/>
      <c r="O389" s="165"/>
      <c r="P389" s="166"/>
      <c r="Q389" s="119"/>
      <c r="R389" s="67"/>
    </row>
    <row r="390" spans="1:18" ht="12.75" customHeight="1">
      <c r="A390" s="18"/>
      <c r="B390" s="17"/>
      <c r="C390" s="92" t="s">
        <v>32</v>
      </c>
      <c r="D390" s="132">
        <v>4005.609</v>
      </c>
      <c r="E390" s="133">
        <v>3388.129</v>
      </c>
      <c r="F390" s="133">
        <v>4225.620999999999</v>
      </c>
      <c r="G390" s="34">
        <f>E390/D390-1</f>
        <v>-0.1541538377809717</v>
      </c>
      <c r="H390" s="67">
        <f>F390/E390-1</f>
        <v>0.2471842128797337</v>
      </c>
      <c r="I390" s="132">
        <v>0</v>
      </c>
      <c r="J390" s="133">
        <v>0</v>
      </c>
      <c r="K390" s="133">
        <v>0</v>
      </c>
      <c r="L390" s="34"/>
      <c r="M390" s="67"/>
      <c r="N390" s="164">
        <v>24566.923</v>
      </c>
      <c r="O390" s="165">
        <v>23312.704</v>
      </c>
      <c r="P390" s="166">
        <v>23913.735999999997</v>
      </c>
      <c r="Q390" s="119">
        <f>O390/N390-1</f>
        <v>-0.05105315793923393</v>
      </c>
      <c r="R390" s="67">
        <f>P390/O390-1</f>
        <v>0.025781307908340212</v>
      </c>
    </row>
    <row r="391" spans="2:18" ht="12.75" customHeight="1">
      <c r="B391" s="17"/>
      <c r="C391" s="93" t="s">
        <v>33</v>
      </c>
      <c r="D391" s="132">
        <v>0</v>
      </c>
      <c r="E391" s="133">
        <v>0</v>
      </c>
      <c r="F391" s="133">
        <v>0</v>
      </c>
      <c r="G391" s="34"/>
      <c r="H391" s="67"/>
      <c r="I391" s="132">
        <v>0</v>
      </c>
      <c r="J391" s="133">
        <v>0</v>
      </c>
      <c r="K391" s="133">
        <v>0</v>
      </c>
      <c r="L391" s="34"/>
      <c r="M391" s="67"/>
      <c r="N391" s="164">
        <v>0</v>
      </c>
      <c r="O391" s="165">
        <v>0</v>
      </c>
      <c r="P391" s="166">
        <v>0</v>
      </c>
      <c r="Q391" s="119"/>
      <c r="R391" s="67"/>
    </row>
    <row r="392" spans="2:18" ht="12.75" customHeight="1">
      <c r="B392" s="17"/>
      <c r="C392" s="92" t="s">
        <v>41</v>
      </c>
      <c r="D392" s="132">
        <v>1087.024</v>
      </c>
      <c r="E392" s="133">
        <v>1774.497</v>
      </c>
      <c r="F392" s="133">
        <v>1155.0090000000002</v>
      </c>
      <c r="G392" s="34">
        <f aca="true" t="shared" si="67" ref="G392:G401">E392/D392-1</f>
        <v>0.6324358983794289</v>
      </c>
      <c r="H392" s="67">
        <f aca="true" t="shared" si="68" ref="H392:H401">F392/E392-1</f>
        <v>-0.3491062537721956</v>
      </c>
      <c r="I392" s="132">
        <v>4496.607</v>
      </c>
      <c r="J392" s="133">
        <v>8506.919</v>
      </c>
      <c r="K392" s="133">
        <v>5236.633</v>
      </c>
      <c r="L392" s="34">
        <f aca="true" t="shared" si="69" ref="L392:L401">J392/I392-1</f>
        <v>0.8918529015321996</v>
      </c>
      <c r="M392" s="67">
        <f aca="true" t="shared" si="70" ref="M392:M401">K392/J392-1</f>
        <v>-0.3844266061543551</v>
      </c>
      <c r="N392" s="164">
        <v>9670.033</v>
      </c>
      <c r="O392" s="165">
        <v>11307.245</v>
      </c>
      <c r="P392" s="166">
        <v>10138.896</v>
      </c>
      <c r="Q392" s="119">
        <f aca="true" t="shared" si="71" ref="Q392:Q401">O392/N392-1</f>
        <v>0.16930779863936363</v>
      </c>
      <c r="R392" s="67">
        <f aca="true" t="shared" si="72" ref="R392:R401">P392/O392-1</f>
        <v>-0.10332746836209883</v>
      </c>
    </row>
    <row r="393" spans="1:18" ht="12.75" customHeight="1">
      <c r="A393" s="18"/>
      <c r="B393" s="17"/>
      <c r="C393" s="91" t="s">
        <v>57</v>
      </c>
      <c r="D393" s="132">
        <v>0</v>
      </c>
      <c r="E393" s="133">
        <v>0</v>
      </c>
      <c r="F393" s="133">
        <v>0</v>
      </c>
      <c r="G393" s="34"/>
      <c r="H393" s="67"/>
      <c r="I393" s="132">
        <v>0</v>
      </c>
      <c r="J393" s="133">
        <v>0</v>
      </c>
      <c r="K393" s="133">
        <v>0</v>
      </c>
      <c r="L393" s="34"/>
      <c r="M393" s="67"/>
      <c r="N393" s="164">
        <v>598.732</v>
      </c>
      <c r="O393" s="165">
        <v>753.517</v>
      </c>
      <c r="P393" s="166">
        <v>929.885</v>
      </c>
      <c r="Q393" s="119">
        <f t="shared" si="71"/>
        <v>0.2585213417689385</v>
      </c>
      <c r="R393" s="67">
        <f t="shared" si="72"/>
        <v>0.2340597491496541</v>
      </c>
    </row>
    <row r="394" spans="1:18" ht="12.75" customHeight="1">
      <c r="A394" s="18"/>
      <c r="B394" s="17"/>
      <c r="C394" s="92" t="s">
        <v>42</v>
      </c>
      <c r="D394" s="132">
        <v>110.48</v>
      </c>
      <c r="E394" s="133">
        <v>97.338</v>
      </c>
      <c r="F394" s="133">
        <v>101.80600000000001</v>
      </c>
      <c r="G394" s="34">
        <f t="shared" si="67"/>
        <v>-0.11895365677045633</v>
      </c>
      <c r="H394" s="67">
        <f t="shared" si="68"/>
        <v>0.045901908812591374</v>
      </c>
      <c r="I394" s="132">
        <v>0</v>
      </c>
      <c r="J394" s="133">
        <v>0</v>
      </c>
      <c r="K394" s="133">
        <v>0</v>
      </c>
      <c r="L394" s="34"/>
      <c r="M394" s="67"/>
      <c r="N394" s="164">
        <v>48.457</v>
      </c>
      <c r="O394" s="165">
        <v>150.418</v>
      </c>
      <c r="P394" s="166">
        <v>892.993</v>
      </c>
      <c r="Q394" s="119">
        <f t="shared" si="71"/>
        <v>2.1041541985678025</v>
      </c>
      <c r="R394" s="67">
        <f t="shared" si="72"/>
        <v>4.936742942998843</v>
      </c>
    </row>
    <row r="395" spans="1:18" ht="12.75" customHeight="1">
      <c r="A395" s="18"/>
      <c r="B395" s="17"/>
      <c r="C395" s="92" t="s">
        <v>39</v>
      </c>
      <c r="D395" s="132">
        <v>23.752</v>
      </c>
      <c r="E395" s="133">
        <v>22.789</v>
      </c>
      <c r="F395" s="133">
        <v>23.227</v>
      </c>
      <c r="G395" s="34">
        <f t="shared" si="67"/>
        <v>-0.04054395419333101</v>
      </c>
      <c r="H395" s="67">
        <f t="shared" si="68"/>
        <v>0.019219799025845807</v>
      </c>
      <c r="I395" s="132">
        <v>1.2</v>
      </c>
      <c r="J395" s="133">
        <v>1.334</v>
      </c>
      <c r="K395" s="133">
        <v>0</v>
      </c>
      <c r="L395" s="122" t="s">
        <v>68</v>
      </c>
      <c r="M395" s="67">
        <f t="shared" si="70"/>
        <v>-1</v>
      </c>
      <c r="N395" s="164">
        <v>13.139</v>
      </c>
      <c r="O395" s="165">
        <v>13.04</v>
      </c>
      <c r="P395" s="166">
        <v>13.316</v>
      </c>
      <c r="Q395" s="119">
        <f t="shared" si="71"/>
        <v>-0.007534820001522169</v>
      </c>
      <c r="R395" s="67">
        <f t="shared" si="72"/>
        <v>0.021165644171779352</v>
      </c>
    </row>
    <row r="396" spans="1:18" ht="12.75" customHeight="1">
      <c r="A396" s="18"/>
      <c r="B396" s="17"/>
      <c r="C396" s="92" t="s">
        <v>40</v>
      </c>
      <c r="D396" s="132">
        <v>0</v>
      </c>
      <c r="E396" s="133">
        <v>0</v>
      </c>
      <c r="F396" s="133">
        <v>0</v>
      </c>
      <c r="G396" s="34"/>
      <c r="H396" s="67"/>
      <c r="I396" s="132">
        <v>0</v>
      </c>
      <c r="J396" s="133">
        <v>0</v>
      </c>
      <c r="K396" s="133">
        <v>0</v>
      </c>
      <c r="L396" s="34"/>
      <c r="M396" s="67"/>
      <c r="N396" s="164">
        <v>0</v>
      </c>
      <c r="O396" s="165">
        <v>0</v>
      </c>
      <c r="P396" s="166">
        <v>0</v>
      </c>
      <c r="Q396" s="119"/>
      <c r="R396" s="67"/>
    </row>
    <row r="397" spans="1:18" ht="12.75" customHeight="1">
      <c r="A397" s="18"/>
      <c r="B397" s="17"/>
      <c r="C397" s="92" t="s">
        <v>43</v>
      </c>
      <c r="D397" s="132">
        <v>0</v>
      </c>
      <c r="E397" s="133">
        <v>0</v>
      </c>
      <c r="F397" s="133">
        <v>0</v>
      </c>
      <c r="G397" s="34"/>
      <c r="H397" s="67"/>
      <c r="I397" s="132">
        <v>0</v>
      </c>
      <c r="J397" s="133">
        <v>0</v>
      </c>
      <c r="K397" s="133">
        <v>0</v>
      </c>
      <c r="L397" s="34"/>
      <c r="M397" s="67"/>
      <c r="N397" s="164">
        <v>0</v>
      </c>
      <c r="O397" s="165">
        <v>0</v>
      </c>
      <c r="P397" s="166">
        <v>0</v>
      </c>
      <c r="Q397" s="119"/>
      <c r="R397" s="67"/>
    </row>
    <row r="398" spans="1:18" ht="12.75" customHeight="1">
      <c r="A398" s="18"/>
      <c r="B398" s="17"/>
      <c r="C398" s="92" t="s">
        <v>34</v>
      </c>
      <c r="D398" s="132">
        <v>2293.571</v>
      </c>
      <c r="E398" s="133">
        <v>2297.169</v>
      </c>
      <c r="F398" s="133">
        <v>6881.885000000001</v>
      </c>
      <c r="G398" s="34">
        <f t="shared" si="67"/>
        <v>0.0015687327752225144</v>
      </c>
      <c r="H398" s="67">
        <f t="shared" si="68"/>
        <v>1.9958113660771155</v>
      </c>
      <c r="I398" s="132">
        <v>2914.628</v>
      </c>
      <c r="J398" s="133">
        <v>850.48</v>
      </c>
      <c r="K398" s="133">
        <v>3176.5150000000003</v>
      </c>
      <c r="L398" s="122" t="s">
        <v>68</v>
      </c>
      <c r="M398" s="67">
        <f t="shared" si="70"/>
        <v>2.7349673125764276</v>
      </c>
      <c r="N398" s="164">
        <v>6549.189</v>
      </c>
      <c r="O398" s="165">
        <v>6400.007</v>
      </c>
      <c r="P398" s="166">
        <v>5416.6089999999995</v>
      </c>
      <c r="Q398" s="119">
        <f t="shared" si="71"/>
        <v>-0.02277869824798162</v>
      </c>
      <c r="R398" s="67">
        <f t="shared" si="72"/>
        <v>-0.15365576943900217</v>
      </c>
    </row>
    <row r="399" spans="1:18" ht="12.75" customHeight="1">
      <c r="A399" s="18"/>
      <c r="B399" s="17"/>
      <c r="C399" s="92" t="s">
        <v>35</v>
      </c>
      <c r="D399" s="132">
        <v>311.026</v>
      </c>
      <c r="E399" s="133">
        <v>377.423</v>
      </c>
      <c r="F399" s="133">
        <v>5054.003</v>
      </c>
      <c r="G399" s="34">
        <f t="shared" si="67"/>
        <v>0.2134773298695285</v>
      </c>
      <c r="H399" s="67">
        <f t="shared" si="68"/>
        <v>12.390818789527929</v>
      </c>
      <c r="I399" s="132">
        <v>0</v>
      </c>
      <c r="J399" s="133">
        <v>1763.786</v>
      </c>
      <c r="K399" s="133">
        <v>770.48</v>
      </c>
      <c r="L399" s="34" t="e">
        <f t="shared" si="69"/>
        <v>#DIV/0!</v>
      </c>
      <c r="M399" s="122" t="s">
        <v>68</v>
      </c>
      <c r="N399" s="164">
        <v>5724.139</v>
      </c>
      <c r="O399" s="165">
        <v>6283.513</v>
      </c>
      <c r="P399" s="166">
        <v>5340.968</v>
      </c>
      <c r="Q399" s="119">
        <f t="shared" si="71"/>
        <v>0.09772194560614267</v>
      </c>
      <c r="R399" s="67">
        <f t="shared" si="72"/>
        <v>-0.1500028725969056</v>
      </c>
    </row>
    <row r="400" spans="1:18" ht="12.75" customHeight="1">
      <c r="A400" s="18"/>
      <c r="B400" s="17"/>
      <c r="C400" s="92" t="s">
        <v>36</v>
      </c>
      <c r="D400" s="132">
        <v>0</v>
      </c>
      <c r="E400" s="133">
        <v>0</v>
      </c>
      <c r="F400" s="133">
        <v>0</v>
      </c>
      <c r="G400" s="34"/>
      <c r="H400" s="67"/>
      <c r="I400" s="140">
        <v>0</v>
      </c>
      <c r="J400" s="133">
        <v>0</v>
      </c>
      <c r="K400" s="133">
        <v>0</v>
      </c>
      <c r="L400" s="34"/>
      <c r="M400" s="67"/>
      <c r="N400" s="164">
        <v>938.05</v>
      </c>
      <c r="O400" s="165">
        <v>1064.938</v>
      </c>
      <c r="P400" s="166">
        <v>1096.708</v>
      </c>
      <c r="Q400" s="119">
        <f t="shared" si="71"/>
        <v>0.13526784286551896</v>
      </c>
      <c r="R400" s="67">
        <f t="shared" si="72"/>
        <v>0.029832722656154553</v>
      </c>
    </row>
    <row r="401" spans="1:18" ht="12.75" customHeight="1">
      <c r="A401" s="18"/>
      <c r="B401" s="17"/>
      <c r="C401" s="94" t="s">
        <v>37</v>
      </c>
      <c r="D401" s="134">
        <v>7209.41</v>
      </c>
      <c r="E401" s="135">
        <v>7202.499</v>
      </c>
      <c r="F401" s="135">
        <v>7333.545000000001</v>
      </c>
      <c r="G401" s="35">
        <f t="shared" si="67"/>
        <v>-0.0009586082633669113</v>
      </c>
      <c r="H401" s="68">
        <f t="shared" si="68"/>
        <v>0.018194518319266884</v>
      </c>
      <c r="I401" s="142">
        <v>7412.4349999999995</v>
      </c>
      <c r="J401" s="161">
        <v>7594.947</v>
      </c>
      <c r="K401" s="135">
        <v>7642.6680000000015</v>
      </c>
      <c r="L401" s="35">
        <f t="shared" si="69"/>
        <v>0.024622408156024456</v>
      </c>
      <c r="M401" s="68">
        <f t="shared" si="70"/>
        <v>0.0062832564861876605</v>
      </c>
      <c r="N401" s="167">
        <v>34185.551999999996</v>
      </c>
      <c r="O401" s="168">
        <v>33834.962999999996</v>
      </c>
      <c r="P401" s="169">
        <v>33937.874</v>
      </c>
      <c r="Q401" s="120">
        <f t="shared" si="71"/>
        <v>-0.010255472838349933</v>
      </c>
      <c r="R401" s="68">
        <f t="shared" si="72"/>
        <v>0.0030415579292937256</v>
      </c>
    </row>
    <row r="402" spans="3:18" ht="12.75" customHeight="1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</row>
    <row r="403" spans="3:18" ht="12.75" customHeight="1">
      <c r="C403" s="98"/>
      <c r="D403" s="197" t="s">
        <v>38</v>
      </c>
      <c r="E403" s="198"/>
      <c r="F403" s="198"/>
      <c r="G403" s="198"/>
      <c r="H403" s="198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</row>
    <row r="404" spans="3:18" ht="12.75" customHeight="1">
      <c r="C404" s="86"/>
      <c r="D404" s="195" t="s">
        <v>62</v>
      </c>
      <c r="E404" s="196"/>
      <c r="F404" s="196"/>
      <c r="G404" s="196"/>
      <c r="H404" s="196"/>
      <c r="I404" s="195" t="s">
        <v>63</v>
      </c>
      <c r="J404" s="196"/>
      <c r="K404" s="196"/>
      <c r="L404" s="196"/>
      <c r="M404" s="196"/>
      <c r="N404" s="195" t="s">
        <v>64</v>
      </c>
      <c r="O404" s="196"/>
      <c r="P404" s="196"/>
      <c r="Q404" s="196"/>
      <c r="R404" s="196"/>
    </row>
    <row r="405" spans="3:18" ht="12.75" customHeight="1">
      <c r="C405" s="88"/>
      <c r="D405" s="79">
        <v>2017</v>
      </c>
      <c r="E405" s="80">
        <v>2018</v>
      </c>
      <c r="F405" s="80">
        <v>2019</v>
      </c>
      <c r="G405" s="111"/>
      <c r="H405" s="89"/>
      <c r="I405" s="79">
        <v>2017</v>
      </c>
      <c r="J405" s="80">
        <v>2018</v>
      </c>
      <c r="K405" s="80">
        <v>2019</v>
      </c>
      <c r="L405" s="111"/>
      <c r="M405" s="89"/>
      <c r="N405" s="79">
        <v>2017</v>
      </c>
      <c r="O405" s="80">
        <v>2018</v>
      </c>
      <c r="P405" s="80">
        <v>2019</v>
      </c>
      <c r="Q405" s="111"/>
      <c r="R405" s="89"/>
    </row>
    <row r="406" spans="3:18" ht="12.75" customHeight="1">
      <c r="C406" s="90" t="s">
        <v>32</v>
      </c>
      <c r="D406" s="95">
        <f>D390/D388*100</f>
        <v>76.63501927063353</v>
      </c>
      <c r="E406" s="83">
        <f>E390/E388*100</f>
        <v>64.13566941327751</v>
      </c>
      <c r="F406" s="83">
        <f>F390/F388*100</f>
        <v>76.75044767542074</v>
      </c>
      <c r="G406" s="112"/>
      <c r="H406" s="113"/>
      <c r="I406" s="95">
        <f>I390/I388*100</f>
        <v>0</v>
      </c>
      <c r="J406" s="83">
        <f>J390/J388*100</f>
        <v>0</v>
      </c>
      <c r="K406" s="83">
        <f>K390/K388*100</f>
        <v>0</v>
      </c>
      <c r="L406" s="112"/>
      <c r="M406" s="113"/>
      <c r="N406" s="95">
        <f>N390/N388*100</f>
        <v>71.62670599038698</v>
      </c>
      <c r="O406" s="83">
        <f>O390/O388*100</f>
        <v>67.02248575017393</v>
      </c>
      <c r="P406" s="83">
        <f>P390/P388*100</f>
        <v>68.40520712569638</v>
      </c>
      <c r="Q406" s="112"/>
      <c r="R406" s="113"/>
    </row>
    <row r="407" spans="3:18" ht="12.75" customHeight="1">
      <c r="C407" s="92" t="s">
        <v>33</v>
      </c>
      <c r="D407" s="96">
        <f>D391/D388*100</f>
        <v>0</v>
      </c>
      <c r="E407" s="57">
        <f>E391/E388*100</f>
        <v>0</v>
      </c>
      <c r="F407" s="57">
        <f>F391/F388*100</f>
        <v>0</v>
      </c>
      <c r="G407" s="114"/>
      <c r="H407" s="115"/>
      <c r="I407" s="96">
        <f>I391/I388*100</f>
        <v>0</v>
      </c>
      <c r="J407" s="57">
        <f>J391/J388*100</f>
        <v>0</v>
      </c>
      <c r="K407" s="57">
        <f>K391/K388*100</f>
        <v>0</v>
      </c>
      <c r="L407" s="114"/>
      <c r="M407" s="115"/>
      <c r="N407" s="96">
        <f>N391/N388*100</f>
        <v>0</v>
      </c>
      <c r="O407" s="57">
        <f>O391/O388*100</f>
        <v>0</v>
      </c>
      <c r="P407" s="57">
        <f>P391/P388*100</f>
        <v>0</v>
      </c>
      <c r="Q407" s="114"/>
      <c r="R407" s="115"/>
    </row>
    <row r="408" spans="3:18" ht="12.75" customHeight="1">
      <c r="C408" s="92" t="s">
        <v>41</v>
      </c>
      <c r="D408" s="96">
        <f>D392/D388*100</f>
        <v>20.796863894514207</v>
      </c>
      <c r="E408" s="57">
        <f>E392/E388*100</f>
        <v>33.59038365034292</v>
      </c>
      <c r="F408" s="57">
        <f>F392/F388*100</f>
        <v>20.978563344687103</v>
      </c>
      <c r="G408" s="114"/>
      <c r="H408" s="115"/>
      <c r="I408" s="96">
        <f>I392/I388*100</f>
        <v>99.97332033144153</v>
      </c>
      <c r="J408" s="57">
        <f>J392/J388*100</f>
        <v>99.98432110563708</v>
      </c>
      <c r="K408" s="57">
        <f>K392/K388*100</f>
        <v>100</v>
      </c>
      <c r="L408" s="114"/>
      <c r="M408" s="115"/>
      <c r="N408" s="96">
        <f>N392/N388*100</f>
        <v>28.193706253255236</v>
      </c>
      <c r="O408" s="57">
        <f>O392/O388*100</f>
        <v>32.507583285329126</v>
      </c>
      <c r="P408" s="57">
        <f>P392/P388*100</f>
        <v>29.002297294989564</v>
      </c>
      <c r="Q408" s="114"/>
      <c r="R408" s="115"/>
    </row>
    <row r="409" spans="3:18" ht="12.75" customHeight="1">
      <c r="C409" s="92" t="s">
        <v>42</v>
      </c>
      <c r="D409" s="96">
        <f>D394/D388*100</f>
        <v>2.113695303016244</v>
      </c>
      <c r="E409" s="57">
        <f>E394/E388*100</f>
        <v>1.8425620126475724</v>
      </c>
      <c r="F409" s="57">
        <f>F394/F388*100</f>
        <v>1.8491142665288451</v>
      </c>
      <c r="G409" s="114"/>
      <c r="H409" s="115"/>
      <c r="I409" s="96">
        <f>I394/I388*100</f>
        <v>0</v>
      </c>
      <c r="J409" s="57">
        <f>J394/J388*100</f>
        <v>0</v>
      </c>
      <c r="K409" s="57">
        <f>K394/K388*100</f>
        <v>0</v>
      </c>
      <c r="L409" s="114"/>
      <c r="M409" s="115"/>
      <c r="N409" s="96">
        <f>N394/N388*100</f>
        <v>0.14128001671907314</v>
      </c>
      <c r="O409" s="57">
        <f>O394/O388*100</f>
        <v>0.4324418249195658</v>
      </c>
      <c r="P409" s="57">
        <f>P394/P388*100</f>
        <v>2.5544051806374797</v>
      </c>
      <c r="Q409" s="114"/>
      <c r="R409" s="115"/>
    </row>
    <row r="410" spans="3:18" ht="12.75" customHeight="1">
      <c r="C410" s="92" t="s">
        <v>39</v>
      </c>
      <c r="D410" s="96">
        <f>D395/D388*100</f>
        <v>0.4544215318360049</v>
      </c>
      <c r="E410" s="57">
        <f>E395/E388*100</f>
        <v>0.43138492373200116</v>
      </c>
      <c r="F410" s="57">
        <f>F395/F388*100</f>
        <v>0.4218747133633134</v>
      </c>
      <c r="G410" s="114"/>
      <c r="H410" s="115"/>
      <c r="I410" s="96">
        <f>I395/I388*100</f>
        <v>0.026679668558477497</v>
      </c>
      <c r="J410" s="57">
        <f>J395/J388*100</f>
        <v>0.01567889436292033</v>
      </c>
      <c r="K410" s="57">
        <f>K395/K388*100</f>
        <v>0</v>
      </c>
      <c r="L410" s="114"/>
      <c r="M410" s="115"/>
      <c r="N410" s="96">
        <f>N395/N388*100</f>
        <v>0.03830773963868795</v>
      </c>
      <c r="O410" s="57">
        <f>O395/O388*100</f>
        <v>0.037489139577385276</v>
      </c>
      <c r="P410" s="57">
        <f>P395/P388*100</f>
        <v>0.03809039867655029</v>
      </c>
      <c r="Q410" s="114"/>
      <c r="R410" s="115"/>
    </row>
    <row r="411" spans="3:18" ht="12.75" customHeight="1">
      <c r="C411" s="92" t="s">
        <v>40</v>
      </c>
      <c r="D411" s="96">
        <f>D396/D388*100</f>
        <v>0</v>
      </c>
      <c r="E411" s="57">
        <f>E396/E388*100</f>
        <v>0</v>
      </c>
      <c r="F411" s="57">
        <f>F396/F388*100</f>
        <v>0</v>
      </c>
      <c r="G411" s="114"/>
      <c r="H411" s="115"/>
      <c r="I411" s="96">
        <f>I396/I388*100</f>
        <v>0</v>
      </c>
      <c r="J411" s="57">
        <f>J396/J388*100</f>
        <v>0</v>
      </c>
      <c r="K411" s="57">
        <f>K396/K388*100</f>
        <v>0</v>
      </c>
      <c r="L411" s="114"/>
      <c r="M411" s="115"/>
      <c r="N411" s="96">
        <f>N396/N388*100</f>
        <v>0</v>
      </c>
      <c r="O411" s="57">
        <f>O396/O388*100</f>
        <v>0</v>
      </c>
      <c r="P411" s="57">
        <f>P396/P388*100</f>
        <v>0</v>
      </c>
      <c r="Q411" s="114"/>
      <c r="R411" s="115"/>
    </row>
    <row r="412" spans="3:18" ht="12.75" customHeight="1">
      <c r="C412" s="94" t="s">
        <v>43</v>
      </c>
      <c r="D412" s="97">
        <f>D397/D388*100</f>
        <v>0</v>
      </c>
      <c r="E412" s="58">
        <f>E397/E388*100</f>
        <v>0</v>
      </c>
      <c r="F412" s="59">
        <f>F397/F388*100</f>
        <v>0</v>
      </c>
      <c r="G412" s="116"/>
      <c r="H412" s="117"/>
      <c r="I412" s="97">
        <f>I397/I388*100</f>
        <v>0</v>
      </c>
      <c r="J412" s="58">
        <f>J397/J388*100</f>
        <v>0</v>
      </c>
      <c r="K412" s="59">
        <f>K397/K388*100</f>
        <v>0</v>
      </c>
      <c r="L412" s="116"/>
      <c r="M412" s="117"/>
      <c r="N412" s="97">
        <f>N397/N388*100</f>
        <v>0</v>
      </c>
      <c r="O412" s="58">
        <f>O397/O388*100</f>
        <v>0</v>
      </c>
      <c r="P412" s="59">
        <f>P397/P388*100</f>
        <v>0</v>
      </c>
      <c r="Q412" s="116"/>
      <c r="R412" s="117"/>
    </row>
    <row r="413" spans="1:13" ht="15" customHeight="1">
      <c r="A413" s="18"/>
      <c r="B413" s="17"/>
      <c r="C413" s="27" t="s">
        <v>59</v>
      </c>
      <c r="D413" s="20"/>
      <c r="E413" s="20"/>
      <c r="F413" s="20"/>
      <c r="G413" s="30"/>
      <c r="H413" s="30"/>
      <c r="I413" s="36"/>
      <c r="J413" s="36"/>
      <c r="K413" s="36"/>
      <c r="L413" s="30"/>
      <c r="M413" s="30"/>
    </row>
    <row r="414" spans="1:13" ht="15" customHeight="1">
      <c r="A414" s="18"/>
      <c r="B414" s="17"/>
      <c r="C414" s="27" t="s">
        <v>60</v>
      </c>
      <c r="D414" s="20"/>
      <c r="E414" s="20"/>
      <c r="F414" s="20"/>
      <c r="G414" s="30"/>
      <c r="H414" s="30"/>
      <c r="I414" s="36"/>
      <c r="J414" s="36"/>
      <c r="K414" s="36"/>
      <c r="L414" s="30"/>
      <c r="M414" s="30"/>
    </row>
    <row r="415" spans="1:13" ht="15" customHeight="1">
      <c r="A415" s="18"/>
      <c r="B415" s="17"/>
      <c r="C415" s="100" t="s">
        <v>81</v>
      </c>
      <c r="D415" s="20"/>
      <c r="E415" s="20"/>
      <c r="F415" s="20"/>
      <c r="G415" s="30"/>
      <c r="H415" s="30"/>
      <c r="I415" s="36"/>
      <c r="J415" s="36"/>
      <c r="K415" s="36"/>
      <c r="L415" s="30"/>
      <c r="M415" s="30"/>
    </row>
    <row r="417" ht="15.6">
      <c r="C417" s="101" t="s">
        <v>83</v>
      </c>
    </row>
    <row r="418" spans="1:18" ht="12.75" customHeight="1">
      <c r="A418" s="18"/>
      <c r="B418" s="17"/>
      <c r="C418" s="102" t="s">
        <v>55</v>
      </c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</row>
    <row r="419" spans="1:13" ht="12.75" customHeight="1">
      <c r="A419" s="18"/>
      <c r="B419" s="17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</row>
    <row r="420" spans="1:18" ht="12.75" customHeight="1">
      <c r="A420" s="18"/>
      <c r="B420" s="17"/>
      <c r="C420" s="99"/>
      <c r="D420" s="193" t="s">
        <v>29</v>
      </c>
      <c r="E420" s="194"/>
      <c r="F420" s="194"/>
      <c r="G420" s="194"/>
      <c r="H420" s="194"/>
      <c r="I420" s="193" t="s">
        <v>65</v>
      </c>
      <c r="J420" s="194"/>
      <c r="K420" s="194"/>
      <c r="L420" s="194"/>
      <c r="M420" s="194"/>
      <c r="N420" s="193" t="s">
        <v>67</v>
      </c>
      <c r="O420" s="194"/>
      <c r="P420" s="194"/>
      <c r="Q420" s="194"/>
      <c r="R420" s="194"/>
    </row>
    <row r="421" spans="1:18" ht="12.75" customHeight="1">
      <c r="A421" s="18"/>
      <c r="B421" s="17"/>
      <c r="C421" s="88"/>
      <c r="D421" s="79">
        <v>2017</v>
      </c>
      <c r="E421" s="80">
        <v>2018</v>
      </c>
      <c r="F421" s="80">
        <v>2019</v>
      </c>
      <c r="G421" s="81" t="s">
        <v>58</v>
      </c>
      <c r="H421" s="82" t="s">
        <v>79</v>
      </c>
      <c r="I421" s="79">
        <v>2017</v>
      </c>
      <c r="J421" s="80">
        <v>2018</v>
      </c>
      <c r="K421" s="80">
        <v>2019</v>
      </c>
      <c r="L421" s="81" t="s">
        <v>58</v>
      </c>
      <c r="M421" s="82" t="s">
        <v>79</v>
      </c>
      <c r="N421" s="79">
        <v>2017</v>
      </c>
      <c r="O421" s="80">
        <v>2018</v>
      </c>
      <c r="P421" s="80">
        <v>2019</v>
      </c>
      <c r="Q421" s="81" t="s">
        <v>58</v>
      </c>
      <c r="R421" s="89" t="s">
        <v>79</v>
      </c>
    </row>
    <row r="422" spans="1:18" ht="12.75" customHeight="1">
      <c r="A422" s="18"/>
      <c r="B422" s="17"/>
      <c r="C422" s="90" t="s">
        <v>30</v>
      </c>
      <c r="D422" s="130">
        <v>284257.519</v>
      </c>
      <c r="E422" s="158">
        <v>290502.158</v>
      </c>
      <c r="F422" s="159">
        <v>288902.40499999997</v>
      </c>
      <c r="G422" s="118">
        <f>E422/D422-1</f>
        <v>0.02196824563152555</v>
      </c>
      <c r="H422" s="66">
        <f>F422/E422-1</f>
        <v>-0.005506854100546854</v>
      </c>
      <c r="I422" s="130">
        <v>15239</v>
      </c>
      <c r="J422" s="131">
        <v>17912</v>
      </c>
      <c r="K422" s="131">
        <v>15843.396</v>
      </c>
      <c r="L422" s="65">
        <f>J422/I422-1</f>
        <v>0.1754052103156376</v>
      </c>
      <c r="M422" s="66">
        <f>K422/J422-1</f>
        <v>-0.11548704778919161</v>
      </c>
      <c r="N422" s="162">
        <v>144905.8</v>
      </c>
      <c r="O422" s="163">
        <v>147096.8</v>
      </c>
      <c r="P422" s="159">
        <v>151323.1</v>
      </c>
      <c r="Q422" s="118">
        <f>O422/N422-1</f>
        <v>0.01512016772275504</v>
      </c>
      <c r="R422" s="66">
        <f>P422/O422-1</f>
        <v>0.028731420397996477</v>
      </c>
    </row>
    <row r="423" spans="1:18" ht="12.75" customHeight="1">
      <c r="A423" s="18"/>
      <c r="B423" s="17"/>
      <c r="C423" s="91" t="s">
        <v>31</v>
      </c>
      <c r="D423" s="132"/>
      <c r="E423" s="133"/>
      <c r="F423" s="160"/>
      <c r="G423" s="119"/>
      <c r="H423" s="67"/>
      <c r="I423" s="132"/>
      <c r="J423" s="133"/>
      <c r="K423" s="133"/>
      <c r="L423" s="34"/>
      <c r="M423" s="67"/>
      <c r="N423" s="164"/>
      <c r="O423" s="165"/>
      <c r="P423" s="166"/>
      <c r="Q423" s="119"/>
      <c r="R423" s="67"/>
    </row>
    <row r="424" spans="1:18" ht="12.75" customHeight="1">
      <c r="A424" s="18"/>
      <c r="B424" s="17"/>
      <c r="C424" s="92" t="s">
        <v>32</v>
      </c>
      <c r="D424" s="132">
        <v>199910.043</v>
      </c>
      <c r="E424" s="133">
        <v>196483.94</v>
      </c>
      <c r="F424" s="133">
        <v>160995.463</v>
      </c>
      <c r="G424" s="34">
        <f>E424/D424-1</f>
        <v>-0.017138223515864137</v>
      </c>
      <c r="H424" s="67">
        <f>F424/E424-1</f>
        <v>-0.18061769832180696</v>
      </c>
      <c r="I424" s="132">
        <v>11250</v>
      </c>
      <c r="J424" s="133">
        <v>11296</v>
      </c>
      <c r="K424" s="133">
        <v>9622.890999999998</v>
      </c>
      <c r="L424" s="34">
        <f>J424/I424-1</f>
        <v>0.004088888888888809</v>
      </c>
      <c r="M424" s="67">
        <f>K424/J424-1</f>
        <v>-0.14811517351274806</v>
      </c>
      <c r="N424" s="164">
        <v>54041.9</v>
      </c>
      <c r="O424" s="165">
        <v>56375.75</v>
      </c>
      <c r="P424" s="166">
        <v>58038.8</v>
      </c>
      <c r="Q424" s="119">
        <f>O424/N424-1</f>
        <v>0.04318593535756521</v>
      </c>
      <c r="R424" s="67">
        <f>P424/O424-1</f>
        <v>0.02949938581748368</v>
      </c>
    </row>
    <row r="425" spans="2:18" ht="12.75" customHeight="1">
      <c r="B425" s="17"/>
      <c r="C425" s="93" t="s">
        <v>33</v>
      </c>
      <c r="D425" s="132">
        <v>0</v>
      </c>
      <c r="E425" s="133">
        <v>0</v>
      </c>
      <c r="F425" s="133">
        <v>0</v>
      </c>
      <c r="G425" s="34"/>
      <c r="H425" s="67"/>
      <c r="I425" s="132">
        <v>0</v>
      </c>
      <c r="J425" s="133">
        <v>0</v>
      </c>
      <c r="K425" s="133">
        <v>0</v>
      </c>
      <c r="L425" s="34"/>
      <c r="M425" s="67"/>
      <c r="N425" s="164">
        <v>80295.3</v>
      </c>
      <c r="O425" s="165">
        <v>79383</v>
      </c>
      <c r="P425" s="166">
        <v>83002.7</v>
      </c>
      <c r="Q425" s="119">
        <f aca="true" t="shared" si="73" ref="Q425:Q435">O425/N425-1</f>
        <v>-0.01136181071619391</v>
      </c>
      <c r="R425" s="67">
        <f aca="true" t="shared" si="74" ref="R425:R435">P425/O425-1</f>
        <v>0.04559792398876339</v>
      </c>
    </row>
    <row r="426" spans="2:18" ht="12.75" customHeight="1">
      <c r="B426" s="17"/>
      <c r="C426" s="92" t="s">
        <v>41</v>
      </c>
      <c r="D426" s="132">
        <v>57823.851</v>
      </c>
      <c r="E426" s="133">
        <v>59490.211</v>
      </c>
      <c r="F426" s="133">
        <v>88255.14</v>
      </c>
      <c r="G426" s="34">
        <f aca="true" t="shared" si="75" ref="G426:G435">E426/D426-1</f>
        <v>0.028817866177747398</v>
      </c>
      <c r="H426" s="67">
        <f aca="true" t="shared" si="76" ref="H426:H435">F426/E426-1</f>
        <v>0.483523734686367</v>
      </c>
      <c r="I426" s="132">
        <v>3968</v>
      </c>
      <c r="J426" s="133">
        <v>6492</v>
      </c>
      <c r="K426" s="133">
        <v>5944.535</v>
      </c>
      <c r="L426" s="34">
        <f aca="true" t="shared" si="77" ref="L426:L435">J426/I426-1</f>
        <v>0.6360887096774193</v>
      </c>
      <c r="M426" s="67">
        <f aca="true" t="shared" si="78" ref="M426:M435">K426/J426-1</f>
        <v>-0.08432917436845355</v>
      </c>
      <c r="N426" s="164">
        <v>8812</v>
      </c>
      <c r="O426" s="165">
        <v>9015.65</v>
      </c>
      <c r="P426" s="166">
        <v>7768.699999999999</v>
      </c>
      <c r="Q426" s="119">
        <f t="shared" si="73"/>
        <v>0.02311053109396277</v>
      </c>
      <c r="R426" s="67">
        <f t="shared" si="74"/>
        <v>-0.13830949515564606</v>
      </c>
    </row>
    <row r="427" spans="1:18" ht="12.75" customHeight="1">
      <c r="A427" s="18"/>
      <c r="B427" s="17"/>
      <c r="C427" s="91" t="s">
        <v>57</v>
      </c>
      <c r="D427" s="132">
        <v>0</v>
      </c>
      <c r="E427" s="133">
        <v>0</v>
      </c>
      <c r="F427" s="133">
        <v>0</v>
      </c>
      <c r="G427" s="34"/>
      <c r="H427" s="67"/>
      <c r="I427" s="132">
        <v>197</v>
      </c>
      <c r="J427" s="133">
        <v>101</v>
      </c>
      <c r="K427" s="133">
        <v>0</v>
      </c>
      <c r="L427" s="122" t="s">
        <v>68</v>
      </c>
      <c r="M427" s="67">
        <f t="shared" si="78"/>
        <v>-1</v>
      </c>
      <c r="N427" s="164">
        <v>1559</v>
      </c>
      <c r="O427" s="165">
        <v>1562</v>
      </c>
      <c r="P427" s="166">
        <v>0</v>
      </c>
      <c r="Q427" s="119">
        <f t="shared" si="73"/>
        <v>0.0019243104554200752</v>
      </c>
      <c r="R427" s="67">
        <f t="shared" si="74"/>
        <v>-1</v>
      </c>
    </row>
    <row r="428" spans="1:18" ht="12.75" customHeight="1">
      <c r="A428" s="18"/>
      <c r="B428" s="17"/>
      <c r="C428" s="92" t="s">
        <v>42</v>
      </c>
      <c r="D428" s="132">
        <v>17793.167</v>
      </c>
      <c r="E428" s="133">
        <v>19836.053</v>
      </c>
      <c r="F428" s="133">
        <v>21427.159999999996</v>
      </c>
      <c r="G428" s="34">
        <f t="shared" si="75"/>
        <v>0.11481295038707828</v>
      </c>
      <c r="H428" s="67">
        <f t="shared" si="76"/>
        <v>0.08021288307709185</v>
      </c>
      <c r="I428" s="132">
        <v>0</v>
      </c>
      <c r="J428" s="133">
        <v>103</v>
      </c>
      <c r="K428" s="133">
        <v>253.66999999999996</v>
      </c>
      <c r="L428" s="34"/>
      <c r="M428" s="67"/>
      <c r="N428" s="164">
        <v>974</v>
      </c>
      <c r="O428" s="165">
        <v>1182.2</v>
      </c>
      <c r="P428" s="166">
        <v>1500.5</v>
      </c>
      <c r="Q428" s="119">
        <f t="shared" si="73"/>
        <v>0.2137577002053388</v>
      </c>
      <c r="R428" s="67">
        <f t="shared" si="74"/>
        <v>0.26924378277787175</v>
      </c>
    </row>
    <row r="429" spans="1:18" ht="12.75" customHeight="1">
      <c r="A429" s="18"/>
      <c r="B429" s="17"/>
      <c r="C429" s="92" t="s">
        <v>39</v>
      </c>
      <c r="D429" s="132">
        <v>2817.837</v>
      </c>
      <c r="E429" s="133">
        <v>7505.489</v>
      </c>
      <c r="F429" s="133">
        <v>9353.001</v>
      </c>
      <c r="G429" s="34">
        <f t="shared" si="75"/>
        <v>1.6635639321933806</v>
      </c>
      <c r="H429" s="67">
        <f t="shared" si="76"/>
        <v>0.24615478085438536</v>
      </c>
      <c r="I429" s="132">
        <v>21</v>
      </c>
      <c r="J429" s="133">
        <v>21</v>
      </c>
      <c r="K429" s="133">
        <v>22.3</v>
      </c>
      <c r="L429" s="34">
        <f t="shared" si="77"/>
        <v>0</v>
      </c>
      <c r="M429" s="67">
        <f t="shared" si="78"/>
        <v>0.06190476190476191</v>
      </c>
      <c r="N429" s="164">
        <v>737.6</v>
      </c>
      <c r="O429" s="165">
        <v>1103</v>
      </c>
      <c r="P429" s="166">
        <v>1012.4</v>
      </c>
      <c r="Q429" s="119">
        <f t="shared" si="73"/>
        <v>0.4953904555314532</v>
      </c>
      <c r="R429" s="67">
        <f t="shared" si="74"/>
        <v>-0.08213961922030832</v>
      </c>
    </row>
    <row r="430" spans="1:18" ht="12.75" customHeight="1">
      <c r="A430" s="18"/>
      <c r="B430" s="17"/>
      <c r="C430" s="92" t="s">
        <v>40</v>
      </c>
      <c r="D430" s="132">
        <v>5101.487</v>
      </c>
      <c r="E430" s="133">
        <v>6290.836</v>
      </c>
      <c r="F430" s="133">
        <v>8206.979</v>
      </c>
      <c r="G430" s="34">
        <f t="shared" si="75"/>
        <v>0.23313771063221367</v>
      </c>
      <c r="H430" s="67">
        <f t="shared" si="76"/>
        <v>0.30459274411222914</v>
      </c>
      <c r="I430" s="132">
        <v>0</v>
      </c>
      <c r="J430" s="133">
        <v>0</v>
      </c>
      <c r="K430" s="133">
        <v>0</v>
      </c>
      <c r="L430" s="34"/>
      <c r="M430" s="67"/>
      <c r="N430" s="164">
        <v>0</v>
      </c>
      <c r="O430" s="165">
        <v>0</v>
      </c>
      <c r="P430" s="166">
        <v>0</v>
      </c>
      <c r="Q430" s="119"/>
      <c r="R430" s="67"/>
    </row>
    <row r="431" spans="1:18" ht="12.75" customHeight="1">
      <c r="A431" s="18"/>
      <c r="B431" s="17"/>
      <c r="C431" s="92" t="s">
        <v>43</v>
      </c>
      <c r="D431" s="132">
        <v>811.134</v>
      </c>
      <c r="E431" s="133">
        <v>895.629</v>
      </c>
      <c r="F431" s="133">
        <v>664.662</v>
      </c>
      <c r="G431" s="34">
        <f t="shared" si="75"/>
        <v>0.10416897824527149</v>
      </c>
      <c r="H431" s="67">
        <f t="shared" si="76"/>
        <v>-0.25788244909443525</v>
      </c>
      <c r="I431" s="132">
        <v>0</v>
      </c>
      <c r="J431" s="133">
        <v>0</v>
      </c>
      <c r="K431" s="133">
        <v>0</v>
      </c>
      <c r="L431" s="34"/>
      <c r="M431" s="67"/>
      <c r="N431" s="164">
        <v>45</v>
      </c>
      <c r="O431" s="165">
        <v>37.2</v>
      </c>
      <c r="P431" s="166">
        <v>0</v>
      </c>
      <c r="Q431" s="119">
        <f t="shared" si="73"/>
        <v>-0.17333333333333323</v>
      </c>
      <c r="R431" s="67">
        <f t="shared" si="74"/>
        <v>-1</v>
      </c>
    </row>
    <row r="432" spans="1:18" ht="12.75" customHeight="1">
      <c r="A432" s="18"/>
      <c r="B432" s="17"/>
      <c r="C432" s="92" t="s">
        <v>34</v>
      </c>
      <c r="D432" s="132">
        <v>2728.268</v>
      </c>
      <c r="E432" s="133">
        <v>2476.887</v>
      </c>
      <c r="F432" s="133">
        <v>2211.506</v>
      </c>
      <c r="G432" s="34">
        <f t="shared" si="75"/>
        <v>-0.09213940859182446</v>
      </c>
      <c r="H432" s="67">
        <f t="shared" si="76"/>
        <v>-0.10714295807600438</v>
      </c>
      <c r="I432" s="132">
        <v>3346</v>
      </c>
      <c r="J432" s="133">
        <v>3092</v>
      </c>
      <c r="K432" s="133">
        <v>2824.9560000000006</v>
      </c>
      <c r="L432" s="34">
        <f t="shared" si="77"/>
        <v>-0.07591153616258217</v>
      </c>
      <c r="M432" s="67">
        <f t="shared" si="78"/>
        <v>-0.08636610608020678</v>
      </c>
      <c r="N432" s="164">
        <v>50</v>
      </c>
      <c r="O432" s="165">
        <v>32</v>
      </c>
      <c r="P432" s="166">
        <v>2238.2</v>
      </c>
      <c r="Q432" s="119">
        <f t="shared" si="73"/>
        <v>-0.36</v>
      </c>
      <c r="R432" s="67">
        <f t="shared" si="74"/>
        <v>68.94375</v>
      </c>
    </row>
    <row r="433" spans="1:18" ht="12.75" customHeight="1">
      <c r="A433" s="18"/>
      <c r="B433" s="17"/>
      <c r="C433" s="92" t="s">
        <v>35</v>
      </c>
      <c r="D433" s="132">
        <v>3303.673</v>
      </c>
      <c r="E433" s="133">
        <v>3111.877</v>
      </c>
      <c r="F433" s="133">
        <v>2788.309</v>
      </c>
      <c r="G433" s="34">
        <f t="shared" si="75"/>
        <v>-0.058055382599912275</v>
      </c>
      <c r="H433" s="67">
        <f t="shared" si="76"/>
        <v>-0.10397840274535264</v>
      </c>
      <c r="I433" s="132">
        <v>5187</v>
      </c>
      <c r="J433" s="133">
        <v>7698</v>
      </c>
      <c r="K433" s="133">
        <v>6564.708</v>
      </c>
      <c r="L433" s="34">
        <f t="shared" si="77"/>
        <v>0.4840948525159052</v>
      </c>
      <c r="M433" s="67">
        <f t="shared" si="78"/>
        <v>-0.1472190179267343</v>
      </c>
      <c r="N433" s="164">
        <v>5226</v>
      </c>
      <c r="O433" s="165">
        <v>6099</v>
      </c>
      <c r="P433" s="166">
        <v>6286.5</v>
      </c>
      <c r="Q433" s="119">
        <f t="shared" si="73"/>
        <v>0.16704936854190588</v>
      </c>
      <c r="R433" s="67">
        <f t="shared" si="74"/>
        <v>0.030742744712247916</v>
      </c>
    </row>
    <row r="434" spans="1:18" ht="12.75" customHeight="1">
      <c r="A434" s="18"/>
      <c r="B434" s="17"/>
      <c r="C434" s="92" t="s">
        <v>36</v>
      </c>
      <c r="D434" s="132">
        <v>0</v>
      </c>
      <c r="E434" s="133">
        <v>0</v>
      </c>
      <c r="F434" s="133">
        <v>0</v>
      </c>
      <c r="G434" s="34"/>
      <c r="H434" s="67"/>
      <c r="I434" s="140">
        <v>266</v>
      </c>
      <c r="J434" s="133">
        <v>137</v>
      </c>
      <c r="K434" s="133">
        <v>96.281</v>
      </c>
      <c r="L434" s="122" t="s">
        <v>68</v>
      </c>
      <c r="M434" s="67">
        <f t="shared" si="78"/>
        <v>-0.2972189781021898</v>
      </c>
      <c r="N434" s="164">
        <v>1574.2</v>
      </c>
      <c r="O434" s="165">
        <v>1579</v>
      </c>
      <c r="P434" s="166">
        <v>0</v>
      </c>
      <c r="Q434" s="119">
        <f t="shared" si="73"/>
        <v>0.003049167831279398</v>
      </c>
      <c r="R434" s="67">
        <f t="shared" si="74"/>
        <v>-1</v>
      </c>
    </row>
    <row r="435" spans="1:18" ht="12.75" customHeight="1">
      <c r="A435" s="18"/>
      <c r="B435" s="17"/>
      <c r="C435" s="94" t="s">
        <v>37</v>
      </c>
      <c r="D435" s="134">
        <v>283682.11399999994</v>
      </c>
      <c r="E435" s="135">
        <v>289867.168</v>
      </c>
      <c r="F435" s="135">
        <v>288325.60199999996</v>
      </c>
      <c r="G435" s="35">
        <f t="shared" si="75"/>
        <v>0.02180276335645215</v>
      </c>
      <c r="H435" s="68">
        <f t="shared" si="76"/>
        <v>-0.0053181807744436815</v>
      </c>
      <c r="I435" s="142">
        <v>13132</v>
      </c>
      <c r="J435" s="161">
        <v>13169</v>
      </c>
      <c r="K435" s="135">
        <v>12007.363000000003</v>
      </c>
      <c r="L435" s="35">
        <f t="shared" si="77"/>
        <v>0.0028175449284191245</v>
      </c>
      <c r="M435" s="68">
        <f t="shared" si="78"/>
        <v>-0.0882099627914038</v>
      </c>
      <c r="N435" s="167">
        <v>138155.59999999998</v>
      </c>
      <c r="O435" s="168">
        <v>139450.8</v>
      </c>
      <c r="P435" s="169">
        <v>147274.80000000002</v>
      </c>
      <c r="Q435" s="120">
        <f t="shared" si="73"/>
        <v>0.009374936665614841</v>
      </c>
      <c r="R435" s="68">
        <f t="shared" si="74"/>
        <v>0.05610580936072096</v>
      </c>
    </row>
    <row r="436" spans="3:18" ht="12.75" customHeight="1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</row>
    <row r="437" spans="3:18" ht="12.75" customHeight="1">
      <c r="C437" s="98"/>
      <c r="D437" s="197" t="s">
        <v>38</v>
      </c>
      <c r="E437" s="198"/>
      <c r="F437" s="198"/>
      <c r="G437" s="198"/>
      <c r="H437" s="198"/>
      <c r="I437" s="199"/>
      <c r="J437" s="199"/>
      <c r="K437" s="199"/>
      <c r="L437" s="199"/>
      <c r="M437" s="199"/>
      <c r="N437" s="199"/>
      <c r="O437" s="199"/>
      <c r="P437" s="199"/>
      <c r="Q437" s="199"/>
      <c r="R437" s="199"/>
    </row>
    <row r="438" spans="3:18" ht="12.75" customHeight="1">
      <c r="C438" s="86"/>
      <c r="D438" s="195" t="s">
        <v>29</v>
      </c>
      <c r="E438" s="196"/>
      <c r="F438" s="196"/>
      <c r="G438" s="196"/>
      <c r="H438" s="196"/>
      <c r="I438" s="195" t="s">
        <v>65</v>
      </c>
      <c r="J438" s="196"/>
      <c r="K438" s="196"/>
      <c r="L438" s="196"/>
      <c r="M438" s="196"/>
      <c r="N438" s="195" t="s">
        <v>67</v>
      </c>
      <c r="O438" s="196"/>
      <c r="P438" s="196"/>
      <c r="Q438" s="196"/>
      <c r="R438" s="196"/>
    </row>
    <row r="439" spans="3:18" ht="12.75" customHeight="1">
      <c r="C439" s="88"/>
      <c r="D439" s="79">
        <v>2017</v>
      </c>
      <c r="E439" s="80">
        <v>2018</v>
      </c>
      <c r="F439" s="80">
        <v>2019</v>
      </c>
      <c r="G439" s="111"/>
      <c r="H439" s="89"/>
      <c r="I439" s="79">
        <v>2017</v>
      </c>
      <c r="J439" s="80">
        <v>2018</v>
      </c>
      <c r="K439" s="80">
        <v>2019</v>
      </c>
      <c r="L439" s="111"/>
      <c r="M439" s="89"/>
      <c r="N439" s="79">
        <v>2017</v>
      </c>
      <c r="O439" s="80">
        <v>2018</v>
      </c>
      <c r="P439" s="80">
        <v>2019</v>
      </c>
      <c r="Q439" s="111"/>
      <c r="R439" s="89"/>
    </row>
    <row r="440" spans="3:18" ht="12.75" customHeight="1">
      <c r="C440" s="90" t="s">
        <v>32</v>
      </c>
      <c r="D440" s="95">
        <f>D424/D422*100</f>
        <v>70.32709062658076</v>
      </c>
      <c r="E440" s="83">
        <f>E424/E422*100</f>
        <v>67.63596571974519</v>
      </c>
      <c r="F440" s="83">
        <f>F424/F422*100</f>
        <v>55.72659147645379</v>
      </c>
      <c r="G440" s="112"/>
      <c r="H440" s="113"/>
      <c r="I440" s="95">
        <f>I424/I422*100</f>
        <v>73.82374171533566</v>
      </c>
      <c r="J440" s="83">
        <f>J424/J422*100</f>
        <v>63.063867798124164</v>
      </c>
      <c r="K440" s="83">
        <f>K424/K422*100</f>
        <v>60.737552731750164</v>
      </c>
      <c r="L440" s="112"/>
      <c r="M440" s="113"/>
      <c r="N440" s="95">
        <f>N424/N422*100</f>
        <v>37.294504429774385</v>
      </c>
      <c r="O440" s="83">
        <f>O424/O422*100</f>
        <v>38.32561279375214</v>
      </c>
      <c r="P440" s="83">
        <f>P424/P422*100</f>
        <v>38.354223512470995</v>
      </c>
      <c r="Q440" s="112"/>
      <c r="R440" s="113"/>
    </row>
    <row r="441" spans="3:18" ht="12.75" customHeight="1">
      <c r="C441" s="92" t="s">
        <v>33</v>
      </c>
      <c r="D441" s="96">
        <f>D425/D422*100</f>
        <v>0</v>
      </c>
      <c r="E441" s="57">
        <f>E425/E422*100</f>
        <v>0</v>
      </c>
      <c r="F441" s="57">
        <f>F425/F422*100</f>
        <v>0</v>
      </c>
      <c r="G441" s="114"/>
      <c r="H441" s="115"/>
      <c r="I441" s="96">
        <f>I425/I422*100</f>
        <v>0</v>
      </c>
      <c r="J441" s="57">
        <f>J425/J422*100</f>
        <v>0</v>
      </c>
      <c r="K441" s="57">
        <f>K425/K422*100</f>
        <v>0</v>
      </c>
      <c r="L441" s="114"/>
      <c r="M441" s="115"/>
      <c r="N441" s="96">
        <f>N425/N422*100</f>
        <v>55.412067701913934</v>
      </c>
      <c r="O441" s="57">
        <f>O425/O422*100</f>
        <v>53.96650369008707</v>
      </c>
      <c r="P441" s="57">
        <f>P425/P422*100</f>
        <v>54.85130822723035</v>
      </c>
      <c r="Q441" s="114"/>
      <c r="R441" s="115"/>
    </row>
    <row r="442" spans="3:18" ht="12.75" customHeight="1">
      <c r="C442" s="92" t="s">
        <v>41</v>
      </c>
      <c r="D442" s="96">
        <f>D426/D422*100</f>
        <v>20.342065604252323</v>
      </c>
      <c r="E442" s="57">
        <f>E426/E422*100</f>
        <v>20.478405878141533</v>
      </c>
      <c r="F442" s="57">
        <f>F426/F422*100</f>
        <v>30.548426898696125</v>
      </c>
      <c r="G442" s="114"/>
      <c r="H442" s="115"/>
      <c r="I442" s="96">
        <f>I426/I422*100</f>
        <v>26.03845396679572</v>
      </c>
      <c r="J442" s="57">
        <f>J426/J422*100</f>
        <v>36.24385886556498</v>
      </c>
      <c r="K442" s="57">
        <f>K426/K422*100</f>
        <v>37.52058586429323</v>
      </c>
      <c r="L442" s="114"/>
      <c r="M442" s="115"/>
      <c r="N442" s="96">
        <f>N426/N422*100</f>
        <v>6.0811920571847375</v>
      </c>
      <c r="O442" s="57">
        <f>O426/O422*100</f>
        <v>6.1290592317439945</v>
      </c>
      <c r="P442" s="57">
        <f>P426/P422*100</f>
        <v>5.1338493594170345</v>
      </c>
      <c r="Q442" s="114"/>
      <c r="R442" s="115"/>
    </row>
    <row r="443" spans="3:18" ht="12.75" customHeight="1">
      <c r="C443" s="92" t="s">
        <v>42</v>
      </c>
      <c r="D443" s="96">
        <f>D428/D422*100</f>
        <v>6.259523780618097</v>
      </c>
      <c r="E443" s="57">
        <f>E428/E422*100</f>
        <v>6.828194715166282</v>
      </c>
      <c r="F443" s="57">
        <f>F428/F422*100</f>
        <v>7.416746842242452</v>
      </c>
      <c r="G443" s="114"/>
      <c r="H443" s="115"/>
      <c r="I443" s="96">
        <f>I428/I422*100</f>
        <v>0</v>
      </c>
      <c r="J443" s="57">
        <f>J428/J422*100</f>
        <v>0.5750334970969183</v>
      </c>
      <c r="K443" s="57">
        <f>K428/K422*100</f>
        <v>1.6011087521892398</v>
      </c>
      <c r="L443" s="114"/>
      <c r="M443" s="115"/>
      <c r="N443" s="96">
        <f>N428/N422*100</f>
        <v>0.6721608106783855</v>
      </c>
      <c r="O443" s="57">
        <f>O428/O422*100</f>
        <v>0.8036884554932535</v>
      </c>
      <c r="P443" s="57">
        <f>P428/P422*100</f>
        <v>0.9915868760288415</v>
      </c>
      <c r="Q443" s="114"/>
      <c r="R443" s="115"/>
    </row>
    <row r="444" spans="3:18" ht="12.75" customHeight="1">
      <c r="C444" s="92" t="s">
        <v>39</v>
      </c>
      <c r="D444" s="96">
        <f>D429/D422*100</f>
        <v>0.9912972609881958</v>
      </c>
      <c r="E444" s="57">
        <f>E429/E422*100</f>
        <v>2.5836259020148136</v>
      </c>
      <c r="F444" s="57">
        <f>F429/F422*100</f>
        <v>3.237425801284002</v>
      </c>
      <c r="G444" s="114"/>
      <c r="H444" s="115"/>
      <c r="I444" s="96">
        <f>I429/I422*100</f>
        <v>0.13780431786862654</v>
      </c>
      <c r="J444" s="57">
        <f>J429/J422*100</f>
        <v>0.1172398392139348</v>
      </c>
      <c r="K444" s="57">
        <f>K429/K422*100</f>
        <v>0.14075265176733573</v>
      </c>
      <c r="L444" s="114"/>
      <c r="M444" s="115"/>
      <c r="N444" s="96">
        <f>N429/N422*100</f>
        <v>0.5090203428710239</v>
      </c>
      <c r="O444" s="57">
        <f>O429/O422*100</f>
        <v>0.7498463596760773</v>
      </c>
      <c r="P444" s="57">
        <f>P429/P422*100</f>
        <v>0.6690320248527819</v>
      </c>
      <c r="Q444" s="114"/>
      <c r="R444" s="115"/>
    </row>
    <row r="445" spans="3:18" ht="12.75" customHeight="1">
      <c r="C445" s="92" t="s">
        <v>40</v>
      </c>
      <c r="D445" s="96">
        <f>D430/D422*100</f>
        <v>1.7946709089514006</v>
      </c>
      <c r="E445" s="57">
        <f>E430/E422*100</f>
        <v>2.1655040510921095</v>
      </c>
      <c r="F445" s="57">
        <f>F430/F422*100</f>
        <v>2.8407444375549593</v>
      </c>
      <c r="G445" s="114"/>
      <c r="H445" s="115"/>
      <c r="I445" s="96">
        <f>I430/I422*100</f>
        <v>0</v>
      </c>
      <c r="J445" s="57">
        <f>J430/J422*100</f>
        <v>0</v>
      </c>
      <c r="K445" s="57">
        <f>K430/K422*100</f>
        <v>0</v>
      </c>
      <c r="L445" s="114"/>
      <c r="M445" s="115"/>
      <c r="N445" s="96">
        <f>N430/N422*100</f>
        <v>0</v>
      </c>
      <c r="O445" s="57">
        <f>O430/O422*100</f>
        <v>0</v>
      </c>
      <c r="P445" s="57">
        <f>P430/P422*100</f>
        <v>0</v>
      </c>
      <c r="Q445" s="114"/>
      <c r="R445" s="115"/>
    </row>
    <row r="446" spans="3:18" ht="12.75" customHeight="1">
      <c r="C446" s="94" t="s">
        <v>43</v>
      </c>
      <c r="D446" s="97">
        <f>D431/D422*100</f>
        <v>0.285351818609238</v>
      </c>
      <c r="E446" s="58">
        <f>E431/E422*100</f>
        <v>0.30830373384007703</v>
      </c>
      <c r="F446" s="59">
        <f>F431/F422*100</f>
        <v>0.23006454376868204</v>
      </c>
      <c r="G446" s="116"/>
      <c r="H446" s="117"/>
      <c r="I446" s="97">
        <f>I431/I422*100</f>
        <v>0</v>
      </c>
      <c r="J446" s="58">
        <f>J431/J422*100</f>
        <v>0</v>
      </c>
      <c r="K446" s="59">
        <f>K431/K422*100</f>
        <v>0</v>
      </c>
      <c r="L446" s="116"/>
      <c r="M446" s="117"/>
      <c r="N446" s="97">
        <f>N431/N422*100</f>
        <v>0.031054657577543485</v>
      </c>
      <c r="O446" s="58">
        <f>O431/O422*100</f>
        <v>0.02528946924746154</v>
      </c>
      <c r="P446" s="59">
        <f>P431/P422*100</f>
        <v>0</v>
      </c>
      <c r="Q446" s="116"/>
      <c r="R446" s="117"/>
    </row>
    <row r="447" spans="1:13" ht="15" customHeight="1">
      <c r="A447" s="18"/>
      <c r="B447" s="17"/>
      <c r="C447" s="27" t="s">
        <v>59</v>
      </c>
      <c r="D447" s="20"/>
      <c r="E447" s="20"/>
      <c r="F447" s="20"/>
      <c r="G447" s="30"/>
      <c r="H447" s="30"/>
      <c r="I447" s="36"/>
      <c r="J447" s="36"/>
      <c r="K447" s="36"/>
      <c r="L447" s="30"/>
      <c r="M447" s="30"/>
    </row>
    <row r="448" spans="1:13" ht="15" customHeight="1">
      <c r="A448" s="18"/>
      <c r="B448" s="17"/>
      <c r="C448" s="27" t="s">
        <v>60</v>
      </c>
      <c r="D448" s="20"/>
      <c r="E448" s="20"/>
      <c r="F448" s="20"/>
      <c r="G448" s="30"/>
      <c r="H448" s="30"/>
      <c r="I448" s="36"/>
      <c r="J448" s="36"/>
      <c r="K448" s="36"/>
      <c r="L448" s="30"/>
      <c r="M448" s="30"/>
    </row>
    <row r="449" spans="1:13" ht="15" customHeight="1">
      <c r="A449" s="18"/>
      <c r="B449" s="17"/>
      <c r="C449" s="100" t="s">
        <v>81</v>
      </c>
      <c r="D449" s="20"/>
      <c r="E449" s="20"/>
      <c r="F449" s="20"/>
      <c r="G449" s="30"/>
      <c r="H449" s="30"/>
      <c r="I449" s="36"/>
      <c r="J449" s="36"/>
      <c r="K449" s="36"/>
      <c r="L449" s="30"/>
      <c r="M449" s="30"/>
    </row>
    <row r="451" ht="15.6">
      <c r="C451" s="101" t="s">
        <v>82</v>
      </c>
    </row>
    <row r="452" spans="1:18" ht="12.75" customHeight="1">
      <c r="A452" s="18"/>
      <c r="B452" s="17"/>
      <c r="C452" s="102" t="s">
        <v>55</v>
      </c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</row>
    <row r="453" spans="1:18" ht="12.75" customHeight="1">
      <c r="A453" s="18"/>
      <c r="B453" s="17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</row>
    <row r="454" spans="1:8" ht="12.75" customHeight="1">
      <c r="A454" s="18"/>
      <c r="B454" s="17"/>
      <c r="C454" s="99"/>
      <c r="D454" s="193" t="s">
        <v>66</v>
      </c>
      <c r="E454" s="194"/>
      <c r="F454" s="194"/>
      <c r="G454" s="194"/>
      <c r="H454" s="194"/>
    </row>
    <row r="455" spans="1:8" ht="12.75" customHeight="1">
      <c r="A455" s="18"/>
      <c r="B455" s="17"/>
      <c r="C455" s="88"/>
      <c r="D455" s="79">
        <v>2017</v>
      </c>
      <c r="E455" s="80">
        <v>2018</v>
      </c>
      <c r="F455" s="80">
        <v>2019</v>
      </c>
      <c r="G455" s="81" t="s">
        <v>58</v>
      </c>
      <c r="H455" s="82" t="s">
        <v>79</v>
      </c>
    </row>
    <row r="456" spans="1:8" ht="12.75" customHeight="1">
      <c r="A456" s="18"/>
      <c r="B456" s="17"/>
      <c r="C456" s="90" t="s">
        <v>30</v>
      </c>
      <c r="D456" s="130">
        <v>11315.8</v>
      </c>
      <c r="E456" s="158">
        <v>11933.7</v>
      </c>
      <c r="F456" s="159">
        <v>11627.223</v>
      </c>
      <c r="G456" s="118">
        <f>E456/D456-1</f>
        <v>0.054605065483660065</v>
      </c>
      <c r="H456" s="66">
        <f>F456/E456-1</f>
        <v>-0.025681641066894634</v>
      </c>
    </row>
    <row r="457" spans="1:8" ht="12.75" customHeight="1">
      <c r="A457" s="18"/>
      <c r="B457" s="17"/>
      <c r="C457" s="91" t="s">
        <v>31</v>
      </c>
      <c r="D457" s="132"/>
      <c r="E457" s="133"/>
      <c r="F457" s="160"/>
      <c r="G457" s="119"/>
      <c r="H457" s="67"/>
    </row>
    <row r="458" spans="1:8" ht="12.75" customHeight="1">
      <c r="A458" s="18"/>
      <c r="B458" s="17"/>
      <c r="C458" s="92" t="s">
        <v>32</v>
      </c>
      <c r="D458" s="132">
        <v>2131.3</v>
      </c>
      <c r="E458" s="133">
        <v>2020.3</v>
      </c>
      <c r="F458" s="131">
        <v>2716.902</v>
      </c>
      <c r="G458" s="34">
        <f>E458/D458-1</f>
        <v>-0.05208088959789814</v>
      </c>
      <c r="H458" s="67">
        <f>F458/E458-1</f>
        <v>0.34480126713854387</v>
      </c>
    </row>
    <row r="459" spans="2:8" ht="12.75" customHeight="1">
      <c r="B459" s="17"/>
      <c r="C459" s="93" t="s">
        <v>33</v>
      </c>
      <c r="D459" s="132">
        <v>0</v>
      </c>
      <c r="E459" s="133">
        <v>0</v>
      </c>
      <c r="F459" s="133">
        <v>0</v>
      </c>
      <c r="G459" s="34"/>
      <c r="H459" s="67"/>
    </row>
    <row r="460" spans="2:8" ht="12.75" customHeight="1">
      <c r="B460" s="17"/>
      <c r="C460" s="92" t="s">
        <v>41</v>
      </c>
      <c r="D460" s="132">
        <v>9096.8</v>
      </c>
      <c r="E460" s="133">
        <v>9829.1</v>
      </c>
      <c r="F460" s="133">
        <v>8825.622999999998</v>
      </c>
      <c r="G460" s="34">
        <f aca="true" t="shared" si="79" ref="G460:G469">E460/D460-1</f>
        <v>0.08050083545862297</v>
      </c>
      <c r="H460" s="67">
        <f aca="true" t="shared" si="80" ref="H460:H469">F460/E460-1</f>
        <v>-0.10209246014385875</v>
      </c>
    </row>
    <row r="461" spans="1:8" ht="12.75" customHeight="1">
      <c r="A461" s="18"/>
      <c r="B461" s="17"/>
      <c r="C461" s="91" t="s">
        <v>57</v>
      </c>
      <c r="D461" s="132">
        <v>0</v>
      </c>
      <c r="E461" s="133">
        <v>0</v>
      </c>
      <c r="F461" s="133">
        <v>0</v>
      </c>
      <c r="G461" s="34"/>
      <c r="H461" s="67"/>
    </row>
    <row r="462" spans="1:8" ht="12.75" customHeight="1">
      <c r="A462" s="18"/>
      <c r="B462" s="17"/>
      <c r="C462" s="92" t="s">
        <v>42</v>
      </c>
      <c r="D462" s="132">
        <v>87.7</v>
      </c>
      <c r="E462" s="133">
        <v>84.3</v>
      </c>
      <c r="F462" s="133">
        <v>84.698</v>
      </c>
      <c r="G462" s="34">
        <f t="shared" si="79"/>
        <v>-0.03876852907639683</v>
      </c>
      <c r="H462" s="67">
        <f t="shared" si="80"/>
        <v>0.004721233689205073</v>
      </c>
    </row>
    <row r="463" spans="1:8" ht="12.75" customHeight="1">
      <c r="A463" s="18"/>
      <c r="B463" s="17"/>
      <c r="C463" s="92" t="s">
        <v>39</v>
      </c>
      <c r="D463" s="132">
        <v>0</v>
      </c>
      <c r="E463" s="133">
        <v>0</v>
      </c>
      <c r="F463" s="133">
        <v>0</v>
      </c>
      <c r="G463" s="34"/>
      <c r="H463" s="67"/>
    </row>
    <row r="464" spans="1:8" ht="12.75" customHeight="1">
      <c r="A464" s="18"/>
      <c r="B464" s="17"/>
      <c r="C464" s="92" t="s">
        <v>40</v>
      </c>
      <c r="D464" s="132">
        <v>0</v>
      </c>
      <c r="E464" s="133">
        <v>0</v>
      </c>
      <c r="F464" s="133">
        <v>0</v>
      </c>
      <c r="G464" s="34"/>
      <c r="H464" s="67"/>
    </row>
    <row r="465" spans="1:8" ht="12.75" customHeight="1">
      <c r="A465" s="18"/>
      <c r="B465" s="17"/>
      <c r="C465" s="92" t="s">
        <v>43</v>
      </c>
      <c r="D465" s="132">
        <v>0</v>
      </c>
      <c r="E465" s="133">
        <v>0</v>
      </c>
      <c r="F465" s="133">
        <v>0</v>
      </c>
      <c r="G465" s="34"/>
      <c r="H465" s="67"/>
    </row>
    <row r="466" spans="1:8" ht="12.75" customHeight="1">
      <c r="A466" s="18"/>
      <c r="B466" s="17"/>
      <c r="C466" s="92" t="s">
        <v>34</v>
      </c>
      <c r="D466" s="132">
        <v>1751.2</v>
      </c>
      <c r="E466" s="133">
        <v>1522.2</v>
      </c>
      <c r="F466" s="133">
        <v>1753.68</v>
      </c>
      <c r="G466" s="34">
        <f t="shared" si="79"/>
        <v>-0.1307674737322978</v>
      </c>
      <c r="H466" s="67">
        <f t="shared" si="80"/>
        <v>0.15206937327552228</v>
      </c>
    </row>
    <row r="467" spans="1:8" ht="12.75" customHeight="1">
      <c r="A467" s="18"/>
      <c r="B467" s="17"/>
      <c r="C467" s="92" t="s">
        <v>35</v>
      </c>
      <c r="D467" s="132">
        <v>939.7</v>
      </c>
      <c r="E467" s="133">
        <v>602</v>
      </c>
      <c r="F467" s="133">
        <v>370.556</v>
      </c>
      <c r="G467" s="34">
        <f t="shared" si="79"/>
        <v>-0.3593700117058636</v>
      </c>
      <c r="H467" s="67">
        <f t="shared" si="80"/>
        <v>-0.3844584717607974</v>
      </c>
    </row>
    <row r="468" spans="1:8" ht="12.75" customHeight="1">
      <c r="A468" s="18"/>
      <c r="B468" s="17"/>
      <c r="C468" s="92" t="s">
        <v>36</v>
      </c>
      <c r="D468" s="132">
        <v>0</v>
      </c>
      <c r="E468" s="133">
        <v>0</v>
      </c>
      <c r="F468" s="133">
        <v>0</v>
      </c>
      <c r="G468" s="122"/>
      <c r="H468" s="123" t="s">
        <v>68</v>
      </c>
    </row>
    <row r="469" spans="1:8" ht="12.75" customHeight="1">
      <c r="A469" s="18"/>
      <c r="B469" s="17"/>
      <c r="C469" s="94" t="s">
        <v>37</v>
      </c>
      <c r="D469" s="134">
        <v>12127.3</v>
      </c>
      <c r="E469" s="135">
        <v>12853.900000000001</v>
      </c>
      <c r="F469" s="135">
        <v>13010.347</v>
      </c>
      <c r="G469" s="35">
        <f t="shared" si="79"/>
        <v>0.059914407988587826</v>
      </c>
      <c r="H469" s="68">
        <f t="shared" si="80"/>
        <v>0.012171169839503726</v>
      </c>
    </row>
    <row r="470" spans="3:18" ht="12.75" customHeight="1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</row>
    <row r="471" spans="3:8" ht="12.75" customHeight="1">
      <c r="C471" s="98"/>
      <c r="D471" s="197" t="s">
        <v>38</v>
      </c>
      <c r="E471" s="198"/>
      <c r="F471" s="198"/>
      <c r="G471" s="198"/>
      <c r="H471" s="198"/>
    </row>
    <row r="472" spans="3:8" ht="12.75" customHeight="1">
      <c r="C472" s="86"/>
      <c r="D472" s="195" t="s">
        <v>66</v>
      </c>
      <c r="E472" s="196"/>
      <c r="F472" s="196"/>
      <c r="G472" s="196"/>
      <c r="H472" s="196"/>
    </row>
    <row r="473" spans="3:8" ht="12.75" customHeight="1">
      <c r="C473" s="88"/>
      <c r="D473" s="79">
        <v>2017</v>
      </c>
      <c r="E473" s="80">
        <v>2018</v>
      </c>
      <c r="F473" s="80">
        <v>2019</v>
      </c>
      <c r="G473" s="111"/>
      <c r="H473" s="89"/>
    </row>
    <row r="474" spans="3:8" ht="12.75" customHeight="1">
      <c r="C474" s="90" t="s">
        <v>32</v>
      </c>
      <c r="D474" s="95">
        <f>D458/D456*100</f>
        <v>18.834726665370546</v>
      </c>
      <c r="E474" s="83">
        <f>E458/E456*100</f>
        <v>16.929368092041862</v>
      </c>
      <c r="F474" s="83">
        <f>F458/F456*100</f>
        <v>23.366731677890755</v>
      </c>
      <c r="G474" s="112"/>
      <c r="H474" s="113"/>
    </row>
    <row r="475" spans="3:8" ht="12.75" customHeight="1">
      <c r="C475" s="92" t="s">
        <v>33</v>
      </c>
      <c r="D475" s="96">
        <f>D459/D456*100</f>
        <v>0</v>
      </c>
      <c r="E475" s="57">
        <f>E459/E456*100</f>
        <v>0</v>
      </c>
      <c r="F475" s="57">
        <f>F459/F456*100</f>
        <v>0</v>
      </c>
      <c r="G475" s="114"/>
      <c r="H475" s="115"/>
    </row>
    <row r="476" spans="3:8" ht="12.75" customHeight="1">
      <c r="C476" s="92" t="s">
        <v>41</v>
      </c>
      <c r="D476" s="96">
        <f>D460/D456*100</f>
        <v>80.39025079976669</v>
      </c>
      <c r="E476" s="57">
        <f>E460/E456*100</f>
        <v>82.36422903206885</v>
      </c>
      <c r="F476" s="57">
        <f>F460/F456*100</f>
        <v>75.90482267347927</v>
      </c>
      <c r="G476" s="114"/>
      <c r="H476" s="115"/>
    </row>
    <row r="477" spans="3:8" ht="12.75" customHeight="1">
      <c r="C477" s="92" t="s">
        <v>42</v>
      </c>
      <c r="D477" s="96">
        <f>D462/D456*100</f>
        <v>0.7750225348627584</v>
      </c>
      <c r="E477" s="57">
        <f>E462/E456*100</f>
        <v>0.7064028758892883</v>
      </c>
      <c r="F477" s="57">
        <f>F462/F456*100</f>
        <v>0.7284456486299437</v>
      </c>
      <c r="G477" s="114"/>
      <c r="H477" s="115"/>
    </row>
    <row r="478" spans="3:8" ht="12.75" customHeight="1">
      <c r="C478" s="92" t="s">
        <v>39</v>
      </c>
      <c r="D478" s="96">
        <f>D463/D456*100</f>
        <v>0</v>
      </c>
      <c r="E478" s="57">
        <f>E463/E456*100</f>
        <v>0</v>
      </c>
      <c r="F478" s="57">
        <f>F463/F456*100</f>
        <v>0</v>
      </c>
      <c r="G478" s="114"/>
      <c r="H478" s="115"/>
    </row>
    <row r="479" spans="3:8" ht="12.75" customHeight="1">
      <c r="C479" s="92" t="s">
        <v>40</v>
      </c>
      <c r="D479" s="96">
        <f>D464/D456*100</f>
        <v>0</v>
      </c>
      <c r="E479" s="57">
        <f>E464/E456*100</f>
        <v>0</v>
      </c>
      <c r="F479" s="57">
        <f>F464/F456*100</f>
        <v>0</v>
      </c>
      <c r="G479" s="114"/>
      <c r="H479" s="115"/>
    </row>
    <row r="480" spans="3:8" ht="12.75" customHeight="1">
      <c r="C480" s="94" t="s">
        <v>43</v>
      </c>
      <c r="D480" s="97">
        <f>D465/D456*100</f>
        <v>0</v>
      </c>
      <c r="E480" s="58">
        <f>E465/E456*100</f>
        <v>0</v>
      </c>
      <c r="F480" s="59">
        <f>F465/F456*100</f>
        <v>0</v>
      </c>
      <c r="G480" s="116"/>
      <c r="H480" s="117"/>
    </row>
    <row r="481" spans="1:13" ht="15" customHeight="1">
      <c r="A481" s="18"/>
      <c r="B481" s="17"/>
      <c r="C481" s="27" t="s">
        <v>59</v>
      </c>
      <c r="D481" s="20"/>
      <c r="E481" s="20"/>
      <c r="F481" s="20"/>
      <c r="G481" s="30"/>
      <c r="H481" s="30"/>
      <c r="I481" s="36"/>
      <c r="J481" s="36"/>
      <c r="K481" s="36"/>
      <c r="L481" s="30"/>
      <c r="M481" s="30"/>
    </row>
    <row r="482" spans="1:13" ht="15" customHeight="1">
      <c r="A482" s="18"/>
      <c r="B482" s="17"/>
      <c r="C482" s="27" t="s">
        <v>60</v>
      </c>
      <c r="D482" s="20"/>
      <c r="E482" s="20"/>
      <c r="F482" s="20"/>
      <c r="G482" s="30"/>
      <c r="H482" s="30"/>
      <c r="I482" s="36"/>
      <c r="J482" s="36"/>
      <c r="K482" s="36"/>
      <c r="L482" s="30"/>
      <c r="M482" s="30"/>
    </row>
    <row r="483" spans="1:13" ht="15" customHeight="1">
      <c r="A483" s="18"/>
      <c r="B483" s="17"/>
      <c r="C483" s="100" t="s">
        <v>81</v>
      </c>
      <c r="D483" s="20"/>
      <c r="E483" s="20"/>
      <c r="F483" s="20"/>
      <c r="G483" s="30"/>
      <c r="H483" s="30"/>
      <c r="I483" s="36"/>
      <c r="J483" s="36"/>
      <c r="K483" s="36"/>
      <c r="L483" s="30"/>
      <c r="M483" s="30"/>
    </row>
  </sheetData>
  <mergeCells count="100">
    <mergeCell ref="C2:M2"/>
    <mergeCell ref="C3:M3"/>
    <mergeCell ref="D6:F6"/>
    <mergeCell ref="I6:K6"/>
    <mergeCell ref="G6:H6"/>
    <mergeCell ref="L6:M6"/>
    <mergeCell ref="C5:C6"/>
    <mergeCell ref="I80:M80"/>
    <mergeCell ref="N80:R80"/>
    <mergeCell ref="D4:H4"/>
    <mergeCell ref="I4:M4"/>
    <mergeCell ref="D22:M22"/>
    <mergeCell ref="D23:H23"/>
    <mergeCell ref="I23:M23"/>
    <mergeCell ref="D80:H80"/>
    <mergeCell ref="D46:H46"/>
    <mergeCell ref="I46:M46"/>
    <mergeCell ref="N46:R46"/>
    <mergeCell ref="D63:R63"/>
    <mergeCell ref="D64:H64"/>
    <mergeCell ref="I64:M64"/>
    <mergeCell ref="N64:R64"/>
    <mergeCell ref="C32:M32"/>
    <mergeCell ref="D97:R97"/>
    <mergeCell ref="D98:H98"/>
    <mergeCell ref="I98:M98"/>
    <mergeCell ref="N98:R98"/>
    <mergeCell ref="D114:H114"/>
    <mergeCell ref="I114:M114"/>
    <mergeCell ref="N114:R114"/>
    <mergeCell ref="D182:H182"/>
    <mergeCell ref="I182:M182"/>
    <mergeCell ref="N182:R182"/>
    <mergeCell ref="D131:R131"/>
    <mergeCell ref="D132:H132"/>
    <mergeCell ref="I132:M132"/>
    <mergeCell ref="N132:R132"/>
    <mergeCell ref="I148:M148"/>
    <mergeCell ref="N148:R148"/>
    <mergeCell ref="D165:R165"/>
    <mergeCell ref="D166:H166"/>
    <mergeCell ref="I166:M166"/>
    <mergeCell ref="N166:R166"/>
    <mergeCell ref="D148:H148"/>
    <mergeCell ref="D199:R199"/>
    <mergeCell ref="D200:H200"/>
    <mergeCell ref="I200:M200"/>
    <mergeCell ref="D216:H216"/>
    <mergeCell ref="I216:M216"/>
    <mergeCell ref="N200:R200"/>
    <mergeCell ref="N216:R216"/>
    <mergeCell ref="D301:R301"/>
    <mergeCell ref="D302:H302"/>
    <mergeCell ref="D233:R233"/>
    <mergeCell ref="D234:H234"/>
    <mergeCell ref="I234:M234"/>
    <mergeCell ref="D250:H250"/>
    <mergeCell ref="I250:M250"/>
    <mergeCell ref="N234:R234"/>
    <mergeCell ref="N250:R250"/>
    <mergeCell ref="D267:R267"/>
    <mergeCell ref="D268:H268"/>
    <mergeCell ref="I268:M268"/>
    <mergeCell ref="D284:H284"/>
    <mergeCell ref="I284:M284"/>
    <mergeCell ref="N268:R268"/>
    <mergeCell ref="N284:R284"/>
    <mergeCell ref="I302:M302"/>
    <mergeCell ref="D318:H318"/>
    <mergeCell ref="I318:M318"/>
    <mergeCell ref="N302:R302"/>
    <mergeCell ref="N318:R318"/>
    <mergeCell ref="D370:H370"/>
    <mergeCell ref="I370:M370"/>
    <mergeCell ref="N370:R370"/>
    <mergeCell ref="D335:R335"/>
    <mergeCell ref="D336:H336"/>
    <mergeCell ref="I336:M336"/>
    <mergeCell ref="D352:H352"/>
    <mergeCell ref="I352:M352"/>
    <mergeCell ref="N352:R352"/>
    <mergeCell ref="D369:R369"/>
    <mergeCell ref="N336:R336"/>
    <mergeCell ref="D386:H386"/>
    <mergeCell ref="I386:M386"/>
    <mergeCell ref="N386:R386"/>
    <mergeCell ref="D403:R403"/>
    <mergeCell ref="D404:H404"/>
    <mergeCell ref="I404:M404"/>
    <mergeCell ref="N404:R404"/>
    <mergeCell ref="N420:R420"/>
    <mergeCell ref="D437:R437"/>
    <mergeCell ref="D438:H438"/>
    <mergeCell ref="I438:M438"/>
    <mergeCell ref="N438:R438"/>
    <mergeCell ref="D454:H454"/>
    <mergeCell ref="D472:H472"/>
    <mergeCell ref="D471:H471"/>
    <mergeCell ref="D420:H420"/>
    <mergeCell ref="I420:M420"/>
  </mergeCells>
  <printOptions/>
  <pageMargins left="0.15748031496062992" right="0.15748031496062992" top="0" bottom="0.1968503937007874" header="0.5118110236220472" footer="0.5118110236220472"/>
  <pageSetup fitToHeight="1" fitToWidth="1" horizontalDpi="600" verticalDpi="600" orientation="landscape" paperSize="9" r:id="rId1"/>
  <rowBreaks count="1" manualBreakCount="1">
    <brk id="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3:K45"/>
  <sheetViews>
    <sheetView showGridLines="0" workbookViewId="0" topLeftCell="A1">
      <selection activeCell="C7" sqref="C7"/>
    </sheetView>
  </sheetViews>
  <sheetFormatPr defaultColWidth="9.140625" defaultRowHeight="12.75"/>
  <cols>
    <col min="1" max="2" width="6.57421875" style="15" customWidth="1"/>
    <col min="3" max="8" width="11.421875" style="15" customWidth="1"/>
    <col min="9" max="9" width="6.57421875" style="15" customWidth="1"/>
    <col min="10" max="10" width="6.8515625" style="15" customWidth="1"/>
    <col min="11" max="12" width="6.57421875" style="15" customWidth="1"/>
    <col min="13" max="16384" width="9.140625" style="15" customWidth="1"/>
  </cols>
  <sheetData>
    <row r="1" ht="12"/>
    <row r="2" ht="12"/>
    <row r="3" spans="1:11" ht="36">
      <c r="A3" s="14"/>
      <c r="B3" s="54"/>
      <c r="C3" s="53" t="s">
        <v>44</v>
      </c>
      <c r="D3" s="54" t="s">
        <v>45</v>
      </c>
      <c r="E3" s="54" t="s">
        <v>47</v>
      </c>
      <c r="F3" s="54" t="s">
        <v>51</v>
      </c>
      <c r="G3" s="55" t="s">
        <v>48</v>
      </c>
      <c r="H3" s="53" t="s">
        <v>53</v>
      </c>
      <c r="J3" s="16"/>
      <c r="K3" s="16"/>
    </row>
    <row r="4" spans="2:11" ht="12">
      <c r="B4" s="60">
        <v>2019</v>
      </c>
      <c r="C4" s="61">
        <v>42.79248669298462</v>
      </c>
      <c r="D4" s="61">
        <v>26.73819502693217</v>
      </c>
      <c r="E4" s="61">
        <v>13.32780512778112</v>
      </c>
      <c r="F4" s="61">
        <v>12.274699891293391</v>
      </c>
      <c r="G4" s="61">
        <v>4.354432748286092</v>
      </c>
      <c r="H4" s="61">
        <v>0.5123810999422566</v>
      </c>
      <c r="K4" s="14">
        <f>C4+D4+E4+F4+G4+H4</f>
        <v>100.00000058721965</v>
      </c>
    </row>
    <row r="5" ht="12"/>
    <row r="6" ht="12"/>
    <row r="7" ht="15.75">
      <c r="C7" s="62" t="s">
        <v>77</v>
      </c>
    </row>
    <row r="8" spans="3:6" ht="12.75">
      <c r="C8" s="63" t="s">
        <v>56</v>
      </c>
    </row>
    <row r="9" ht="12.75">
      <c r="C9" s="63"/>
    </row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>
      <c r="D32" s="13"/>
    </row>
    <row r="33" ht="12"/>
    <row r="34" ht="15" customHeight="1"/>
    <row r="35" ht="12"/>
    <row r="36" ht="12"/>
    <row r="37" ht="12"/>
    <row r="38" ht="12"/>
    <row r="39" ht="12"/>
    <row r="40" ht="12"/>
    <row r="42" ht="12.75">
      <c r="C42" s="64" t="s">
        <v>75</v>
      </c>
    </row>
    <row r="44" ht="12">
      <c r="A44" s="56" t="s">
        <v>54</v>
      </c>
    </row>
    <row r="45" ht="12.75">
      <c r="A45" s="17" t="s">
        <v>76</v>
      </c>
    </row>
  </sheetData>
  <printOptions/>
  <pageMargins left="0.9055118110236221" right="0.15748031496062992" top="0.6299212598425197" bottom="0.15748031496062992" header="0.1574803149606299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AT16"/>
  <sheetViews>
    <sheetView showGridLines="0" workbookViewId="0" topLeftCell="A1">
      <selection activeCell="B16" sqref="B16"/>
    </sheetView>
  </sheetViews>
  <sheetFormatPr defaultColWidth="9.140625" defaultRowHeight="12.75"/>
  <cols>
    <col min="1" max="1" width="17.7109375" style="17" customWidth="1"/>
    <col min="2" max="36" width="6.7109375" style="17" customWidth="1"/>
    <col min="37" max="38" width="9.140625" style="17" customWidth="1"/>
    <col min="39" max="39" width="6.7109375" style="17" customWidth="1"/>
    <col min="40" max="41" width="9.140625" style="17" customWidth="1"/>
    <col min="42" max="42" width="6.7109375" style="17" customWidth="1"/>
    <col min="43" max="16384" width="9.140625" style="17" customWidth="1"/>
  </cols>
  <sheetData>
    <row r="1" ht="12"/>
    <row r="2" spans="2:46" ht="12">
      <c r="B2" s="42" t="s">
        <v>99</v>
      </c>
      <c r="C2" s="44" t="s">
        <v>52</v>
      </c>
      <c r="D2" s="44"/>
      <c r="E2" s="42" t="s">
        <v>107</v>
      </c>
      <c r="F2" s="41" t="s">
        <v>108</v>
      </c>
      <c r="G2" s="41" t="s">
        <v>109</v>
      </c>
      <c r="H2" s="41" t="s">
        <v>110</v>
      </c>
      <c r="I2" s="41" t="s">
        <v>111</v>
      </c>
      <c r="J2" s="41" t="s">
        <v>112</v>
      </c>
      <c r="K2" s="41" t="s">
        <v>113</v>
      </c>
      <c r="L2" s="43" t="s">
        <v>114</v>
      </c>
      <c r="M2" s="41" t="s">
        <v>115</v>
      </c>
      <c r="N2" s="43" t="s">
        <v>116</v>
      </c>
      <c r="O2" s="43" t="s">
        <v>117</v>
      </c>
      <c r="P2" s="41" t="s">
        <v>118</v>
      </c>
      <c r="Q2" s="41" t="s">
        <v>119</v>
      </c>
      <c r="R2" s="41" t="s">
        <v>120</v>
      </c>
      <c r="S2" s="43" t="s">
        <v>121</v>
      </c>
      <c r="T2" s="41" t="s">
        <v>122</v>
      </c>
      <c r="U2" s="43" t="s">
        <v>123</v>
      </c>
      <c r="V2" s="42" t="s">
        <v>124</v>
      </c>
      <c r="W2" s="43" t="s">
        <v>125</v>
      </c>
      <c r="X2" s="42" t="s">
        <v>126</v>
      </c>
      <c r="Y2" s="44" t="s">
        <v>127</v>
      </c>
      <c r="Z2" s="42" t="s">
        <v>128</v>
      </c>
      <c r="AA2" s="42" t="s">
        <v>129</v>
      </c>
      <c r="AB2" s="41" t="s">
        <v>130</v>
      </c>
      <c r="AC2" s="43" t="s">
        <v>131</v>
      </c>
      <c r="AD2" s="41" t="s">
        <v>132</v>
      </c>
      <c r="AE2" s="42" t="s">
        <v>133</v>
      </c>
      <c r="AF2" s="42"/>
      <c r="AG2" s="41" t="s">
        <v>134</v>
      </c>
      <c r="AH2" s="42"/>
      <c r="AI2" s="41" t="s">
        <v>135</v>
      </c>
      <c r="AJ2" s="41"/>
      <c r="AK2" s="41" t="s">
        <v>136</v>
      </c>
      <c r="AL2" s="41" t="s">
        <v>137</v>
      </c>
      <c r="AM2" s="43" t="s">
        <v>138</v>
      </c>
      <c r="AN2" s="41" t="s">
        <v>139</v>
      </c>
      <c r="AO2" s="41" t="s">
        <v>140</v>
      </c>
      <c r="AP2" s="43"/>
      <c r="AQ2" s="41" t="s">
        <v>65</v>
      </c>
      <c r="AR2" s="41"/>
      <c r="AS2" s="41" t="s">
        <v>141</v>
      </c>
      <c r="AT2" s="41" t="s">
        <v>142</v>
      </c>
    </row>
    <row r="3" spans="1:46" ht="12">
      <c r="A3" s="17" t="s">
        <v>44</v>
      </c>
      <c r="B3" s="45">
        <v>42.79248669298462</v>
      </c>
      <c r="C3" s="45">
        <v>41.828083605458275</v>
      </c>
      <c r="D3" s="45"/>
      <c r="E3" s="45">
        <v>90.70893484366005</v>
      </c>
      <c r="F3" s="45">
        <v>90.24799001579093</v>
      </c>
      <c r="G3" s="45">
        <v>89.02714213439171</v>
      </c>
      <c r="H3" s="45">
        <v>87.85865637949456</v>
      </c>
      <c r="I3" s="45">
        <v>82.27931223363986</v>
      </c>
      <c r="J3" s="45">
        <v>67.96810972422875</v>
      </c>
      <c r="K3" s="45">
        <v>65.81420911339248</v>
      </c>
      <c r="L3" s="45">
        <v>63.65229641947596</v>
      </c>
      <c r="M3" s="45">
        <v>63.612819682745226</v>
      </c>
      <c r="N3" s="45">
        <v>57.12011985569868</v>
      </c>
      <c r="O3" s="45">
        <v>51.39802389500393</v>
      </c>
      <c r="P3" s="45">
        <v>50.922453744842414</v>
      </c>
      <c r="Q3" s="45">
        <v>45.768810800079414</v>
      </c>
      <c r="R3" s="45">
        <v>44.50712649347349</v>
      </c>
      <c r="S3" s="45">
        <v>42.09739787501656</v>
      </c>
      <c r="T3" s="45">
        <v>39.79068014612068</v>
      </c>
      <c r="U3" s="45">
        <v>39.28481894309332</v>
      </c>
      <c r="V3" s="45">
        <v>37.36298673772179</v>
      </c>
      <c r="W3" s="45">
        <v>36.3626239002116</v>
      </c>
      <c r="X3" s="45">
        <v>36.33055482614451</v>
      </c>
      <c r="Y3" s="45">
        <v>30.719110561850393</v>
      </c>
      <c r="Z3" s="45">
        <v>27.614027926186495</v>
      </c>
      <c r="AA3" s="45">
        <v>26.766772447427616</v>
      </c>
      <c r="AB3" s="45">
        <v>25.057603686635943</v>
      </c>
      <c r="AC3" s="45">
        <v>24.579633476582423</v>
      </c>
      <c r="AD3" s="45">
        <v>10.527294141024035</v>
      </c>
      <c r="AE3" s="45">
        <v>9.491895287431975</v>
      </c>
      <c r="AF3" s="45"/>
      <c r="AG3" s="45">
        <v>56.25861681102563</v>
      </c>
      <c r="AH3" s="45"/>
      <c r="AI3" s="45">
        <v>2.452908234985867</v>
      </c>
      <c r="AJ3" s="45"/>
      <c r="AK3" s="45">
        <v>68.40520712569638</v>
      </c>
      <c r="AL3" s="45">
        <v>76.75044767542074</v>
      </c>
      <c r="AM3" s="45">
        <v>55.72659147645379</v>
      </c>
      <c r="AN3" s="45">
        <v>43.407407407407405</v>
      </c>
      <c r="AO3" s="45">
        <v>0</v>
      </c>
      <c r="AP3" s="45"/>
      <c r="AQ3" s="45">
        <v>60.737552731750164</v>
      </c>
      <c r="AR3" s="45"/>
      <c r="AS3" s="45">
        <v>38.354223512470995</v>
      </c>
      <c r="AT3" s="45">
        <v>23.366731677890755</v>
      </c>
    </row>
    <row r="4" spans="1:46" ht="12">
      <c r="A4" s="17" t="s">
        <v>45</v>
      </c>
      <c r="B4" s="39">
        <v>26.73819502693217</v>
      </c>
      <c r="C4" s="39">
        <v>27.46134737982033</v>
      </c>
      <c r="D4" s="39"/>
      <c r="E4" s="39">
        <v>0</v>
      </c>
      <c r="F4" s="39">
        <v>0</v>
      </c>
      <c r="G4" s="39">
        <v>0</v>
      </c>
      <c r="H4" s="39">
        <v>0</v>
      </c>
      <c r="I4" s="39">
        <v>3.1595132655918414</v>
      </c>
      <c r="J4" s="39">
        <v>0</v>
      </c>
      <c r="K4" s="39">
        <v>0</v>
      </c>
      <c r="L4" s="39">
        <v>0</v>
      </c>
      <c r="M4" s="39">
        <v>0</v>
      </c>
      <c r="N4" s="39">
        <v>35.22861389399829</v>
      </c>
      <c r="O4" s="39">
        <v>0</v>
      </c>
      <c r="P4" s="39">
        <v>13.141001194122993</v>
      </c>
      <c r="Q4" s="39">
        <v>38.98898153662895</v>
      </c>
      <c r="R4" s="39">
        <v>48.28103466294546</v>
      </c>
      <c r="S4" s="39">
        <v>21.387029755924054</v>
      </c>
      <c r="T4" s="39">
        <v>0</v>
      </c>
      <c r="U4" s="39">
        <v>0</v>
      </c>
      <c r="V4" s="39">
        <v>34.70750317931327</v>
      </c>
      <c r="W4" s="39">
        <v>19.205924935961686</v>
      </c>
      <c r="X4" s="39">
        <v>47.56460246847436</v>
      </c>
      <c r="Y4" s="39">
        <v>37.0455255623281</v>
      </c>
      <c r="Z4" s="39">
        <v>0</v>
      </c>
      <c r="AA4" s="39">
        <v>0</v>
      </c>
      <c r="AB4" s="39">
        <v>55.32258064516129</v>
      </c>
      <c r="AC4" s="39">
        <v>0</v>
      </c>
      <c r="AD4" s="39">
        <v>69.8818084070234</v>
      </c>
      <c r="AE4" s="39">
        <v>39.11567423124666</v>
      </c>
      <c r="AF4" s="39"/>
      <c r="AG4" s="39">
        <v>16.506643370320123</v>
      </c>
      <c r="AH4" s="39"/>
      <c r="AI4" s="39">
        <v>0</v>
      </c>
      <c r="AJ4" s="39"/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/>
      <c r="AQ4" s="39">
        <v>0</v>
      </c>
      <c r="AR4" s="39"/>
      <c r="AS4" s="39">
        <v>54.85130822723035</v>
      </c>
      <c r="AT4" s="39">
        <v>0</v>
      </c>
    </row>
    <row r="5" spans="1:46" ht="12">
      <c r="A5" s="17" t="s">
        <v>46</v>
      </c>
      <c r="B5" s="39">
        <v>12.274699891293391</v>
      </c>
      <c r="C5" s="39">
        <v>11.05356978889497</v>
      </c>
      <c r="D5" s="39"/>
      <c r="E5" s="39">
        <v>0</v>
      </c>
      <c r="F5" s="39">
        <v>0</v>
      </c>
      <c r="G5" s="39">
        <v>0.28426288072003325</v>
      </c>
      <c r="H5" s="39">
        <v>1.7675299665786521</v>
      </c>
      <c r="I5" s="39">
        <v>0.06262588522301402</v>
      </c>
      <c r="J5" s="39">
        <v>8.477246111140623</v>
      </c>
      <c r="K5" s="39">
        <v>16.543830105056966</v>
      </c>
      <c r="L5" s="39">
        <v>3.883081476582028</v>
      </c>
      <c r="M5" s="39">
        <v>33.92683716413079</v>
      </c>
      <c r="N5" s="39">
        <v>3.8732835648634882</v>
      </c>
      <c r="O5" s="39">
        <v>19.533580640632465</v>
      </c>
      <c r="P5" s="39">
        <v>4.215805438165816</v>
      </c>
      <c r="Q5" s="39">
        <v>8.320925153861424</v>
      </c>
      <c r="R5" s="39">
        <v>0.6678448293794332</v>
      </c>
      <c r="S5" s="39">
        <v>10.09990229784158</v>
      </c>
      <c r="T5" s="39">
        <v>0.05980105306652798</v>
      </c>
      <c r="U5" s="39">
        <v>47.64830750904412</v>
      </c>
      <c r="V5" s="39">
        <v>18.59746866105493</v>
      </c>
      <c r="W5" s="39">
        <v>28.718862531091066</v>
      </c>
      <c r="X5" s="39">
        <v>1.2619215332226756</v>
      </c>
      <c r="Y5" s="39">
        <v>30.39885626526258</v>
      </c>
      <c r="Z5" s="39">
        <v>51.16928490582306</v>
      </c>
      <c r="AA5" s="39">
        <v>25.143641141214594</v>
      </c>
      <c r="AB5" s="39">
        <v>17.15821812596006</v>
      </c>
      <c r="AC5" s="39">
        <v>56.718399484800074</v>
      </c>
      <c r="AD5" s="39">
        <v>11.241740269968188</v>
      </c>
      <c r="AE5" s="39">
        <v>39.29155968117101</v>
      </c>
      <c r="AF5" s="39"/>
      <c r="AG5" s="39">
        <v>2.389812376126203</v>
      </c>
      <c r="AH5" s="39"/>
      <c r="AI5" s="39">
        <v>93.43503613962389</v>
      </c>
      <c r="AJ5" s="39"/>
      <c r="AK5" s="39">
        <v>29.002297294989564</v>
      </c>
      <c r="AL5" s="39">
        <v>20.978563344687103</v>
      </c>
      <c r="AM5" s="39">
        <v>30.548426898696125</v>
      </c>
      <c r="AN5" s="39">
        <v>46.370370370370374</v>
      </c>
      <c r="AO5" s="39">
        <v>100</v>
      </c>
      <c r="AP5" s="39"/>
      <c r="AQ5" s="39">
        <v>37.52058586429323</v>
      </c>
      <c r="AR5" s="39"/>
      <c r="AS5" s="39">
        <v>5.1338493594170345</v>
      </c>
      <c r="AT5" s="39">
        <v>75.90482267347927</v>
      </c>
    </row>
    <row r="6" spans="1:46" ht="12">
      <c r="A6" s="17" t="s">
        <v>47</v>
      </c>
      <c r="B6" s="39">
        <v>13.32780512778112</v>
      </c>
      <c r="C6" s="39">
        <v>13.935913909903954</v>
      </c>
      <c r="D6" s="39"/>
      <c r="E6" s="39">
        <v>4.876900426527831</v>
      </c>
      <c r="F6" s="39">
        <v>0</v>
      </c>
      <c r="G6" s="39">
        <v>10.688594984888242</v>
      </c>
      <c r="H6" s="39">
        <v>9.887803993263583</v>
      </c>
      <c r="I6" s="39">
        <v>9.775131788232478</v>
      </c>
      <c r="J6" s="39">
        <v>15.228821499794309</v>
      </c>
      <c r="K6" s="39">
        <v>7.068269413696158</v>
      </c>
      <c r="L6" s="39">
        <v>32.46463250372529</v>
      </c>
      <c r="M6" s="39">
        <v>2.4603431531239885</v>
      </c>
      <c r="N6" s="39">
        <v>0.8516413749554995</v>
      </c>
      <c r="O6" s="39">
        <v>26.20620178743201</v>
      </c>
      <c r="P6" s="39">
        <v>23.276574375065316</v>
      </c>
      <c r="Q6" s="39">
        <v>3.2633512011117727</v>
      </c>
      <c r="R6" s="39">
        <v>2.209402821124525</v>
      </c>
      <c r="S6" s="39">
        <v>20.92733823104055</v>
      </c>
      <c r="T6" s="39">
        <v>56.76366640699217</v>
      </c>
      <c r="U6" s="39">
        <v>11.8646496239072</v>
      </c>
      <c r="V6" s="39">
        <v>9.061042814752014</v>
      </c>
      <c r="W6" s="39">
        <v>12.44570664884731</v>
      </c>
      <c r="X6" s="39">
        <v>10.553831479134896</v>
      </c>
      <c r="Y6" s="39">
        <v>0.04109635542013593</v>
      </c>
      <c r="Z6" s="39">
        <v>15.081297662849089</v>
      </c>
      <c r="AA6" s="39">
        <v>40.26675668359376</v>
      </c>
      <c r="AB6" s="39">
        <v>0.01152073732718894</v>
      </c>
      <c r="AC6" s="39">
        <v>10.178879377659408</v>
      </c>
      <c r="AD6" s="39">
        <v>6.2945672259275804</v>
      </c>
      <c r="AE6" s="39">
        <v>12.100870800150354</v>
      </c>
      <c r="AF6" s="39"/>
      <c r="AG6" s="39">
        <v>20.744609434355972</v>
      </c>
      <c r="AH6" s="39"/>
      <c r="AI6" s="39">
        <v>4.112055625390236</v>
      </c>
      <c r="AJ6" s="39"/>
      <c r="AK6" s="39">
        <v>2.5544051806374797</v>
      </c>
      <c r="AL6" s="39">
        <v>1.8491142665288451</v>
      </c>
      <c r="AM6" s="39">
        <v>7.416746842242452</v>
      </c>
      <c r="AN6" s="39">
        <v>10.222222222222223</v>
      </c>
      <c r="AO6" s="39">
        <v>0</v>
      </c>
      <c r="AP6" s="39"/>
      <c r="AQ6" s="39">
        <v>1.6011087521892398</v>
      </c>
      <c r="AR6" s="39"/>
      <c r="AS6" s="39">
        <v>0.9915868760288415</v>
      </c>
      <c r="AT6" s="39">
        <v>0.7284456486299437</v>
      </c>
    </row>
    <row r="7" spans="1:46" ht="12">
      <c r="A7" s="17" t="s">
        <v>48</v>
      </c>
      <c r="B7" s="39">
        <v>4.354432748286092</v>
      </c>
      <c r="C7" s="39">
        <v>5.087339992606319</v>
      </c>
      <c r="D7" s="39"/>
      <c r="E7" s="39">
        <v>4.414164729812117</v>
      </c>
      <c r="F7" s="39">
        <v>0</v>
      </c>
      <c r="G7" s="39">
        <v>0</v>
      </c>
      <c r="H7" s="39">
        <v>0.48600966066318824</v>
      </c>
      <c r="I7" s="39">
        <v>4.323326691121543</v>
      </c>
      <c r="J7" s="39">
        <v>8.288177084541882</v>
      </c>
      <c r="K7" s="39">
        <v>8.570140146417424</v>
      </c>
      <c r="L7" s="39">
        <v>0</v>
      </c>
      <c r="M7" s="39">
        <v>0</v>
      </c>
      <c r="N7" s="39">
        <v>2.7873667672234888</v>
      </c>
      <c r="O7" s="39">
        <v>2.4919020960626552</v>
      </c>
      <c r="P7" s="39">
        <v>8.310285702902291</v>
      </c>
      <c r="Q7" s="39">
        <v>3.5288862418106013</v>
      </c>
      <c r="R7" s="39">
        <v>4.305378346617425</v>
      </c>
      <c r="S7" s="39">
        <v>5.488334521965922</v>
      </c>
      <c r="T7" s="39">
        <v>3.385711801242585</v>
      </c>
      <c r="U7" s="39">
        <v>0.5903335038326486</v>
      </c>
      <c r="V7" s="39">
        <v>0.27099860715799673</v>
      </c>
      <c r="W7" s="39">
        <v>3.266881983888332</v>
      </c>
      <c r="X7" s="39">
        <v>4.063729700846384</v>
      </c>
      <c r="Y7" s="39">
        <v>1.795411255138802</v>
      </c>
      <c r="Z7" s="39">
        <v>6.135389505141339</v>
      </c>
      <c r="AA7" s="39">
        <v>2.0194014744076876</v>
      </c>
      <c r="AB7" s="39">
        <v>2.261904761904762</v>
      </c>
      <c r="AC7" s="39">
        <v>0</v>
      </c>
      <c r="AD7" s="39">
        <v>2.0339281944641874</v>
      </c>
      <c r="AE7" s="39">
        <v>0</v>
      </c>
      <c r="AF7" s="39"/>
      <c r="AG7" s="39">
        <v>4.100319301996651</v>
      </c>
      <c r="AH7" s="39"/>
      <c r="AI7" s="39">
        <v>0</v>
      </c>
      <c r="AJ7" s="39"/>
      <c r="AK7" s="39">
        <v>0.03809039867655029</v>
      </c>
      <c r="AL7" s="39">
        <v>0.4218747133633134</v>
      </c>
      <c r="AM7" s="39">
        <v>3.237425801284002</v>
      </c>
      <c r="AN7" s="39">
        <v>0</v>
      </c>
      <c r="AO7" s="39">
        <v>0</v>
      </c>
      <c r="AP7" s="39"/>
      <c r="AQ7" s="39">
        <v>0.14075265176733573</v>
      </c>
      <c r="AR7" s="39"/>
      <c r="AS7" s="39">
        <v>0.6690320248527819</v>
      </c>
      <c r="AT7" s="39">
        <v>0</v>
      </c>
    </row>
    <row r="8" spans="1:46" ht="12">
      <c r="A8" s="17" t="s">
        <v>53</v>
      </c>
      <c r="B8" s="40">
        <f>B9-B3-B4-B5-B6-B7</f>
        <v>0.5123805127226078</v>
      </c>
      <c r="C8" s="40">
        <f>C9-C3-C4-C5-C6-C7</f>
        <v>0.6337453233161519</v>
      </c>
      <c r="D8" s="40"/>
      <c r="E8" s="40">
        <f aca="true" t="shared" si="0" ref="E8:AI8">E9-E3-E4-E5-E6-E7</f>
        <v>0</v>
      </c>
      <c r="F8" s="40">
        <f t="shared" si="0"/>
        <v>9.752009984209067</v>
      </c>
      <c r="G8" s="40">
        <f>G9-G3-G4-G5-G6-G7</f>
        <v>1.4210854715202004E-14</v>
      </c>
      <c r="H8" s="40">
        <f t="shared" si="0"/>
        <v>1.5154544286133387E-14</v>
      </c>
      <c r="I8" s="40">
        <f t="shared" si="0"/>
        <v>0.40009013619126765</v>
      </c>
      <c r="J8" s="40">
        <f t="shared" si="0"/>
        <v>0.037645580294432435</v>
      </c>
      <c r="K8" s="40">
        <f>K9-K3-K4-K5-K6-K7</f>
        <v>2.0035512214369735</v>
      </c>
      <c r="L8" s="40">
        <f t="shared" si="0"/>
        <v>-1.0399783278103314E-05</v>
      </c>
      <c r="M8" s="40">
        <f>M9-M3-M4-M5-M6-M7</f>
        <v>-2.220446049250313E-15</v>
      </c>
      <c r="N8" s="40">
        <f t="shared" si="0"/>
        <v>0.1389745432605478</v>
      </c>
      <c r="O8" s="40">
        <f>O9-O3-O4-O5-O6-O7</f>
        <v>0.37029158086893776</v>
      </c>
      <c r="P8" s="40">
        <f t="shared" si="0"/>
        <v>0.13387954490116982</v>
      </c>
      <c r="Q8" s="40">
        <f t="shared" si="0"/>
        <v>0.1290450665078393</v>
      </c>
      <c r="R8" s="40">
        <f aca="true" t="shared" si="1" ref="R8:X8">R9-R3-R4-R5-R6-R7</f>
        <v>0.029212846459665265</v>
      </c>
      <c r="S8" s="40">
        <f t="shared" si="1"/>
        <v>-2.681788669356422E-06</v>
      </c>
      <c r="T8" s="40">
        <f t="shared" si="1"/>
        <v>0.0001405925780355588</v>
      </c>
      <c r="U8" s="40">
        <f t="shared" si="1"/>
        <v>0.6118904201227081</v>
      </c>
      <c r="V8" s="40">
        <f t="shared" si="1"/>
        <v>-1.2212453270876722E-15</v>
      </c>
      <c r="W8" s="40">
        <f t="shared" si="1"/>
        <v>0</v>
      </c>
      <c r="X8" s="40">
        <f t="shared" si="1"/>
        <v>0.22535999217717517</v>
      </c>
      <c r="Y8" s="40">
        <f t="shared" si="0"/>
        <v>-5.551115123125783E-15</v>
      </c>
      <c r="Z8" s="40">
        <f>Z9-Z3-Z4-Z5-Z6-Z7</f>
        <v>1.509903313490213E-14</v>
      </c>
      <c r="AA8" s="40">
        <f>AA9-AA3-AA4-AA5-AA6-AA7</f>
        <v>5.803428253356343</v>
      </c>
      <c r="AB8" s="40">
        <f>AB9-AB3-AB4-AB5-AB6-AB7</f>
        <v>0.18817204301075607</v>
      </c>
      <c r="AC8" s="40">
        <f t="shared" si="0"/>
        <v>8.523087660958103</v>
      </c>
      <c r="AD8" s="40">
        <f t="shared" si="0"/>
        <v>0.020661761592615235</v>
      </c>
      <c r="AE8" s="40">
        <f t="shared" si="0"/>
        <v>7.105427357601002E-15</v>
      </c>
      <c r="AF8" s="40"/>
      <c r="AG8" s="40">
        <f>AG9-AG3-AG4-AG5-AG6-AG7</f>
        <v>-1.293824583470382E-06</v>
      </c>
      <c r="AH8" s="40"/>
      <c r="AI8" s="40">
        <f t="shared" si="0"/>
        <v>4.440892098500626E-15</v>
      </c>
      <c r="AJ8" s="40"/>
      <c r="AK8" s="40">
        <f>AK9-AK3-AK4-AK5-AK6-AK7</f>
        <v>2.763761441926249E-14</v>
      </c>
      <c r="AL8" s="40">
        <f aca="true" t="shared" si="2" ref="AL8">AL9-AL3-AL4-AL5-AL6-AL7</f>
        <v>-6.217248937900877E-15</v>
      </c>
      <c r="AM8" s="40">
        <f>AM9-AM3-AM4-AM5-AM6-AM7</f>
        <v>3.070808981323631</v>
      </c>
      <c r="AN8" s="40">
        <f>AN9-AN3-AN4-AN5-AN6-AN7</f>
        <v>-1.7763568394002505E-15</v>
      </c>
      <c r="AO8" s="40">
        <f aca="true" t="shared" si="3" ref="AO8">AO9-AO3-AO4-AO5-AO6-AO7</f>
        <v>0</v>
      </c>
      <c r="AP8" s="40"/>
      <c r="AQ8" s="40">
        <f aca="true" t="shared" si="4" ref="AQ8:AS8">AQ9-AQ3-AQ4-AQ5-AQ6-AQ7</f>
        <v>2.967071033310731E-14</v>
      </c>
      <c r="AR8" s="40"/>
      <c r="AS8" s="40">
        <f t="shared" si="4"/>
        <v>0</v>
      </c>
      <c r="AT8" s="40">
        <f aca="true" t="shared" si="5" ref="AT8">AT9-AT3-AT4-AT5-AT6-AT7</f>
        <v>2.808864252301646E-14</v>
      </c>
    </row>
    <row r="9" spans="2:46" ht="12">
      <c r="B9" s="21">
        <v>100</v>
      </c>
      <c r="C9" s="21">
        <v>100</v>
      </c>
      <c r="D9" s="21"/>
      <c r="E9" s="21">
        <v>100</v>
      </c>
      <c r="F9" s="21">
        <v>100</v>
      </c>
      <c r="G9" s="21">
        <v>100</v>
      </c>
      <c r="H9" s="21">
        <v>100</v>
      </c>
      <c r="I9" s="21">
        <v>100</v>
      </c>
      <c r="J9" s="21">
        <v>100</v>
      </c>
      <c r="K9" s="21">
        <v>100</v>
      </c>
      <c r="L9" s="21">
        <v>100</v>
      </c>
      <c r="M9" s="21">
        <v>100</v>
      </c>
      <c r="N9" s="21">
        <v>100</v>
      </c>
      <c r="O9" s="21">
        <v>100</v>
      </c>
      <c r="P9" s="21">
        <v>100</v>
      </c>
      <c r="Q9" s="21">
        <v>100</v>
      </c>
      <c r="R9" s="21">
        <v>100</v>
      </c>
      <c r="S9" s="21">
        <v>100</v>
      </c>
      <c r="T9" s="21">
        <v>100</v>
      </c>
      <c r="U9" s="21">
        <v>100</v>
      </c>
      <c r="V9" s="21">
        <v>100</v>
      </c>
      <c r="W9" s="21">
        <v>100</v>
      </c>
      <c r="X9" s="21">
        <v>100</v>
      </c>
      <c r="Y9" s="21">
        <v>100</v>
      </c>
      <c r="Z9" s="21">
        <v>100</v>
      </c>
      <c r="AA9" s="21">
        <v>100</v>
      </c>
      <c r="AB9" s="21">
        <v>100</v>
      </c>
      <c r="AC9" s="21">
        <v>100</v>
      </c>
      <c r="AD9" s="21">
        <v>100</v>
      </c>
      <c r="AE9" s="21">
        <v>100</v>
      </c>
      <c r="AF9" s="21"/>
      <c r="AG9" s="21">
        <v>100</v>
      </c>
      <c r="AH9" s="21"/>
      <c r="AI9" s="21">
        <v>100</v>
      </c>
      <c r="AJ9" s="21"/>
      <c r="AK9" s="21">
        <v>100</v>
      </c>
      <c r="AL9" s="21">
        <v>100</v>
      </c>
      <c r="AM9" s="21">
        <v>100</v>
      </c>
      <c r="AN9" s="21">
        <v>100</v>
      </c>
      <c r="AO9" s="21">
        <v>100</v>
      </c>
      <c r="AP9" s="21"/>
      <c r="AQ9" s="21">
        <v>100</v>
      </c>
      <c r="AR9" s="21"/>
      <c r="AS9" s="21">
        <v>100</v>
      </c>
      <c r="AT9" s="21">
        <v>100</v>
      </c>
    </row>
    <row r="10" spans="2:42" ht="12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M10" s="21"/>
      <c r="AP10" s="21"/>
    </row>
    <row r="11" ht="12"/>
    <row r="12" ht="12"/>
    <row r="13" spans="2:29" ht="15.75">
      <c r="B13" s="128" t="s">
        <v>106</v>
      </c>
      <c r="M13" s="40"/>
      <c r="R13" s="40"/>
      <c r="U13" s="40"/>
      <c r="V13" s="40"/>
      <c r="W13" s="40"/>
      <c r="X13" s="40"/>
      <c r="Y13" s="40"/>
      <c r="AA13" s="40"/>
      <c r="AC13" s="40"/>
    </row>
    <row r="14" spans="2:29" ht="12.75">
      <c r="B14" s="102" t="s">
        <v>56</v>
      </c>
      <c r="M14" s="40"/>
      <c r="R14" s="40"/>
      <c r="U14" s="40"/>
      <c r="V14" s="40"/>
      <c r="W14" s="40"/>
      <c r="X14" s="40"/>
      <c r="Y14" s="40"/>
      <c r="AA14" s="40"/>
      <c r="AC14" s="40"/>
    </row>
    <row r="15" spans="13:29" ht="12">
      <c r="M15" s="40"/>
      <c r="R15" s="40"/>
      <c r="U15" s="40"/>
      <c r="V15" s="40"/>
      <c r="W15" s="40"/>
      <c r="X15" s="40"/>
      <c r="Y15" s="40"/>
      <c r="AA15" s="40"/>
      <c r="AC15" s="40"/>
    </row>
    <row r="16" ht="12">
      <c r="B16" s="100" t="s">
        <v>101</v>
      </c>
    </row>
  </sheetData>
  <conditionalFormatting sqref="E4:AE4">
    <cfRule type="top10" priority="1" dxfId="0" rank="5"/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bassama</dc:creator>
  <cp:keywords/>
  <dc:description/>
  <cp:lastModifiedBy>Daniel Ganea</cp:lastModifiedBy>
  <cp:lastPrinted>2018-04-23T08:33:36Z</cp:lastPrinted>
  <dcterms:created xsi:type="dcterms:W3CDTF">2006-08-08T07:17:08Z</dcterms:created>
  <dcterms:modified xsi:type="dcterms:W3CDTF">2020-08-05T15:02:02Z</dcterms:modified>
  <cp:category/>
  <cp:version/>
  <cp:contentType/>
  <cp:contentStatus/>
</cp:coreProperties>
</file>