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M:\Projet\Waste\2020-2021\Packaging\"/>
    </mc:Choice>
  </mc:AlternateContent>
  <bookViews>
    <workbookView xWindow="-120" yWindow="-120" windowWidth="27870" windowHeight="16440" tabRatio="926" activeTab="6"/>
  </bookViews>
  <sheets>
    <sheet name="Figure 1" sheetId="104" r:id="rId1"/>
    <sheet name="Figure 2" sheetId="100" r:id="rId2"/>
    <sheet name="Figure 3" sheetId="101" r:id="rId3"/>
    <sheet name="Figure 4" sheetId="102" r:id="rId4"/>
    <sheet name="Figure 5" sheetId="103" r:id="rId5"/>
    <sheet name="Figure 6" sheetId="81" r:id="rId6"/>
    <sheet name="Table 1" sheetId="90" r:id="rId7"/>
    <sheet name="Figure 7" sheetId="86" r:id="rId8"/>
    <sheet name="Figure 8" sheetId="98" r:id="rId9"/>
    <sheet name="Figure 9" sheetId="97" r:id="rId10"/>
    <sheet name="Figure 10" sheetId="99" r:id="rId11"/>
    <sheet name="Figure 8 (deleted from SE)" sheetId="92" state="hidden" r:id="rId12"/>
    <sheet name="Figure 9 (deleted from SE)" sheetId="91" state="hidden" r:id="rId13"/>
    <sheet name="Table 2" sheetId="14" state="hidden" r:id="rId14"/>
    <sheet name="data recycling rates" sheetId="89" state="hidden" r:id="rId15"/>
    <sheet name="Datax" sheetId="87" state="hidden" r:id="rId16"/>
  </sheets>
  <definedNames>
    <definedName name="_xlnm._FilterDatabase" localSheetId="7" hidden="1">'Figure 7'!$B$160:$F$160</definedName>
    <definedName name="_ftn1" localSheetId="10">'Figure 10'!$B$5</definedName>
    <definedName name="_ftn1" localSheetId="8">'Figure 8'!#REF!</definedName>
    <definedName name="_ftn1" localSheetId="9">'Figure 9'!#REF!</definedName>
    <definedName name="_ftnref1" localSheetId="10">'Figure 10'!#REF!</definedName>
    <definedName name="_ftnref1" localSheetId="8">'Figure 8'!$B$4</definedName>
    <definedName name="_ftnref1" localSheetId="9">'Figure 9'!$B$4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04" l="1"/>
  <c r="Z6" i="89" l="1"/>
  <c r="K13" i="89" s="1"/>
  <c r="AA6" i="89"/>
  <c r="E14" i="89"/>
  <c r="AB6" i="89"/>
  <c r="AC6" i="89"/>
  <c r="N14" i="89" s="1"/>
  <c r="AD6" i="89"/>
  <c r="AE6" i="89"/>
  <c r="Q13" i="89"/>
  <c r="AF6" i="89"/>
  <c r="AG6" i="89"/>
  <c r="AH6" i="89"/>
  <c r="AI6" i="89"/>
  <c r="AJ6" i="89"/>
  <c r="AK6" i="89"/>
  <c r="AL6" i="89"/>
  <c r="Z7" i="89"/>
  <c r="K3" i="89" s="1"/>
  <c r="AA7" i="89"/>
  <c r="E3" i="89" s="1"/>
  <c r="AB7" i="89"/>
  <c r="AC7" i="89"/>
  <c r="AD7" i="89"/>
  <c r="AE7" i="89"/>
  <c r="Q3" i="89" s="1"/>
  <c r="AF7" i="89"/>
  <c r="AG7" i="89"/>
  <c r="AH7" i="89"/>
  <c r="AI7" i="89"/>
  <c r="AJ7" i="89"/>
  <c r="AK7" i="89"/>
  <c r="AL7" i="89"/>
  <c r="T3" i="89" s="1"/>
  <c r="Z8" i="89"/>
  <c r="K27" i="89" s="1"/>
  <c r="AA8" i="89"/>
  <c r="E4" i="89" s="1"/>
  <c r="AB8" i="89"/>
  <c r="AC8" i="89"/>
  <c r="N4" i="89" s="1"/>
  <c r="AD8" i="89"/>
  <c r="AE8" i="89"/>
  <c r="AF8" i="89"/>
  <c r="AG8" i="89"/>
  <c r="AH8" i="89"/>
  <c r="AI8" i="89"/>
  <c r="AJ8" i="89"/>
  <c r="AK8" i="89"/>
  <c r="AL8" i="89"/>
  <c r="T30" i="89" s="1"/>
  <c r="Z9" i="89"/>
  <c r="K21" i="89" s="1"/>
  <c r="AA9" i="89"/>
  <c r="E23" i="89" s="1"/>
  <c r="AB9" i="89"/>
  <c r="H23" i="89" s="1"/>
  <c r="AC9" i="89"/>
  <c r="N23" i="89" s="1"/>
  <c r="AD9" i="89"/>
  <c r="AE9" i="89"/>
  <c r="Q21" i="89" s="1"/>
  <c r="AF9" i="89"/>
  <c r="AG9" i="89"/>
  <c r="AH9" i="89"/>
  <c r="AI9" i="89"/>
  <c r="AJ9" i="89"/>
  <c r="AK9" i="89"/>
  <c r="AL9" i="89"/>
  <c r="T21" i="89" s="1"/>
  <c r="Z10" i="89"/>
  <c r="AA10" i="89"/>
  <c r="E21" i="89" s="1"/>
  <c r="AB10" i="89"/>
  <c r="H21" i="89" s="1"/>
  <c r="AC10" i="89"/>
  <c r="N21" i="89" s="1"/>
  <c r="AD10" i="89"/>
  <c r="AE10" i="89"/>
  <c r="Q19" i="89" s="1"/>
  <c r="AF10" i="89"/>
  <c r="AG10" i="89"/>
  <c r="AH10" i="89"/>
  <c r="AI10" i="89"/>
  <c r="AJ10" i="89"/>
  <c r="AK10" i="89"/>
  <c r="AL10" i="89"/>
  <c r="T19" i="89" s="1"/>
  <c r="Z11" i="89"/>
  <c r="K5" i="89" s="1"/>
  <c r="AA11" i="89"/>
  <c r="E6" i="89" s="1"/>
  <c r="AB11" i="89"/>
  <c r="H6" i="89" s="1"/>
  <c r="AC11" i="89"/>
  <c r="N6" i="89" s="1"/>
  <c r="AD11" i="89"/>
  <c r="AE11" i="89"/>
  <c r="Q5" i="89" s="1"/>
  <c r="AF11" i="89"/>
  <c r="AG11" i="89"/>
  <c r="AH11" i="89"/>
  <c r="AI11" i="89"/>
  <c r="AJ11" i="89"/>
  <c r="AK11" i="89"/>
  <c r="AL11" i="89"/>
  <c r="T5" i="89" s="1"/>
  <c r="Z12" i="89"/>
  <c r="K4" i="89" s="1"/>
  <c r="AA12" i="89"/>
  <c r="E5" i="89" s="1"/>
  <c r="AB12" i="89"/>
  <c r="H5" i="89" s="1"/>
  <c r="AC12" i="89"/>
  <c r="N5" i="89" s="1"/>
  <c r="AD12" i="89"/>
  <c r="AE12" i="89"/>
  <c r="Q4" i="89" s="1"/>
  <c r="AF12" i="89"/>
  <c r="AG12" i="89"/>
  <c r="AH12" i="89"/>
  <c r="AI12" i="89"/>
  <c r="AJ12" i="89"/>
  <c r="AK12" i="89"/>
  <c r="AL12" i="89"/>
  <c r="T4" i="89" s="1"/>
  <c r="Z13" i="89"/>
  <c r="K20" i="89" s="1"/>
  <c r="AA13" i="89"/>
  <c r="E22" i="89" s="1"/>
  <c r="AB13" i="89"/>
  <c r="H22" i="89" s="1"/>
  <c r="AC13" i="89"/>
  <c r="N22" i="89" s="1"/>
  <c r="AD13" i="89"/>
  <c r="AE13" i="89"/>
  <c r="Q20" i="89" s="1"/>
  <c r="AF13" i="89"/>
  <c r="AG13" i="89"/>
  <c r="AH13" i="89"/>
  <c r="AI13" i="89"/>
  <c r="AJ13" i="89"/>
  <c r="AK13" i="89"/>
  <c r="AL13" i="89"/>
  <c r="T20" i="89"/>
  <c r="Z14" i="89"/>
  <c r="AA14" i="89"/>
  <c r="E8" i="89" s="1"/>
  <c r="AB14" i="89"/>
  <c r="H8" i="89" s="1"/>
  <c r="AC14" i="89"/>
  <c r="N8" i="89" s="1"/>
  <c r="AD14" i="89"/>
  <c r="AE14" i="89"/>
  <c r="Q7" i="89" s="1"/>
  <c r="AF14" i="89"/>
  <c r="AG14" i="89"/>
  <c r="AH14" i="89"/>
  <c r="AI14" i="89"/>
  <c r="AJ14" i="89"/>
  <c r="AK14" i="89"/>
  <c r="AL14" i="89"/>
  <c r="T7" i="89" s="1"/>
  <c r="Z15" i="89"/>
  <c r="K8" i="89" s="1"/>
  <c r="AA15" i="89"/>
  <c r="AB15" i="89"/>
  <c r="H9" i="89" s="1"/>
  <c r="AC15" i="89"/>
  <c r="N9" i="89" s="1"/>
  <c r="AD15" i="89"/>
  <c r="AE15" i="89"/>
  <c r="AF15" i="89"/>
  <c r="AG15" i="89"/>
  <c r="AH15" i="89"/>
  <c r="AI15" i="89"/>
  <c r="AJ15" i="89"/>
  <c r="AK15" i="89"/>
  <c r="AL15" i="89"/>
  <c r="T8" i="89" s="1"/>
  <c r="Z16" i="89"/>
  <c r="AA16" i="89"/>
  <c r="E17" i="89" s="1"/>
  <c r="AB16" i="89"/>
  <c r="H17" i="89" s="1"/>
  <c r="AC16" i="89"/>
  <c r="AD16" i="89"/>
  <c r="AE16" i="89"/>
  <c r="Q15" i="89" s="1"/>
  <c r="AF16" i="89"/>
  <c r="AG16" i="89"/>
  <c r="AH16" i="89"/>
  <c r="AI16" i="89"/>
  <c r="AJ16" i="89"/>
  <c r="AK16" i="89"/>
  <c r="AL16" i="89"/>
  <c r="T15" i="89" s="1"/>
  <c r="Z17" i="89"/>
  <c r="K9" i="89" s="1"/>
  <c r="AA17" i="89"/>
  <c r="E10" i="89" s="1"/>
  <c r="AB17" i="89"/>
  <c r="H10" i="89" s="1"/>
  <c r="AC17" i="89"/>
  <c r="N10" i="89" s="1"/>
  <c r="AD17" i="89"/>
  <c r="AE17" i="89"/>
  <c r="Q9" i="89" s="1"/>
  <c r="AF17" i="89"/>
  <c r="AG17" i="89"/>
  <c r="AH17" i="89"/>
  <c r="AI17" i="89"/>
  <c r="AJ17" i="89"/>
  <c r="AK17" i="89"/>
  <c r="AL17" i="89"/>
  <c r="T9" i="89" s="1"/>
  <c r="Z18" i="89"/>
  <c r="K23" i="89" s="1"/>
  <c r="AA18" i="89"/>
  <c r="AB18" i="89"/>
  <c r="H25" i="89" s="1"/>
  <c r="AC18" i="89"/>
  <c r="N25" i="89" s="1"/>
  <c r="AD18" i="89"/>
  <c r="AE18" i="89"/>
  <c r="Q23" i="89" s="1"/>
  <c r="AF18" i="89"/>
  <c r="AG18" i="89"/>
  <c r="AH18" i="89"/>
  <c r="AI18" i="89"/>
  <c r="AJ18" i="89"/>
  <c r="AK18" i="89"/>
  <c r="AL18" i="89"/>
  <c r="T23" i="89" s="1"/>
  <c r="Z19" i="89"/>
  <c r="K6" i="89" s="1"/>
  <c r="AA19" i="89"/>
  <c r="E7" i="89"/>
  <c r="AB19" i="89"/>
  <c r="H7" i="89" s="1"/>
  <c r="AC19" i="89"/>
  <c r="N7" i="89" s="1"/>
  <c r="AD19" i="89"/>
  <c r="AE19" i="89"/>
  <c r="Q6" i="89" s="1"/>
  <c r="AF19" i="89"/>
  <c r="AG19" i="89"/>
  <c r="AH19" i="89"/>
  <c r="AI19" i="89"/>
  <c r="AJ19" i="89"/>
  <c r="AK19" i="89"/>
  <c r="AL19" i="89"/>
  <c r="T6" i="89" s="1"/>
  <c r="Z20" i="89"/>
  <c r="AA20" i="89"/>
  <c r="E11" i="89" s="1"/>
  <c r="AB20" i="89"/>
  <c r="AC20" i="89"/>
  <c r="N11" i="89" s="1"/>
  <c r="AD20" i="89"/>
  <c r="AE20" i="89"/>
  <c r="AF20" i="89"/>
  <c r="AG20" i="89"/>
  <c r="AH20" i="89"/>
  <c r="AI20" i="89"/>
  <c r="AJ20" i="89"/>
  <c r="AK20" i="89"/>
  <c r="AL20" i="89"/>
  <c r="T10" i="89" s="1"/>
  <c r="Z21" i="89"/>
  <c r="K35" i="89" s="1"/>
  <c r="AA21" i="89"/>
  <c r="E35" i="89" s="1"/>
  <c r="AB21" i="89"/>
  <c r="AC21" i="89"/>
  <c r="N35" i="89" s="1"/>
  <c r="AD21" i="89"/>
  <c r="AE21" i="89"/>
  <c r="Q35" i="89" s="1"/>
  <c r="AF21" i="89"/>
  <c r="AG21" i="89"/>
  <c r="AH21" i="89"/>
  <c r="AI21" i="89"/>
  <c r="AJ21" i="89"/>
  <c r="AK21" i="89"/>
  <c r="AL21" i="89"/>
  <c r="Z22" i="89"/>
  <c r="K22" i="89" s="1"/>
  <c r="AA22" i="89"/>
  <c r="E24" i="89"/>
  <c r="AB22" i="89"/>
  <c r="AC22" i="89"/>
  <c r="N24" i="89" s="1"/>
  <c r="AD22" i="89"/>
  <c r="AE22" i="89"/>
  <c r="Q22" i="89" s="1"/>
  <c r="AF22" i="89"/>
  <c r="AG22" i="89"/>
  <c r="AH22" i="89"/>
  <c r="AI22" i="89"/>
  <c r="AJ22" i="89"/>
  <c r="AK22" i="89"/>
  <c r="AL22" i="89"/>
  <c r="Z23" i="89"/>
  <c r="K11" i="89" s="1"/>
  <c r="AA23" i="89"/>
  <c r="E12" i="89" s="1"/>
  <c r="AB23" i="89"/>
  <c r="H12" i="89" s="1"/>
  <c r="AC23" i="89"/>
  <c r="N12" i="89" s="1"/>
  <c r="AD23" i="89"/>
  <c r="AE23" i="89"/>
  <c r="AF23" i="89"/>
  <c r="AG23" i="89"/>
  <c r="AH23" i="89"/>
  <c r="AI23" i="89"/>
  <c r="AJ23" i="89"/>
  <c r="AK23" i="89"/>
  <c r="AL23" i="89"/>
  <c r="T11" i="89" s="1"/>
  <c r="Z24" i="89"/>
  <c r="AA24" i="89"/>
  <c r="E33" i="89" s="1"/>
  <c r="AB24" i="89"/>
  <c r="H33" i="89" s="1"/>
  <c r="AC24" i="89"/>
  <c r="AD24" i="89"/>
  <c r="AE24" i="89"/>
  <c r="Q33" i="89" s="1"/>
  <c r="AF24" i="89"/>
  <c r="AG24" i="89"/>
  <c r="AH24" i="89"/>
  <c r="AI24" i="89"/>
  <c r="AJ24" i="89"/>
  <c r="AK24" i="89"/>
  <c r="AL24" i="89"/>
  <c r="T33" i="89" s="1"/>
  <c r="Z25" i="89"/>
  <c r="K28" i="89" s="1"/>
  <c r="AA25" i="89"/>
  <c r="E29" i="89" s="1"/>
  <c r="AB25" i="89"/>
  <c r="H29" i="89" s="1"/>
  <c r="AC25" i="89"/>
  <c r="AD25" i="89"/>
  <c r="AE25" i="89"/>
  <c r="Q27" i="89" s="1"/>
  <c r="AF25" i="89"/>
  <c r="AG25" i="89"/>
  <c r="AH25" i="89"/>
  <c r="AI25" i="89"/>
  <c r="AJ25" i="89"/>
  <c r="AK25" i="89"/>
  <c r="AL25" i="89"/>
  <c r="T27" i="89" s="1"/>
  <c r="Z26" i="89"/>
  <c r="AA26" i="89"/>
  <c r="E13" i="89" s="1"/>
  <c r="AB26" i="89"/>
  <c r="H13" i="89" s="1"/>
  <c r="AC26" i="89"/>
  <c r="AD26" i="89"/>
  <c r="AE26" i="89"/>
  <c r="Q12" i="89" s="1"/>
  <c r="AF26" i="89"/>
  <c r="AG26" i="89"/>
  <c r="AH26" i="89"/>
  <c r="AI26" i="89"/>
  <c r="AJ26" i="89"/>
  <c r="AK26" i="89"/>
  <c r="AL26" i="89"/>
  <c r="T12" i="89" s="1"/>
  <c r="Z27" i="89"/>
  <c r="K36" i="89" s="1"/>
  <c r="AA27" i="89"/>
  <c r="E36" i="89" s="1"/>
  <c r="AB27" i="89"/>
  <c r="H36" i="89" s="1"/>
  <c r="AC27" i="89"/>
  <c r="AD27" i="89"/>
  <c r="AE27" i="89"/>
  <c r="AF27" i="89"/>
  <c r="AG27" i="89"/>
  <c r="AH27" i="89"/>
  <c r="AI27" i="89"/>
  <c r="AJ27" i="89"/>
  <c r="AK27" i="89"/>
  <c r="AL27" i="89"/>
  <c r="T36" i="89" s="1"/>
  <c r="Z28" i="89"/>
  <c r="K31" i="89" s="1"/>
  <c r="AA28" i="89"/>
  <c r="E31" i="89" s="1"/>
  <c r="AB28" i="89"/>
  <c r="H31" i="89" s="1"/>
  <c r="AC28" i="89"/>
  <c r="N31" i="89" s="1"/>
  <c r="AD28" i="89"/>
  <c r="AE28" i="89"/>
  <c r="Q31" i="89" s="1"/>
  <c r="AF28" i="89"/>
  <c r="AG28" i="89"/>
  <c r="AH28" i="89"/>
  <c r="AI28" i="89"/>
  <c r="AJ28" i="89"/>
  <c r="AK28" i="89"/>
  <c r="AL28" i="89"/>
  <c r="Z29" i="89"/>
  <c r="K14" i="89" s="1"/>
  <c r="AA29" i="89"/>
  <c r="E15" i="89" s="1"/>
  <c r="AB29" i="89"/>
  <c r="AC29" i="89"/>
  <c r="N15" i="89" s="1"/>
  <c r="AD29" i="89"/>
  <c r="AE29" i="89"/>
  <c r="Q14" i="89" s="1"/>
  <c r="AF29" i="89"/>
  <c r="AG29" i="89"/>
  <c r="AH29" i="89"/>
  <c r="AI29" i="89"/>
  <c r="AJ29" i="89"/>
  <c r="AK29" i="89"/>
  <c r="AL29" i="89"/>
  <c r="T14" i="89" s="1"/>
  <c r="Z30" i="89"/>
  <c r="K29" i="89" s="1"/>
  <c r="AA30" i="89"/>
  <c r="E16" i="89" s="1"/>
  <c r="AB30" i="89"/>
  <c r="H16" i="89" s="1"/>
  <c r="AC30" i="89"/>
  <c r="N16" i="89" s="1"/>
  <c r="AD30" i="89"/>
  <c r="AE30" i="89"/>
  <c r="Q28" i="89" s="1"/>
  <c r="AF30" i="89"/>
  <c r="AG30" i="89"/>
  <c r="AH30" i="89"/>
  <c r="AI30" i="89"/>
  <c r="AJ30" i="89"/>
  <c r="AK30" i="89"/>
  <c r="AL30" i="89"/>
  <c r="T28" i="89" s="1"/>
  <c r="Z31" i="89"/>
  <c r="K16" i="89" s="1"/>
  <c r="AA31" i="89"/>
  <c r="E18" i="89" s="1"/>
  <c r="AB31" i="89"/>
  <c r="H18" i="89" s="1"/>
  <c r="AC31" i="89"/>
  <c r="N18" i="89" s="1"/>
  <c r="AD31" i="89"/>
  <c r="AE31" i="89"/>
  <c r="AF31" i="89"/>
  <c r="AG31" i="89"/>
  <c r="AH31" i="89"/>
  <c r="AI31" i="89"/>
  <c r="AJ31" i="89"/>
  <c r="AK31" i="89"/>
  <c r="AL31" i="89"/>
  <c r="T16" i="89" s="1"/>
  <c r="Z32" i="89"/>
  <c r="K24" i="89" s="1"/>
  <c r="AA32" i="89"/>
  <c r="E26" i="89" s="1"/>
  <c r="AB32" i="89"/>
  <c r="H26" i="89" s="1"/>
  <c r="AC32" i="89"/>
  <c r="N26" i="89" s="1"/>
  <c r="AD32" i="89"/>
  <c r="AE32" i="89"/>
  <c r="Q24" i="89" s="1"/>
  <c r="AF32" i="89"/>
  <c r="AG32" i="89"/>
  <c r="AH32" i="89"/>
  <c r="AI32" i="89"/>
  <c r="AJ32" i="89"/>
  <c r="AK32" i="89"/>
  <c r="AL32" i="89"/>
  <c r="T24" i="89" s="1"/>
  <c r="Z33" i="89"/>
  <c r="K25" i="89" s="1"/>
  <c r="AA33" i="89"/>
  <c r="E27" i="89" s="1"/>
  <c r="AB33" i="89"/>
  <c r="AC33" i="89"/>
  <c r="AD33" i="89"/>
  <c r="AE33" i="89"/>
  <c r="Q25" i="89" s="1"/>
  <c r="AF33" i="89"/>
  <c r="AG33" i="89"/>
  <c r="AH33" i="89"/>
  <c r="AI33" i="89"/>
  <c r="AJ33" i="89"/>
  <c r="AK33" i="89"/>
  <c r="AL33" i="89"/>
  <c r="T25" i="89" s="1"/>
  <c r="Z34" i="89"/>
  <c r="AA34" i="89"/>
  <c r="E19" i="89" s="1"/>
  <c r="AB34" i="89"/>
  <c r="AC34" i="89"/>
  <c r="N19" i="89" s="1"/>
  <c r="AD34" i="89"/>
  <c r="AE34" i="89"/>
  <c r="Q17" i="89" s="1"/>
  <c r="AF34" i="89"/>
  <c r="AG34" i="89"/>
  <c r="AH34" i="89"/>
  <c r="AI34" i="89"/>
  <c r="AJ34" i="89"/>
  <c r="AK34" i="89"/>
  <c r="AL34" i="89"/>
  <c r="T17" i="89" s="1"/>
  <c r="Y7" i="89"/>
  <c r="Y8" i="89"/>
  <c r="B27" i="89" s="1"/>
  <c r="Y9" i="89"/>
  <c r="B21" i="89" s="1"/>
  <c r="Y10" i="89"/>
  <c r="B19" i="89" s="1"/>
  <c r="Y11" i="89"/>
  <c r="B5" i="89" s="1"/>
  <c r="Y12" i="89"/>
  <c r="B4" i="89" s="1"/>
  <c r="Y13" i="89"/>
  <c r="B20" i="89" s="1"/>
  <c r="Y14" i="89"/>
  <c r="B7" i="89" s="1"/>
  <c r="Y15" i="89"/>
  <c r="Y16" i="89"/>
  <c r="B15" i="89" s="1"/>
  <c r="Y17" i="89"/>
  <c r="B9" i="89"/>
  <c r="Y18" i="89"/>
  <c r="B23" i="89" s="1"/>
  <c r="Y19" i="89"/>
  <c r="B6" i="89" s="1"/>
  <c r="Y20" i="89"/>
  <c r="Y21" i="89"/>
  <c r="B35" i="89" s="1"/>
  <c r="Y22" i="89"/>
  <c r="B22" i="89" s="1"/>
  <c r="Y23" i="89"/>
  <c r="Y24" i="89"/>
  <c r="B33" i="89" s="1"/>
  <c r="Y25" i="89"/>
  <c r="B28" i="89" s="1"/>
  <c r="Y26" i="89"/>
  <c r="B12" i="89" s="1"/>
  <c r="Y27" i="89"/>
  <c r="B36" i="89" s="1"/>
  <c r="Y28" i="89"/>
  <c r="Y29" i="89"/>
  <c r="B14" i="89" s="1"/>
  <c r="Y30" i="89"/>
  <c r="B29" i="89" s="1"/>
  <c r="Y31" i="89"/>
  <c r="Y32" i="89"/>
  <c r="B24" i="89" s="1"/>
  <c r="Y33" i="89"/>
  <c r="B25" i="89" s="1"/>
  <c r="Y34" i="89"/>
  <c r="B17" i="89" s="1"/>
  <c r="Y6" i="89"/>
  <c r="T13" i="89"/>
  <c r="T18" i="89"/>
  <c r="T22" i="89"/>
  <c r="T26" i="89"/>
  <c r="T29" i="89"/>
  <c r="T31" i="89"/>
  <c r="T32" i="89"/>
  <c r="T34" i="89"/>
  <c r="T35" i="89"/>
  <c r="Q8" i="89"/>
  <c r="Q10" i="89"/>
  <c r="Q11" i="89"/>
  <c r="Q16" i="89"/>
  <c r="Q18" i="89"/>
  <c r="Q26" i="89"/>
  <c r="Q29" i="89"/>
  <c r="Q30" i="89"/>
  <c r="Q32" i="89"/>
  <c r="Q34" i="89"/>
  <c r="Q36" i="89"/>
  <c r="N13" i="89"/>
  <c r="N17" i="89"/>
  <c r="N20" i="89"/>
  <c r="N27" i="89"/>
  <c r="N28" i="89"/>
  <c r="N29" i="89"/>
  <c r="N30" i="89"/>
  <c r="N32" i="89"/>
  <c r="N33" i="89"/>
  <c r="N34" i="89"/>
  <c r="N36" i="89"/>
  <c r="K7" i="89"/>
  <c r="K10" i="89"/>
  <c r="K12" i="89"/>
  <c r="K15" i="89"/>
  <c r="K17" i="89"/>
  <c r="K18" i="89"/>
  <c r="K19" i="89"/>
  <c r="K26" i="89"/>
  <c r="K30" i="89"/>
  <c r="K32" i="89"/>
  <c r="K33" i="89"/>
  <c r="K34" i="89"/>
  <c r="H4" i="89"/>
  <c r="H11" i="89"/>
  <c r="H14" i="89"/>
  <c r="H15" i="89"/>
  <c r="H19" i="89"/>
  <c r="H20" i="89"/>
  <c r="H24" i="89"/>
  <c r="H27" i="89"/>
  <c r="H28" i="89"/>
  <c r="H30" i="89"/>
  <c r="H32" i="89"/>
  <c r="H34" i="89"/>
  <c r="H35" i="89"/>
  <c r="N3" i="89"/>
  <c r="H3" i="89"/>
  <c r="Y36" i="89"/>
  <c r="Z36" i="89" s="1"/>
  <c r="AA36" i="89" s="1"/>
  <c r="AB36" i="89" s="1"/>
  <c r="AC36" i="89" s="1"/>
  <c r="AD36" i="89" s="1"/>
  <c r="AE36" i="89" s="1"/>
  <c r="AF36" i="89" s="1"/>
  <c r="AG36" i="89" s="1"/>
  <c r="AH36" i="89" s="1"/>
  <c r="AI36" i="89" s="1"/>
  <c r="AJ36" i="89" s="1"/>
  <c r="AK36" i="89" s="1"/>
  <c r="AL36" i="89" s="1"/>
  <c r="E9" i="89"/>
  <c r="E20" i="89"/>
  <c r="E25" i="89"/>
  <c r="E28" i="89"/>
  <c r="E30" i="89"/>
  <c r="E32" i="89"/>
  <c r="E34" i="89"/>
  <c r="B8" i="89"/>
  <c r="B10" i="89"/>
  <c r="B11" i="89"/>
  <c r="B13" i="89"/>
  <c r="B16" i="89"/>
  <c r="B18" i="89"/>
  <c r="B26" i="89"/>
  <c r="B30" i="89"/>
  <c r="B31" i="89"/>
  <c r="B32" i="89"/>
  <c r="B34" i="89"/>
  <c r="B3" i="89"/>
  <c r="N12" i="87"/>
  <c r="O12" i="87"/>
  <c r="P12" i="87"/>
  <c r="Q12" i="87"/>
  <c r="R12" i="87"/>
  <c r="R22" i="87" s="1"/>
  <c r="S12" i="87"/>
  <c r="T12" i="87"/>
  <c r="U12" i="87"/>
  <c r="V12" i="87"/>
  <c r="W12" i="87"/>
  <c r="X12" i="87"/>
  <c r="Y12" i="87"/>
  <c r="Z12" i="87"/>
  <c r="AA12" i="87"/>
  <c r="AB12" i="87"/>
  <c r="AC12" i="87"/>
  <c r="AD12" i="87"/>
  <c r="AE12" i="87"/>
  <c r="AF12" i="87"/>
  <c r="AG12" i="87"/>
  <c r="AH12" i="87"/>
  <c r="AI12" i="87"/>
  <c r="AJ12" i="87"/>
  <c r="AJ24" i="87" s="1"/>
  <c r="AK12" i="87"/>
  <c r="AK22" i="87" s="1"/>
  <c r="AL12" i="87"/>
  <c r="AM12" i="87"/>
  <c r="AN12" i="87"/>
  <c r="AO12" i="87"/>
  <c r="M12" i="87"/>
  <c r="N10" i="87"/>
  <c r="O10" i="87"/>
  <c r="P10" i="87"/>
  <c r="Q10" i="87"/>
  <c r="R10" i="87"/>
  <c r="S10" i="87"/>
  <c r="T10" i="87"/>
  <c r="U10" i="87"/>
  <c r="V10" i="87"/>
  <c r="W10" i="87"/>
  <c r="X10" i="87"/>
  <c r="Y10" i="87"/>
  <c r="Z10" i="87"/>
  <c r="AA10" i="87"/>
  <c r="AB10" i="87"/>
  <c r="AC10" i="87"/>
  <c r="AD10" i="87"/>
  <c r="AE10" i="87"/>
  <c r="AF10" i="87"/>
  <c r="AG10" i="87"/>
  <c r="AH10" i="87"/>
  <c r="AI10" i="87"/>
  <c r="AJ10" i="87"/>
  <c r="AK10" i="87"/>
  <c r="AL10" i="87"/>
  <c r="AM10" i="87"/>
  <c r="AN10" i="87"/>
  <c r="AO10" i="87"/>
  <c r="N13" i="87"/>
  <c r="O13" i="87"/>
  <c r="P13" i="87"/>
  <c r="Q13" i="87"/>
  <c r="Q21" i="87" s="1"/>
  <c r="R13" i="87"/>
  <c r="S13" i="87"/>
  <c r="S21" i="87" s="1"/>
  <c r="T13" i="87"/>
  <c r="U13" i="87"/>
  <c r="V13" i="87"/>
  <c r="W13" i="87"/>
  <c r="X13" i="87"/>
  <c r="Y13" i="87"/>
  <c r="Y21" i="87" s="1"/>
  <c r="Z13" i="87"/>
  <c r="AA13" i="87"/>
  <c r="AA21" i="87" s="1"/>
  <c r="AB13" i="87"/>
  <c r="AC13" i="87"/>
  <c r="AD13" i="87"/>
  <c r="AE13" i="87"/>
  <c r="AF13" i="87"/>
  <c r="AF21" i="87"/>
  <c r="AG13" i="87"/>
  <c r="AH13" i="87"/>
  <c r="AI13" i="87"/>
  <c r="AI21" i="87" s="1"/>
  <c r="AJ13" i="87"/>
  <c r="AK13" i="87"/>
  <c r="AL13" i="87"/>
  <c r="AM13" i="87"/>
  <c r="AN13" i="87"/>
  <c r="AN21" i="87" s="1"/>
  <c r="AO13" i="87"/>
  <c r="N14" i="87"/>
  <c r="O14" i="87"/>
  <c r="P14" i="87"/>
  <c r="Q14" i="87"/>
  <c r="R14" i="87"/>
  <c r="S14" i="87"/>
  <c r="T14" i="87"/>
  <c r="U14" i="87"/>
  <c r="V14" i="87"/>
  <c r="W14" i="87"/>
  <c r="X14" i="87"/>
  <c r="Y14" i="87"/>
  <c r="Z14" i="87"/>
  <c r="AA14" i="87"/>
  <c r="AA22" i="87"/>
  <c r="AB14" i="87"/>
  <c r="AC14" i="87"/>
  <c r="AD14" i="87"/>
  <c r="AE14" i="87"/>
  <c r="AF14" i="87"/>
  <c r="AG14" i="87"/>
  <c r="AH14" i="87"/>
  <c r="AI14" i="87"/>
  <c r="AI22" i="87" s="1"/>
  <c r="AJ14" i="87"/>
  <c r="AL14" i="87"/>
  <c r="AM14" i="87"/>
  <c r="AN14" i="87"/>
  <c r="AO14" i="87"/>
  <c r="N15" i="87"/>
  <c r="O15" i="87"/>
  <c r="P15" i="87"/>
  <c r="Q15" i="87"/>
  <c r="R15" i="87"/>
  <c r="S15" i="87"/>
  <c r="S23" i="87" s="1"/>
  <c r="T15" i="87"/>
  <c r="U15" i="87"/>
  <c r="V15" i="87"/>
  <c r="W15" i="87"/>
  <c r="X15" i="87"/>
  <c r="X23" i="87" s="1"/>
  <c r="Y15" i="87"/>
  <c r="Z15" i="87"/>
  <c r="AA15" i="87"/>
  <c r="AA23" i="87" s="1"/>
  <c r="AB15" i="87"/>
  <c r="AC15" i="87"/>
  <c r="AD15" i="87"/>
  <c r="AE15" i="87"/>
  <c r="AF15" i="87"/>
  <c r="AG15" i="87"/>
  <c r="AH15" i="87"/>
  <c r="AI15" i="87"/>
  <c r="AI23" i="87" s="1"/>
  <c r="AJ15" i="87"/>
  <c r="AK15" i="87"/>
  <c r="AL15" i="87"/>
  <c r="AM15" i="87"/>
  <c r="AN15" i="87"/>
  <c r="AN23" i="87" s="1"/>
  <c r="AO15" i="87"/>
  <c r="N16" i="87"/>
  <c r="O16" i="87"/>
  <c r="O24" i="87" s="1"/>
  <c r="P16" i="87"/>
  <c r="Q16" i="87"/>
  <c r="R16" i="87"/>
  <c r="S16" i="87"/>
  <c r="S24" i="87"/>
  <c r="T16" i="87"/>
  <c r="U16" i="87"/>
  <c r="V16" i="87"/>
  <c r="W16" i="87"/>
  <c r="X16" i="87"/>
  <c r="X24" i="87" s="1"/>
  <c r="Y16" i="87"/>
  <c r="Y24" i="87" s="1"/>
  <c r="Z16" i="87"/>
  <c r="AA16" i="87"/>
  <c r="AA24" i="87" s="1"/>
  <c r="AB16" i="87"/>
  <c r="AC16" i="87"/>
  <c r="AD16" i="87"/>
  <c r="AE16" i="87"/>
  <c r="AE24" i="87" s="1"/>
  <c r="AF16" i="87"/>
  <c r="AF24" i="87" s="1"/>
  <c r="AG16" i="87"/>
  <c r="AH16" i="87"/>
  <c r="AI16" i="87"/>
  <c r="AI24" i="87" s="1"/>
  <c r="AK16" i="87"/>
  <c r="AL16" i="87"/>
  <c r="AM16" i="87"/>
  <c r="AM24" i="87" s="1"/>
  <c r="AN16" i="87"/>
  <c r="AN24" i="87" s="1"/>
  <c r="AO16" i="87"/>
  <c r="AO24" i="87" s="1"/>
  <c r="M16" i="87"/>
  <c r="M15" i="87"/>
  <c r="M14" i="87"/>
  <c r="M13" i="87"/>
  <c r="M10" i="87"/>
  <c r="AE21" i="87" l="1"/>
  <c r="O21" i="87"/>
  <c r="U23" i="87"/>
  <c r="U21" i="87"/>
  <c r="AE23" i="87"/>
  <c r="O23" i="87"/>
  <c r="S22" i="87"/>
  <c r="X21" i="87"/>
  <c r="P21" i="87"/>
  <c r="AE22" i="87"/>
  <c r="X22" i="87"/>
  <c r="P22" i="87"/>
  <c r="V22" i="87"/>
  <c r="M24" i="87"/>
  <c r="AM23" i="87"/>
  <c r="AG21" i="87"/>
  <c r="M22" i="87"/>
  <c r="AC24" i="87"/>
  <c r="M23" i="87"/>
  <c r="T24" i="87"/>
  <c r="AN22" i="87"/>
  <c r="Z23" i="87"/>
  <c r="Z24" i="87"/>
  <c r="AH24" i="87"/>
  <c r="AL23" i="87"/>
  <c r="AH21" i="87"/>
  <c r="AK23" i="87"/>
  <c r="Z21" i="87"/>
  <c r="N23" i="87"/>
  <c r="M21" i="87"/>
  <c r="AL24" i="87"/>
  <c r="N24" i="87"/>
  <c r="AK21" i="87"/>
  <c r="AO21" i="87"/>
  <c r="V21" i="87"/>
  <c r="AK24" i="87"/>
  <c r="AL22" i="87"/>
  <c r="O22" i="87"/>
  <c r="N21" i="87"/>
  <c r="AM21" i="87"/>
  <c r="AF22" i="87"/>
  <c r="V24" i="87"/>
  <c r="AC22" i="87"/>
  <c r="AB24" i="87"/>
  <c r="U24" i="87"/>
  <c r="AJ23" i="87"/>
  <c r="AC23" i="87"/>
  <c r="U22" i="87"/>
  <c r="T21" i="87"/>
  <c r="T23" i="87"/>
  <c r="Z22" i="87"/>
  <c r="T22" i="87"/>
  <c r="W21" i="87"/>
  <c r="AD24" i="87"/>
  <c r="AD23" i="87"/>
  <c r="Y23" i="87"/>
  <c r="AM22" i="87"/>
  <c r="AH22" i="87"/>
  <c r="AD22" i="87"/>
  <c r="Y22" i="87"/>
  <c r="W22" i="87"/>
  <c r="AB21" i="87"/>
  <c r="R24" i="87"/>
  <c r="P24" i="87"/>
  <c r="AH23" i="87"/>
  <c r="AF23" i="87"/>
  <c r="AB23" i="87"/>
  <c r="V23" i="87"/>
  <c r="R23" i="87"/>
  <c r="P23" i="87"/>
  <c r="AB22" i="87"/>
  <c r="N22" i="87"/>
  <c r="AD21" i="87"/>
  <c r="R21" i="87"/>
  <c r="AL21" i="87"/>
  <c r="AG23" i="87"/>
  <c r="AC21" i="87"/>
  <c r="Q23" i="87"/>
  <c r="W23" i="87"/>
  <c r="AO22" i="87"/>
  <c r="W24" i="87"/>
  <c r="Q24" i="87"/>
  <c r="AO23" i="87"/>
  <c r="AJ22" i="87"/>
  <c r="AG22" i="87"/>
  <c r="Q22" i="87"/>
  <c r="AJ21" i="87"/>
  <c r="AG24" i="87"/>
</calcChain>
</file>

<file path=xl/sharedStrings.xml><?xml version="1.0" encoding="utf-8"?>
<sst xmlns="http://schemas.openxmlformats.org/spreadsheetml/2006/main" count="1108" uniqueCount="242">
  <si>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</si>
  <si>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</si>
  <si>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</si>
  <si>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</si>
  <si>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</si>
  <si>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</si>
  <si>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</si>
  <si>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</si>
  <si>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</si>
  <si>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</si>
  <si>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</si>
  <si>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</si>
  <si>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</si>
  <si>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</si>
  <si>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</si>
  <si>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</si>
  <si>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</si>
  <si>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</si>
  <si>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</si>
  <si>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</si>
  <si>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</si>
  <si>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</si>
  <si>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</si>
  <si>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</si>
  <si>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</si>
  <si>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</si>
  <si>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</si>
  <si>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NO</t>
  </si>
  <si>
    <t>LI</t>
  </si>
  <si>
    <t>Glass</t>
  </si>
  <si>
    <t>Recovery</t>
  </si>
  <si>
    <t>Recycling</t>
  </si>
  <si>
    <t>Latvia</t>
  </si>
  <si>
    <t>Poland</t>
  </si>
  <si>
    <t>Malta</t>
  </si>
  <si>
    <t>Bulgaria</t>
  </si>
  <si>
    <t>Romania</t>
  </si>
  <si>
    <t>(%)</t>
  </si>
  <si>
    <t>http://eur-lex.europa.eu/LexUriServ/LexUriServ.do?uri=CELEX:31994L0062:EN:NOT</t>
  </si>
  <si>
    <t>Recycling rate</t>
  </si>
  <si>
    <t>Recovery rate</t>
  </si>
  <si>
    <t>:</t>
  </si>
  <si>
    <t>Liechtenstein</t>
  </si>
  <si>
    <t>Portugal</t>
  </si>
  <si>
    <t>2010</t>
  </si>
  <si>
    <t>GEO/TIME</t>
  </si>
  <si>
    <t>WASTE</t>
  </si>
  <si>
    <t>UNIT</t>
  </si>
  <si>
    <t>WST_OPER</t>
  </si>
  <si>
    <t>FLOW</t>
  </si>
  <si>
    <t>Eurostat</t>
  </si>
  <si>
    <t>not available</t>
  </si>
  <si>
    <t>European Union (27 countries)</t>
  </si>
  <si>
    <t>Other packaging</t>
  </si>
  <si>
    <t>Glass packaging</t>
  </si>
  <si>
    <t>Metallic packaging</t>
  </si>
  <si>
    <t>Wooden packaging</t>
  </si>
  <si>
    <t>Plastic packaging</t>
  </si>
  <si>
    <t>Paper and cardboard packaging</t>
  </si>
  <si>
    <t>Packaging</t>
  </si>
  <si>
    <t>Tonnes</t>
  </si>
  <si>
    <t>Waste generated</t>
  </si>
  <si>
    <t>Domestic</t>
  </si>
  <si>
    <t>Extracted on</t>
  </si>
  <si>
    <t>Last update</t>
  </si>
  <si>
    <t>Packaging waste [env_waspac]</t>
  </si>
  <si>
    <t>Norway</t>
  </si>
  <si>
    <t>United Kingdom</t>
  </si>
  <si>
    <t>Sweden</t>
  </si>
  <si>
    <t>Finland</t>
  </si>
  <si>
    <t>Slovakia</t>
  </si>
  <si>
    <t>Slovenia</t>
  </si>
  <si>
    <t>Austria</t>
  </si>
  <si>
    <t>Netherlands</t>
  </si>
  <si>
    <t>Hungary</t>
  </si>
  <si>
    <t>Luxembourg</t>
  </si>
  <si>
    <t>Lithuania</t>
  </si>
  <si>
    <t>Cyprus</t>
  </si>
  <si>
    <t>Italy</t>
  </si>
  <si>
    <t>France</t>
  </si>
  <si>
    <t>Spain</t>
  </si>
  <si>
    <t>Greece</t>
  </si>
  <si>
    <t>Ireland</t>
  </si>
  <si>
    <t>Estonia</t>
  </si>
  <si>
    <t>Denmark</t>
  </si>
  <si>
    <t>Czech Republic</t>
  </si>
  <si>
    <t>Belgium</t>
  </si>
  <si>
    <t>European Union (15 countries)</t>
  </si>
  <si>
    <t>Special value:</t>
  </si>
  <si>
    <t>Germany (until 1990 former territory of the FRG)</t>
  </si>
  <si>
    <t>Incineration with energy recovery at waste incinerators</t>
  </si>
  <si>
    <t>Recovery other than energy recovery</t>
  </si>
  <si>
    <t>Incineration / energy recovery (R1)</t>
  </si>
  <si>
    <t>Source of data</t>
  </si>
  <si>
    <t>Energy recovery</t>
  </si>
  <si>
    <t>Other recovery</t>
  </si>
  <si>
    <t>Incineration with energy recovery</t>
  </si>
  <si>
    <t>waste code</t>
  </si>
  <si>
    <t>Recyc, glass</t>
  </si>
  <si>
    <t>Recyc, paper</t>
  </si>
  <si>
    <t>Recyc Metal</t>
  </si>
  <si>
    <t>Recyc Plastics</t>
  </si>
  <si>
    <t>recyc wood</t>
  </si>
  <si>
    <t>recyc all pack</t>
  </si>
  <si>
    <t>recov all</t>
  </si>
  <si>
    <t>Fig 9</t>
  </si>
  <si>
    <t>Fig 11</t>
  </si>
  <si>
    <t>Fig 13</t>
  </si>
  <si>
    <t>fig 15</t>
  </si>
  <si>
    <t>fig 17</t>
  </si>
  <si>
    <t>fig 19</t>
  </si>
  <si>
    <t>fig 20</t>
  </si>
  <si>
    <t>Germany</t>
  </si>
  <si>
    <t>Iceland</t>
  </si>
  <si>
    <t>GEO</t>
  </si>
  <si>
    <t>European Union (28 countries)</t>
  </si>
  <si>
    <t>2012</t>
  </si>
  <si>
    <t>STK_FLOW</t>
  </si>
  <si>
    <t>Croatia</t>
  </si>
  <si>
    <t>EU-28</t>
  </si>
  <si>
    <t>Tonne</t>
  </si>
  <si>
    <t>(million tonnes)</t>
  </si>
  <si>
    <r>
      <t xml:space="preserve">Recycling and recovery rates </t>
    </r>
    <r>
      <rPr>
        <b/>
        <sz val="9"/>
        <color indexed="10"/>
        <rFont val="Arial"/>
        <family val="2"/>
      </rPr>
      <t>2011</t>
    </r>
  </si>
  <si>
    <r>
      <t>Source:</t>
    </r>
    <r>
      <rPr>
        <sz val="9"/>
        <rFont val="Arial"/>
        <family val="2"/>
      </rPr>
      <t xml:space="preserve"> Council Directive 94/62/EC</t>
    </r>
  </si>
  <si>
    <t>Article in 'Packaging Directive'</t>
  </si>
  <si>
    <t>Table 2: First and second stage targets and the years in which they must be achieved (¹)(²)</t>
  </si>
  <si>
    <t>(¹) The target dates in the table always refer to the end of the year.</t>
  </si>
  <si>
    <t>First stage (2001)</t>
  </si>
  <si>
    <t>Bookmark</t>
  </si>
  <si>
    <t>2013</t>
  </si>
  <si>
    <t>Metal</t>
  </si>
  <si>
    <t>Percentage</t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</si>
  <si>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code: env_waspac)</t>
    </r>
  </si>
  <si>
    <t>Romania (¹)</t>
  </si>
  <si>
    <t>Iceland (¹)</t>
  </si>
  <si>
    <t>(¹) 2012 data.</t>
  </si>
  <si>
    <t>Figure 8: Recovery rate of packaging waste, 2013</t>
  </si>
  <si>
    <t>29.02.16</t>
  </si>
  <si>
    <t>10.05.16</t>
  </si>
  <si>
    <t>http://appsso.eurostat.ec.europa.eu/nui/show.do?query=BOOKMARK_DS-056956_QID_-13FA5E41_UID_-3F171EB0&amp;layout=WST_OPER,L,X,0;TIME,C,X,1;GEO,L,Y,0;WASTE,L,Z,0;STK_FLOW,L,Z,1;UNIT,L,Z,2;INDICATORS,C,Z,3;&amp;zSelection=DS-056956INDICATORS,OBS_FLAG;DS-056956UNIT,PC;DS-056956WASTE,W1501;DS-056956STK_FLOW,DOM;&amp;rankName1=STK-FLOW_1_2_-1_2&amp;rankName2=UNIT_1_2_-1_2&amp;rankName3=WASTE_1_2_-1_2&amp;rankName4=INDICATORS_1_2_-1_2&amp;rankName5=WST-OPER_1_2_0_0&amp;rankName6=TIME_1_0_1_0&amp;rankName7=GEO_1_2_0_1&amp;rStp=&amp;cStp=&amp;rDCh=&amp;cDCh=&amp;rDM=true&amp;cDM=true&amp;footnes=false&amp;empty=false&amp;wai=false&amp;time_mode=NONE&amp;time_most_recent=false&amp;lang=EN&amp;cfo=%23%23%23%2C%23%23%23.%23%23%23</t>
  </si>
  <si>
    <t>Figure 9: Recycling rate of packaging waste, 2013</t>
  </si>
  <si>
    <t>http://appsso.eurostat.ec.europa.eu/nui/show.do?query=BOOKMARK_DS-056956_QID_4D97030A_UID_-3F171EB0&amp;layout=WST_OPER,L,X,0;TIME,C,X,1;GEO,L,Y,0;WASTE,L,Z,0;STK_FLOW,L,Z,1;UNIT,L,Z,2;INDICATORS,C,Z,3;&amp;zSelection=DS-056956INDICATORS,OBS_FLAG;DS-056956UNIT,PC;DS-056956WASTE,W1501;DS-056956STK_FLOW,DOM;&amp;rankName1=STK-FLOW_1_2_-1_2&amp;rankName2=UNIT_1_2_-1_2&amp;rankName3=WASTE_1_2_-1_2&amp;rankName4=INDICATORS_1_2_-1_2&amp;rankName5=WST-OPER_1_2_0_0&amp;rankName6=TIME_1_0_1_0&amp;rankName7=GEO_1_2_0_1&amp;rStp=&amp;cStp=&amp;rDCh=&amp;cDCh=&amp;rDM=true&amp;cDM=true&amp;footnes=false&amp;empty=false&amp;wai=false&amp;time_mode=NONE&amp;time_most_recent=false&amp;lang=EN&amp;cfo=%23%23%23%2C%23%23%23.%23%23%23</t>
  </si>
  <si>
    <t>Second stage (2008)</t>
  </si>
  <si>
    <t>Recycled</t>
  </si>
  <si>
    <t>Generated</t>
  </si>
  <si>
    <t>WASTE/TIME</t>
  </si>
  <si>
    <t>Kilograms per capita</t>
  </si>
  <si>
    <t>WST_OPER/TIME</t>
  </si>
  <si>
    <t>2015</t>
  </si>
  <si>
    <t xml:space="preserve">Paper and cardboard </t>
  </si>
  <si>
    <t xml:space="preserve">Plastic </t>
  </si>
  <si>
    <t xml:space="preserve">Wooden </t>
  </si>
  <si>
    <t xml:space="preserve">Recycling </t>
  </si>
  <si>
    <t>Target: 60 %</t>
  </si>
  <si>
    <t>Target: 55%</t>
  </si>
  <si>
    <t>§6(¹)(a)
(Overall target: 50–65 %)</t>
  </si>
  <si>
    <t>§6(¹)(c)
(Plastics: 15 %)</t>
  </si>
  <si>
    <t>§6(¹)(b)
(Overall target:
60 %)</t>
  </si>
  <si>
    <t>§6(¹)(d)
(Overall target:
55–80 %)</t>
  </si>
  <si>
    <t>§6(¹)(e)(i)
(Glass:
min. 60 %)</t>
  </si>
  <si>
    <t>§6(¹)(e)(ii)
(Paper and board:
min. 60 %)</t>
  </si>
  <si>
    <t>§6(¹)(e)(iii)
(Metals:
min. 50 %)</t>
  </si>
  <si>
    <t>§6(¹)(e)(iv)
(Plastics:
min. 22.5 %)</t>
  </si>
  <si>
    <t>§6(¹)(e)(v)
(Wood:
min. 15 %)</t>
  </si>
  <si>
    <t>(²) The data for wood shall not be used for the purpose of evaluating the target of a minimum of 15 % by weight for each packaging material, as provided for in article 6(¹)(c) of Directive 94/62/EC, as amended by Directive 2004/12/EC.</t>
  </si>
  <si>
    <t>Wood</t>
  </si>
  <si>
    <t>Paper and cardboard</t>
  </si>
  <si>
    <t>Packaging waste by waste management operations and waste flow [env_waspac]</t>
  </si>
  <si>
    <t>2016</t>
  </si>
  <si>
    <t>Recovery - other</t>
  </si>
  <si>
    <t>Czechia</t>
  </si>
  <si>
    <t>Share on waste generated - ranked on recycling:</t>
  </si>
  <si>
    <t>GEO/WASTE</t>
  </si>
  <si>
    <t>TIME</t>
  </si>
  <si>
    <t>Target: 22.5 %</t>
  </si>
  <si>
    <t>2025-Target: 65%</t>
  </si>
  <si>
    <t>Ranked in descending order of recycling rate:</t>
  </si>
  <si>
    <t>2017</t>
  </si>
  <si>
    <t>2009</t>
  </si>
  <si>
    <t>2011</t>
  </si>
  <si>
    <t>2014</t>
  </si>
  <si>
    <t>Malta (¹)</t>
  </si>
  <si>
    <t>Ranked on waste generated</t>
  </si>
  <si>
    <t>Figure 1: Packaging waste generated by packaging material, EU-27, 2018</t>
  </si>
  <si>
    <t>Packaging waste by waste management operations [env_waspac]</t>
  </si>
  <si>
    <t>European Union - 27 countries (from 2020)</t>
  </si>
  <si>
    <t>2018</t>
  </si>
  <si>
    <t>Recovery - energy recovery from packaging waste</t>
  </si>
  <si>
    <t>Greece (¹)</t>
  </si>
  <si>
    <t>Netherlands (¹)</t>
  </si>
  <si>
    <t>Slovenia (¹)</t>
  </si>
  <si>
    <t xml:space="preserve">EU-27 (¹) </t>
  </si>
  <si>
    <t>EU-27 (¹)</t>
  </si>
  <si>
    <t>https://ec.europa.eu/eurostat/databrowser/bookmark/7b4a1754-d5bf-429a-80ef-4bbf1e37d3bc?lang=en</t>
  </si>
  <si>
    <t>(% share in tonnes)</t>
  </si>
  <si>
    <t xml:space="preserve"> (kg per capita) </t>
  </si>
  <si>
    <t>(kg per capita)</t>
  </si>
  <si>
    <t>Note: Countries are ranked based on 'Waste generated'.</t>
  </si>
  <si>
    <t>https://ec.europa.eu/eurostat/databrowser/bookmark/187270b4-f40a-40eb-8b46-ac0fa1984e30?lang=en</t>
  </si>
  <si>
    <t>(¹) 2017 data instead of 2018.</t>
  </si>
  <si>
    <t>(²) 2017 data instead of 2018.</t>
  </si>
  <si>
    <t>Netherlands (²)</t>
  </si>
  <si>
    <t>Malta (²)</t>
  </si>
  <si>
    <t>Slovenia (²)</t>
  </si>
  <si>
    <t>Greece (²)</t>
  </si>
  <si>
    <t>Iceland (²)</t>
  </si>
  <si>
    <t>Note: Eurostat estimates.</t>
  </si>
  <si>
    <t>(¹) Eurostat estimates.</t>
  </si>
  <si>
    <t>2008</t>
  </si>
  <si>
    <t xml:space="preserve">Glass </t>
  </si>
  <si>
    <t>Wooden</t>
  </si>
  <si>
    <t>Other</t>
  </si>
  <si>
    <t>Figure 2: Packaging waste generated by packaging material, EU-27, 2008–2018</t>
  </si>
  <si>
    <t>Figure 3: Packaging waste generated by packaging material, EU-27, 2008–2018</t>
  </si>
  <si>
    <t>Figure 4: Packaging waste generated, recovered and recycled, EU-27, 2008-2018</t>
  </si>
  <si>
    <t>https://ec.europa.eu/eurostat/databrowser/bookmark/f4ab9838-2a7e-4eae-8992-c62633b93254?lang=en</t>
  </si>
  <si>
    <t>Note: Countries are ranked based on the share of 'Recycling'.</t>
  </si>
  <si>
    <t>Note: Eurostat estimates between 2008 and 2011 as well as 2018.</t>
  </si>
  <si>
    <t>Note: Eurostat estimates between 2008 and 2011 as well as 2018. The y-axis is cut.</t>
  </si>
  <si>
    <t>Recycling rates of packaging waste for monitoring compliance with policy targets, by type of packaging [env_waspacr]</t>
  </si>
  <si>
    <r>
      <t>Source:</t>
    </r>
    <r>
      <rPr>
        <sz val="9"/>
        <rFont val="Arial"/>
        <family val="2"/>
      </rPr>
      <t xml:space="preserve"> Eurostat (online data code: env_waspac)</t>
    </r>
  </si>
  <si>
    <r>
      <t>Source:</t>
    </r>
    <r>
      <rPr>
        <sz val="9"/>
        <rFont val="Arial"/>
        <family val="2"/>
      </rPr>
      <t xml:space="preserve"> Eurostat (online data codes: env_waspac and env_waspacr)</t>
    </r>
  </si>
  <si>
    <t>Source: Eurostat (online data codes: env_waspac and env_waspacr)</t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</si>
  <si>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code: env_waspacr)</t>
    </r>
  </si>
  <si>
    <t>Figure 5: Recycling and recovery rates of packaging waste, EU-27, 2008–2018</t>
  </si>
  <si>
    <t>Figure 6: Packaging waste generated and recycled, 2018</t>
  </si>
  <si>
    <t>Table 1: Recovery and recycling rate of packaging waste, 2018</t>
  </si>
  <si>
    <t>Figure 7: Recovery of packaging waste, 2018</t>
  </si>
  <si>
    <t>Figure 8: Recycling rate of packaging waste, 2018</t>
  </si>
  <si>
    <t>Figure 9: Recycling rate of plastic packaging waste, 2018</t>
  </si>
  <si>
    <t>Figure 10: Recovery rate of packaging waste, 2018</t>
  </si>
  <si>
    <t>Bookmarks</t>
  </si>
  <si>
    <t>https://ec.europa.eu/eurostat/databrowser/bookmark/80d4ac32-6e35-4926-a995-1c1e363bb2f4?lang=en</t>
  </si>
  <si>
    <t>https://ec.europa.eu/eurostat/databrowser/bookmark/ba95ce8b-5115-4b72-838c-d3e0fb1c98fd?lang=en</t>
  </si>
  <si>
    <t>https://ec.europa.eu/eurostat/databrowser/bookmark/789e13bc-ad21-4291-add4-4e8de98fd335?lang=en</t>
  </si>
  <si>
    <t>https://ec.europa.eu/eurostat/databrowser/bookmark/bf1e44ee-2700-4d21-b1b6-8687b1e9b2f9?lang=en</t>
  </si>
  <si>
    <t>https://ec.europa.eu/eurostat/databrowser/bookmark/8ad0c22e-843d-459b-9bb5-551f6aef94f4?lang=en</t>
  </si>
  <si>
    <t>https://ec.europa.eu/eurostat/databrowser/bookmark/49f9cd03-769d-41ea-ad31-cf2612b3dc6e?lang=en</t>
  </si>
  <si>
    <t>https://ec.europa.eu/eurostat/databrowser/bookmark/858ee24e-b114-4e61-8636-b1e0a3ec237d?lang=en</t>
  </si>
  <si>
    <t>https://ec.europa.eu/eurostat/databrowser/bookmark/1d97aadc-f99c-4d5a-a44e-fed4b5c90d7b?lang=en</t>
  </si>
  <si>
    <t>https://ec.europa.eu/eurostat/databrowser/bookmark/bf0b4820-0e75-444f-aee3-25b7fbe8ce70?lang=en</t>
  </si>
  <si>
    <t>https://ec.europa.eu/eurostat/databrowser/bookmark/990315b4-2b0d-4386-8f8b-0d5533459849?lang=en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</si>
</sst>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%"/>
    <numFmt numFmtId="166" formatCode="0.0"/>
    <numFmt numFmtId="167" formatCode="#,##0.0"/>
    <numFmt numFmtId="168" formatCode="dd\.mm\.yy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5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9"/>
      <color indexed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9"/>
      <color rgb="FFFF000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hair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22"/>
      </top>
      <bottom style="thin">
        <color indexed="64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0" borderId="0"/>
    <xf numFmtId="0" fontId="10" fillId="0" borderId="0"/>
    <xf numFmtId="0" fontId="4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14" fillId="0" borderId="0"/>
    <xf numFmtId="0" fontId="1" fillId="0" borderId="0"/>
    <xf numFmtId="0" fontId="15" fillId="0" borderId="0"/>
    <xf numFmtId="0" fontId="1" fillId="0" borderId="0"/>
    <xf numFmtId="0" fontId="5" fillId="0" borderId="0"/>
    <xf numFmtId="0" fontId="5" fillId="0" borderId="0"/>
    <xf numFmtId="0" fontId="22" fillId="0" borderId="0"/>
    <xf numFmtId="0" fontId="24" fillId="0" borderId="0"/>
    <xf numFmtId="164" fontId="25" fillId="0" borderId="0" applyFont="0" applyFill="0" applyBorder="0" applyAlignment="0" applyProtection="0"/>
    <xf numFmtId="0" fontId="26" fillId="0" borderId="0"/>
  </cellStyleXfs>
  <cellXfs count="327">
    <xf numFmtId="0" fontId="0" fillId="0" borderId="0" xfId="0"/>
    <xf numFmtId="0" fontId="9" fillId="0" borderId="0" xfId="0" applyFont="1"/>
    <xf numFmtId="0" fontId="8" fillId="0" borderId="0" xfId="0" applyFont="1" applyAlignment="1">
      <alignment horizontal="left"/>
    </xf>
    <xf numFmtId="0" fontId="8" fillId="0" borderId="0" xfId="3" applyFont="1"/>
    <xf numFmtId="0" fontId="8" fillId="0" borderId="0" xfId="0" applyFont="1"/>
    <xf numFmtId="165" fontId="8" fillId="0" borderId="0" xfId="6" applyNumberFormat="1" applyFont="1"/>
    <xf numFmtId="0" fontId="8" fillId="0" borderId="0" xfId="0" applyFont="1" applyAlignment="1">
      <alignment horizontal="center"/>
    </xf>
    <xf numFmtId="9" fontId="8" fillId="0" borderId="0" xfId="6" applyFont="1"/>
    <xf numFmtId="2" fontId="8" fillId="0" borderId="0" xfId="0" applyNumberFormat="1" applyFont="1"/>
    <xf numFmtId="0" fontId="8" fillId="5" borderId="0" xfId="0" applyFont="1" applyFill="1"/>
    <xf numFmtId="0" fontId="8" fillId="0" borderId="0" xfId="0" applyFont="1" applyAlignment="1">
      <alignment horizontal="right"/>
    </xf>
    <xf numFmtId="166" fontId="8" fillId="0" borderId="0" xfId="0" applyNumberFormat="1" applyFont="1"/>
    <xf numFmtId="165" fontId="8" fillId="0" borderId="0" xfId="6" applyNumberFormat="1" applyFont="1" applyAlignment="1">
      <alignment horizontal="left"/>
    </xf>
    <xf numFmtId="0" fontId="8" fillId="3" borderId="0" xfId="0" applyFont="1" applyFill="1" applyBorder="1"/>
    <xf numFmtId="9" fontId="8" fillId="0" borderId="0" xfId="6" applyNumberFormat="1" applyFont="1"/>
    <xf numFmtId="0" fontId="8" fillId="0" borderId="0" xfId="0" quotePrefix="1" applyFont="1" applyAlignment="1">
      <alignment horizontal="right"/>
    </xf>
    <xf numFmtId="0" fontId="12" fillId="0" borderId="0" xfId="0" applyFont="1"/>
    <xf numFmtId="0" fontId="8" fillId="0" borderId="0" xfId="0" applyFont="1" applyAlignment="1">
      <alignment wrapText="1"/>
    </xf>
    <xf numFmtId="0" fontId="9" fillId="0" borderId="0" xfId="1" applyFont="1" applyAlignment="1" applyProtection="1"/>
    <xf numFmtId="166" fontId="8" fillId="0" borderId="0" xfId="6" applyNumberFormat="1" applyFont="1"/>
    <xf numFmtId="165" fontId="8" fillId="0" borderId="0" xfId="6" applyNumberFormat="1" applyFont="1" applyAlignment="1">
      <alignment horizontal="center"/>
    </xf>
    <xf numFmtId="0" fontId="8" fillId="4" borderId="0" xfId="0" applyFont="1" applyFill="1"/>
    <xf numFmtId="0" fontId="8" fillId="0" borderId="0" xfId="8" applyNumberFormat="1" applyFont="1" applyFill="1" applyBorder="1" applyAlignment="1"/>
    <xf numFmtId="0" fontId="8" fillId="0" borderId="0" xfId="8" applyFont="1"/>
    <xf numFmtId="168" fontId="8" fillId="0" borderId="0" xfId="8" applyNumberFormat="1" applyFont="1" applyFill="1" applyBorder="1" applyAlignment="1"/>
    <xf numFmtId="0" fontId="8" fillId="2" borderId="1" xfId="8" applyNumberFormat="1" applyFont="1" applyFill="1" applyBorder="1" applyAlignment="1"/>
    <xf numFmtId="3" fontId="8" fillId="0" borderId="1" xfId="8" applyNumberFormat="1" applyFont="1" applyFill="1" applyBorder="1" applyAlignment="1"/>
    <xf numFmtId="0" fontId="8" fillId="0" borderId="1" xfId="8" applyNumberFormat="1" applyFont="1" applyFill="1" applyBorder="1" applyAlignment="1"/>
    <xf numFmtId="3" fontId="8" fillId="0" borderId="0" xfId="8" applyNumberFormat="1" applyFont="1"/>
    <xf numFmtId="0" fontId="8" fillId="0" borderId="0" xfId="0" applyFont="1" applyFill="1"/>
    <xf numFmtId="0" fontId="8" fillId="0" borderId="0" xfId="0" applyFont="1" applyBorder="1"/>
    <xf numFmtId="0" fontId="8" fillId="0" borderId="0" xfId="0" applyFont="1" applyFill="1" applyBorder="1"/>
    <xf numFmtId="0" fontId="11" fillId="0" borderId="3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left"/>
    </xf>
    <xf numFmtId="165" fontId="8" fillId="0" borderId="0" xfId="6" applyNumberFormat="1" applyFont="1" applyFill="1" applyBorder="1"/>
    <xf numFmtId="0" fontId="8" fillId="0" borderId="0" xfId="0" applyNumberFormat="1" applyFont="1" applyFill="1" applyBorder="1" applyAlignment="1"/>
    <xf numFmtId="0" fontId="12" fillId="0" borderId="0" xfId="1" applyFont="1" applyAlignment="1" applyProtection="1"/>
    <xf numFmtId="0" fontId="8" fillId="3" borderId="0" xfId="0" applyFont="1" applyFill="1"/>
    <xf numFmtId="9" fontId="8" fillId="3" borderId="0" xfId="6" applyNumberFormat="1" applyFont="1" applyFill="1"/>
    <xf numFmtId="0" fontId="11" fillId="0" borderId="0" xfId="0" applyFont="1" applyFill="1" applyBorder="1" applyAlignment="1">
      <alignment horizontal="left" vertical="center" wrapText="1" indent="1"/>
    </xf>
    <xf numFmtId="166" fontId="11" fillId="0" borderId="0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 wrapText="1"/>
    </xf>
    <xf numFmtId="0" fontId="8" fillId="0" borderId="0" xfId="3" applyNumberFormat="1" applyFont="1" applyFill="1" applyBorder="1" applyAlignment="1"/>
    <xf numFmtId="0" fontId="8" fillId="0" borderId="0" xfId="0" applyFont="1" applyFill="1" applyBorder="1" applyAlignment="1">
      <alignment horizontal="right"/>
    </xf>
    <xf numFmtId="3" fontId="8" fillId="0" borderId="0" xfId="3" applyNumberFormat="1" applyFont="1" applyFill="1" applyBorder="1" applyAlignment="1"/>
    <xf numFmtId="0" fontId="8" fillId="0" borderId="0" xfId="0" quotePrefix="1" applyFont="1" applyFill="1" applyBorder="1"/>
    <xf numFmtId="0" fontId="11" fillId="0" borderId="0" xfId="0" applyFont="1"/>
    <xf numFmtId="0" fontId="11" fillId="0" borderId="0" xfId="0" applyFont="1" applyAlignment="1">
      <alignment horizontal="left" wrapText="1"/>
    </xf>
    <xf numFmtId="0" fontId="11" fillId="3" borderId="0" xfId="0" applyFont="1" applyFill="1" applyBorder="1" applyAlignment="1">
      <alignment horizontal="left" wrapText="1"/>
    </xf>
    <xf numFmtId="0" fontId="11" fillId="0" borderId="0" xfId="0" applyFont="1" applyFill="1" applyBorder="1"/>
    <xf numFmtId="168" fontId="8" fillId="0" borderId="0" xfId="3" applyNumberFormat="1" applyFont="1" applyFill="1" applyBorder="1" applyAlignment="1"/>
    <xf numFmtId="0" fontId="8" fillId="2" borderId="1" xfId="3" applyNumberFormat="1" applyFont="1" applyFill="1" applyBorder="1" applyAlignment="1"/>
    <xf numFmtId="167" fontId="8" fillId="0" borderId="1" xfId="3" applyNumberFormat="1" applyFont="1" applyFill="1" applyBorder="1" applyAlignment="1"/>
    <xf numFmtId="166" fontId="8" fillId="5" borderId="0" xfId="0" applyNumberFormat="1" applyFont="1" applyFill="1"/>
    <xf numFmtId="167" fontId="8" fillId="5" borderId="1" xfId="3" applyNumberFormat="1" applyFont="1" applyFill="1" applyBorder="1" applyAlignment="1"/>
    <xf numFmtId="0" fontId="11" fillId="0" borderId="0" xfId="0" applyFont="1" applyAlignment="1">
      <alignment horizontal="left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left" wrapText="1"/>
    </xf>
    <xf numFmtId="0" fontId="11" fillId="7" borderId="2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wrapText="1"/>
    </xf>
    <xf numFmtId="0" fontId="11" fillId="6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166" fontId="8" fillId="0" borderId="11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166" fontId="8" fillId="0" borderId="12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center" wrapText="1"/>
    </xf>
    <xf numFmtId="166" fontId="8" fillId="0" borderId="13" xfId="0" applyNumberFormat="1" applyFont="1" applyFill="1" applyBorder="1" applyAlignment="1">
      <alignment horizontal="center" vertical="center" wrapText="1"/>
    </xf>
    <xf numFmtId="167" fontId="8" fillId="0" borderId="10" xfId="3" applyNumberFormat="1" applyFont="1" applyFill="1" applyBorder="1" applyAlignment="1"/>
    <xf numFmtId="0" fontId="8" fillId="3" borderId="0" xfId="3" applyNumberFormat="1" applyFont="1" applyFill="1" applyBorder="1" applyAlignment="1"/>
    <xf numFmtId="167" fontId="8" fillId="3" borderId="0" xfId="3" applyNumberFormat="1" applyFont="1" applyFill="1" applyBorder="1" applyAlignment="1"/>
    <xf numFmtId="0" fontId="8" fillId="2" borderId="14" xfId="3" applyNumberFormat="1" applyFont="1" applyFill="1" applyBorder="1" applyAlignment="1"/>
    <xf numFmtId="0" fontId="8" fillId="0" borderId="0" xfId="7" applyNumberFormat="1" applyFont="1" applyFill="1" applyBorder="1" applyAlignment="1"/>
    <xf numFmtId="0" fontId="8" fillId="0" borderId="0" xfId="7" applyFont="1"/>
    <xf numFmtId="168" fontId="8" fillId="0" borderId="0" xfId="7" applyNumberFormat="1" applyFont="1" applyFill="1" applyBorder="1" applyAlignment="1"/>
    <xf numFmtId="0" fontId="8" fillId="2" borderId="1" xfId="7" applyNumberFormat="1" applyFont="1" applyFill="1" applyBorder="1" applyAlignment="1"/>
    <xf numFmtId="168" fontId="8" fillId="0" borderId="0" xfId="0" applyNumberFormat="1" applyFont="1" applyFill="1" applyBorder="1" applyAlignment="1"/>
    <xf numFmtId="0" fontId="8" fillId="2" borderId="1" xfId="0" applyNumberFormat="1" applyFont="1" applyFill="1" applyBorder="1" applyAlignment="1"/>
    <xf numFmtId="0" fontId="8" fillId="3" borderId="0" xfId="0" applyNumberFormat="1" applyFont="1" applyFill="1" applyBorder="1" applyAlignment="1"/>
    <xf numFmtId="0" fontId="16" fillId="3" borderId="0" xfId="0" applyFont="1" applyFill="1" applyBorder="1"/>
    <xf numFmtId="0" fontId="16" fillId="0" borderId="0" xfId="0" applyFont="1"/>
    <xf numFmtId="0" fontId="8" fillId="0" borderId="0" xfId="10" applyFont="1"/>
    <xf numFmtId="0" fontId="8" fillId="0" borderId="0" xfId="12" applyFont="1"/>
    <xf numFmtId="0" fontId="8" fillId="3" borderId="0" xfId="10" applyFont="1" applyFill="1"/>
    <xf numFmtId="0" fontId="11" fillId="0" borderId="0" xfId="10" applyFont="1" applyFill="1" applyBorder="1"/>
    <xf numFmtId="0" fontId="8" fillId="0" borderId="0" xfId="10" applyNumberFormat="1" applyFont="1" applyFill="1" applyBorder="1" applyAlignment="1"/>
    <xf numFmtId="168" fontId="8" fillId="0" borderId="0" xfId="10" applyNumberFormat="1" applyFont="1" applyFill="1" applyBorder="1" applyAlignment="1"/>
    <xf numFmtId="0" fontId="8" fillId="0" borderId="0" xfId="14" applyNumberFormat="1" applyFont="1" applyFill="1" applyBorder="1" applyAlignment="1"/>
    <xf numFmtId="167" fontId="8" fillId="3" borderId="10" xfId="3" applyNumberFormat="1" applyFont="1" applyFill="1" applyBorder="1" applyAlignment="1"/>
    <xf numFmtId="166" fontId="8" fillId="0" borderId="0" xfId="0" applyNumberFormat="1" applyFont="1" applyFill="1" applyBorder="1"/>
    <xf numFmtId="0" fontId="8" fillId="3" borderId="0" xfId="12" applyFont="1" applyFill="1" applyBorder="1"/>
    <xf numFmtId="0" fontId="8" fillId="3" borderId="0" xfId="14" applyNumberFormat="1" applyFont="1" applyFill="1" applyBorder="1" applyAlignment="1"/>
    <xf numFmtId="0" fontId="8" fillId="3" borderId="0" xfId="14" applyFont="1" applyFill="1" applyBorder="1"/>
    <xf numFmtId="167" fontId="8" fillId="3" borderId="0" xfId="14" applyNumberFormat="1" applyFont="1" applyFill="1" applyBorder="1" applyAlignment="1"/>
    <xf numFmtId="0" fontId="8" fillId="0" borderId="0" xfId="12" applyNumberFormat="1" applyFont="1" applyFill="1" applyBorder="1" applyAlignment="1"/>
    <xf numFmtId="0" fontId="8" fillId="0" borderId="10" xfId="12" applyFont="1" applyBorder="1"/>
    <xf numFmtId="0" fontId="8" fillId="2" borderId="14" xfId="12" applyNumberFormat="1" applyFont="1" applyFill="1" applyBorder="1" applyAlignment="1"/>
    <xf numFmtId="0" fontId="11" fillId="0" borderId="0" xfId="12" applyFont="1" applyFill="1" applyBorder="1"/>
    <xf numFmtId="0" fontId="11" fillId="0" borderId="0" xfId="12" applyFont="1" applyAlignment="1">
      <alignment horizontal="left" wrapText="1"/>
    </xf>
    <xf numFmtId="0" fontId="8" fillId="3" borderId="0" xfId="12" applyFont="1" applyFill="1"/>
    <xf numFmtId="0" fontId="8" fillId="3" borderId="0" xfId="0" applyFont="1" applyFill="1" applyBorder="1" applyAlignment="1"/>
    <xf numFmtId="0" fontId="8" fillId="0" borderId="0" xfId="0" applyFont="1" applyAlignment="1"/>
    <xf numFmtId="0" fontId="1" fillId="0" borderId="0" xfId="0" applyFont="1" applyFill="1" applyAlignment="1">
      <alignment vertical="center" wrapText="1"/>
    </xf>
    <xf numFmtId="165" fontId="8" fillId="0" borderId="0" xfId="6" applyNumberFormat="1" applyFont="1" applyFill="1" applyBorder="1" applyAlignment="1">
      <alignment horizontal="right"/>
    </xf>
    <xf numFmtId="0" fontId="17" fillId="0" borderId="0" xfId="12" applyFont="1" applyAlignment="1">
      <alignment horizontal="left" vertical="center" readingOrder="1"/>
    </xf>
    <xf numFmtId="0" fontId="11" fillId="0" borderId="0" xfId="10" applyFont="1" applyAlignment="1">
      <alignment horizontal="left"/>
    </xf>
    <xf numFmtId="9" fontId="8" fillId="2" borderId="1" xfId="3" applyNumberFormat="1" applyFont="1" applyFill="1" applyBorder="1" applyAlignment="1"/>
    <xf numFmtId="0" fontId="1" fillId="2" borderId="1" xfId="0" applyNumberFormat="1" applyFont="1" applyFill="1" applyBorder="1" applyAlignment="1"/>
    <xf numFmtId="0" fontId="18" fillId="0" borderId="0" xfId="0" applyNumberFormat="1" applyFont="1" applyFill="1" applyBorder="1" applyAlignment="1"/>
    <xf numFmtId="0" fontId="18" fillId="2" borderId="1" xfId="0" applyNumberFormat="1" applyFont="1" applyFill="1" applyBorder="1" applyAlignment="1"/>
    <xf numFmtId="0" fontId="16" fillId="0" borderId="0" xfId="0" applyFont="1" applyFill="1" applyBorder="1"/>
    <xf numFmtId="0" fontId="0" fillId="0" borderId="0" xfId="0" applyFill="1"/>
    <xf numFmtId="3" fontId="18" fillId="0" borderId="0" xfId="0" applyNumberFormat="1" applyFont="1" applyFill="1" applyBorder="1" applyAlignment="1"/>
    <xf numFmtId="0" fontId="0" fillId="0" borderId="0" xfId="0" applyFill="1" applyBorder="1"/>
    <xf numFmtId="0" fontId="1" fillId="0" borderId="0" xfId="0" applyNumberFormat="1" applyFont="1" applyFill="1" applyBorder="1" applyAlignment="1"/>
    <xf numFmtId="168" fontId="1" fillId="0" borderId="0" xfId="0" applyNumberFormat="1" applyFont="1" applyFill="1" applyBorder="1" applyAlignment="1"/>
    <xf numFmtId="3" fontId="1" fillId="0" borderId="1" xfId="0" applyNumberFormat="1" applyFont="1" applyFill="1" applyBorder="1" applyAlignment="1"/>
    <xf numFmtId="0" fontId="1" fillId="3" borderId="0" xfId="0" applyNumberFormat="1" applyFont="1" applyFill="1" applyBorder="1" applyAlignment="1"/>
    <xf numFmtId="168" fontId="1" fillId="3" borderId="0" xfId="0" applyNumberFormat="1" applyFont="1" applyFill="1" applyBorder="1" applyAlignment="1"/>
    <xf numFmtId="0" fontId="0" fillId="3" borderId="0" xfId="0" applyFill="1" applyBorder="1"/>
    <xf numFmtId="3" fontId="1" fillId="3" borderId="0" xfId="0" applyNumberFormat="1" applyFont="1" applyFill="1" applyBorder="1" applyAlignment="1"/>
    <xf numFmtId="0" fontId="18" fillId="2" borderId="10" xfId="0" applyNumberFormat="1" applyFont="1" applyFill="1" applyBorder="1" applyAlignment="1"/>
    <xf numFmtId="3" fontId="1" fillId="0" borderId="0" xfId="0" applyNumberFormat="1" applyFont="1" applyFill="1" applyBorder="1" applyAlignment="1"/>
    <xf numFmtId="0" fontId="1" fillId="2" borderId="10" xfId="0" applyNumberFormat="1" applyFont="1" applyFill="1" applyBorder="1" applyAlignment="1"/>
    <xf numFmtId="167" fontId="1" fillId="0" borderId="0" xfId="0" applyNumberFormat="1" applyFont="1" applyFill="1" applyBorder="1" applyAlignment="1"/>
    <xf numFmtId="49" fontId="8" fillId="0" borderId="0" xfId="0" applyNumberFormat="1" applyFont="1" applyFill="1" applyBorder="1"/>
    <xf numFmtId="0" fontId="8" fillId="3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3" applyNumberFormat="1" applyFont="1" applyFill="1" applyBorder="1" applyAlignment="1">
      <alignment wrapText="1"/>
    </xf>
    <xf numFmtId="3" fontId="8" fillId="0" borderId="0" xfId="3" applyNumberFormat="1" applyFont="1" applyFill="1" applyBorder="1" applyAlignment="1">
      <alignment wrapText="1"/>
    </xf>
    <xf numFmtId="0" fontId="16" fillId="3" borderId="0" xfId="0" applyFont="1" applyFill="1" applyBorder="1" applyAlignment="1">
      <alignment wrapText="1"/>
    </xf>
    <xf numFmtId="0" fontId="18" fillId="3" borderId="0" xfId="0" applyNumberFormat="1" applyFont="1" applyFill="1" applyBorder="1" applyAlignment="1"/>
    <xf numFmtId="0" fontId="18" fillId="3" borderId="0" xfId="0" applyNumberFormat="1" applyFont="1" applyFill="1" applyBorder="1" applyAlignment="1">
      <alignment wrapText="1"/>
    </xf>
    <xf numFmtId="3" fontId="18" fillId="3" borderId="0" xfId="0" applyNumberFormat="1" applyFont="1" applyFill="1" applyBorder="1" applyAlignment="1"/>
    <xf numFmtId="0" fontId="11" fillId="0" borderId="0" xfId="3" applyFont="1"/>
    <xf numFmtId="0" fontId="5" fillId="0" borderId="0" xfId="7" applyFill="1"/>
    <xf numFmtId="4" fontId="16" fillId="0" borderId="0" xfId="7" applyNumberFormat="1" applyFont="1" applyFill="1" applyBorder="1" applyAlignment="1"/>
    <xf numFmtId="4" fontId="18" fillId="0" borderId="0" xfId="0" applyNumberFormat="1" applyFont="1" applyFill="1" applyBorder="1" applyAlignment="1"/>
    <xf numFmtId="167" fontId="18" fillId="0" borderId="0" xfId="0" applyNumberFormat="1" applyFont="1" applyFill="1" applyBorder="1" applyAlignment="1"/>
    <xf numFmtId="0" fontId="1" fillId="0" borderId="0" xfId="10"/>
    <xf numFmtId="0" fontId="1" fillId="0" borderId="0" xfId="10" applyNumberFormat="1" applyFont="1" applyFill="1" applyBorder="1" applyAlignment="1"/>
    <xf numFmtId="167" fontId="1" fillId="0" borderId="1" xfId="10" applyNumberFormat="1" applyFont="1" applyFill="1" applyBorder="1" applyAlignment="1"/>
    <xf numFmtId="0" fontId="1" fillId="2" borderId="1" xfId="10" applyNumberFormat="1" applyFont="1" applyFill="1" applyBorder="1" applyAlignment="1"/>
    <xf numFmtId="0" fontId="20" fillId="0" borderId="0" xfId="10" applyFont="1"/>
    <xf numFmtId="0" fontId="20" fillId="0" borderId="0" xfId="10" applyNumberFormat="1" applyFont="1" applyFill="1" applyBorder="1" applyAlignment="1"/>
    <xf numFmtId="168" fontId="1" fillId="0" borderId="0" xfId="10" applyNumberFormat="1" applyFont="1" applyFill="1" applyBorder="1" applyAlignment="1"/>
    <xf numFmtId="0" fontId="20" fillId="2" borderId="1" xfId="10" applyNumberFormat="1" applyFont="1" applyFill="1" applyBorder="1" applyAlignment="1"/>
    <xf numFmtId="0" fontId="8" fillId="0" borderId="0" xfId="10" applyFont="1" applyFill="1" applyBorder="1"/>
    <xf numFmtId="0" fontId="11" fillId="0" borderId="0" xfId="10" applyFont="1"/>
    <xf numFmtId="0" fontId="5" fillId="0" borderId="0" xfId="7"/>
    <xf numFmtId="0" fontId="1" fillId="0" borderId="0" xfId="7" applyNumberFormat="1" applyFont="1" applyFill="1" applyBorder="1" applyAlignment="1"/>
    <xf numFmtId="167" fontId="1" fillId="0" borderId="0" xfId="7" applyNumberFormat="1" applyFont="1" applyFill="1" applyBorder="1" applyAlignment="1"/>
    <xf numFmtId="3" fontId="1" fillId="0" borderId="0" xfId="7" applyNumberFormat="1" applyFont="1" applyFill="1" applyBorder="1" applyAlignment="1"/>
    <xf numFmtId="0" fontId="1" fillId="0" borderId="0" xfId="10" applyFill="1" applyBorder="1"/>
    <xf numFmtId="167" fontId="8" fillId="0" borderId="0" xfId="0" applyNumberFormat="1" applyFont="1" applyFill="1" applyBorder="1"/>
    <xf numFmtId="9" fontId="8" fillId="0" borderId="0" xfId="6" applyFont="1" applyFill="1" applyBorder="1"/>
    <xf numFmtId="0" fontId="8" fillId="0" borderId="0" xfId="10" applyFont="1" applyFill="1"/>
    <xf numFmtId="0" fontId="8" fillId="0" borderId="0" xfId="12" applyFont="1" applyFill="1"/>
    <xf numFmtId="0" fontId="8" fillId="0" borderId="0" xfId="12" applyFont="1" applyFill="1" applyBorder="1"/>
    <xf numFmtId="167" fontId="8" fillId="0" borderId="17" xfId="3" applyNumberFormat="1" applyFont="1" applyFill="1" applyBorder="1" applyAlignment="1"/>
    <xf numFmtId="0" fontId="21" fillId="2" borderId="1" xfId="15" applyNumberFormat="1" applyFont="1" applyFill="1" applyBorder="1" applyAlignment="1"/>
    <xf numFmtId="0" fontId="8" fillId="3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7" borderId="18" xfId="0" applyFont="1" applyFill="1" applyBorder="1" applyAlignment="1">
      <alignment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2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7" applyFill="1" applyBorder="1"/>
    <xf numFmtId="0" fontId="8" fillId="0" borderId="0" xfId="0" applyFont="1" applyFill="1" applyBorder="1" applyAlignment="1"/>
    <xf numFmtId="166" fontId="0" fillId="0" borderId="0" xfId="0" applyNumberFormat="1" applyFill="1"/>
    <xf numFmtId="166" fontId="0" fillId="0" borderId="0" xfId="0" applyNumberFormat="1"/>
    <xf numFmtId="166" fontId="8" fillId="3" borderId="0" xfId="0" applyNumberFormat="1" applyFont="1" applyFill="1" applyBorder="1"/>
    <xf numFmtId="166" fontId="0" fillId="0" borderId="0" xfId="0" applyNumberFormat="1" applyFill="1" applyBorder="1"/>
    <xf numFmtId="0" fontId="8" fillId="2" borderId="16" xfId="7" applyNumberFormat="1" applyFont="1" applyFill="1" applyBorder="1" applyAlignment="1"/>
    <xf numFmtId="0" fontId="1" fillId="2" borderId="16" xfId="10" applyNumberFormat="1" applyFont="1" applyFill="1" applyBorder="1" applyAlignment="1"/>
    <xf numFmtId="166" fontId="0" fillId="0" borderId="10" xfId="0" applyNumberFormat="1" applyBorder="1"/>
    <xf numFmtId="166" fontId="8" fillId="3" borderId="10" xfId="0" applyNumberFormat="1" applyFont="1" applyFill="1" applyBorder="1"/>
    <xf numFmtId="0" fontId="1" fillId="0" borderId="0" xfId="7" applyNumberFormat="1" applyFont="1" applyFill="1" applyBorder="1" applyAlignment="1"/>
    <xf numFmtId="4" fontId="1" fillId="0" borderId="1" xfId="7" applyNumberFormat="1" applyFont="1" applyFill="1" applyBorder="1" applyAlignment="1"/>
    <xf numFmtId="4" fontId="1" fillId="0" borderId="0" xfId="7" applyNumberFormat="1" applyFont="1" applyFill="1" applyBorder="1" applyAlignment="1"/>
    <xf numFmtId="0" fontId="1" fillId="2" borderId="10" xfId="10" applyNumberFormat="1" applyFont="1" applyFill="1" applyBorder="1" applyAlignment="1"/>
    <xf numFmtId="0" fontId="8" fillId="2" borderId="14" xfId="0" applyNumberFormat="1" applyFont="1" applyFill="1" applyBorder="1" applyAlignment="1"/>
    <xf numFmtId="0" fontId="1" fillId="0" borderId="0" xfId="7" applyNumberFormat="1" applyFont="1" applyFill="1" applyBorder="1" applyAlignment="1"/>
    <xf numFmtId="0" fontId="20" fillId="0" borderId="1" xfId="7" applyNumberFormat="1" applyFont="1" applyFill="1" applyBorder="1" applyAlignment="1"/>
    <xf numFmtId="166" fontId="20" fillId="0" borderId="1" xfId="7" applyNumberFormat="1" applyFont="1" applyFill="1" applyBorder="1" applyAlignment="1"/>
    <xf numFmtId="166" fontId="1" fillId="0" borderId="1" xfId="7" applyNumberFormat="1" applyFont="1" applyFill="1" applyBorder="1" applyAlignment="1"/>
    <xf numFmtId="166" fontId="21" fillId="0" borderId="1" xfId="15" applyNumberFormat="1" applyFont="1" applyFill="1" applyBorder="1" applyAlignment="1"/>
    <xf numFmtId="166" fontId="8" fillId="0" borderId="0" xfId="0" applyNumberFormat="1" applyFont="1" applyFill="1"/>
    <xf numFmtId="166" fontId="1" fillId="0" borderId="0" xfId="7" applyNumberFormat="1" applyFont="1" applyFill="1" applyBorder="1" applyAlignment="1"/>
    <xf numFmtId="0" fontId="1" fillId="0" borderId="0" xfId="7" applyNumberFormat="1" applyFont="1" applyFill="1" applyBorder="1" applyAlignment="1"/>
    <xf numFmtId="168" fontId="1" fillId="0" borderId="0" xfId="7" applyNumberFormat="1" applyFont="1" applyFill="1" applyBorder="1" applyAlignment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1" fillId="0" borderId="0" xfId="7" applyNumberFormat="1" applyFont="1" applyFill="1" applyBorder="1" applyAlignment="1"/>
    <xf numFmtId="168" fontId="1" fillId="0" borderId="0" xfId="7" applyNumberFormat="1" applyFont="1" applyFill="1" applyBorder="1" applyAlignment="1"/>
    <xf numFmtId="0" fontId="1" fillId="0" borderId="0" xfId="7" applyNumberFormat="1" applyFont="1" applyFill="1" applyBorder="1" applyAlignment="1"/>
    <xf numFmtId="168" fontId="1" fillId="0" borderId="0" xfId="7" applyNumberFormat="1" applyFont="1" applyFill="1" applyBorder="1" applyAlignment="1"/>
    <xf numFmtId="0" fontId="1" fillId="2" borderId="1" xfId="7" applyNumberFormat="1" applyFont="1" applyFill="1" applyBorder="1" applyAlignment="1"/>
    <xf numFmtId="3" fontId="1" fillId="0" borderId="1" xfId="7" applyNumberFormat="1" applyFont="1" applyFill="1" applyBorder="1" applyAlignment="1"/>
    <xf numFmtId="167" fontId="1" fillId="0" borderId="1" xfId="7" applyNumberFormat="1" applyFont="1" applyFill="1" applyBorder="1" applyAlignment="1"/>
    <xf numFmtId="0" fontId="16" fillId="0" borderId="0" xfId="12" applyFont="1" applyFill="1" applyBorder="1"/>
    <xf numFmtId="0" fontId="16" fillId="0" borderId="0" xfId="12" applyFont="1" applyFill="1"/>
    <xf numFmtId="166" fontId="16" fillId="3" borderId="0" xfId="0" applyNumberFormat="1" applyFont="1" applyFill="1" applyBorder="1"/>
    <xf numFmtId="166" fontId="20" fillId="0" borderId="0" xfId="0" applyNumberFormat="1" applyFont="1"/>
    <xf numFmtId="166" fontId="20" fillId="0" borderId="0" xfId="0" applyNumberFormat="1" applyFont="1" applyFill="1" applyBorder="1"/>
    <xf numFmtId="166" fontId="16" fillId="0" borderId="0" xfId="0" applyNumberFormat="1" applyFont="1"/>
    <xf numFmtId="3" fontId="20" fillId="0" borderId="0" xfId="0" applyNumberFormat="1" applyFont="1" applyFill="1" applyBorder="1" applyAlignment="1"/>
    <xf numFmtId="0" fontId="20" fillId="0" borderId="0" xfId="0" applyFont="1" applyFill="1"/>
    <xf numFmtId="0" fontId="20" fillId="0" borderId="0" xfId="0" applyFont="1"/>
    <xf numFmtId="0" fontId="20" fillId="0" borderId="0" xfId="0" applyFont="1" applyFill="1" applyBorder="1"/>
    <xf numFmtId="0" fontId="19" fillId="0" borderId="0" xfId="0" applyFont="1"/>
    <xf numFmtId="166" fontId="11" fillId="7" borderId="18" xfId="0" applyNumberFormat="1" applyFont="1" applyFill="1" applyBorder="1" applyAlignment="1">
      <alignment horizontal="center" vertical="center" wrapText="1"/>
    </xf>
    <xf numFmtId="2" fontId="8" fillId="0" borderId="0" xfId="17" applyNumberFormat="1" applyFont="1"/>
    <xf numFmtId="2" fontId="8" fillId="0" borderId="0" xfId="17" applyNumberFormat="1" applyFont="1" applyAlignment="1">
      <alignment horizontal="center"/>
    </xf>
    <xf numFmtId="2" fontId="0" fillId="0" borderId="0" xfId="17" applyNumberFormat="1" applyFont="1" applyFill="1" applyBorder="1"/>
    <xf numFmtId="0" fontId="25" fillId="0" borderId="0" xfId="0" applyFont="1"/>
    <xf numFmtId="168" fontId="25" fillId="0" borderId="0" xfId="0" applyNumberFormat="1" applyFont="1"/>
    <xf numFmtId="0" fontId="25" fillId="2" borderId="1" xfId="0" applyFont="1" applyFill="1" applyBorder="1"/>
    <xf numFmtId="0" fontId="8" fillId="2" borderId="20" xfId="7" applyNumberFormat="1" applyFont="1" applyFill="1" applyBorder="1" applyAlignment="1"/>
    <xf numFmtId="166" fontId="0" fillId="0" borderId="19" xfId="0" applyNumberFormat="1" applyBorder="1"/>
    <xf numFmtId="166" fontId="8" fillId="3" borderId="19" xfId="0" applyNumberFormat="1" applyFont="1" applyFill="1" applyBorder="1"/>
    <xf numFmtId="0" fontId="8" fillId="3" borderId="0" xfId="7" applyNumberFormat="1" applyFont="1" applyFill="1" applyBorder="1" applyAlignment="1"/>
    <xf numFmtId="0" fontId="29" fillId="2" borderId="1" xfId="7" applyNumberFormat="1" applyFont="1" applyFill="1" applyBorder="1" applyAlignment="1"/>
    <xf numFmtId="167" fontId="29" fillId="0" borderId="1" xfId="3" applyNumberFormat="1" applyFont="1" applyFill="1" applyBorder="1" applyAlignment="1"/>
    <xf numFmtId="0" fontId="1" fillId="0" borderId="0" xfId="0" applyFont="1"/>
    <xf numFmtId="168" fontId="1" fillId="0" borderId="0" xfId="0" applyNumberFormat="1" applyFont="1"/>
    <xf numFmtId="0" fontId="1" fillId="2" borderId="1" xfId="0" applyFont="1" applyFill="1" applyBorder="1"/>
    <xf numFmtId="4" fontId="1" fillId="0" borderId="1" xfId="0" applyNumberFormat="1" applyFont="1" applyBorder="1"/>
    <xf numFmtId="3" fontId="1" fillId="0" borderId="1" xfId="0" applyNumberFormat="1" applyFont="1" applyBorder="1"/>
    <xf numFmtId="167" fontId="1" fillId="0" borderId="1" xfId="0" applyNumberFormat="1" applyFont="1" applyBorder="1"/>
    <xf numFmtId="0" fontId="27" fillId="2" borderId="10" xfId="0" applyNumberFormat="1" applyFont="1" applyFill="1" applyBorder="1" applyAlignment="1"/>
    <xf numFmtId="4" fontId="27" fillId="0" borderId="1" xfId="7" applyNumberFormat="1" applyFont="1" applyFill="1" applyBorder="1" applyAlignment="1"/>
    <xf numFmtId="167" fontId="27" fillId="0" borderId="1" xfId="7" applyNumberFormat="1" applyFont="1" applyFill="1" applyBorder="1" applyAlignment="1"/>
    <xf numFmtId="0" fontId="1" fillId="2" borderId="1" xfId="15" applyNumberFormat="1" applyFont="1" applyFill="1" applyBorder="1" applyAlignment="1"/>
    <xf numFmtId="0" fontId="5" fillId="0" borderId="0" xfId="7"/>
    <xf numFmtId="0" fontId="1" fillId="0" borderId="0" xfId="7" applyNumberFormat="1" applyFont="1" applyFill="1" applyBorder="1" applyAlignment="1"/>
    <xf numFmtId="168" fontId="1" fillId="0" borderId="0" xfId="7" applyNumberFormat="1" applyFont="1" applyFill="1" applyBorder="1" applyAlignment="1"/>
    <xf numFmtId="0" fontId="28" fillId="2" borderId="1" xfId="15" applyNumberFormat="1" applyFont="1" applyFill="1" applyBorder="1" applyAlignment="1"/>
    <xf numFmtId="166" fontId="28" fillId="0" borderId="1" xfId="7" applyNumberFormat="1" applyFont="1" applyFill="1" applyBorder="1" applyAlignment="1"/>
    <xf numFmtId="0" fontId="1" fillId="0" borderId="0" xfId="7" applyNumberFormat="1" applyFont="1" applyFill="1" applyBorder="1" applyAlignment="1"/>
    <xf numFmtId="168" fontId="1" fillId="0" borderId="0" xfId="7" applyNumberFormat="1" applyFont="1" applyFill="1" applyBorder="1" applyAlignment="1"/>
    <xf numFmtId="167" fontId="1" fillId="0" borderId="1" xfId="7" applyNumberFormat="1" applyFont="1" applyFill="1" applyBorder="1" applyAlignment="1"/>
    <xf numFmtId="0" fontId="3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30" fillId="0" borderId="0" xfId="12" applyFont="1" applyAlignment="1">
      <alignment horizontal="left" vertical="center" readingOrder="1"/>
    </xf>
    <xf numFmtId="0" fontId="1" fillId="0" borderId="0" xfId="10" applyFont="1" applyAlignment="1">
      <alignment horizontal="left"/>
    </xf>
    <xf numFmtId="0" fontId="30" fillId="0" borderId="0" xfId="12" applyFont="1" applyAlignment="1">
      <alignment horizontal="left"/>
    </xf>
    <xf numFmtId="0" fontId="1" fillId="0" borderId="0" xfId="12" applyFont="1" applyAlignment="1">
      <alignment horizontal="left"/>
    </xf>
    <xf numFmtId="0" fontId="30" fillId="0" borderId="0" xfId="0" applyFont="1" applyAlignment="1">
      <alignment horizontal="left"/>
    </xf>
    <xf numFmtId="0" fontId="8" fillId="2" borderId="10" xfId="0" applyFont="1" applyFill="1" applyBorder="1"/>
    <xf numFmtId="0" fontId="8" fillId="2" borderId="10" xfId="7" applyFont="1" applyFill="1" applyBorder="1"/>
    <xf numFmtId="0" fontId="8" fillId="2" borderId="15" xfId="7" applyFont="1" applyFill="1" applyBorder="1"/>
    <xf numFmtId="0" fontId="8" fillId="2" borderId="1" xfId="7" applyFont="1" applyFill="1" applyBorder="1"/>
    <xf numFmtId="0" fontId="8" fillId="2" borderId="16" xfId="7" applyFont="1" applyFill="1" applyBorder="1"/>
    <xf numFmtId="0" fontId="11" fillId="0" borderId="0" xfId="7" applyFont="1"/>
    <xf numFmtId="3" fontId="8" fillId="0" borderId="0" xfId="0" applyNumberFormat="1" applyFont="1"/>
    <xf numFmtId="4" fontId="8" fillId="0" borderId="0" xfId="7" applyNumberFormat="1" applyFont="1"/>
    <xf numFmtId="0" fontId="1" fillId="0" borderId="0" xfId="12" applyAlignment="1">
      <alignment horizontal="left"/>
    </xf>
    <xf numFmtId="166" fontId="8" fillId="0" borderId="0" xfId="12" applyNumberFormat="1" applyFont="1"/>
    <xf numFmtId="166" fontId="8" fillId="0" borderId="0" xfId="12" applyNumberFormat="1" applyFont="1" applyAlignment="1">
      <alignment horizontal="center"/>
    </xf>
    <xf numFmtId="0" fontId="8" fillId="0" borderId="0" xfId="12" applyFont="1" applyAlignment="1">
      <alignment horizontal="left"/>
    </xf>
    <xf numFmtId="0" fontId="11" fillId="0" borderId="0" xfId="12" applyFont="1"/>
    <xf numFmtId="0" fontId="8" fillId="2" borderId="0" xfId="7" applyFont="1" applyFill="1"/>
    <xf numFmtId="4" fontId="8" fillId="0" borderId="1" xfId="7" applyNumberFormat="1" applyFont="1" applyBorder="1"/>
    <xf numFmtId="167" fontId="8" fillId="0" borderId="1" xfId="7" applyNumberFormat="1" applyFont="1" applyBorder="1"/>
    <xf numFmtId="4" fontId="8" fillId="0" borderId="1" xfId="12" applyNumberFormat="1" applyFont="1" applyBorder="1"/>
    <xf numFmtId="166" fontId="8" fillId="0" borderId="0" xfId="12" applyNumberFormat="1" applyFont="1" applyAlignment="1">
      <alignment horizontal="left"/>
    </xf>
    <xf numFmtId="168" fontId="8" fillId="0" borderId="0" xfId="12" applyNumberFormat="1" applyFont="1"/>
    <xf numFmtId="168" fontId="8" fillId="0" borderId="0" xfId="7" applyNumberFormat="1" applyFont="1"/>
    <xf numFmtId="0" fontId="8" fillId="2" borderId="1" xfId="12" applyFont="1" applyFill="1" applyBorder="1"/>
    <xf numFmtId="0" fontId="8" fillId="2" borderId="1" xfId="3" applyFont="1" applyFill="1" applyBorder="1"/>
    <xf numFmtId="167" fontId="8" fillId="0" borderId="1" xfId="3" applyNumberFormat="1" applyFont="1" applyBorder="1"/>
    <xf numFmtId="165" fontId="8" fillId="0" borderId="0" xfId="12" applyNumberFormat="1" applyFont="1"/>
    <xf numFmtId="4" fontId="8" fillId="0" borderId="1" xfId="3" applyNumberFormat="1" applyFont="1" applyBorder="1"/>
    <xf numFmtId="0" fontId="26" fillId="0" borderId="0" xfId="18"/>
    <xf numFmtId="0" fontId="25" fillId="0" borderId="0" xfId="18" applyNumberFormat="1" applyFont="1" applyFill="1" applyBorder="1" applyAlignment="1"/>
    <xf numFmtId="168" fontId="25" fillId="0" borderId="0" xfId="18" applyNumberFormat="1" applyFont="1" applyFill="1" applyBorder="1" applyAlignment="1"/>
    <xf numFmtId="0" fontId="25" fillId="0" borderId="0" xfId="18" applyNumberFormat="1" applyFont="1" applyFill="1" applyBorder="1" applyAlignment="1"/>
    <xf numFmtId="168" fontId="25" fillId="0" borderId="0" xfId="18" applyNumberFormat="1" applyFont="1" applyFill="1" applyBorder="1" applyAlignment="1"/>
    <xf numFmtId="0" fontId="3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18" applyNumberFormat="1" applyFont="1" applyFill="1" applyBorder="1" applyAlignment="1"/>
    <xf numFmtId="0" fontId="9" fillId="0" borderId="0" xfId="0" applyFont="1" applyAlignment="1"/>
    <xf numFmtId="2" fontId="18" fillId="3" borderId="0" xfId="0" applyNumberFormat="1" applyFont="1" applyFill="1" applyBorder="1" applyAlignment="1"/>
    <xf numFmtId="0" fontId="29" fillId="2" borderId="16" xfId="7" applyNumberFormat="1" applyFont="1" applyFill="1" applyBorder="1" applyAlignment="1"/>
    <xf numFmtId="0" fontId="8" fillId="2" borderId="0" xfId="7" applyNumberFormat="1" applyFont="1" applyFill="1" applyBorder="1" applyAlignment="1"/>
    <xf numFmtId="167" fontId="29" fillId="0" borderId="10" xfId="3" applyNumberFormat="1" applyFont="1" applyFill="1" applyBorder="1" applyAlignment="1"/>
    <xf numFmtId="166" fontId="0" fillId="0" borderId="1" xfId="0" applyNumberFormat="1" applyBorder="1"/>
    <xf numFmtId="166" fontId="0" fillId="0" borderId="0" xfId="0" applyNumberFormat="1" applyBorder="1"/>
    <xf numFmtId="166" fontId="8" fillId="3" borderId="1" xfId="0" applyNumberFormat="1" applyFont="1" applyFill="1" applyBorder="1"/>
    <xf numFmtId="0" fontId="8" fillId="0" borderId="0" xfId="0" applyFont="1" applyAlignment="1">
      <alignment horizontal="left"/>
    </xf>
    <xf numFmtId="3" fontId="8" fillId="0" borderId="10" xfId="7" applyNumberFormat="1" applyFont="1" applyBorder="1"/>
    <xf numFmtId="0" fontId="30" fillId="0" borderId="0" xfId="0" applyFont="1" applyAlignment="1">
      <alignment horizontal="left"/>
    </xf>
    <xf numFmtId="0" fontId="1" fillId="0" borderId="21" xfId="0" applyFont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1" fillId="6" borderId="6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2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0" xfId="0" quotePrefix="1" applyFont="1" applyBorder="1" applyAlignment="1">
      <alignment horizontal="left" wrapText="1"/>
    </xf>
    <xf numFmtId="0" fontId="11" fillId="0" borderId="22" xfId="0" applyFont="1" applyFill="1" applyBorder="1" applyAlignment="1">
      <alignment vertical="center" wrapText="1"/>
    </xf>
    <xf numFmtId="166" fontId="8" fillId="0" borderId="22" xfId="0" applyNumberFormat="1" applyFont="1" applyFill="1" applyBorder="1" applyAlignment="1">
      <alignment horizontal="center" vertical="center" wrapText="1"/>
    </xf>
  </cellXfs>
  <cellStyles count="19">
    <cellStyle name="Comma" xfId="17" builtinId="3"/>
    <cellStyle name="Hyperlink" xfId="1" builtinId="8"/>
    <cellStyle name="Normal" xfId="0" builtinId="0"/>
    <cellStyle name="Normal 2" xfId="2"/>
    <cellStyle name="Normal 3" xfId="3"/>
    <cellStyle name="Normal 4" xfId="4"/>
    <cellStyle name="Normal 5" xfId="15"/>
    <cellStyle name="Normal 7" xfId="5"/>
    <cellStyle name="Normal 7 2" xfId="12"/>
    <cellStyle name="Percent" xfId="6" builtinId="5"/>
    <cellStyle name="Standard 2" xfId="7"/>
    <cellStyle name="Standard 3" xfId="8"/>
    <cellStyle name="Standard 4" xfId="9"/>
    <cellStyle name="Standard 4 2" xfId="14"/>
    <cellStyle name="Standard 5" xfId="10"/>
    <cellStyle name="Standard 6" xfId="11"/>
    <cellStyle name="Standard 6 2" xfId="13"/>
    <cellStyle name="Standard 7" xfId="16"/>
    <cellStyle name="Standard 8" xf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387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Packaging waste generated by packaging material, EU-27, 2018 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9.88547059607636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23682123741571"/>
          <c:w val="0.49382716049382713"/>
          <c:h val="0.4942735298038181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32AFAF">
                  <a:lumMod val="100000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A8-4504-ACA9-D317AF6F0700}"/>
              </c:ext>
            </c:extLst>
          </c:dPt>
          <c:dPt>
            <c:idx val="1"/>
            <c:bubble3D val="0"/>
            <c:spPr>
              <a:solidFill>
                <a:srgbClr val="32AFAF">
                  <a:lumMod val="60000"/>
                  <a:lumOff val="40000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A8-4504-ACA9-D317AF6F0700}"/>
              </c:ext>
            </c:extLst>
          </c:dPt>
          <c:dPt>
            <c:idx val="2"/>
            <c:bubble3D val="0"/>
            <c:spPr>
              <a:solidFill>
                <a:srgbClr val="C84B96">
                  <a:lumMod val="100000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A8-4504-ACA9-D317AF6F0700}"/>
              </c:ext>
            </c:extLst>
          </c:dPt>
          <c:dPt>
            <c:idx val="3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A8-4504-ACA9-D317AF6F0700}"/>
              </c:ext>
            </c:extLst>
          </c:dPt>
          <c:dPt>
            <c:idx val="4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6A8-4504-ACA9-D317AF6F0700}"/>
              </c:ext>
            </c:extLst>
          </c:dPt>
          <c:dPt>
            <c:idx val="5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6A8-4504-ACA9-D317AF6F0700}"/>
              </c:ext>
            </c:extLst>
          </c:dPt>
          <c:dLbls>
            <c:dLbl>
              <c:idx val="5"/>
              <c:layout>
                <c:manualLayout>
                  <c:x val="2.7945712533575823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6A8-4504-ACA9-D317AF6F07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1'!$B$50:$B$55</c:f>
              <c:strCache>
                <c:ptCount val="6"/>
                <c:pt idx="0">
                  <c:v>Paper and cardboard </c:v>
                </c:pt>
                <c:pt idx="1">
                  <c:v>Plastic </c:v>
                </c:pt>
                <c:pt idx="2">
                  <c:v>Glass</c:v>
                </c:pt>
                <c:pt idx="3">
                  <c:v>Wood</c:v>
                </c:pt>
                <c:pt idx="4">
                  <c:v>Metal</c:v>
                </c:pt>
                <c:pt idx="5">
                  <c:v>Other</c:v>
                </c:pt>
              </c:strCache>
            </c:strRef>
          </c:cat>
          <c:val>
            <c:numRef>
              <c:f>'Figure 1'!$C$50:$C$55</c:f>
              <c:numCache>
                <c:formatCode>#,##0</c:formatCode>
                <c:ptCount val="6"/>
                <c:pt idx="0">
                  <c:v>31759668</c:v>
                </c:pt>
                <c:pt idx="1">
                  <c:v>14795620</c:v>
                </c:pt>
                <c:pt idx="2">
                  <c:v>14501466</c:v>
                </c:pt>
                <c:pt idx="3">
                  <c:v>12527544</c:v>
                </c:pt>
                <c:pt idx="4">
                  <c:v>3901055</c:v>
                </c:pt>
                <c:pt idx="5">
                  <c:v>211176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A22-4888-8917-634A5E08FA1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Packaging waste generated by packaging material, EU-27, 2008–2018 (million tonnes)</a:t>
            </a:r>
          </a:p>
        </c:rich>
      </c:tx>
      <c:layout>
        <c:manualLayout>
          <c:xMode val="edge"/>
          <c:yMode val="edge"/>
          <c:x val="5.3333333333333332E-3"/>
          <c:y val="1.0064388311045072E-2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5448836057454185"/>
          <c:w val="0.97066666666666668"/>
          <c:h val="0.64811094601287778"/>
        </c:manualLayout>
      </c:layout>
      <c:areaChart>
        <c:grouping val="stacked"/>
        <c:varyColors val="0"/>
        <c:ser>
          <c:idx val="0"/>
          <c:order val="0"/>
          <c:tx>
            <c:strRef>
              <c:f>'Figure 2'!$B$42</c:f>
              <c:strCache>
                <c:ptCount val="1"/>
                <c:pt idx="0">
                  <c:v>Paper and cardboard </c:v>
                </c:pt>
              </c:strCache>
            </c:strRef>
          </c:tx>
          <c:cat>
            <c:strRef>
              <c:f>'Figure 2'!$C$41:$M$41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'Figure 2'!$C$42:$M$42</c:f>
              <c:numCache>
                <c:formatCode>#,##0</c:formatCode>
                <c:ptCount val="11"/>
                <c:pt idx="0">
                  <c:v>27494599</c:v>
                </c:pt>
                <c:pt idx="1">
                  <c:v>26099385</c:v>
                </c:pt>
                <c:pt idx="2">
                  <c:v>27506965</c:v>
                </c:pt>
                <c:pt idx="3">
                  <c:v>28035517</c:v>
                </c:pt>
                <c:pt idx="4">
                  <c:v>27678849</c:v>
                </c:pt>
                <c:pt idx="5">
                  <c:v>28457610</c:v>
                </c:pt>
                <c:pt idx="6">
                  <c:v>29348833</c:v>
                </c:pt>
                <c:pt idx="7">
                  <c:v>30129435</c:v>
                </c:pt>
                <c:pt idx="8">
                  <c:v>30672453</c:v>
                </c:pt>
                <c:pt idx="9">
                  <c:v>31429879</c:v>
                </c:pt>
                <c:pt idx="10">
                  <c:v>31759668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C9-4BD7-872F-3A7922EDCA14}"/>
            </c:ext>
          </c:extLst>
        </c:ser>
        <c:ser>
          <c:idx val="2"/>
          <c:order val="1"/>
          <c:tx>
            <c:strRef>
              <c:f>'Figure 2'!$B$43</c:f>
              <c:strCache>
                <c:ptCount val="1"/>
                <c:pt idx="0">
                  <c:v>Plastic </c:v>
                </c:pt>
              </c:strCache>
            </c:strRef>
          </c:tx>
          <c:spPr>
            <a:ln w="25400">
              <a:noFill/>
            </a:ln>
          </c:spPr>
          <c:cat>
            <c:strRef>
              <c:f>'Figure 2'!$C$41:$M$41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'Figure 2'!$C$43:$M$43</c:f>
              <c:numCache>
                <c:formatCode>#,##0</c:formatCode>
                <c:ptCount val="11"/>
                <c:pt idx="0">
                  <c:v>12831922</c:v>
                </c:pt>
                <c:pt idx="1">
                  <c:v>12198579</c:v>
                </c:pt>
                <c:pt idx="2">
                  <c:v>12355703</c:v>
                </c:pt>
                <c:pt idx="3">
                  <c:v>12479573</c:v>
                </c:pt>
                <c:pt idx="4">
                  <c:v>12547525</c:v>
                </c:pt>
                <c:pt idx="5">
                  <c:v>12744979</c:v>
                </c:pt>
                <c:pt idx="6">
                  <c:v>13187608</c:v>
                </c:pt>
                <c:pt idx="7">
                  <c:v>13664959</c:v>
                </c:pt>
                <c:pt idx="8">
                  <c:v>14038447</c:v>
                </c:pt>
                <c:pt idx="9">
                  <c:v>14548499</c:v>
                </c:pt>
                <c:pt idx="10">
                  <c:v>14795620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C9-4BD7-872F-3A7922EDCA14}"/>
            </c:ext>
          </c:extLst>
        </c:ser>
        <c:ser>
          <c:idx val="1"/>
          <c:order val="2"/>
          <c:tx>
            <c:strRef>
              <c:f>'Figure 2'!$B$44</c:f>
              <c:strCache>
                <c:ptCount val="1"/>
                <c:pt idx="0">
                  <c:v>Glass</c:v>
                </c:pt>
              </c:strCache>
            </c:strRef>
          </c:tx>
          <c:spPr>
            <a:ln w="25400">
              <a:noFill/>
            </a:ln>
          </c:spPr>
          <c:cat>
            <c:strRef>
              <c:f>'Figure 2'!$C$41:$M$41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'Figure 2'!$C$44:$M$44</c:f>
              <c:numCache>
                <c:formatCode>#,##0</c:formatCode>
                <c:ptCount val="11"/>
                <c:pt idx="0">
                  <c:v>14126953</c:v>
                </c:pt>
                <c:pt idx="1">
                  <c:v>13372000</c:v>
                </c:pt>
                <c:pt idx="2">
                  <c:v>13223590</c:v>
                </c:pt>
                <c:pt idx="3">
                  <c:v>13474907</c:v>
                </c:pt>
                <c:pt idx="4">
                  <c:v>13332672</c:v>
                </c:pt>
                <c:pt idx="5">
                  <c:v>13280553</c:v>
                </c:pt>
                <c:pt idx="6">
                  <c:v>13339083</c:v>
                </c:pt>
                <c:pt idx="7">
                  <c:v>13474562</c:v>
                </c:pt>
                <c:pt idx="8">
                  <c:v>13856969</c:v>
                </c:pt>
                <c:pt idx="9">
                  <c:v>14060109</c:v>
                </c:pt>
                <c:pt idx="10">
                  <c:v>14501466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C9-4BD7-872F-3A7922EDCA14}"/>
            </c:ext>
          </c:extLst>
        </c:ser>
        <c:ser>
          <c:idx val="3"/>
          <c:order val="3"/>
          <c:tx>
            <c:strRef>
              <c:f>'Figure 2'!$B$45</c:f>
              <c:strCache>
                <c:ptCount val="1"/>
                <c:pt idx="0">
                  <c:v>Wooden </c:v>
                </c:pt>
              </c:strCache>
            </c:strRef>
          </c:tx>
          <c:spPr>
            <a:ln w="25400">
              <a:noFill/>
            </a:ln>
          </c:spPr>
          <c:cat>
            <c:strRef>
              <c:f>'Figure 2'!$C$41:$M$41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'Figure 2'!$C$45:$M$45</c:f>
              <c:numCache>
                <c:formatCode>#,##0</c:formatCode>
                <c:ptCount val="11"/>
                <c:pt idx="0">
                  <c:v>12206389</c:v>
                </c:pt>
                <c:pt idx="1">
                  <c:v>10364560</c:v>
                </c:pt>
                <c:pt idx="2">
                  <c:v>10851542</c:v>
                </c:pt>
                <c:pt idx="3">
                  <c:v>11116492</c:v>
                </c:pt>
                <c:pt idx="4">
                  <c:v>10745434</c:v>
                </c:pt>
                <c:pt idx="5">
                  <c:v>10815962</c:v>
                </c:pt>
                <c:pt idx="6">
                  <c:v>11587223</c:v>
                </c:pt>
                <c:pt idx="7">
                  <c:v>12077561</c:v>
                </c:pt>
                <c:pt idx="8">
                  <c:v>12629000</c:v>
                </c:pt>
                <c:pt idx="9">
                  <c:v>13255270</c:v>
                </c:pt>
                <c:pt idx="10">
                  <c:v>12527544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C9-4BD7-872F-3A7922EDCA14}"/>
            </c:ext>
          </c:extLst>
        </c:ser>
        <c:ser>
          <c:idx val="4"/>
          <c:order val="4"/>
          <c:tx>
            <c:strRef>
              <c:f>'Figure 2'!$B$46</c:f>
              <c:strCache>
                <c:ptCount val="1"/>
                <c:pt idx="0">
                  <c:v>Metal</c:v>
                </c:pt>
              </c:strCache>
            </c:strRef>
          </c:tx>
          <c:spPr>
            <a:ln w="25400">
              <a:noFill/>
            </a:ln>
          </c:spPr>
          <c:cat>
            <c:strRef>
              <c:f>'Figure 2'!$C$41:$M$41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'Figure 2'!$C$46:$M$46</c:f>
              <c:numCache>
                <c:formatCode>#,##0</c:formatCode>
                <c:ptCount val="11"/>
                <c:pt idx="0">
                  <c:v>4116047</c:v>
                </c:pt>
                <c:pt idx="1">
                  <c:v>3730016</c:v>
                </c:pt>
                <c:pt idx="2">
                  <c:v>3764910</c:v>
                </c:pt>
                <c:pt idx="3">
                  <c:v>3811904</c:v>
                </c:pt>
                <c:pt idx="4">
                  <c:v>3751610</c:v>
                </c:pt>
                <c:pt idx="5">
                  <c:v>3710563</c:v>
                </c:pt>
                <c:pt idx="6">
                  <c:v>3789778</c:v>
                </c:pt>
                <c:pt idx="7">
                  <c:v>3827543</c:v>
                </c:pt>
                <c:pt idx="8">
                  <c:v>3809963</c:v>
                </c:pt>
                <c:pt idx="9">
                  <c:v>3976924</c:v>
                </c:pt>
                <c:pt idx="10">
                  <c:v>3901055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4C9-4BD7-872F-3A7922EDC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829872"/>
        <c:axId val="408835752"/>
      </c:areaChart>
      <c:catAx>
        <c:axId val="40882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408835752"/>
        <c:crosses val="autoZero"/>
        <c:auto val="1"/>
        <c:lblAlgn val="ctr"/>
        <c:lblOffset val="100"/>
        <c:tickMarkSkip val="1"/>
        <c:noMultiLvlLbl val="0"/>
      </c:catAx>
      <c:valAx>
        <c:axId val="408835752"/>
        <c:scaling>
          <c:orientation val="minMax"/>
          <c:max val="1000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08829872"/>
        <c:crosses val="autoZero"/>
        <c:crossBetween val="midCat"/>
        <c:majorUnit val="20000000"/>
        <c:dispUnits>
          <c:builtInUnit val="millions"/>
        </c:dispUnits>
      </c:valAx>
    </c:plotArea>
    <c:legend>
      <c:legendPos val="b"/>
      <c:layout>
        <c:manualLayout>
          <c:xMode val="edge"/>
          <c:yMode val="edge"/>
          <c:x val="0.22817480314960631"/>
          <c:y val="0.83027637444279356"/>
          <c:w val="0.54365039370078738"/>
          <c:h val="4.850004952947004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Packaging waste generated by packaging material, EU-27, 2008–2018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(kg per capita)</a:t>
            </a:r>
          </a:p>
        </c:rich>
      </c:tx>
      <c:layout>
        <c:manualLayout>
          <c:xMode val="edge"/>
          <c:yMode val="edge"/>
          <c:x val="5.3333333333333332E-3"/>
          <c:y val="7.90660740238997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682012437031188"/>
          <c:w val="0.97066666666666668"/>
          <c:h val="0.72810142122824473"/>
        </c:manualLayout>
      </c:layout>
      <c:lineChart>
        <c:grouping val="standard"/>
        <c:varyColors val="0"/>
        <c:ser>
          <c:idx val="4"/>
          <c:order val="0"/>
          <c:tx>
            <c:strRef>
              <c:f>'Figure 3'!$B$54</c:f>
              <c:strCache>
                <c:ptCount val="1"/>
                <c:pt idx="0">
                  <c:v>Paper and cardboard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3'!$C$53:$M$53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3'!$C$54:$M$54</c:f>
              <c:numCache>
                <c:formatCode>#,##0.00</c:formatCode>
                <c:ptCount val="11"/>
                <c:pt idx="0">
                  <c:v>62.57</c:v>
                </c:pt>
                <c:pt idx="1">
                  <c:v>59.26</c:v>
                </c:pt>
                <c:pt idx="2" formatCode="#,##0.0">
                  <c:v>62.37</c:v>
                </c:pt>
                <c:pt idx="3">
                  <c:v>63.68</c:v>
                </c:pt>
                <c:pt idx="4">
                  <c:v>62.78</c:v>
                </c:pt>
                <c:pt idx="5">
                  <c:v>64.39</c:v>
                </c:pt>
                <c:pt idx="6" formatCode="#,##0.0">
                  <c:v>66.209999999999994</c:v>
                </c:pt>
                <c:pt idx="7">
                  <c:v>67.819999999999993</c:v>
                </c:pt>
                <c:pt idx="8">
                  <c:v>68.900000000000006</c:v>
                </c:pt>
                <c:pt idx="9">
                  <c:v>70.5</c:v>
                </c:pt>
                <c:pt idx="10">
                  <c:v>71.14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0F0-4DC1-B59A-4C4FFBD5EB8F}"/>
            </c:ext>
          </c:extLst>
        </c:ser>
        <c:ser>
          <c:idx val="2"/>
          <c:order val="1"/>
          <c:tx>
            <c:strRef>
              <c:f>'Figure 3'!$B$55</c:f>
              <c:strCache>
                <c:ptCount val="1"/>
                <c:pt idx="0">
                  <c:v>Plastic 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3'!$C$53:$M$53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3'!$C$55:$M$55</c:f>
              <c:numCache>
                <c:formatCode>#,##0.00</c:formatCode>
                <c:ptCount val="11"/>
                <c:pt idx="0">
                  <c:v>32.15</c:v>
                </c:pt>
                <c:pt idx="1">
                  <c:v>30.36</c:v>
                </c:pt>
                <c:pt idx="2" formatCode="#,##0.0">
                  <c:v>29.98</c:v>
                </c:pt>
                <c:pt idx="3">
                  <c:v>30.61</c:v>
                </c:pt>
                <c:pt idx="4">
                  <c:v>30.24</c:v>
                </c:pt>
                <c:pt idx="5">
                  <c:v>30.05</c:v>
                </c:pt>
                <c:pt idx="6" formatCode="#,##0.0">
                  <c:v>30.09</c:v>
                </c:pt>
                <c:pt idx="7">
                  <c:v>30.33</c:v>
                </c:pt>
                <c:pt idx="8">
                  <c:v>31.13</c:v>
                </c:pt>
                <c:pt idx="9">
                  <c:v>31.54</c:v>
                </c:pt>
                <c:pt idx="10">
                  <c:v>32.479999999999997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F0-4DC1-B59A-4C4FFBD5EB8F}"/>
            </c:ext>
          </c:extLst>
        </c:ser>
        <c:ser>
          <c:idx val="3"/>
          <c:order val="2"/>
          <c:tx>
            <c:strRef>
              <c:f>'Figure 3'!$B$56</c:f>
              <c:strCache>
                <c:ptCount val="1"/>
                <c:pt idx="0">
                  <c:v>Glass 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3'!$C$53:$M$53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3'!$C$56:$M$56</c:f>
              <c:numCache>
                <c:formatCode>#,##0.00</c:formatCode>
                <c:ptCount val="11"/>
                <c:pt idx="0">
                  <c:v>29.2</c:v>
                </c:pt>
                <c:pt idx="1">
                  <c:v>27.7</c:v>
                </c:pt>
                <c:pt idx="2" formatCode="#,##0.0">
                  <c:v>28.01</c:v>
                </c:pt>
                <c:pt idx="3">
                  <c:v>28.35</c:v>
                </c:pt>
                <c:pt idx="4">
                  <c:v>28.46</c:v>
                </c:pt>
                <c:pt idx="5">
                  <c:v>28.84</c:v>
                </c:pt>
                <c:pt idx="6" formatCode="#,##0.0">
                  <c:v>29.75</c:v>
                </c:pt>
                <c:pt idx="7">
                  <c:v>30.76</c:v>
                </c:pt>
                <c:pt idx="8">
                  <c:v>31.54</c:v>
                </c:pt>
                <c:pt idx="9">
                  <c:v>32.630000000000003</c:v>
                </c:pt>
                <c:pt idx="10">
                  <c:v>33.14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0F0-4DC1-B59A-4C4FFBD5EB8F}"/>
            </c:ext>
          </c:extLst>
        </c:ser>
        <c:ser>
          <c:idx val="1"/>
          <c:order val="3"/>
          <c:tx>
            <c:strRef>
              <c:f>'Figure 3'!$B$57</c:f>
              <c:strCache>
                <c:ptCount val="1"/>
                <c:pt idx="0">
                  <c:v>Wooden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3'!$C$53:$M$53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3'!$C$57:$M$57</c:f>
              <c:numCache>
                <c:formatCode>#,##0.00</c:formatCode>
                <c:ptCount val="11"/>
                <c:pt idx="0">
                  <c:v>27.78</c:v>
                </c:pt>
                <c:pt idx="1">
                  <c:v>23.53</c:v>
                </c:pt>
                <c:pt idx="2" formatCode="#,##0.0">
                  <c:v>24.6</c:v>
                </c:pt>
                <c:pt idx="3">
                  <c:v>25.25</c:v>
                </c:pt>
                <c:pt idx="4">
                  <c:v>24.37</c:v>
                </c:pt>
                <c:pt idx="5">
                  <c:v>24.47</c:v>
                </c:pt>
                <c:pt idx="6" formatCode="#,##0.0">
                  <c:v>26.14</c:v>
                </c:pt>
                <c:pt idx="7">
                  <c:v>27.19</c:v>
                </c:pt>
                <c:pt idx="8">
                  <c:v>28.37</c:v>
                </c:pt>
                <c:pt idx="9">
                  <c:v>29.73</c:v>
                </c:pt>
                <c:pt idx="10">
                  <c:v>28.06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0F0-4DC1-B59A-4C4FFBD5EB8F}"/>
            </c:ext>
          </c:extLst>
        </c:ser>
        <c:ser>
          <c:idx val="0"/>
          <c:order val="4"/>
          <c:tx>
            <c:strRef>
              <c:f>'Figure 3'!$B$58</c:f>
              <c:strCache>
                <c:ptCount val="1"/>
                <c:pt idx="0">
                  <c:v>Metal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3'!$C$53:$M$53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3'!$C$58:$M$58</c:f>
              <c:numCache>
                <c:formatCode>#,##0.00</c:formatCode>
                <c:ptCount val="11"/>
                <c:pt idx="0">
                  <c:v>9.3699999999999992</c:v>
                </c:pt>
                <c:pt idx="1">
                  <c:v>8.4700000000000006</c:v>
                </c:pt>
                <c:pt idx="2" formatCode="#,##0.0">
                  <c:v>8.5399999999999991</c:v>
                </c:pt>
                <c:pt idx="3">
                  <c:v>8.66</c:v>
                </c:pt>
                <c:pt idx="4">
                  <c:v>8.51</c:v>
                </c:pt>
                <c:pt idx="5">
                  <c:v>8.4</c:v>
                </c:pt>
                <c:pt idx="6" formatCode="#,##0.0">
                  <c:v>8.5500000000000007</c:v>
                </c:pt>
                <c:pt idx="7">
                  <c:v>8.6199999999999992</c:v>
                </c:pt>
                <c:pt idx="8">
                  <c:v>8.56</c:v>
                </c:pt>
                <c:pt idx="9">
                  <c:v>8.92</c:v>
                </c:pt>
                <c:pt idx="10">
                  <c:v>8.74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0F0-4DC1-B59A-4C4FFBD5E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833008"/>
        <c:axId val="408830264"/>
      </c:lineChart>
      <c:catAx>
        <c:axId val="408833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408830264"/>
        <c:crosses val="autoZero"/>
        <c:auto val="1"/>
        <c:lblAlgn val="ctr"/>
        <c:lblOffset val="100"/>
        <c:tickMarkSkip val="1"/>
        <c:noMultiLvlLbl val="0"/>
      </c:catAx>
      <c:valAx>
        <c:axId val="4088302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08833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311905511811027"/>
          <c:y val="0.86666471595512895"/>
          <c:w val="0.63376188976377956"/>
          <c:h val="3.810175430186368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Packaging waste generated, recovered and recycled, EU-27, 2008-2018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(kg per capita)</a:t>
            </a:r>
          </a:p>
        </c:rich>
      </c:tx>
      <c:layout>
        <c:manualLayout>
          <c:xMode val="edge"/>
          <c:yMode val="edge"/>
          <c:x val="5.3333333333333332E-3"/>
          <c:y val="9.478186643779706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8908982354340514"/>
          <c:w val="0.97066666666666668"/>
          <c:h val="0.62500711330444481"/>
        </c:manualLayout>
      </c:layout>
      <c:lineChart>
        <c:grouping val="standard"/>
        <c:varyColors val="0"/>
        <c:ser>
          <c:idx val="2"/>
          <c:order val="0"/>
          <c:tx>
            <c:strRef>
              <c:f>'Figure 4'!$B$58</c:f>
              <c:strCache>
                <c:ptCount val="1"/>
                <c:pt idx="0">
                  <c:v>Waste generated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4'!$C$57:$M$57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'Figure 4'!$C$58:$M$58</c:f>
              <c:numCache>
                <c:formatCode>#,##0.00</c:formatCode>
                <c:ptCount val="11"/>
                <c:pt idx="0">
                  <c:v>161.59</c:v>
                </c:pt>
                <c:pt idx="1">
                  <c:v>149.88999999999999</c:v>
                </c:pt>
                <c:pt idx="2" formatCode="#,##0.0">
                  <c:v>154</c:v>
                </c:pt>
                <c:pt idx="3">
                  <c:v>157.15</c:v>
                </c:pt>
                <c:pt idx="4">
                  <c:v>154.77000000000001</c:v>
                </c:pt>
                <c:pt idx="5">
                  <c:v>156.57</c:v>
                </c:pt>
                <c:pt idx="6" formatCode="#,##0.0">
                  <c:v>161.18</c:v>
                </c:pt>
                <c:pt idx="7">
                  <c:v>165.17</c:v>
                </c:pt>
                <c:pt idx="8">
                  <c:v>168.97</c:v>
                </c:pt>
                <c:pt idx="9">
                  <c:v>173.81</c:v>
                </c:pt>
                <c:pt idx="10">
                  <c:v>174.03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B0-48E5-8F3B-5CAE340C97CC}"/>
            </c:ext>
          </c:extLst>
        </c:ser>
        <c:ser>
          <c:idx val="1"/>
          <c:order val="1"/>
          <c:tx>
            <c:strRef>
              <c:f>'Figure 4'!$B$59</c:f>
              <c:strCache>
                <c:ptCount val="1"/>
                <c:pt idx="0">
                  <c:v>Recovery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4'!$C$57:$M$57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'Figure 4'!$C$59:$M$59</c:f>
              <c:numCache>
                <c:formatCode>#,##0.00</c:formatCode>
                <c:ptCount val="11"/>
                <c:pt idx="0">
                  <c:v>119.29</c:v>
                </c:pt>
                <c:pt idx="1">
                  <c:v>113.61</c:v>
                </c:pt>
                <c:pt idx="2" formatCode="#,##0.0">
                  <c:v>120.04</c:v>
                </c:pt>
                <c:pt idx="3">
                  <c:v>124.37</c:v>
                </c:pt>
                <c:pt idx="4">
                  <c:v>124.07</c:v>
                </c:pt>
                <c:pt idx="5">
                  <c:v>125.46</c:v>
                </c:pt>
                <c:pt idx="6" formatCode="#,##0.0">
                  <c:v>130.49</c:v>
                </c:pt>
                <c:pt idx="7">
                  <c:v>134.21</c:v>
                </c:pt>
                <c:pt idx="8">
                  <c:v>138.04</c:v>
                </c:pt>
                <c:pt idx="9">
                  <c:v>141.94999999999999</c:v>
                </c:pt>
                <c:pt idx="10">
                  <c:v>140.81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B0-48E5-8F3B-5CAE340C97CC}"/>
            </c:ext>
          </c:extLst>
        </c:ser>
        <c:ser>
          <c:idx val="0"/>
          <c:order val="2"/>
          <c:tx>
            <c:strRef>
              <c:f>'Figure 4'!$B$60</c:f>
              <c:strCache>
                <c:ptCount val="1"/>
                <c:pt idx="0">
                  <c:v>Recycling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4'!$C$57:$M$57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'Figure 4'!$C$60:$M$60</c:f>
              <c:numCache>
                <c:formatCode>#,##0.00</c:formatCode>
                <c:ptCount val="11"/>
                <c:pt idx="0">
                  <c:v>97.55</c:v>
                </c:pt>
                <c:pt idx="1">
                  <c:v>93.76</c:v>
                </c:pt>
                <c:pt idx="2" formatCode="#,##0.0">
                  <c:v>98.51</c:v>
                </c:pt>
                <c:pt idx="3">
                  <c:v>100.95</c:v>
                </c:pt>
                <c:pt idx="4">
                  <c:v>100.95</c:v>
                </c:pt>
                <c:pt idx="5">
                  <c:v>102.39</c:v>
                </c:pt>
                <c:pt idx="6" formatCode="#,##0.0">
                  <c:v>107.17</c:v>
                </c:pt>
                <c:pt idx="7">
                  <c:v>109.99</c:v>
                </c:pt>
                <c:pt idx="8">
                  <c:v>114.14</c:v>
                </c:pt>
                <c:pt idx="9">
                  <c:v>117.28</c:v>
                </c:pt>
                <c:pt idx="10">
                  <c:v>115.35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7B0-48E5-8F3B-5CAE340C9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831440"/>
        <c:axId val="408834968"/>
      </c:lineChart>
      <c:catAx>
        <c:axId val="40883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408834968"/>
        <c:crosses val="autoZero"/>
        <c:auto val="1"/>
        <c:lblAlgn val="ctr"/>
        <c:lblOffset val="100"/>
        <c:tickMarkSkip val="1"/>
        <c:noMultiLvlLbl val="0"/>
      </c:catAx>
      <c:valAx>
        <c:axId val="408834968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0883144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7698320209973754"/>
          <c:y val="0.84016195011824413"/>
          <c:w val="0.43080322851781011"/>
          <c:h val="4.567515754220172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Recycling and recovery rates of packaging waste, EU-27, 2008–2018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705852443240632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385396984888034"/>
          <c:w val="0.97066666666666668"/>
          <c:h val="0.73500513925749567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5'!$B$72</c:f>
              <c:strCache>
                <c:ptCount val="1"/>
                <c:pt idx="0">
                  <c:v>Recovery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5'!$C$71:$M$71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5'!$C$72:$M$72</c:f>
              <c:numCache>
                <c:formatCode>#,##0.0</c:formatCode>
                <c:ptCount val="11"/>
                <c:pt idx="0">
                  <c:v>73.8</c:v>
                </c:pt>
                <c:pt idx="1">
                  <c:v>75.8</c:v>
                </c:pt>
                <c:pt idx="2">
                  <c:v>77.900000000000006</c:v>
                </c:pt>
                <c:pt idx="3">
                  <c:v>79.099999999999994</c:v>
                </c:pt>
                <c:pt idx="4">
                  <c:v>80.2</c:v>
                </c:pt>
                <c:pt idx="5">
                  <c:v>80.099999999999994</c:v>
                </c:pt>
                <c:pt idx="6">
                  <c:v>81</c:v>
                </c:pt>
                <c:pt idx="7" formatCode="#,##0.00">
                  <c:v>81.3</c:v>
                </c:pt>
                <c:pt idx="8">
                  <c:v>81.7</c:v>
                </c:pt>
                <c:pt idx="9">
                  <c:v>81.7</c:v>
                </c:pt>
                <c:pt idx="10">
                  <c:v>80.900000000000006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6E2-48B9-8CD9-41ABB8FE083C}"/>
            </c:ext>
          </c:extLst>
        </c:ser>
        <c:ser>
          <c:idx val="0"/>
          <c:order val="1"/>
          <c:tx>
            <c:strRef>
              <c:f>'Figure 5'!$B$73</c:f>
              <c:strCache>
                <c:ptCount val="1"/>
                <c:pt idx="0">
                  <c:v>Recycling 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5'!$C$71:$M$71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5'!$C$73:$M$73</c:f>
              <c:numCache>
                <c:formatCode>#,##0.0</c:formatCode>
                <c:ptCount val="11"/>
                <c:pt idx="0">
                  <c:v>60.4</c:v>
                </c:pt>
                <c:pt idx="1">
                  <c:v>62.6</c:v>
                </c:pt>
                <c:pt idx="2">
                  <c:v>64</c:v>
                </c:pt>
                <c:pt idx="3">
                  <c:v>64.2</c:v>
                </c:pt>
                <c:pt idx="4">
                  <c:v>65.2</c:v>
                </c:pt>
                <c:pt idx="5">
                  <c:v>65.400000000000006</c:v>
                </c:pt>
                <c:pt idx="6">
                  <c:v>66.5</c:v>
                </c:pt>
                <c:pt idx="7">
                  <c:v>66.599999999999994</c:v>
                </c:pt>
                <c:pt idx="8">
                  <c:v>67.5</c:v>
                </c:pt>
                <c:pt idx="9">
                  <c:v>67.5</c:v>
                </c:pt>
                <c:pt idx="10">
                  <c:v>66.3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E2-48B9-8CD9-41ABB8FE0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832616"/>
        <c:axId val="408833400"/>
      </c:lineChart>
      <c:catAx>
        <c:axId val="408832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408833400"/>
        <c:crosses val="autoZero"/>
        <c:auto val="1"/>
        <c:lblAlgn val="ctr"/>
        <c:lblOffset val="100"/>
        <c:tickMarkSkip val="1"/>
        <c:noMultiLvlLbl val="0"/>
      </c:catAx>
      <c:valAx>
        <c:axId val="408833400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08832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034351706036739"/>
          <c:y val="0.87005020332528771"/>
          <c:w val="0.25931286089238847"/>
          <c:h val="3.71343208959661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Packaging waste generated and recycled, 2018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 (kg per capita) </a:t>
            </a:r>
          </a:p>
        </c:rich>
      </c:tx>
      <c:layout>
        <c:manualLayout>
          <c:xMode val="edge"/>
          <c:yMode val="edge"/>
          <c:x val="5.3333333333333332E-3"/>
          <c:y val="7.5467157302227398E-3"/>
        </c:manualLayout>
      </c:layout>
      <c:overlay val="0"/>
    </c:title>
    <c:autoTitleDeleted val="0"/>
    <c:plotArea>
      <c:layout>
        <c:manualLayout>
          <c:xMode val="edge"/>
          <c:yMode val="edge"/>
          <c:x val="0"/>
          <c:y val="0.13098424474533921"/>
          <c:w val="0.99071244094488187"/>
          <c:h val="0.64344917591498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6'!$C$73</c:f>
              <c:strCache>
                <c:ptCount val="1"/>
                <c:pt idx="0">
                  <c:v>Generated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AFAC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'Figure 6'!$B$74:$B$108</c:f>
              <c:strCache>
                <c:ptCount val="35"/>
                <c:pt idx="0">
                  <c:v>EU-27 (¹) </c:v>
                </c:pt>
                <c:pt idx="2">
                  <c:v>Germany</c:v>
                </c:pt>
                <c:pt idx="3">
                  <c:v>Luxembourg</c:v>
                </c:pt>
                <c:pt idx="4">
                  <c:v>Italy</c:v>
                </c:pt>
                <c:pt idx="5">
                  <c:v>Ireland</c:v>
                </c:pt>
                <c:pt idx="6">
                  <c:v>France</c:v>
                </c:pt>
                <c:pt idx="7">
                  <c:v>Netherlands (²)</c:v>
                </c:pt>
                <c:pt idx="8">
                  <c:v>Portugal</c:v>
                </c:pt>
                <c:pt idx="9">
                  <c:v>Denmark</c:v>
                </c:pt>
                <c:pt idx="10">
                  <c:v>Spain</c:v>
                </c:pt>
                <c:pt idx="11">
                  <c:v>Austria</c:v>
                </c:pt>
                <c:pt idx="12">
                  <c:v>Estonia</c:v>
                </c:pt>
                <c:pt idx="13">
                  <c:v>Belgium</c:v>
                </c:pt>
                <c:pt idx="14">
                  <c:v>Malta (²)</c:v>
                </c:pt>
                <c:pt idx="15">
                  <c:v>Poland</c:v>
                </c:pt>
                <c:pt idx="16">
                  <c:v>Hungary</c:v>
                </c:pt>
                <c:pt idx="17">
                  <c:v>Latvia</c:v>
                </c:pt>
                <c:pt idx="18">
                  <c:v>Sweden</c:v>
                </c:pt>
                <c:pt idx="19">
                  <c:v>Finland</c:v>
                </c:pt>
                <c:pt idx="20">
                  <c:v>Lithuania</c:v>
                </c:pt>
                <c:pt idx="21">
                  <c:v>Czechia</c:v>
                </c:pt>
                <c:pt idx="22">
                  <c:v>Slovenia (²)</c:v>
                </c:pt>
                <c:pt idx="23">
                  <c:v>Slovakia</c:v>
                </c:pt>
                <c:pt idx="24">
                  <c:v>Cyprus</c:v>
                </c:pt>
                <c:pt idx="25">
                  <c:v>Romania</c:v>
                </c:pt>
                <c:pt idx="26">
                  <c:v>Greece (²)</c:v>
                </c:pt>
                <c:pt idx="27">
                  <c:v>Bulgaria</c:v>
                </c:pt>
                <c:pt idx="28">
                  <c:v>Croatia</c:v>
                </c:pt>
                <c:pt idx="30">
                  <c:v>United Kingdom</c:v>
                </c:pt>
                <c:pt idx="32">
                  <c:v>Liechtenstein</c:v>
                </c:pt>
                <c:pt idx="33">
                  <c:v>Norway</c:v>
                </c:pt>
                <c:pt idx="34">
                  <c:v>Iceland (²)</c:v>
                </c:pt>
              </c:strCache>
            </c:strRef>
          </c:cat>
          <c:val>
            <c:numRef>
              <c:f>'Figure 6'!$C$74:$C$108</c:f>
              <c:numCache>
                <c:formatCode>0.00</c:formatCode>
                <c:ptCount val="35"/>
                <c:pt idx="0" formatCode="#,##0.00">
                  <c:v>174.03</c:v>
                </c:pt>
                <c:pt idx="2" formatCode="#,##0.00">
                  <c:v>227.49</c:v>
                </c:pt>
                <c:pt idx="3" formatCode="#,##0.00">
                  <c:v>224.04</c:v>
                </c:pt>
                <c:pt idx="4" formatCode="#,##0.00">
                  <c:v>211.2</c:v>
                </c:pt>
                <c:pt idx="5" formatCode="#,##0.00">
                  <c:v>208.06</c:v>
                </c:pt>
                <c:pt idx="6" formatCode="#,##0.00">
                  <c:v>197.38</c:v>
                </c:pt>
                <c:pt idx="7" formatCode="#,##0.00">
                  <c:v>183.17</c:v>
                </c:pt>
                <c:pt idx="8" formatCode="#,##0.00">
                  <c:v>173.47</c:v>
                </c:pt>
                <c:pt idx="9" formatCode="#,##0.00">
                  <c:v>170.19</c:v>
                </c:pt>
                <c:pt idx="10" formatCode="#,##0.0">
                  <c:v>161.22</c:v>
                </c:pt>
                <c:pt idx="11" formatCode="#,##0.00">
                  <c:v>159.9</c:v>
                </c:pt>
                <c:pt idx="12" formatCode="#,##0.00">
                  <c:v>158.15</c:v>
                </c:pt>
                <c:pt idx="13" formatCode="#,##0.00">
                  <c:v>157.51</c:v>
                </c:pt>
                <c:pt idx="14" formatCode="#,##0.00">
                  <c:v>146.76</c:v>
                </c:pt>
                <c:pt idx="15" formatCode="#,##0.00">
                  <c:v>143.97999999999999</c:v>
                </c:pt>
                <c:pt idx="16" formatCode="#,##0.00">
                  <c:v>138.35</c:v>
                </c:pt>
                <c:pt idx="17" formatCode="#,##0.00">
                  <c:v>133.54</c:v>
                </c:pt>
                <c:pt idx="18" formatCode="#,##0.00">
                  <c:v>133.04</c:v>
                </c:pt>
                <c:pt idx="19" formatCode="#,##0.00">
                  <c:v>127.93</c:v>
                </c:pt>
                <c:pt idx="20" formatCode="#,##0.00">
                  <c:v>126.58</c:v>
                </c:pt>
                <c:pt idx="21" formatCode="#,##0.00">
                  <c:v>122</c:v>
                </c:pt>
                <c:pt idx="22" formatCode="#,##0.00">
                  <c:v>113.29</c:v>
                </c:pt>
                <c:pt idx="23" formatCode="#,##0.00">
                  <c:v>102.2</c:v>
                </c:pt>
                <c:pt idx="24" formatCode="#,##0.00">
                  <c:v>86.73</c:v>
                </c:pt>
                <c:pt idx="25" formatCode="#,##0.00">
                  <c:v>80.48</c:v>
                </c:pt>
                <c:pt idx="26" formatCode="#,##0.00">
                  <c:v>73.13</c:v>
                </c:pt>
                <c:pt idx="27" formatCode="#,##0.00">
                  <c:v>70.819999999999993</c:v>
                </c:pt>
                <c:pt idx="28" formatCode="#,##0.00">
                  <c:v>67.75</c:v>
                </c:pt>
                <c:pt idx="30" formatCode="#,##0.00">
                  <c:v>178.08</c:v>
                </c:pt>
                <c:pt idx="32" formatCode="#,##0.00">
                  <c:v>174.66</c:v>
                </c:pt>
                <c:pt idx="33" formatCode="#,##0.00">
                  <c:v>161.11000000000001</c:v>
                </c:pt>
                <c:pt idx="34" formatCode="#,##0.00">
                  <c:v>149.12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24-4B16-9E63-9249D4D6C20C}"/>
            </c:ext>
          </c:extLst>
        </c:ser>
        <c:ser>
          <c:idx val="1"/>
          <c:order val="1"/>
          <c:tx>
            <c:strRef>
              <c:f>'Figure 6'!$D$73</c:f>
              <c:strCache>
                <c:ptCount val="1"/>
                <c:pt idx="0">
                  <c:v>Recycled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6A2E91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'Figure 6'!$B$74:$B$108</c:f>
              <c:strCache>
                <c:ptCount val="35"/>
                <c:pt idx="0">
                  <c:v>EU-27 (¹) </c:v>
                </c:pt>
                <c:pt idx="2">
                  <c:v>Germany</c:v>
                </c:pt>
                <c:pt idx="3">
                  <c:v>Luxembourg</c:v>
                </c:pt>
                <c:pt idx="4">
                  <c:v>Italy</c:v>
                </c:pt>
                <c:pt idx="5">
                  <c:v>Ireland</c:v>
                </c:pt>
                <c:pt idx="6">
                  <c:v>France</c:v>
                </c:pt>
                <c:pt idx="7">
                  <c:v>Netherlands (²)</c:v>
                </c:pt>
                <c:pt idx="8">
                  <c:v>Portugal</c:v>
                </c:pt>
                <c:pt idx="9">
                  <c:v>Denmark</c:v>
                </c:pt>
                <c:pt idx="10">
                  <c:v>Spain</c:v>
                </c:pt>
                <c:pt idx="11">
                  <c:v>Austria</c:v>
                </c:pt>
                <c:pt idx="12">
                  <c:v>Estonia</c:v>
                </c:pt>
                <c:pt idx="13">
                  <c:v>Belgium</c:v>
                </c:pt>
                <c:pt idx="14">
                  <c:v>Malta (²)</c:v>
                </c:pt>
                <c:pt idx="15">
                  <c:v>Poland</c:v>
                </c:pt>
                <c:pt idx="16">
                  <c:v>Hungary</c:v>
                </c:pt>
                <c:pt idx="17">
                  <c:v>Latvia</c:v>
                </c:pt>
                <c:pt idx="18">
                  <c:v>Sweden</c:v>
                </c:pt>
                <c:pt idx="19">
                  <c:v>Finland</c:v>
                </c:pt>
                <c:pt idx="20">
                  <c:v>Lithuania</c:v>
                </c:pt>
                <c:pt idx="21">
                  <c:v>Czechia</c:v>
                </c:pt>
                <c:pt idx="22">
                  <c:v>Slovenia (²)</c:v>
                </c:pt>
                <c:pt idx="23">
                  <c:v>Slovakia</c:v>
                </c:pt>
                <c:pt idx="24">
                  <c:v>Cyprus</c:v>
                </c:pt>
                <c:pt idx="25">
                  <c:v>Romania</c:v>
                </c:pt>
                <c:pt idx="26">
                  <c:v>Greece (²)</c:v>
                </c:pt>
                <c:pt idx="27">
                  <c:v>Bulgaria</c:v>
                </c:pt>
                <c:pt idx="28">
                  <c:v>Croatia</c:v>
                </c:pt>
                <c:pt idx="30">
                  <c:v>United Kingdom</c:v>
                </c:pt>
                <c:pt idx="32">
                  <c:v>Liechtenstein</c:v>
                </c:pt>
                <c:pt idx="33">
                  <c:v>Norway</c:v>
                </c:pt>
                <c:pt idx="34">
                  <c:v>Iceland (²)</c:v>
                </c:pt>
              </c:strCache>
            </c:strRef>
          </c:cat>
          <c:val>
            <c:numRef>
              <c:f>'Figure 6'!$D$74:$D$108</c:f>
              <c:numCache>
                <c:formatCode>0.00</c:formatCode>
                <c:ptCount val="35"/>
                <c:pt idx="0" formatCode="#,##0.00">
                  <c:v>115.35</c:v>
                </c:pt>
                <c:pt idx="2" formatCode="#,##0.00">
                  <c:v>155.77000000000001</c:v>
                </c:pt>
                <c:pt idx="3" formatCode="#,##0.00">
                  <c:v>158.94999999999999</c:v>
                </c:pt>
                <c:pt idx="4" formatCode="#,##0.00">
                  <c:v>140.09</c:v>
                </c:pt>
                <c:pt idx="5" formatCode="#,##0.00">
                  <c:v>131.04</c:v>
                </c:pt>
                <c:pt idx="6" formatCode="#,##0.00">
                  <c:v>129.76</c:v>
                </c:pt>
                <c:pt idx="7" formatCode="#,##0.00">
                  <c:v>143.13</c:v>
                </c:pt>
                <c:pt idx="8" formatCode="#,##0.00">
                  <c:v>99.84</c:v>
                </c:pt>
                <c:pt idx="9" formatCode="#,##0.0">
                  <c:v>112.87</c:v>
                </c:pt>
                <c:pt idx="10" formatCode="#,##0.0">
                  <c:v>110.88</c:v>
                </c:pt>
                <c:pt idx="11" formatCode="#,##0.00">
                  <c:v>104.75</c:v>
                </c:pt>
                <c:pt idx="12" formatCode="#,##0.00">
                  <c:v>95.56</c:v>
                </c:pt>
                <c:pt idx="13" formatCode="#,##0.00">
                  <c:v>134.31</c:v>
                </c:pt>
                <c:pt idx="14" formatCode="#,##0.00">
                  <c:v>52.3</c:v>
                </c:pt>
                <c:pt idx="15" formatCode="#,##0.00">
                  <c:v>84.48</c:v>
                </c:pt>
                <c:pt idx="16" formatCode="#,##0.00">
                  <c:v>62.84</c:v>
                </c:pt>
                <c:pt idx="17" formatCode="#,##0.00">
                  <c:v>74.540000000000006</c:v>
                </c:pt>
                <c:pt idx="18" formatCode="#,##0.00">
                  <c:v>93.26</c:v>
                </c:pt>
                <c:pt idx="19" formatCode="#,##0.00">
                  <c:v>87.77</c:v>
                </c:pt>
                <c:pt idx="20" formatCode="#,##0.00">
                  <c:v>76.81</c:v>
                </c:pt>
                <c:pt idx="21" formatCode="#,##0.00">
                  <c:v>84.94</c:v>
                </c:pt>
                <c:pt idx="22" formatCode="#,##0.00">
                  <c:v>79.400000000000006</c:v>
                </c:pt>
                <c:pt idx="23" formatCode="#,##0.00">
                  <c:v>68.06</c:v>
                </c:pt>
                <c:pt idx="24" formatCode="#,##0.00">
                  <c:v>60.72</c:v>
                </c:pt>
                <c:pt idx="25" formatCode="#,##0.00">
                  <c:v>46.57</c:v>
                </c:pt>
                <c:pt idx="26" formatCode="#,##0.0">
                  <c:v>50.2</c:v>
                </c:pt>
                <c:pt idx="27" formatCode="#,##0">
                  <c:v>42.76</c:v>
                </c:pt>
                <c:pt idx="28" formatCode="#,##0.00">
                  <c:v>39.57</c:v>
                </c:pt>
                <c:pt idx="30" formatCode="#,##0.00">
                  <c:v>110.55</c:v>
                </c:pt>
                <c:pt idx="32" formatCode="#,##0.0">
                  <c:v>118.85</c:v>
                </c:pt>
                <c:pt idx="33" formatCode="#,##0.00">
                  <c:v>82.75</c:v>
                </c:pt>
                <c:pt idx="34" formatCode="#,##0.00">
                  <c:v>69.760000000000005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24-4B16-9E63-9249D4D6C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637060768"/>
        <c:axId val="637061160"/>
      </c:barChart>
      <c:catAx>
        <c:axId val="63706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37061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70611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317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3175" cap="flat" cmpd="sng" algn="ctr">
                <a:solidFill>
                  <a:srgbClr val="000000"/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7060768"/>
        <c:crosses val="autoZero"/>
        <c:crossBetween val="between"/>
        <c:majorUnit val="4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103706036745406"/>
          <c:y val="0.81441853520921714"/>
          <c:w val="0.21792577427821522"/>
          <c:h val="3.63674448350678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Recovery of packaging waste,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in tonnes)</a:t>
            </a:r>
          </a:p>
        </c:rich>
      </c:tx>
      <c:layout>
        <c:manualLayout>
          <c:xMode val="edge"/>
          <c:yMode val="edge"/>
          <c:x val="5.3333333333333332E-3"/>
          <c:y val="9.707285222014977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4342513915527128"/>
          <c:w val="0.97066666666666668"/>
          <c:h val="0.62499706201751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7'!$C$71</c:f>
              <c:strCache>
                <c:ptCount val="1"/>
                <c:pt idx="0">
                  <c:v>Recycling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7'!$B$72:$B$104</c:f>
              <c:strCache>
                <c:ptCount val="33"/>
                <c:pt idx="0">
                  <c:v>Belgium</c:v>
                </c:pt>
                <c:pt idx="1">
                  <c:v>Netherlands (¹)</c:v>
                </c:pt>
                <c:pt idx="2">
                  <c:v>Luxembourg</c:v>
                </c:pt>
                <c:pt idx="3">
                  <c:v>Sweden</c:v>
                </c:pt>
                <c:pt idx="4">
                  <c:v>Slovenia (¹)</c:v>
                </c:pt>
                <c:pt idx="5">
                  <c:v>Cyprus</c:v>
                </c:pt>
                <c:pt idx="6">
                  <c:v>Czechia</c:v>
                </c:pt>
                <c:pt idx="7">
                  <c:v>Spain</c:v>
                </c:pt>
                <c:pt idx="8">
                  <c:v>Greece (¹)</c:v>
                </c:pt>
                <c:pt idx="9">
                  <c:v>Finland</c:v>
                </c:pt>
                <c:pt idx="10">
                  <c:v>Germany</c:v>
                </c:pt>
                <c:pt idx="11">
                  <c:v>Slovakia</c:v>
                </c:pt>
                <c:pt idx="12">
                  <c:v>Italy</c:v>
                </c:pt>
                <c:pt idx="13">
                  <c:v>Denmark</c:v>
                </c:pt>
                <c:pt idx="14">
                  <c:v>France</c:v>
                </c:pt>
                <c:pt idx="15">
                  <c:v>Austria</c:v>
                </c:pt>
                <c:pt idx="16">
                  <c:v>Ireland</c:v>
                </c:pt>
                <c:pt idx="17">
                  <c:v>Lithuania</c:v>
                </c:pt>
                <c:pt idx="18">
                  <c:v>Estonia</c:v>
                </c:pt>
                <c:pt idx="19">
                  <c:v>Bulgaria</c:v>
                </c:pt>
                <c:pt idx="20">
                  <c:v>Poland</c:v>
                </c:pt>
                <c:pt idx="21">
                  <c:v>Croatia</c:v>
                </c:pt>
                <c:pt idx="22">
                  <c:v>Romania</c:v>
                </c:pt>
                <c:pt idx="23">
                  <c:v>Portugal</c:v>
                </c:pt>
                <c:pt idx="24">
                  <c:v>Latvia</c:v>
                </c:pt>
                <c:pt idx="25">
                  <c:v>Hungary</c:v>
                </c:pt>
                <c:pt idx="26">
                  <c:v>Malta (¹)</c:v>
                </c:pt>
                <c:pt idx="28">
                  <c:v>United Kingdom</c:v>
                </c:pt>
                <c:pt idx="30">
                  <c:v>Liechtenstein</c:v>
                </c:pt>
                <c:pt idx="31">
                  <c:v>Norway</c:v>
                </c:pt>
                <c:pt idx="32">
                  <c:v>Iceland (¹)</c:v>
                </c:pt>
              </c:strCache>
            </c:strRef>
          </c:cat>
          <c:val>
            <c:numRef>
              <c:f>'Figure 7'!$C$72:$C$104</c:f>
              <c:numCache>
                <c:formatCode>#,##0.0</c:formatCode>
                <c:ptCount val="33"/>
                <c:pt idx="0" formatCode="0.0">
                  <c:v>85.269919794118238</c:v>
                </c:pt>
                <c:pt idx="1">
                  <c:v>78.1389420012747</c:v>
                </c:pt>
                <c:pt idx="2" formatCode="0.0">
                  <c:v>70.947468888807308</c:v>
                </c:pt>
                <c:pt idx="3" formatCode="0.0">
                  <c:v>70.097236411612229</c:v>
                </c:pt>
                <c:pt idx="4">
                  <c:v>70.084407651365638</c:v>
                </c:pt>
                <c:pt idx="5" formatCode="0.0">
                  <c:v>70.007023495580498</c:v>
                </c:pt>
                <c:pt idx="6" formatCode="0.0">
                  <c:v>69.618539220577333</c:v>
                </c:pt>
                <c:pt idx="7" formatCode="0.0">
                  <c:v>68.778534840920642</c:v>
                </c:pt>
                <c:pt idx="8">
                  <c:v>68.645899554990464</c:v>
                </c:pt>
                <c:pt idx="9" formatCode="0.0">
                  <c:v>68.610657985552578</c:v>
                </c:pt>
                <c:pt idx="10" formatCode="0.0">
                  <c:v>68.473569239578808</c:v>
                </c:pt>
                <c:pt idx="11" formatCode="0.0">
                  <c:v>66.595286771125643</c:v>
                </c:pt>
                <c:pt idx="12" formatCode="0.0">
                  <c:v>66.330276408411521</c:v>
                </c:pt>
                <c:pt idx="13" formatCode="0.0">
                  <c:v>66.320834702462804</c:v>
                </c:pt>
                <c:pt idx="14" formatCode="0.0">
                  <c:v>65.740019420788414</c:v>
                </c:pt>
                <c:pt idx="15" formatCode="0.0">
                  <c:v>65.506525440694503</c:v>
                </c:pt>
                <c:pt idx="16" formatCode="0.0">
                  <c:v>62.982653457212287</c:v>
                </c:pt>
                <c:pt idx="17" formatCode="0.0">
                  <c:v>60.681273439923302</c:v>
                </c:pt>
                <c:pt idx="18" formatCode="0.0">
                  <c:v>60.424349389926</c:v>
                </c:pt>
                <c:pt idx="19" formatCode="0.0">
                  <c:v>60.386578303614321</c:v>
                </c:pt>
                <c:pt idx="20" formatCode="0.0">
                  <c:v>58.676857153935693</c:v>
                </c:pt>
                <c:pt idx="21" formatCode="0.0">
                  <c:v>58.3977659355686</c:v>
                </c:pt>
                <c:pt idx="22" formatCode="0.0">
                  <c:v>57.866273415744161</c:v>
                </c:pt>
                <c:pt idx="23" formatCode="0.0">
                  <c:v>57.55399756603844</c:v>
                </c:pt>
                <c:pt idx="24" formatCode="0.0">
                  <c:v>55.823197979405478</c:v>
                </c:pt>
                <c:pt idx="25" formatCode="0.0">
                  <c:v>45.41792518050508</c:v>
                </c:pt>
                <c:pt idx="26">
                  <c:v>35.636183626224835</c:v>
                </c:pt>
                <c:pt idx="28" formatCode="0.0">
                  <c:v>62.075939827071899</c:v>
                </c:pt>
                <c:pt idx="30" formatCode="0.0">
                  <c:v>68.053892215568865</c:v>
                </c:pt>
                <c:pt idx="31" formatCode="0.0">
                  <c:v>51.362158233535204</c:v>
                </c:pt>
                <c:pt idx="32">
                  <c:v>46.78071357431601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04-4EDC-9426-2FFAE64E3BD1}"/>
            </c:ext>
          </c:extLst>
        </c:ser>
        <c:ser>
          <c:idx val="1"/>
          <c:order val="1"/>
          <c:tx>
            <c:strRef>
              <c:f>'Figure 7'!$D$71</c:f>
              <c:strCache>
                <c:ptCount val="1"/>
                <c:pt idx="0">
                  <c:v>Recovery - energy recovery from packaging waste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7'!$B$72:$B$104</c:f>
              <c:strCache>
                <c:ptCount val="33"/>
                <c:pt idx="0">
                  <c:v>Belgium</c:v>
                </c:pt>
                <c:pt idx="1">
                  <c:v>Netherlands (¹)</c:v>
                </c:pt>
                <c:pt idx="2">
                  <c:v>Luxembourg</c:v>
                </c:pt>
                <c:pt idx="3">
                  <c:v>Sweden</c:v>
                </c:pt>
                <c:pt idx="4">
                  <c:v>Slovenia (¹)</c:v>
                </c:pt>
                <c:pt idx="5">
                  <c:v>Cyprus</c:v>
                </c:pt>
                <c:pt idx="6">
                  <c:v>Czechia</c:v>
                </c:pt>
                <c:pt idx="7">
                  <c:v>Spain</c:v>
                </c:pt>
                <c:pt idx="8">
                  <c:v>Greece (¹)</c:v>
                </c:pt>
                <c:pt idx="9">
                  <c:v>Finland</c:v>
                </c:pt>
                <c:pt idx="10">
                  <c:v>Germany</c:v>
                </c:pt>
                <c:pt idx="11">
                  <c:v>Slovakia</c:v>
                </c:pt>
                <c:pt idx="12">
                  <c:v>Italy</c:v>
                </c:pt>
                <c:pt idx="13">
                  <c:v>Denmark</c:v>
                </c:pt>
                <c:pt idx="14">
                  <c:v>France</c:v>
                </c:pt>
                <c:pt idx="15">
                  <c:v>Austria</c:v>
                </c:pt>
                <c:pt idx="16">
                  <c:v>Ireland</c:v>
                </c:pt>
                <c:pt idx="17">
                  <c:v>Lithuania</c:v>
                </c:pt>
                <c:pt idx="18">
                  <c:v>Estonia</c:v>
                </c:pt>
                <c:pt idx="19">
                  <c:v>Bulgaria</c:v>
                </c:pt>
                <c:pt idx="20">
                  <c:v>Poland</c:v>
                </c:pt>
                <c:pt idx="21">
                  <c:v>Croatia</c:v>
                </c:pt>
                <c:pt idx="22">
                  <c:v>Romania</c:v>
                </c:pt>
                <c:pt idx="23">
                  <c:v>Portugal</c:v>
                </c:pt>
                <c:pt idx="24">
                  <c:v>Latvia</c:v>
                </c:pt>
                <c:pt idx="25">
                  <c:v>Hungary</c:v>
                </c:pt>
                <c:pt idx="26">
                  <c:v>Malta (¹)</c:v>
                </c:pt>
                <c:pt idx="28">
                  <c:v>United Kingdom</c:v>
                </c:pt>
                <c:pt idx="30">
                  <c:v>Liechtenstein</c:v>
                </c:pt>
                <c:pt idx="31">
                  <c:v>Norway</c:v>
                </c:pt>
                <c:pt idx="32">
                  <c:v>Iceland (¹)</c:v>
                </c:pt>
              </c:strCache>
            </c:strRef>
          </c:cat>
          <c:val>
            <c:numRef>
              <c:f>'Figure 7'!$D$72:$D$104</c:f>
              <c:numCache>
                <c:formatCode>#,##0.0</c:formatCode>
                <c:ptCount val="33"/>
                <c:pt idx="0" formatCode="0.0">
                  <c:v>14.304382321370234</c:v>
                </c:pt>
                <c:pt idx="1">
                  <c:v>17.37093690248566</c:v>
                </c:pt>
                <c:pt idx="2" formatCode="0.0">
                  <c:v>23.162145295693989</c:v>
                </c:pt>
                <c:pt idx="3" formatCode="0.0">
                  <c:v>0.79389175385292721</c:v>
                </c:pt>
                <c:pt idx="4">
                  <c:v>4.8192668153198177</c:v>
                </c:pt>
                <c:pt idx="5" formatCode="0.0">
                  <c:v>4.5056386742820795E-2</c:v>
                </c:pt>
                <c:pt idx="6" formatCode="0.0">
                  <c:v>4.2884361966345459</c:v>
                </c:pt>
                <c:pt idx="7" formatCode="0.0">
                  <c:v>5.6844816194037913</c:v>
                </c:pt>
                <c:pt idx="8">
                  <c:v>2.9497774952320408</c:v>
                </c:pt>
                <c:pt idx="9" formatCode="0.0">
                  <c:v>45.945467146074293</c:v>
                </c:pt>
                <c:pt idx="10" formatCode="0.0">
                  <c:v>27.92389955780834</c:v>
                </c:pt>
                <c:pt idx="11" formatCode="0.0">
                  <c:v>2.2781085285801028</c:v>
                </c:pt>
                <c:pt idx="12" formatCode="0.0">
                  <c:v>11.285911449378622</c:v>
                </c:pt>
                <c:pt idx="13" formatCode="0.0">
                  <c:v>21.863273659571533</c:v>
                </c:pt>
                <c:pt idx="14" formatCode="0.0">
                  <c:v>11.01088343403722</c:v>
                </c:pt>
                <c:pt idx="15" formatCode="0.0">
                  <c:v>28.847972688577773</c:v>
                </c:pt>
                <c:pt idx="16" formatCode="0.0">
                  <c:v>27.397110127390988</c:v>
                </c:pt>
                <c:pt idx="17" formatCode="0.0">
                  <c:v>7.7599187885965648</c:v>
                </c:pt>
                <c:pt idx="18" formatCode="0.0">
                  <c:v>24.710507813060509</c:v>
                </c:pt>
                <c:pt idx="19" formatCode="0.0">
                  <c:v>0.11316742145115609</c:v>
                </c:pt>
                <c:pt idx="20" formatCode="0.0">
                  <c:v>4.2861830337056457</c:v>
                </c:pt>
                <c:pt idx="21" formatCode="0.0">
                  <c:v>0</c:v>
                </c:pt>
                <c:pt idx="22" formatCode="0.0">
                  <c:v>2.1343774647312119</c:v>
                </c:pt>
                <c:pt idx="23" formatCode="0.0">
                  <c:v>8.9632231884447933</c:v>
                </c:pt>
                <c:pt idx="24" formatCode="0.0">
                  <c:v>8.3528268894501654</c:v>
                </c:pt>
                <c:pt idx="25" formatCode="0.0">
                  <c:v>9.6757378249183894</c:v>
                </c:pt>
                <c:pt idx="26">
                  <c:v>2.9119287159850328E-3</c:v>
                </c:pt>
                <c:pt idx="28" formatCode="0.0">
                  <c:v>6.1542783587250449</c:v>
                </c:pt>
                <c:pt idx="30" formatCode="0.0">
                  <c:v>24.640718562874252</c:v>
                </c:pt>
                <c:pt idx="31" formatCode="0.0">
                  <c:v>42.807231970610331</c:v>
                </c:pt>
                <c:pt idx="32">
                  <c:v>0.3007401331849161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04-4EDC-9426-2FFAE64E3BD1}"/>
            </c:ext>
          </c:extLst>
        </c:ser>
        <c:ser>
          <c:idx val="2"/>
          <c:order val="2"/>
          <c:tx>
            <c:strRef>
              <c:f>'Figure 7'!$E$71</c:f>
              <c:strCache>
                <c:ptCount val="1"/>
                <c:pt idx="0">
                  <c:v>Recovery - other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7'!$B$72:$B$104</c:f>
              <c:strCache>
                <c:ptCount val="33"/>
                <c:pt idx="0">
                  <c:v>Belgium</c:v>
                </c:pt>
                <c:pt idx="1">
                  <c:v>Netherlands (¹)</c:v>
                </c:pt>
                <c:pt idx="2">
                  <c:v>Luxembourg</c:v>
                </c:pt>
                <c:pt idx="3">
                  <c:v>Sweden</c:v>
                </c:pt>
                <c:pt idx="4">
                  <c:v>Slovenia (¹)</c:v>
                </c:pt>
                <c:pt idx="5">
                  <c:v>Cyprus</c:v>
                </c:pt>
                <c:pt idx="6">
                  <c:v>Czechia</c:v>
                </c:pt>
                <c:pt idx="7">
                  <c:v>Spain</c:v>
                </c:pt>
                <c:pt idx="8">
                  <c:v>Greece (¹)</c:v>
                </c:pt>
                <c:pt idx="9">
                  <c:v>Finland</c:v>
                </c:pt>
                <c:pt idx="10">
                  <c:v>Germany</c:v>
                </c:pt>
                <c:pt idx="11">
                  <c:v>Slovakia</c:v>
                </c:pt>
                <c:pt idx="12">
                  <c:v>Italy</c:v>
                </c:pt>
                <c:pt idx="13">
                  <c:v>Denmark</c:v>
                </c:pt>
                <c:pt idx="14">
                  <c:v>France</c:v>
                </c:pt>
                <c:pt idx="15">
                  <c:v>Austria</c:v>
                </c:pt>
                <c:pt idx="16">
                  <c:v>Ireland</c:v>
                </c:pt>
                <c:pt idx="17">
                  <c:v>Lithuania</c:v>
                </c:pt>
                <c:pt idx="18">
                  <c:v>Estonia</c:v>
                </c:pt>
                <c:pt idx="19">
                  <c:v>Bulgaria</c:v>
                </c:pt>
                <c:pt idx="20">
                  <c:v>Poland</c:v>
                </c:pt>
                <c:pt idx="21">
                  <c:v>Croatia</c:v>
                </c:pt>
                <c:pt idx="22">
                  <c:v>Romania</c:v>
                </c:pt>
                <c:pt idx="23">
                  <c:v>Portugal</c:v>
                </c:pt>
                <c:pt idx="24">
                  <c:v>Latvia</c:v>
                </c:pt>
                <c:pt idx="25">
                  <c:v>Hungary</c:v>
                </c:pt>
                <c:pt idx="26">
                  <c:v>Malta (¹)</c:v>
                </c:pt>
                <c:pt idx="28">
                  <c:v>United Kingdom</c:v>
                </c:pt>
                <c:pt idx="30">
                  <c:v>Liechtenstein</c:v>
                </c:pt>
                <c:pt idx="31">
                  <c:v>Norway</c:v>
                </c:pt>
                <c:pt idx="32">
                  <c:v>Iceland (¹)</c:v>
                </c:pt>
              </c:strCache>
            </c:strRef>
          </c:cat>
          <c:val>
            <c:numRef>
              <c:f>'Figure 7'!$E$72:$E$104</c:f>
              <c:numCache>
                <c:formatCode>#,##0.0</c:formatCode>
                <c:ptCount val="33"/>
                <c:pt idx="0" formatCode="0.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  <c:pt idx="4">
                  <c:v>0.42972721292428084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2.1114705338521216E-2</c:v>
                </c:pt>
                <c:pt idx="8">
                  <c:v>0</c:v>
                </c:pt>
                <c:pt idx="9" formatCode="0.0">
                  <c:v>0</c:v>
                </c:pt>
                <c:pt idx="10" formatCode="0.0">
                  <c:v>0.47718524331145346</c:v>
                </c:pt>
                <c:pt idx="11" formatCode="0.0">
                  <c:v>0.24252397394394282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0.53450695115773628</c:v>
                </c:pt>
                <c:pt idx="17" formatCode="0.0">
                  <c:v>0</c:v>
                </c:pt>
                <c:pt idx="18" formatCode="0.0">
                  <c:v>1.4133819287999885</c:v>
                </c:pt>
                <c:pt idx="19" formatCode="0.0">
                  <c:v>0</c:v>
                </c:pt>
                <c:pt idx="20" formatCode="0.0">
                  <c:v>0.41293458086143237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0.16087040994754226</c:v>
                </c:pt>
                <c:pt idx="25" formatCode="0.0">
                  <c:v>0</c:v>
                </c:pt>
                <c:pt idx="26">
                  <c:v>0</c:v>
                </c:pt>
                <c:pt idx="28" formatCode="0.0">
                  <c:v>0</c:v>
                </c:pt>
                <c:pt idx="30" formatCode="0.0">
                  <c:v>0</c:v>
                </c:pt>
                <c:pt idx="31" formatCode="0.0">
                  <c:v>0</c:v>
                </c:pt>
                <c:pt idx="32">
                  <c:v>16.07787997734685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04-4EDC-9426-2FFAE64E3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7063120"/>
        <c:axId val="63705959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'Figure 7'!$F$71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C84B96">
                      <a:lumMod val="60000"/>
                      <a:lumOff val="40000"/>
                    </a:srgbClr>
                  </a:solidFill>
                  <a:ln>
                    <a:noFill/>
                    <a:round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  <a:round/>
                      </a14:hiddenLine>
                    </a:ext>
                  </a:extLst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'Figure 7'!$B$72:$B$104</c15:sqref>
                        </c15:formulaRef>
                      </c:ext>
                    </c:extLst>
                    <c:strCache>
                      <c:ptCount val="33"/>
                      <c:pt idx="0">
                        <c:v>Belgium</c:v>
                      </c:pt>
                      <c:pt idx="1">
                        <c:v>Netherlands (¹)</c:v>
                      </c:pt>
                      <c:pt idx="2">
                        <c:v>Luxembourg</c:v>
                      </c:pt>
                      <c:pt idx="3">
                        <c:v>Sweden</c:v>
                      </c:pt>
                      <c:pt idx="4">
                        <c:v>Slovenia (¹)</c:v>
                      </c:pt>
                      <c:pt idx="5">
                        <c:v>Cyprus</c:v>
                      </c:pt>
                      <c:pt idx="6">
                        <c:v>Czechia</c:v>
                      </c:pt>
                      <c:pt idx="7">
                        <c:v>Spain</c:v>
                      </c:pt>
                      <c:pt idx="8">
                        <c:v>Greece (¹)</c:v>
                      </c:pt>
                      <c:pt idx="9">
                        <c:v>Finland</c:v>
                      </c:pt>
                      <c:pt idx="10">
                        <c:v>Germany</c:v>
                      </c:pt>
                      <c:pt idx="11">
                        <c:v>Slovakia</c:v>
                      </c:pt>
                      <c:pt idx="12">
                        <c:v>Italy</c:v>
                      </c:pt>
                      <c:pt idx="13">
                        <c:v>Denmark</c:v>
                      </c:pt>
                      <c:pt idx="14">
                        <c:v>France</c:v>
                      </c:pt>
                      <c:pt idx="15">
                        <c:v>Austria</c:v>
                      </c:pt>
                      <c:pt idx="16">
                        <c:v>Ireland</c:v>
                      </c:pt>
                      <c:pt idx="17">
                        <c:v>Lithuania</c:v>
                      </c:pt>
                      <c:pt idx="18">
                        <c:v>Estonia</c:v>
                      </c:pt>
                      <c:pt idx="19">
                        <c:v>Bulgaria</c:v>
                      </c:pt>
                      <c:pt idx="20">
                        <c:v>Poland</c:v>
                      </c:pt>
                      <c:pt idx="21">
                        <c:v>Croatia</c:v>
                      </c:pt>
                      <c:pt idx="22">
                        <c:v>Romania</c:v>
                      </c:pt>
                      <c:pt idx="23">
                        <c:v>Portugal</c:v>
                      </c:pt>
                      <c:pt idx="24">
                        <c:v>Latvia</c:v>
                      </c:pt>
                      <c:pt idx="25">
                        <c:v>Hungary</c:v>
                      </c:pt>
                      <c:pt idx="26">
                        <c:v>Malta (¹)</c:v>
                      </c:pt>
                      <c:pt idx="28">
                        <c:v>United Kingdom</c:v>
                      </c:pt>
                      <c:pt idx="30">
                        <c:v>Liechtenstein</c:v>
                      </c:pt>
                      <c:pt idx="31">
                        <c:v>Norway</c:v>
                      </c:pt>
                      <c:pt idx="32">
                        <c:v>Iceland (¹)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'Figure 7'!$F$72:$F$104</c15:sqref>
                        </c15:formulaRef>
                      </c:ext>
                    </c:extLst>
                    <c:numCache>
                      <c:formatCode>General</c:formatCode>
                      <c:ptCount val="33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3-A804-4EDC-9426-2FFAE64E3BD1}"/>
                  </c:ext>
                </c:extLst>
              </c15:ser>
            </c15:filteredBarSeries>
          </c:ext>
        </c:extLst>
      </c:barChart>
      <c:catAx>
        <c:axId val="637063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37059592"/>
        <c:crosses val="autoZero"/>
        <c:auto val="1"/>
        <c:lblAlgn val="ctr"/>
        <c:lblOffset val="100"/>
        <c:tickMarkSkip val="1"/>
        <c:noMultiLvlLbl val="0"/>
      </c:catAx>
      <c:valAx>
        <c:axId val="637059592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3706312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204566929133858"/>
          <c:y val="0.79511723553332636"/>
          <c:w val="0.7590866141732282"/>
          <c:h val="4.677917817894004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Recycling rate of packaging waste,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310938833922526E-3"/>
        </c:manualLayout>
      </c:layout>
      <c:overlay val="0"/>
    </c:title>
    <c:autoTitleDeleted val="0"/>
    <c:plotArea>
      <c:layout>
        <c:manualLayout>
          <c:xMode val="edge"/>
          <c:yMode val="edge"/>
          <c:x val="1.310729658792651E-2"/>
          <c:y val="0.13243218816399299"/>
          <c:w val="0.96189270341207345"/>
          <c:h val="0.56531086169488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8'!$C$54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8'!$B$55:$B$89</c:f>
              <c:strCache>
                <c:ptCount val="35"/>
                <c:pt idx="0">
                  <c:v>EU-27 (¹)</c:v>
                </c:pt>
                <c:pt idx="2">
                  <c:v>Belgium</c:v>
                </c:pt>
                <c:pt idx="3">
                  <c:v>Netherlands (²)</c:v>
                </c:pt>
                <c:pt idx="4">
                  <c:v>Luxembourg</c:v>
                </c:pt>
                <c:pt idx="5">
                  <c:v>Cyprus</c:v>
                </c:pt>
                <c:pt idx="6">
                  <c:v>Finland</c:v>
                </c:pt>
                <c:pt idx="7">
                  <c:v>Slovenia (²)</c:v>
                </c:pt>
                <c:pt idx="8">
                  <c:v>Sweden</c:v>
                </c:pt>
                <c:pt idx="9">
                  <c:v>Czechia</c:v>
                </c:pt>
                <c:pt idx="10">
                  <c:v>Spain</c:v>
                </c:pt>
                <c:pt idx="11">
                  <c:v>Greece (²)</c:v>
                </c:pt>
                <c:pt idx="12">
                  <c:v>Germany</c:v>
                </c:pt>
                <c:pt idx="13">
                  <c:v>Italy</c:v>
                </c:pt>
                <c:pt idx="14">
                  <c:v>Denmark</c:v>
                </c:pt>
                <c:pt idx="15">
                  <c:v>Slovakia</c:v>
                </c:pt>
                <c:pt idx="16">
                  <c:v>France</c:v>
                </c:pt>
                <c:pt idx="17">
                  <c:v>Austria</c:v>
                </c:pt>
                <c:pt idx="18">
                  <c:v>Ireland</c:v>
                </c:pt>
                <c:pt idx="19">
                  <c:v>Lithuania</c:v>
                </c:pt>
                <c:pt idx="20">
                  <c:v>Bulgaria</c:v>
                </c:pt>
                <c:pt idx="21">
                  <c:v>Estonia</c:v>
                </c:pt>
                <c:pt idx="22">
                  <c:v>Poland</c:v>
                </c:pt>
                <c:pt idx="23">
                  <c:v>Croatia</c:v>
                </c:pt>
                <c:pt idx="24">
                  <c:v>Romania</c:v>
                </c:pt>
                <c:pt idx="25">
                  <c:v>Portugal</c:v>
                </c:pt>
                <c:pt idx="26">
                  <c:v>Latvia</c:v>
                </c:pt>
                <c:pt idx="27">
                  <c:v>Hungary</c:v>
                </c:pt>
                <c:pt idx="28">
                  <c:v>Malta (²)</c:v>
                </c:pt>
                <c:pt idx="30">
                  <c:v>United Kingdom</c:v>
                </c:pt>
                <c:pt idx="32">
                  <c:v>Liechtenstein</c:v>
                </c:pt>
                <c:pt idx="33">
                  <c:v>Norway</c:v>
                </c:pt>
                <c:pt idx="34">
                  <c:v>Iceland (²)</c:v>
                </c:pt>
              </c:strCache>
            </c:strRef>
          </c:cat>
          <c:val>
            <c:numRef>
              <c:f>'Figure 8'!$C$55:$C$89</c:f>
              <c:numCache>
                <c:formatCode>#,##0.0</c:formatCode>
                <c:ptCount val="35"/>
                <c:pt idx="0" formatCode="0.0">
                  <c:v>66.3</c:v>
                </c:pt>
                <c:pt idx="2" formatCode="0.0">
                  <c:v>85.3</c:v>
                </c:pt>
                <c:pt idx="3" formatCode="0.0">
                  <c:v>78.099999999999994</c:v>
                </c:pt>
                <c:pt idx="4" formatCode="0.0">
                  <c:v>70.900000000000006</c:v>
                </c:pt>
                <c:pt idx="5" formatCode="0.0">
                  <c:v>70.2</c:v>
                </c:pt>
                <c:pt idx="6" formatCode="0.0">
                  <c:v>70.2</c:v>
                </c:pt>
                <c:pt idx="7" formatCode="0.0">
                  <c:v>70.099999999999994</c:v>
                </c:pt>
                <c:pt idx="8" formatCode="0.0">
                  <c:v>70.099999999999994</c:v>
                </c:pt>
                <c:pt idx="9" formatCode="0.0">
                  <c:v>69.599999999999994</c:v>
                </c:pt>
                <c:pt idx="10" formatCode="0.0">
                  <c:v>68.8</c:v>
                </c:pt>
                <c:pt idx="11" formatCode="0.0">
                  <c:v>68.599999999999994</c:v>
                </c:pt>
                <c:pt idx="12" formatCode="0.0">
                  <c:v>68.5</c:v>
                </c:pt>
                <c:pt idx="13" formatCode="0.0">
                  <c:v>68.3</c:v>
                </c:pt>
                <c:pt idx="14" formatCode="0.0">
                  <c:v>67.7</c:v>
                </c:pt>
                <c:pt idx="15" formatCode="0.0">
                  <c:v>66.599999999999994</c:v>
                </c:pt>
                <c:pt idx="16" formatCode="0.0">
                  <c:v>65.7</c:v>
                </c:pt>
                <c:pt idx="17" formatCode="0.0">
                  <c:v>65.5</c:v>
                </c:pt>
                <c:pt idx="18" formatCode="0.0">
                  <c:v>63.9</c:v>
                </c:pt>
                <c:pt idx="19" formatCode="0.0">
                  <c:v>60.7</c:v>
                </c:pt>
                <c:pt idx="20" formatCode="0.0">
                  <c:v>60.4</c:v>
                </c:pt>
                <c:pt idx="21" formatCode="0.0">
                  <c:v>60.4</c:v>
                </c:pt>
                <c:pt idx="22" formatCode="0.0">
                  <c:v>58.7</c:v>
                </c:pt>
                <c:pt idx="23" formatCode="0.0">
                  <c:v>58.4</c:v>
                </c:pt>
                <c:pt idx="24" formatCode="0.0">
                  <c:v>57.9</c:v>
                </c:pt>
                <c:pt idx="25" formatCode="0.0">
                  <c:v>57.6</c:v>
                </c:pt>
                <c:pt idx="26" formatCode="0.0">
                  <c:v>55.8</c:v>
                </c:pt>
                <c:pt idx="27" formatCode="0.0">
                  <c:v>46.1</c:v>
                </c:pt>
                <c:pt idx="28" formatCode="0.0">
                  <c:v>35.6</c:v>
                </c:pt>
                <c:pt idx="30" formatCode="0.0">
                  <c:v>62.1</c:v>
                </c:pt>
                <c:pt idx="32" formatCode="0.0">
                  <c:v>68</c:v>
                </c:pt>
                <c:pt idx="33" formatCode="0.0">
                  <c:v>52.9</c:v>
                </c:pt>
                <c:pt idx="34" formatCode="0.0">
                  <c:v>46.8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0F-43E9-BB2B-92657525C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061552"/>
        <c:axId val="637059984"/>
      </c:barChart>
      <c:lineChart>
        <c:grouping val="standard"/>
        <c:varyColors val="0"/>
        <c:ser>
          <c:idx val="1"/>
          <c:order val="1"/>
          <c:tx>
            <c:strRef>
              <c:f>'Figure 8'!$D$54</c:f>
              <c:strCache>
                <c:ptCount val="1"/>
                <c:pt idx="0">
                  <c:v>Target: 55%</c:v>
                </c:pt>
              </c:strCache>
            </c:strRef>
          </c:tx>
          <c:spPr>
            <a:effectLst/>
          </c:spPr>
          <c:marker>
            <c:symbol val="none"/>
          </c:marker>
          <c:cat>
            <c:strRef>
              <c:f>'Figure 8'!$B$57:$B$87</c:f>
              <c:strCache>
                <c:ptCount val="31"/>
                <c:pt idx="0">
                  <c:v>Belgium</c:v>
                </c:pt>
                <c:pt idx="1">
                  <c:v>Netherlands (²)</c:v>
                </c:pt>
                <c:pt idx="2">
                  <c:v>Luxembourg</c:v>
                </c:pt>
                <c:pt idx="3">
                  <c:v>Cyprus</c:v>
                </c:pt>
                <c:pt idx="4">
                  <c:v>Finland</c:v>
                </c:pt>
                <c:pt idx="5">
                  <c:v>Slovenia (²)</c:v>
                </c:pt>
                <c:pt idx="6">
                  <c:v>Sweden</c:v>
                </c:pt>
                <c:pt idx="7">
                  <c:v>Czechia</c:v>
                </c:pt>
                <c:pt idx="8">
                  <c:v>Spain</c:v>
                </c:pt>
                <c:pt idx="9">
                  <c:v>Greece (²)</c:v>
                </c:pt>
                <c:pt idx="10">
                  <c:v>Germany</c:v>
                </c:pt>
                <c:pt idx="11">
                  <c:v>Italy</c:v>
                </c:pt>
                <c:pt idx="12">
                  <c:v>Denmark</c:v>
                </c:pt>
                <c:pt idx="13">
                  <c:v>Slovakia</c:v>
                </c:pt>
                <c:pt idx="14">
                  <c:v>France</c:v>
                </c:pt>
                <c:pt idx="15">
                  <c:v>Austria</c:v>
                </c:pt>
                <c:pt idx="16">
                  <c:v>Ireland</c:v>
                </c:pt>
                <c:pt idx="17">
                  <c:v>Lithuania</c:v>
                </c:pt>
                <c:pt idx="18">
                  <c:v>Bulgaria</c:v>
                </c:pt>
                <c:pt idx="19">
                  <c:v>Estonia</c:v>
                </c:pt>
                <c:pt idx="20">
                  <c:v>Poland</c:v>
                </c:pt>
                <c:pt idx="21">
                  <c:v>Croatia</c:v>
                </c:pt>
                <c:pt idx="22">
                  <c:v>Romania</c:v>
                </c:pt>
                <c:pt idx="23">
                  <c:v>Portugal</c:v>
                </c:pt>
                <c:pt idx="24">
                  <c:v>Latvia</c:v>
                </c:pt>
                <c:pt idx="25">
                  <c:v>Hungary</c:v>
                </c:pt>
                <c:pt idx="26">
                  <c:v>Malta (²)</c:v>
                </c:pt>
                <c:pt idx="28">
                  <c:v>United Kingdom</c:v>
                </c:pt>
                <c:pt idx="30">
                  <c:v>Liechtenstein</c:v>
                </c:pt>
              </c:strCache>
            </c:strRef>
          </c:cat>
          <c:val>
            <c:numRef>
              <c:f>'Figure 8'!$D$55:$D$89</c:f>
              <c:numCache>
                <c:formatCode>#,##0.0</c:formatCode>
                <c:ptCount val="35"/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0F-43E9-BB2B-92657525C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61552"/>
        <c:axId val="637059984"/>
      </c:lineChart>
      <c:catAx>
        <c:axId val="63706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37059984"/>
        <c:crosses val="autoZero"/>
        <c:auto val="1"/>
        <c:lblAlgn val="ctr"/>
        <c:lblOffset val="100"/>
        <c:tickMarkSkip val="1"/>
        <c:noMultiLvlLbl val="0"/>
      </c:catAx>
      <c:valAx>
        <c:axId val="6370599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3706155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8581963254593177"/>
          <c:y val="0.85123160536127829"/>
          <c:w val="0.22836062992125986"/>
          <c:h val="3.523124154133012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Recycling rate of plastic packaging waste,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0656515866004089E-3"/>
        </c:manualLayout>
      </c:layout>
      <c:overlay val="0"/>
    </c:title>
    <c:autoTitleDeleted val="0"/>
    <c:plotArea>
      <c:layout>
        <c:manualLayout>
          <c:xMode val="edge"/>
          <c:yMode val="edge"/>
          <c:x val="2.5340682414698164E-2"/>
          <c:y val="0.13366182122454973"/>
          <c:w val="0.95299265091863516"/>
          <c:h val="0.61725754800748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9'!$G$49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9'!$F$50:$F$84</c:f>
              <c:strCache>
                <c:ptCount val="35"/>
                <c:pt idx="0">
                  <c:v>EU-27 (¹)</c:v>
                </c:pt>
                <c:pt idx="2">
                  <c:v>Lithuania</c:v>
                </c:pt>
                <c:pt idx="3">
                  <c:v>Slovenia (²)</c:v>
                </c:pt>
                <c:pt idx="4">
                  <c:v>Bulgaria</c:v>
                </c:pt>
                <c:pt idx="5">
                  <c:v>Czechia</c:v>
                </c:pt>
                <c:pt idx="6">
                  <c:v>Cyprus</c:v>
                </c:pt>
                <c:pt idx="7">
                  <c:v>Slovakia</c:v>
                </c:pt>
                <c:pt idx="8">
                  <c:v>Spain</c:v>
                </c:pt>
                <c:pt idx="9">
                  <c:v>Netherlands (²)</c:v>
                </c:pt>
                <c:pt idx="10">
                  <c:v>Sweden</c:v>
                </c:pt>
                <c:pt idx="11">
                  <c:v>Germany</c:v>
                </c:pt>
                <c:pt idx="12">
                  <c:v>Italy</c:v>
                </c:pt>
                <c:pt idx="13">
                  <c:v>Romania</c:v>
                </c:pt>
                <c:pt idx="14">
                  <c:v>Belgium</c:v>
                </c:pt>
                <c:pt idx="15">
                  <c:v>Greece (²)</c:v>
                </c:pt>
                <c:pt idx="16">
                  <c:v>Estonia</c:v>
                </c:pt>
                <c:pt idx="17">
                  <c:v>Croatia</c:v>
                </c:pt>
                <c:pt idx="18">
                  <c:v>Latvia</c:v>
                </c:pt>
                <c:pt idx="19">
                  <c:v>Poland</c:v>
                </c:pt>
                <c:pt idx="20">
                  <c:v>Portugal</c:v>
                </c:pt>
                <c:pt idx="21">
                  <c:v>Luxembourg</c:v>
                </c:pt>
                <c:pt idx="22">
                  <c:v>Austria</c:v>
                </c:pt>
                <c:pt idx="23">
                  <c:v>Denmark</c:v>
                </c:pt>
                <c:pt idx="24">
                  <c:v>Finland</c:v>
                </c:pt>
                <c:pt idx="25">
                  <c:v>Ireland</c:v>
                </c:pt>
                <c:pt idx="26">
                  <c:v>Hungary</c:v>
                </c:pt>
                <c:pt idx="27">
                  <c:v>France</c:v>
                </c:pt>
                <c:pt idx="28">
                  <c:v>Malta (²)</c:v>
                </c:pt>
                <c:pt idx="30">
                  <c:v>United Kingdom</c:v>
                </c:pt>
                <c:pt idx="32">
                  <c:v>Norway</c:v>
                </c:pt>
                <c:pt idx="33">
                  <c:v>Iceland (²)</c:v>
                </c:pt>
                <c:pt idx="34">
                  <c:v>Liechtenstein</c:v>
                </c:pt>
              </c:strCache>
            </c:strRef>
          </c:cat>
          <c:val>
            <c:numRef>
              <c:f>'Figure 9'!$G$50:$G$84</c:f>
              <c:numCache>
                <c:formatCode>#,##0.0</c:formatCode>
                <c:ptCount val="35"/>
                <c:pt idx="0">
                  <c:v>41.5</c:v>
                </c:pt>
                <c:pt idx="2" formatCode="0.0">
                  <c:v>69.3</c:v>
                </c:pt>
                <c:pt idx="3" formatCode="0.0">
                  <c:v>60.4</c:v>
                </c:pt>
                <c:pt idx="4" formatCode="0.0">
                  <c:v>59.2</c:v>
                </c:pt>
                <c:pt idx="5" formatCode="0.0">
                  <c:v>57</c:v>
                </c:pt>
                <c:pt idx="6" formatCode="0.0">
                  <c:v>54.3</c:v>
                </c:pt>
                <c:pt idx="7" formatCode="0.0">
                  <c:v>51.4</c:v>
                </c:pt>
                <c:pt idx="8" formatCode="0.0">
                  <c:v>50.7</c:v>
                </c:pt>
                <c:pt idx="9" formatCode="0.0">
                  <c:v>50.4</c:v>
                </c:pt>
                <c:pt idx="10" formatCode="0.0">
                  <c:v>50</c:v>
                </c:pt>
                <c:pt idx="11" formatCode="0.0">
                  <c:v>46.4</c:v>
                </c:pt>
                <c:pt idx="12" formatCode="0.0">
                  <c:v>43.8</c:v>
                </c:pt>
                <c:pt idx="13" formatCode="0.0">
                  <c:v>43</c:v>
                </c:pt>
                <c:pt idx="14" formatCode="0.0">
                  <c:v>42.4</c:v>
                </c:pt>
                <c:pt idx="15" formatCode="0.0">
                  <c:v>41.4</c:v>
                </c:pt>
                <c:pt idx="16" formatCode="0.0">
                  <c:v>37.700000000000003</c:v>
                </c:pt>
                <c:pt idx="17" formatCode="0.0">
                  <c:v>37.299999999999997</c:v>
                </c:pt>
                <c:pt idx="18" formatCode="0.0">
                  <c:v>35.799999999999997</c:v>
                </c:pt>
                <c:pt idx="19" formatCode="0.0">
                  <c:v>35.700000000000003</c:v>
                </c:pt>
                <c:pt idx="20" formatCode="0.0">
                  <c:v>33.9</c:v>
                </c:pt>
                <c:pt idx="21" formatCode="0.0">
                  <c:v>32.299999999999997</c:v>
                </c:pt>
                <c:pt idx="22" formatCode="0.0">
                  <c:v>31.9</c:v>
                </c:pt>
                <c:pt idx="23" formatCode="0.0">
                  <c:v>31.5</c:v>
                </c:pt>
                <c:pt idx="24" formatCode="0.0">
                  <c:v>31.1</c:v>
                </c:pt>
                <c:pt idx="25" formatCode="0.0">
                  <c:v>31</c:v>
                </c:pt>
                <c:pt idx="26" formatCode="0.0">
                  <c:v>30</c:v>
                </c:pt>
                <c:pt idx="27" formatCode="0.0">
                  <c:v>26.9</c:v>
                </c:pt>
                <c:pt idx="28" formatCode="0.0">
                  <c:v>19.2</c:v>
                </c:pt>
                <c:pt idx="30">
                  <c:v>43.8</c:v>
                </c:pt>
                <c:pt idx="32" formatCode="0.0">
                  <c:v>36.299999999999997</c:v>
                </c:pt>
                <c:pt idx="33" formatCode="0.0">
                  <c:v>29.7</c:v>
                </c:pt>
                <c:pt idx="34" formatCode="0.0">
                  <c:v>21.4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C-4494-A60E-4A75E028C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064296"/>
        <c:axId val="637062336"/>
      </c:barChart>
      <c:lineChart>
        <c:grouping val="standard"/>
        <c:varyColors val="0"/>
        <c:ser>
          <c:idx val="1"/>
          <c:order val="1"/>
          <c:tx>
            <c:strRef>
              <c:f>'Figure 9'!$H$49</c:f>
              <c:strCache>
                <c:ptCount val="1"/>
                <c:pt idx="0">
                  <c:v>Target: 22.5 %</c:v>
                </c:pt>
              </c:strCache>
            </c:strRef>
          </c:tx>
          <c:spPr>
            <a:effectLst/>
          </c:spPr>
          <c:marker>
            <c:symbol val="none"/>
          </c:marker>
          <c:cat>
            <c:strRef>
              <c:f>'Figure 9'!$F$52:$F$82</c:f>
              <c:strCache>
                <c:ptCount val="31"/>
                <c:pt idx="0">
                  <c:v>Lithuania</c:v>
                </c:pt>
                <c:pt idx="1">
                  <c:v>Slovenia (²)</c:v>
                </c:pt>
                <c:pt idx="2">
                  <c:v>Bulgaria</c:v>
                </c:pt>
                <c:pt idx="3">
                  <c:v>Czechia</c:v>
                </c:pt>
                <c:pt idx="4">
                  <c:v>Cyprus</c:v>
                </c:pt>
                <c:pt idx="5">
                  <c:v>Slovakia</c:v>
                </c:pt>
                <c:pt idx="6">
                  <c:v>Spain</c:v>
                </c:pt>
                <c:pt idx="7">
                  <c:v>Netherlands (²)</c:v>
                </c:pt>
                <c:pt idx="8">
                  <c:v>Sweden</c:v>
                </c:pt>
                <c:pt idx="9">
                  <c:v>Germany</c:v>
                </c:pt>
                <c:pt idx="10">
                  <c:v>Italy</c:v>
                </c:pt>
                <c:pt idx="11">
                  <c:v>Romania</c:v>
                </c:pt>
                <c:pt idx="12">
                  <c:v>Belgium</c:v>
                </c:pt>
                <c:pt idx="13">
                  <c:v>Greece (²)</c:v>
                </c:pt>
                <c:pt idx="14">
                  <c:v>Estonia</c:v>
                </c:pt>
                <c:pt idx="15">
                  <c:v>Croatia</c:v>
                </c:pt>
                <c:pt idx="16">
                  <c:v>Latvia</c:v>
                </c:pt>
                <c:pt idx="17">
                  <c:v>Poland</c:v>
                </c:pt>
                <c:pt idx="18">
                  <c:v>Portugal</c:v>
                </c:pt>
                <c:pt idx="19">
                  <c:v>Luxembourg</c:v>
                </c:pt>
                <c:pt idx="20">
                  <c:v>Austria</c:v>
                </c:pt>
                <c:pt idx="21">
                  <c:v>Denmark</c:v>
                </c:pt>
                <c:pt idx="22">
                  <c:v>Finland</c:v>
                </c:pt>
                <c:pt idx="23">
                  <c:v>Ireland</c:v>
                </c:pt>
                <c:pt idx="24">
                  <c:v>Hungary</c:v>
                </c:pt>
                <c:pt idx="25">
                  <c:v>France</c:v>
                </c:pt>
                <c:pt idx="26">
                  <c:v>Malta (²)</c:v>
                </c:pt>
                <c:pt idx="28">
                  <c:v>United Kingdom</c:v>
                </c:pt>
                <c:pt idx="30">
                  <c:v>Norway</c:v>
                </c:pt>
              </c:strCache>
            </c:strRef>
          </c:cat>
          <c:val>
            <c:numRef>
              <c:f>'Figure 9'!$H$50:$H$84</c:f>
              <c:numCache>
                <c:formatCode>#,##0.0</c:formatCode>
                <c:ptCount val="35"/>
                <c:pt idx="0">
                  <c:v>22.5</c:v>
                </c:pt>
                <c:pt idx="2">
                  <c:v>22.5</c:v>
                </c:pt>
                <c:pt idx="3">
                  <c:v>22.5</c:v>
                </c:pt>
                <c:pt idx="4">
                  <c:v>22.5</c:v>
                </c:pt>
                <c:pt idx="5">
                  <c:v>22.5</c:v>
                </c:pt>
                <c:pt idx="6">
                  <c:v>22.5</c:v>
                </c:pt>
                <c:pt idx="7">
                  <c:v>22.5</c:v>
                </c:pt>
                <c:pt idx="8">
                  <c:v>22.5</c:v>
                </c:pt>
                <c:pt idx="9">
                  <c:v>22.5</c:v>
                </c:pt>
                <c:pt idx="10">
                  <c:v>22.5</c:v>
                </c:pt>
                <c:pt idx="11">
                  <c:v>22.5</c:v>
                </c:pt>
                <c:pt idx="12">
                  <c:v>22.5</c:v>
                </c:pt>
                <c:pt idx="13">
                  <c:v>22.5</c:v>
                </c:pt>
                <c:pt idx="14">
                  <c:v>22.5</c:v>
                </c:pt>
                <c:pt idx="15">
                  <c:v>22.5</c:v>
                </c:pt>
                <c:pt idx="16">
                  <c:v>22.5</c:v>
                </c:pt>
                <c:pt idx="17">
                  <c:v>22.5</c:v>
                </c:pt>
                <c:pt idx="18">
                  <c:v>22.5</c:v>
                </c:pt>
                <c:pt idx="19">
                  <c:v>22.5</c:v>
                </c:pt>
                <c:pt idx="20">
                  <c:v>22.5</c:v>
                </c:pt>
                <c:pt idx="21">
                  <c:v>22.5</c:v>
                </c:pt>
                <c:pt idx="22">
                  <c:v>22.5</c:v>
                </c:pt>
                <c:pt idx="23">
                  <c:v>22.5</c:v>
                </c:pt>
                <c:pt idx="24">
                  <c:v>22.5</c:v>
                </c:pt>
                <c:pt idx="25">
                  <c:v>22.5</c:v>
                </c:pt>
                <c:pt idx="26">
                  <c:v>22.5</c:v>
                </c:pt>
                <c:pt idx="27">
                  <c:v>22.5</c:v>
                </c:pt>
                <c:pt idx="28">
                  <c:v>22.5</c:v>
                </c:pt>
                <c:pt idx="29">
                  <c:v>22.5</c:v>
                </c:pt>
                <c:pt idx="30">
                  <c:v>22.5</c:v>
                </c:pt>
                <c:pt idx="31">
                  <c:v>22.5</c:v>
                </c:pt>
                <c:pt idx="32">
                  <c:v>22.5</c:v>
                </c:pt>
                <c:pt idx="33">
                  <c:v>22.5</c:v>
                </c:pt>
                <c:pt idx="34">
                  <c:v>22.5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9C-4494-A60E-4A75E028C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64296"/>
        <c:axId val="637062336"/>
      </c:lineChart>
      <c:catAx>
        <c:axId val="637064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37062336"/>
        <c:crosses val="autoZero"/>
        <c:auto val="1"/>
        <c:lblAlgn val="ctr"/>
        <c:lblOffset val="100"/>
        <c:tickMarkSkip val="1"/>
        <c:noMultiLvlLbl val="0"/>
      </c:catAx>
      <c:valAx>
        <c:axId val="6370623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3706429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7514351706036747"/>
          <c:y val="0.85622289182097977"/>
          <c:w val="0.24971286089238845"/>
          <c:h val="3.404920809067178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Recovery rate of packaging waste,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6.6281684896087149E-3"/>
        </c:manualLayout>
      </c:layout>
      <c:overlay val="0"/>
    </c:title>
    <c:autoTitleDeleted val="0"/>
    <c:plotArea>
      <c:layout>
        <c:manualLayout>
          <c:xMode val="edge"/>
          <c:yMode val="edge"/>
          <c:x val="2.0507296587926511E-2"/>
          <c:y val="0.12312566681266904"/>
          <c:w val="0.96115937007874019"/>
          <c:h val="0.61935315599329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10'!$F$67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'Figure 10'!$E$68:$E$102</c:f>
              <c:strCache>
                <c:ptCount val="35"/>
                <c:pt idx="0">
                  <c:v>EU-27 (¹)</c:v>
                </c:pt>
                <c:pt idx="2">
                  <c:v>Finland</c:v>
                </c:pt>
                <c:pt idx="3">
                  <c:v>Belgium</c:v>
                </c:pt>
                <c:pt idx="4">
                  <c:v>Germany</c:v>
                </c:pt>
                <c:pt idx="5">
                  <c:v>Netherlands (²)</c:v>
                </c:pt>
                <c:pt idx="6">
                  <c:v>Austria</c:v>
                </c:pt>
                <c:pt idx="7">
                  <c:v>Luxembourg</c:v>
                </c:pt>
                <c:pt idx="8">
                  <c:v>Ireland</c:v>
                </c:pt>
                <c:pt idx="9">
                  <c:v>Denmark</c:v>
                </c:pt>
                <c:pt idx="10">
                  <c:v>Estonia</c:v>
                </c:pt>
                <c:pt idx="11">
                  <c:v>Italy</c:v>
                </c:pt>
                <c:pt idx="12">
                  <c:v>France</c:v>
                </c:pt>
                <c:pt idx="13">
                  <c:v>Slovenia (²)</c:v>
                </c:pt>
                <c:pt idx="14">
                  <c:v>Spain</c:v>
                </c:pt>
                <c:pt idx="15">
                  <c:v>Czechia</c:v>
                </c:pt>
                <c:pt idx="16">
                  <c:v>Greece (²)</c:v>
                </c:pt>
                <c:pt idx="17">
                  <c:v>Sweden</c:v>
                </c:pt>
                <c:pt idx="18">
                  <c:v>Cyprus</c:v>
                </c:pt>
                <c:pt idx="19">
                  <c:v>Slovakia</c:v>
                </c:pt>
                <c:pt idx="20">
                  <c:v>Lithuania</c:v>
                </c:pt>
                <c:pt idx="21">
                  <c:v>Portugal</c:v>
                </c:pt>
                <c:pt idx="22">
                  <c:v>Latvia</c:v>
                </c:pt>
                <c:pt idx="23">
                  <c:v>Poland</c:v>
                </c:pt>
                <c:pt idx="24">
                  <c:v>Bulgaria</c:v>
                </c:pt>
                <c:pt idx="25">
                  <c:v>Romania</c:v>
                </c:pt>
                <c:pt idx="26">
                  <c:v>Croatia</c:v>
                </c:pt>
                <c:pt idx="27">
                  <c:v>Hungary</c:v>
                </c:pt>
                <c:pt idx="28">
                  <c:v>Malta (²)</c:v>
                </c:pt>
                <c:pt idx="30">
                  <c:v>United Kingdom</c:v>
                </c:pt>
                <c:pt idx="32">
                  <c:v>Norway</c:v>
                </c:pt>
                <c:pt idx="33">
                  <c:v>Liechtenstein</c:v>
                </c:pt>
                <c:pt idx="34">
                  <c:v>Iceland (²)</c:v>
                </c:pt>
              </c:strCache>
            </c:strRef>
          </c:cat>
          <c:val>
            <c:numRef>
              <c:f>'Figure 10'!$F$68:$F$102</c:f>
              <c:numCache>
                <c:formatCode>General</c:formatCode>
                <c:ptCount val="35"/>
                <c:pt idx="0" formatCode="#,##0.0">
                  <c:v>80.900000000000006</c:v>
                </c:pt>
                <c:pt idx="2" formatCode="#,##0.0">
                  <c:v>114.6</c:v>
                </c:pt>
                <c:pt idx="3" formatCode="#,##0.0">
                  <c:v>99.6</c:v>
                </c:pt>
                <c:pt idx="4" formatCode="#,##0.0">
                  <c:v>96.9</c:v>
                </c:pt>
                <c:pt idx="5" formatCode="#,##0.0">
                  <c:v>95.5</c:v>
                </c:pt>
                <c:pt idx="6" formatCode="#,##0.0">
                  <c:v>94.4</c:v>
                </c:pt>
                <c:pt idx="7" formatCode="#,##0.0">
                  <c:v>94.1</c:v>
                </c:pt>
                <c:pt idx="8" formatCode="#,##0.0">
                  <c:v>90.9</c:v>
                </c:pt>
                <c:pt idx="9" formatCode="#,##0.0">
                  <c:v>88.2</c:v>
                </c:pt>
                <c:pt idx="10" formatCode="#,##0.0">
                  <c:v>86.5</c:v>
                </c:pt>
                <c:pt idx="11" formatCode="#,##0.0">
                  <c:v>77.599999999999994</c:v>
                </c:pt>
                <c:pt idx="12" formatCode="#,##0.0">
                  <c:v>76.8</c:v>
                </c:pt>
                <c:pt idx="13" formatCode="#,##0.0">
                  <c:v>75.3</c:v>
                </c:pt>
                <c:pt idx="14" formatCode="#,##0.0">
                  <c:v>74.5</c:v>
                </c:pt>
                <c:pt idx="15" formatCode="#,##0.0">
                  <c:v>73.900000000000006</c:v>
                </c:pt>
                <c:pt idx="16" formatCode="#,##0.0">
                  <c:v>71.599999999999994</c:v>
                </c:pt>
                <c:pt idx="17" formatCode="#,##0.0">
                  <c:v>70.900000000000006</c:v>
                </c:pt>
                <c:pt idx="18" formatCode="#,##0.0">
                  <c:v>70.099999999999994</c:v>
                </c:pt>
                <c:pt idx="19" formatCode="#,##0.0">
                  <c:v>69.099999999999994</c:v>
                </c:pt>
                <c:pt idx="20" formatCode="#,##0.0">
                  <c:v>68.400000000000006</c:v>
                </c:pt>
                <c:pt idx="21" formatCode="#,##0.0">
                  <c:v>66.5</c:v>
                </c:pt>
                <c:pt idx="22" formatCode="#,##0.0">
                  <c:v>64.3</c:v>
                </c:pt>
                <c:pt idx="23" formatCode="#,##0.0">
                  <c:v>63.4</c:v>
                </c:pt>
                <c:pt idx="24" formatCode="#,##0.0">
                  <c:v>60.5</c:v>
                </c:pt>
                <c:pt idx="25" formatCode="#,##0">
                  <c:v>60</c:v>
                </c:pt>
                <c:pt idx="26" formatCode="#,##0.0">
                  <c:v>58.4</c:v>
                </c:pt>
                <c:pt idx="27" formatCode="#,##0.0">
                  <c:v>55.1</c:v>
                </c:pt>
                <c:pt idx="28" formatCode="#,##0.0">
                  <c:v>35.6</c:v>
                </c:pt>
                <c:pt idx="30" formatCode="#,##0.0">
                  <c:v>68.2</c:v>
                </c:pt>
                <c:pt idx="32" formatCode="#,##0.0">
                  <c:v>94.2</c:v>
                </c:pt>
                <c:pt idx="33" formatCode="#,##0.0">
                  <c:v>92.7</c:v>
                </c:pt>
                <c:pt idx="34" formatCode="#,##0.0">
                  <c:v>63.2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FF-4AE2-A1E3-E4F321973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062728"/>
        <c:axId val="637058808"/>
      </c:barChart>
      <c:lineChart>
        <c:grouping val="standard"/>
        <c:varyColors val="0"/>
        <c:ser>
          <c:idx val="1"/>
          <c:order val="1"/>
          <c:tx>
            <c:strRef>
              <c:f>'Figure 10'!$G$67</c:f>
              <c:strCache>
                <c:ptCount val="1"/>
                <c:pt idx="0">
                  <c:v>Target: 60 %</c:v>
                </c:pt>
              </c:strCache>
            </c:strRef>
          </c:tx>
          <c:marker>
            <c:symbol val="none"/>
          </c:marker>
          <c:cat>
            <c:strRef>
              <c:f>'Figure 10'!$E$68:$E$102</c:f>
              <c:strCache>
                <c:ptCount val="35"/>
                <c:pt idx="0">
                  <c:v>EU-27 (¹)</c:v>
                </c:pt>
                <c:pt idx="2">
                  <c:v>Finland</c:v>
                </c:pt>
                <c:pt idx="3">
                  <c:v>Belgium</c:v>
                </c:pt>
                <c:pt idx="4">
                  <c:v>Germany</c:v>
                </c:pt>
                <c:pt idx="5">
                  <c:v>Netherlands (²)</c:v>
                </c:pt>
                <c:pt idx="6">
                  <c:v>Austria</c:v>
                </c:pt>
                <c:pt idx="7">
                  <c:v>Luxembourg</c:v>
                </c:pt>
                <c:pt idx="8">
                  <c:v>Ireland</c:v>
                </c:pt>
                <c:pt idx="9">
                  <c:v>Denmark</c:v>
                </c:pt>
                <c:pt idx="10">
                  <c:v>Estonia</c:v>
                </c:pt>
                <c:pt idx="11">
                  <c:v>Italy</c:v>
                </c:pt>
                <c:pt idx="12">
                  <c:v>France</c:v>
                </c:pt>
                <c:pt idx="13">
                  <c:v>Slovenia (²)</c:v>
                </c:pt>
                <c:pt idx="14">
                  <c:v>Spain</c:v>
                </c:pt>
                <c:pt idx="15">
                  <c:v>Czechia</c:v>
                </c:pt>
                <c:pt idx="16">
                  <c:v>Greece (²)</c:v>
                </c:pt>
                <c:pt idx="17">
                  <c:v>Sweden</c:v>
                </c:pt>
                <c:pt idx="18">
                  <c:v>Cyprus</c:v>
                </c:pt>
                <c:pt idx="19">
                  <c:v>Slovakia</c:v>
                </c:pt>
                <c:pt idx="20">
                  <c:v>Lithuania</c:v>
                </c:pt>
                <c:pt idx="21">
                  <c:v>Portugal</c:v>
                </c:pt>
                <c:pt idx="22">
                  <c:v>Latvia</c:v>
                </c:pt>
                <c:pt idx="23">
                  <c:v>Poland</c:v>
                </c:pt>
                <c:pt idx="24">
                  <c:v>Bulgaria</c:v>
                </c:pt>
                <c:pt idx="25">
                  <c:v>Romania</c:v>
                </c:pt>
                <c:pt idx="26">
                  <c:v>Croatia</c:v>
                </c:pt>
                <c:pt idx="27">
                  <c:v>Hungary</c:v>
                </c:pt>
                <c:pt idx="28">
                  <c:v>Malta (²)</c:v>
                </c:pt>
                <c:pt idx="30">
                  <c:v>United Kingdom</c:v>
                </c:pt>
                <c:pt idx="32">
                  <c:v>Norway</c:v>
                </c:pt>
                <c:pt idx="33">
                  <c:v>Liechtenstein</c:v>
                </c:pt>
                <c:pt idx="34">
                  <c:v>Iceland (²)</c:v>
                </c:pt>
              </c:strCache>
            </c:strRef>
          </c:cat>
          <c:val>
            <c:numRef>
              <c:f>'Figure 10'!$G$68:$G$102</c:f>
              <c:numCache>
                <c:formatCode>General</c:formatCode>
                <c:ptCount val="35"/>
                <c:pt idx="2" formatCode="#,##0.0">
                  <c:v>60</c:v>
                </c:pt>
                <c:pt idx="3" formatCode="#,##0.0">
                  <c:v>60</c:v>
                </c:pt>
                <c:pt idx="4" formatCode="#,##0.0">
                  <c:v>60</c:v>
                </c:pt>
                <c:pt idx="5" formatCode="#,##0.0">
                  <c:v>60</c:v>
                </c:pt>
                <c:pt idx="6" formatCode="#,##0.0">
                  <c:v>60</c:v>
                </c:pt>
                <c:pt idx="7" formatCode="#,##0.0">
                  <c:v>60</c:v>
                </c:pt>
                <c:pt idx="8" formatCode="#,##0.0">
                  <c:v>60</c:v>
                </c:pt>
                <c:pt idx="9" formatCode="#,##0.0">
                  <c:v>60</c:v>
                </c:pt>
                <c:pt idx="10" formatCode="#,##0.0">
                  <c:v>60</c:v>
                </c:pt>
                <c:pt idx="11" formatCode="#,##0.0">
                  <c:v>60</c:v>
                </c:pt>
                <c:pt idx="12" formatCode="#,##0.0">
                  <c:v>60</c:v>
                </c:pt>
                <c:pt idx="13" formatCode="#,##0.0">
                  <c:v>60</c:v>
                </c:pt>
                <c:pt idx="14" formatCode="#,##0.0">
                  <c:v>60</c:v>
                </c:pt>
                <c:pt idx="15" formatCode="#,##0.0">
                  <c:v>60</c:v>
                </c:pt>
                <c:pt idx="16" formatCode="#,##0.0">
                  <c:v>60</c:v>
                </c:pt>
                <c:pt idx="17" formatCode="#,##0.0">
                  <c:v>60</c:v>
                </c:pt>
                <c:pt idx="18" formatCode="#,##0.0">
                  <c:v>60</c:v>
                </c:pt>
                <c:pt idx="19" formatCode="#,##0.0">
                  <c:v>60</c:v>
                </c:pt>
                <c:pt idx="20" formatCode="#,##0.0">
                  <c:v>60</c:v>
                </c:pt>
                <c:pt idx="21" formatCode="#,##0.0">
                  <c:v>60</c:v>
                </c:pt>
                <c:pt idx="22" formatCode="#,##0.0">
                  <c:v>60</c:v>
                </c:pt>
                <c:pt idx="23" formatCode="#,##0.0">
                  <c:v>60</c:v>
                </c:pt>
                <c:pt idx="24" formatCode="#,##0.0">
                  <c:v>60</c:v>
                </c:pt>
                <c:pt idx="25" formatCode="#,##0.0">
                  <c:v>60</c:v>
                </c:pt>
                <c:pt idx="26" formatCode="#,##0.0">
                  <c:v>60</c:v>
                </c:pt>
                <c:pt idx="27" formatCode="#,##0.0">
                  <c:v>60</c:v>
                </c:pt>
                <c:pt idx="28" formatCode="#,##0.0">
                  <c:v>60</c:v>
                </c:pt>
                <c:pt idx="29" formatCode="#,##0.0">
                  <c:v>60</c:v>
                </c:pt>
                <c:pt idx="30" formatCode="#,##0.0">
                  <c:v>60</c:v>
                </c:pt>
                <c:pt idx="31" formatCode="#,##0.0">
                  <c:v>60</c:v>
                </c:pt>
                <c:pt idx="32" formatCode="#,##0.0">
                  <c:v>60</c:v>
                </c:pt>
                <c:pt idx="33" formatCode="#,##0.0">
                  <c:v>60</c:v>
                </c:pt>
                <c:pt idx="34" formatCode="#,##0.0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FF-4AE2-A1E3-E4F321973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62728"/>
        <c:axId val="637058808"/>
      </c:lineChart>
      <c:catAx>
        <c:axId val="637062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37058808"/>
        <c:crosses val="autoZero"/>
        <c:auto val="1"/>
        <c:lblAlgn val="ctr"/>
        <c:lblOffset val="100"/>
        <c:tickMarkSkip val="1"/>
        <c:noMultiLvlLbl val="0"/>
      </c:catAx>
      <c:valAx>
        <c:axId val="637058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3706272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8315160104986878"/>
          <c:y val="0.86512499120919584"/>
          <c:w val="0.23369669291338582"/>
          <c:h val="3.1940987380515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74409448818898E-2"/>
          <c:y val="1.9535568769959256E-2"/>
          <c:w val="0.93463398950131238"/>
          <c:h val="0.67954878317365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 (deleted from SE)'!$B$60:$B$94</c:f>
              <c:strCache>
                <c:ptCount val="35"/>
                <c:pt idx="0">
                  <c:v>EU-28</c:v>
                </c:pt>
                <c:pt idx="2">
                  <c:v>Germany</c:v>
                </c:pt>
                <c:pt idx="3">
                  <c:v>Belgium</c:v>
                </c:pt>
                <c:pt idx="4">
                  <c:v>Austria</c:v>
                </c:pt>
                <c:pt idx="5">
                  <c:v>Netherlands</c:v>
                </c:pt>
                <c:pt idx="6">
                  <c:v>Finland</c:v>
                </c:pt>
                <c:pt idx="7">
                  <c:v>Slovenia</c:v>
                </c:pt>
                <c:pt idx="8">
                  <c:v>Luxembourg</c:v>
                </c:pt>
                <c:pt idx="9">
                  <c:v>Ireland</c:v>
                </c:pt>
                <c:pt idx="10">
                  <c:v>Sweden</c:v>
                </c:pt>
                <c:pt idx="11">
                  <c:v>Denmark</c:v>
                </c:pt>
                <c:pt idx="12">
                  <c:v>Estonia</c:v>
                </c:pt>
                <c:pt idx="13">
                  <c:v>Italy</c:v>
                </c:pt>
                <c:pt idx="14">
                  <c:v>France</c:v>
                </c:pt>
                <c:pt idx="15">
                  <c:v>Czech Republic</c:v>
                </c:pt>
                <c:pt idx="16">
                  <c:v>Spain</c:v>
                </c:pt>
                <c:pt idx="17">
                  <c:v>United Kingdom</c:v>
                </c:pt>
                <c:pt idx="18">
                  <c:v>Slovakia</c:v>
                </c:pt>
                <c:pt idx="19">
                  <c:v>Portugal</c:v>
                </c:pt>
                <c:pt idx="20">
                  <c:v>Hungary</c:v>
                </c:pt>
                <c:pt idx="21">
                  <c:v>Cyprus</c:v>
                </c:pt>
                <c:pt idx="22">
                  <c:v>Lithuania</c:v>
                </c:pt>
                <c:pt idx="23">
                  <c:v>Greece</c:v>
                </c:pt>
                <c:pt idx="25">
                  <c:v>Bulgaria</c:v>
                </c:pt>
                <c:pt idx="26">
                  <c:v>Croatia</c:v>
                </c:pt>
                <c:pt idx="27">
                  <c:v>Romania (¹)</c:v>
                </c:pt>
                <c:pt idx="28">
                  <c:v>Latvia</c:v>
                </c:pt>
                <c:pt idx="29">
                  <c:v>Poland</c:v>
                </c:pt>
                <c:pt idx="30">
                  <c:v>Malta</c:v>
                </c:pt>
                <c:pt idx="32">
                  <c:v>Norway</c:v>
                </c:pt>
                <c:pt idx="33">
                  <c:v>Liechtenstein</c:v>
                </c:pt>
                <c:pt idx="34">
                  <c:v>Iceland (¹)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0AFAC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'Figure 8 (deleted from SE)'!$B$60:$B$94</c:f>
              <c:strCache>
                <c:ptCount val="35"/>
                <c:pt idx="0">
                  <c:v>EU-28</c:v>
                </c:pt>
                <c:pt idx="2">
                  <c:v>Germany</c:v>
                </c:pt>
                <c:pt idx="3">
                  <c:v>Belgium</c:v>
                </c:pt>
                <c:pt idx="4">
                  <c:v>Austria</c:v>
                </c:pt>
                <c:pt idx="5">
                  <c:v>Netherlands</c:v>
                </c:pt>
                <c:pt idx="6">
                  <c:v>Finland</c:v>
                </c:pt>
                <c:pt idx="7">
                  <c:v>Slovenia</c:v>
                </c:pt>
                <c:pt idx="8">
                  <c:v>Luxembourg</c:v>
                </c:pt>
                <c:pt idx="9">
                  <c:v>Ireland</c:v>
                </c:pt>
                <c:pt idx="10">
                  <c:v>Sweden</c:v>
                </c:pt>
                <c:pt idx="11">
                  <c:v>Denmark</c:v>
                </c:pt>
                <c:pt idx="12">
                  <c:v>Estonia</c:v>
                </c:pt>
                <c:pt idx="13">
                  <c:v>Italy</c:v>
                </c:pt>
                <c:pt idx="14">
                  <c:v>France</c:v>
                </c:pt>
                <c:pt idx="15">
                  <c:v>Czech Republic</c:v>
                </c:pt>
                <c:pt idx="16">
                  <c:v>Spain</c:v>
                </c:pt>
                <c:pt idx="17">
                  <c:v>United Kingdom</c:v>
                </c:pt>
                <c:pt idx="18">
                  <c:v>Slovakia</c:v>
                </c:pt>
                <c:pt idx="19">
                  <c:v>Portugal</c:v>
                </c:pt>
                <c:pt idx="20">
                  <c:v>Hungary</c:v>
                </c:pt>
                <c:pt idx="21">
                  <c:v>Cyprus</c:v>
                </c:pt>
                <c:pt idx="22">
                  <c:v>Lithuania</c:v>
                </c:pt>
                <c:pt idx="23">
                  <c:v>Greece</c:v>
                </c:pt>
                <c:pt idx="25">
                  <c:v>Bulgaria</c:v>
                </c:pt>
                <c:pt idx="26">
                  <c:v>Croatia</c:v>
                </c:pt>
                <c:pt idx="27">
                  <c:v>Romania (¹)</c:v>
                </c:pt>
                <c:pt idx="28">
                  <c:v>Latvia</c:v>
                </c:pt>
                <c:pt idx="29">
                  <c:v>Poland</c:v>
                </c:pt>
                <c:pt idx="30">
                  <c:v>Malta</c:v>
                </c:pt>
                <c:pt idx="32">
                  <c:v>Norway</c:v>
                </c:pt>
                <c:pt idx="33">
                  <c:v>Liechtenstein</c:v>
                </c:pt>
                <c:pt idx="34">
                  <c:v>Iceland (¹)</c:v>
                </c:pt>
              </c:strCache>
            </c:strRef>
          </c:cat>
          <c:val>
            <c:numRef>
              <c:f>'Figure 8 (deleted from SE)'!$C$60:$C$94</c:f>
              <c:numCache>
                <c:formatCode>0.0</c:formatCode>
                <c:ptCount val="35"/>
                <c:pt idx="0">
                  <c:v>79.2</c:v>
                </c:pt>
                <c:pt idx="2">
                  <c:v>97.7</c:v>
                </c:pt>
                <c:pt idx="3">
                  <c:v>96.6</c:v>
                </c:pt>
                <c:pt idx="4">
                  <c:v>96.1</c:v>
                </c:pt>
                <c:pt idx="5">
                  <c:v>93.9</c:v>
                </c:pt>
                <c:pt idx="6">
                  <c:v>93.2</c:v>
                </c:pt>
                <c:pt idx="7">
                  <c:v>92.5</c:v>
                </c:pt>
                <c:pt idx="8">
                  <c:v>91.8</c:v>
                </c:pt>
                <c:pt idx="9">
                  <c:v>88.1</c:v>
                </c:pt>
                <c:pt idx="10">
                  <c:v>87.4</c:v>
                </c:pt>
                <c:pt idx="11">
                  <c:v>85.6</c:v>
                </c:pt>
                <c:pt idx="12">
                  <c:v>77.7</c:v>
                </c:pt>
                <c:pt idx="13">
                  <c:v>76.5</c:v>
                </c:pt>
                <c:pt idx="14">
                  <c:v>75.400000000000006</c:v>
                </c:pt>
                <c:pt idx="15">
                  <c:v>74.7</c:v>
                </c:pt>
                <c:pt idx="16">
                  <c:v>73.099999999999994</c:v>
                </c:pt>
                <c:pt idx="17">
                  <c:v>72.7</c:v>
                </c:pt>
                <c:pt idx="18">
                  <c:v>69.5</c:v>
                </c:pt>
                <c:pt idx="19">
                  <c:v>64.8</c:v>
                </c:pt>
                <c:pt idx="20">
                  <c:v>60.3</c:v>
                </c:pt>
                <c:pt idx="21">
                  <c:v>56.6</c:v>
                </c:pt>
                <c:pt idx="22">
                  <c:v>53.9</c:v>
                </c:pt>
                <c:pt idx="23">
                  <c:v>52.8</c:v>
                </c:pt>
                <c:pt idx="25">
                  <c:v>66</c:v>
                </c:pt>
                <c:pt idx="26">
                  <c:v>58.8</c:v>
                </c:pt>
                <c:pt idx="27">
                  <c:v>57.4</c:v>
                </c:pt>
                <c:pt idx="28">
                  <c:v>54.5</c:v>
                </c:pt>
                <c:pt idx="29">
                  <c:v>50.4</c:v>
                </c:pt>
                <c:pt idx="30">
                  <c:v>38.200000000000003</c:v>
                </c:pt>
                <c:pt idx="32">
                  <c:v>93.2</c:v>
                </c:pt>
                <c:pt idx="33">
                  <c:v>90.9</c:v>
                </c:pt>
                <c:pt idx="34">
                  <c:v>56.5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07-4035-9050-8D109182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637058024"/>
        <c:axId val="637064688"/>
      </c:barChart>
      <c:catAx>
        <c:axId val="63705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37064688"/>
        <c:crosses val="autoZero"/>
        <c:auto val="1"/>
        <c:lblAlgn val="ctr"/>
        <c:lblOffset val="100"/>
        <c:noMultiLvlLbl val="0"/>
      </c:catAx>
      <c:valAx>
        <c:axId val="6370646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37058024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007742782152228E-2"/>
          <c:y val="2.4447472745292367E-2"/>
          <c:w val="0.93630065616797897"/>
          <c:h val="0.674515471864332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AFAC"/>
            </a:solidFill>
            <a:ln>
              <a:solidFill>
                <a:srgbClr val="00AFAC"/>
              </a:solidFill>
              <a:prstDash val="solid"/>
            </a:ln>
          </c:spPr>
          <c:invertIfNegative val="0"/>
          <c:cat>
            <c:strRef>
              <c:f>'Figure 9 (deleted from SE)'!$B$61:$B$95</c:f>
              <c:strCache>
                <c:ptCount val="35"/>
                <c:pt idx="0">
                  <c:v>EU-28</c:v>
                </c:pt>
                <c:pt idx="2">
                  <c:v>Belgium</c:v>
                </c:pt>
                <c:pt idx="3">
                  <c:v>Sweden</c:v>
                </c:pt>
                <c:pt idx="4">
                  <c:v>Germany</c:v>
                </c:pt>
                <c:pt idx="5">
                  <c:v>Netherlands</c:v>
                </c:pt>
                <c:pt idx="6">
                  <c:v>Ireland</c:v>
                </c:pt>
                <c:pt idx="7">
                  <c:v>Czech Republic</c:v>
                </c:pt>
                <c:pt idx="8">
                  <c:v>Slovenia</c:v>
                </c:pt>
                <c:pt idx="9">
                  <c:v>Italy</c:v>
                </c:pt>
                <c:pt idx="10">
                  <c:v>Spain</c:v>
                </c:pt>
                <c:pt idx="11">
                  <c:v>Austria</c:v>
                </c:pt>
                <c:pt idx="12">
                  <c:v>France</c:v>
                </c:pt>
                <c:pt idx="13">
                  <c:v>Slovakia</c:v>
                </c:pt>
                <c:pt idx="14">
                  <c:v>Denmark</c:v>
                </c:pt>
                <c:pt idx="15">
                  <c:v>United Kingdom</c:v>
                </c:pt>
                <c:pt idx="16">
                  <c:v>Luxembourg</c:v>
                </c:pt>
                <c:pt idx="17">
                  <c:v>Portugal</c:v>
                </c:pt>
                <c:pt idx="18">
                  <c:v>Estonia</c:v>
                </c:pt>
                <c:pt idx="19">
                  <c:v>Finland</c:v>
                </c:pt>
                <c:pt idx="20">
                  <c:v>Cyprus</c:v>
                </c:pt>
                <c:pt idx="21">
                  <c:v>Lithuania</c:v>
                </c:pt>
                <c:pt idx="22">
                  <c:v>Greece</c:v>
                </c:pt>
                <c:pt idx="23">
                  <c:v>Hungary</c:v>
                </c:pt>
                <c:pt idx="25">
                  <c:v>Bulgaria</c:v>
                </c:pt>
                <c:pt idx="26">
                  <c:v>Croatia</c:v>
                </c:pt>
                <c:pt idx="27">
                  <c:v>Romania (¹)</c:v>
                </c:pt>
                <c:pt idx="28">
                  <c:v>Latvia</c:v>
                </c:pt>
                <c:pt idx="29">
                  <c:v>Malta</c:v>
                </c:pt>
                <c:pt idx="30">
                  <c:v>Poland</c:v>
                </c:pt>
                <c:pt idx="32">
                  <c:v>Norway</c:v>
                </c:pt>
                <c:pt idx="33">
                  <c:v>Liechtenstein</c:v>
                </c:pt>
                <c:pt idx="34">
                  <c:v>Iceland (¹)</c:v>
                </c:pt>
              </c:strCache>
            </c:strRef>
          </c:cat>
          <c:val>
            <c:numRef>
              <c:f>'Figure 9 (deleted from SE)'!$C$61:$C$95</c:f>
              <c:numCache>
                <c:formatCode>0.0</c:formatCode>
                <c:ptCount val="35"/>
                <c:pt idx="0">
                  <c:v>65.3</c:v>
                </c:pt>
                <c:pt idx="2">
                  <c:v>78.7</c:v>
                </c:pt>
                <c:pt idx="3">
                  <c:v>71.900000000000006</c:v>
                </c:pt>
                <c:pt idx="4">
                  <c:v>71.8</c:v>
                </c:pt>
                <c:pt idx="5">
                  <c:v>70.5</c:v>
                </c:pt>
                <c:pt idx="6">
                  <c:v>70.2</c:v>
                </c:pt>
                <c:pt idx="7">
                  <c:v>69.900000000000006</c:v>
                </c:pt>
                <c:pt idx="8">
                  <c:v>69</c:v>
                </c:pt>
                <c:pt idx="9">
                  <c:v>66.7</c:v>
                </c:pt>
                <c:pt idx="10">
                  <c:v>66.599999999999994</c:v>
                </c:pt>
                <c:pt idx="11">
                  <c:v>66.599999999999994</c:v>
                </c:pt>
                <c:pt idx="12">
                  <c:v>66.400000000000006</c:v>
                </c:pt>
                <c:pt idx="13">
                  <c:v>65.900000000000006</c:v>
                </c:pt>
                <c:pt idx="14">
                  <c:v>64.8</c:v>
                </c:pt>
                <c:pt idx="15">
                  <c:v>64.599999999999994</c:v>
                </c:pt>
                <c:pt idx="16">
                  <c:v>62.8</c:v>
                </c:pt>
                <c:pt idx="17">
                  <c:v>61.5</c:v>
                </c:pt>
                <c:pt idx="18">
                  <c:v>58.4</c:v>
                </c:pt>
                <c:pt idx="19">
                  <c:v>58</c:v>
                </c:pt>
                <c:pt idx="20">
                  <c:v>56.6</c:v>
                </c:pt>
                <c:pt idx="21">
                  <c:v>53.5</c:v>
                </c:pt>
                <c:pt idx="22">
                  <c:v>52.4</c:v>
                </c:pt>
                <c:pt idx="23">
                  <c:v>49.2</c:v>
                </c:pt>
                <c:pt idx="25">
                  <c:v>65.7</c:v>
                </c:pt>
                <c:pt idx="26">
                  <c:v>58.8</c:v>
                </c:pt>
                <c:pt idx="27">
                  <c:v>56.8</c:v>
                </c:pt>
                <c:pt idx="28">
                  <c:v>51</c:v>
                </c:pt>
                <c:pt idx="29">
                  <c:v>38.1</c:v>
                </c:pt>
                <c:pt idx="30">
                  <c:v>36.1</c:v>
                </c:pt>
                <c:pt idx="32">
                  <c:v>54.5</c:v>
                </c:pt>
                <c:pt idx="33">
                  <c:v>50.3</c:v>
                </c:pt>
                <c:pt idx="34">
                  <c:v>41.8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08-44CF-B1E2-E6F27E71A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637065472"/>
        <c:axId val="408836144"/>
      </c:barChart>
      <c:catAx>
        <c:axId val="63706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08836144"/>
        <c:crosses val="autoZero"/>
        <c:auto val="1"/>
        <c:lblAlgn val="ctr"/>
        <c:lblOffset val="100"/>
        <c:noMultiLvlLbl val="0"/>
      </c:catAx>
      <c:valAx>
        <c:axId val="4088361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37065472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778667</xdr:colOff>
      <xdr:row>0</xdr:row>
      <xdr:rowOff>69059</xdr:rowOff>
    </xdr:from>
    <xdr:ext cx="5907883" cy="513885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0.00988</cdr:x>
      <cdr:y>0.91715</cdr:y>
    </cdr:from>
    <cdr:ext cx="3613150" cy="425757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713098"/>
          <a:ext cx="3613150" cy="425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000">
              <a:latin typeface="Arial" panose="020B0604020202020204" pitchFamily="34" charset="0"/>
            </a:rPr>
            <a:t>Note: Eurostat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env_waspac)</a:t>
          </a:r>
        </a:p>
      </cdr:txBody>
    </cdr:sp>
  </cdr:absSizeAnchor>
  <cdr:absSizeAnchor xmlns:cdr="http://schemas.openxmlformats.org/drawingml/2006/chartDrawing">
    <cdr:from>
      <cdr:x>0.70247</cdr:x>
      <cdr:y>0.91868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805D6869-9F66-4166-9BEF-AD5FDD660E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613142" y="4720940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509866</xdr:colOff>
      <xdr:row>2</xdr:row>
      <xdr:rowOff>63034</xdr:rowOff>
    </xdr:from>
    <xdr:to>
      <xdr:col>21</xdr:col>
      <xdr:colOff>119341</xdr:colOff>
      <xdr:row>30</xdr:row>
      <xdr:rowOff>81334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4D32E02A-F97D-4649-B148-10A246F94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0.90394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562624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Eurostat estimates between 2008 and 2011 as well as 2018.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env_waspac)</a:t>
          </a:r>
        </a:p>
      </cdr:txBody>
    </cdr:sp>
  </cdr:absSizeAnchor>
  <cdr:absSizeAnchor xmlns:cdr="http://schemas.openxmlformats.org/drawingml/2006/chartDrawing">
    <cdr:from>
      <cdr:x>0.83933</cdr:x>
      <cdr:y>0.9172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3DAC02F3-CA26-4B56-92D1-681059E119E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62958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3</xdr:row>
      <xdr:rowOff>61912</xdr:rowOff>
    </xdr:from>
    <xdr:to>
      <xdr:col>15</xdr:col>
      <xdr:colOff>533400</xdr:colOff>
      <xdr:row>38</xdr:row>
      <xdr:rowOff>76593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E61F4B47-8247-4746-BD58-C880B1A92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0.92453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40131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Eurostat estimates between 2008 and 2011 as well as 2018.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env_waspac)</a:t>
          </a:r>
        </a:p>
      </cdr:txBody>
    </cdr:sp>
  </cdr:absSizeAnchor>
  <cdr:absSizeAnchor xmlns:cdr="http://schemas.openxmlformats.org/drawingml/2006/chartDrawing">
    <cdr:from>
      <cdr:x>0.83933</cdr:x>
      <cdr:y>0.93495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4C893A8B-08A7-4448-9884-D019A54F4C7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0709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434785</xdr:colOff>
      <xdr:row>2</xdr:row>
      <xdr:rowOff>86847</xdr:rowOff>
    </xdr:from>
    <xdr:to>
      <xdr:col>20</xdr:col>
      <xdr:colOff>542924</xdr:colOff>
      <xdr:row>37</xdr:row>
      <xdr:rowOff>112522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72A56CD0-3AC6-45FB-AA94-B55B534D4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0.0175</cdr:x>
      <cdr:y>0.74827</cdr:y>
    </cdr:from>
    <cdr:to>
      <cdr:x>0.1375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9986" y="4334640"/>
          <a:ext cx="1097052" cy="13373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absSizeAnchor xmlns:cdr="http://schemas.openxmlformats.org/drawingml/2006/chartDrawing">
    <cdr:from>
      <cdr:x>0.00533</cdr:x>
      <cdr:y>0.90953</cdr:y>
    </cdr:from>
    <cdr:ext cx="7994650" cy="484875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4874800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Eurostat estimates between 2008 and 2011 as well as 2018. The y-axis is cut.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env_waspac)</a:t>
          </a:r>
        </a:p>
      </cdr:txBody>
    </cdr:sp>
  </cdr:absSizeAnchor>
  <cdr:absSizeAnchor xmlns:cdr="http://schemas.openxmlformats.org/drawingml/2006/chartDrawing">
    <cdr:from>
      <cdr:x>0.83933</cdr:x>
      <cdr:y>0.92203</cdr:y>
    </cdr:from>
    <cdr:ext cx="1530358" cy="417916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5A2029E8-AA6C-400C-B65E-868052EC77B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94175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3</xdr:row>
      <xdr:rowOff>52386</xdr:rowOff>
    </xdr:from>
    <xdr:to>
      <xdr:col>21</xdr:col>
      <xdr:colOff>190500</xdr:colOff>
      <xdr:row>39</xdr:row>
      <xdr:rowOff>82053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41DF7EC-44E7-4555-8628-299E0FC00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0.92645</cdr:y>
    </cdr:from>
    <cdr:ext cx="7994650" cy="484875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6107516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Eurostat estimates between 2008 and 2011 as well as 2018. The y-axis is cut.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env_waspac and env_waspacr)</a:t>
          </a:r>
        </a:p>
      </cdr:txBody>
    </cdr:sp>
  </cdr:absSizeAnchor>
  <cdr:absSizeAnchor xmlns:cdr="http://schemas.openxmlformats.org/drawingml/2006/chartDrawing">
    <cdr:from>
      <cdr:x>0.83933</cdr:x>
      <cdr:y>0.93661</cdr:y>
    </cdr:from>
    <cdr:ext cx="1530358" cy="41791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4F2C385B-F888-478F-8293-36F991B91FF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174477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457199</xdr:colOff>
      <xdr:row>2</xdr:row>
      <xdr:rowOff>104774</xdr:rowOff>
    </xdr:from>
    <xdr:to>
      <xdr:col>16</xdr:col>
      <xdr:colOff>323849</xdr:colOff>
      <xdr:row>46</xdr:row>
      <xdr:rowOff>16279</xdr:rowOff>
    </xdr:to>
    <xdr:graphicFrame macro="">
      <xdr:nvGraphicFramePr>
        <xdr:cNvPr id="1116443" name="Diagramm 2">
          <a:extLst>
            <a:ext uri="{FF2B5EF4-FFF2-40B4-BE49-F238E27FC236}">
              <a16:creationId xmlns:a16="http://schemas.microsoft.com/office/drawing/2014/main" xmlns="" id="{00000000-0008-0000-0600-00001B09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0.86965</cdr:y>
    </cdr:from>
    <cdr:ext cx="7994650" cy="87742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853985"/>
          <a:ext cx="799465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'Waste generated'.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Eurostat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2017 data instead of 2018.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env_waspac)</a:t>
          </a:r>
        </a:p>
      </cdr:txBody>
    </cdr:sp>
  </cdr:absSizeAnchor>
  <cdr:absSizeAnchor xmlns:cdr="http://schemas.openxmlformats.org/drawingml/2006/chartDrawing">
    <cdr:from>
      <cdr:x>0.83933</cdr:x>
      <cdr:y>0.93792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6767A0E7-B953-4B37-945C-18DE7BCED6E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1348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58</xdr:row>
      <xdr:rowOff>0</xdr:rowOff>
    </xdr:from>
    <xdr:ext cx="914400" cy="264560"/>
    <xdr:sp macro="" textlink="">
      <xdr:nvSpPr>
        <xdr:cNvPr id="3" name="Textfeld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6377609" y="10352433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58</xdr:row>
      <xdr:rowOff>0</xdr:rowOff>
    </xdr:from>
    <xdr:ext cx="914400" cy="264560"/>
    <xdr:sp macro="" textlink="">
      <xdr:nvSpPr>
        <xdr:cNvPr id="4" name="Textfeld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/>
      </xdr:nvSpPr>
      <xdr:spPr>
        <a:xfrm>
          <a:off x="6377609" y="1251543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266700</xdr:colOff>
      <xdr:row>56</xdr:row>
      <xdr:rowOff>0</xdr:rowOff>
    </xdr:from>
    <xdr:ext cx="885825" cy="264560"/>
    <xdr:sp macro="" textlink="">
      <xdr:nvSpPr>
        <xdr:cNvPr id="5" name="Textfeld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/>
      </xdr:nvSpPr>
      <xdr:spPr>
        <a:xfrm>
          <a:off x="1485900" y="8686800"/>
          <a:ext cx="885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GB"/>
        </a:p>
      </xdr:txBody>
    </xdr:sp>
    <xdr:clientData/>
  </xdr:oneCellAnchor>
  <xdr:twoCellAnchor editAs="oneCell">
    <xdr:from>
      <xdr:col>4</xdr:col>
      <xdr:colOff>504822</xdr:colOff>
      <xdr:row>1</xdr:row>
      <xdr:rowOff>33337</xdr:rowOff>
    </xdr:from>
    <xdr:to>
      <xdr:col>16</xdr:col>
      <xdr:colOff>638172</xdr:colOff>
      <xdr:row>27</xdr:row>
      <xdr:rowOff>1256495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0.86616</cdr:y>
    </cdr:from>
    <cdr:ext cx="7994650" cy="700384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4532798"/>
          <a:ext cx="7994650" cy="700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the share of 'Recycling'.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2017 data instead of 2018.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env_waspac)</a:t>
          </a:r>
        </a:p>
      </cdr:txBody>
    </cdr:sp>
  </cdr:absSizeAnchor>
  <cdr:absSizeAnchor xmlns:cdr="http://schemas.openxmlformats.org/drawingml/2006/chartDrawing">
    <cdr:from>
      <cdr:x>0.83933</cdr:x>
      <cdr:y>0.92014</cdr:y>
    </cdr:from>
    <cdr:ext cx="1530358" cy="41791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9ED7CD8F-77D2-42A3-AE62-96CC9667760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81526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1</xdr:row>
      <xdr:rowOff>47626</xdr:rowOff>
    </xdr:from>
    <xdr:to>
      <xdr:col>18</xdr:col>
      <xdr:colOff>419100</xdr:colOff>
      <xdr:row>36</xdr:row>
      <xdr:rowOff>33343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0.90474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286580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Eurostat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2017 data instead of 2018.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env_waspacr)</a:t>
          </a:r>
        </a:p>
      </cdr:txBody>
    </cdr:sp>
  </cdr:absSizeAnchor>
  <cdr:absSizeAnchor xmlns:cdr="http://schemas.openxmlformats.org/drawingml/2006/chartDrawing">
    <cdr:from>
      <cdr:x>0.83933</cdr:x>
      <cdr:y>0.93986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6C04217B-19F7-49D6-AC08-4E7F1410C62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53057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19050</xdr:rowOff>
    </xdr:from>
    <xdr:to>
      <xdr:col>19</xdr:col>
      <xdr:colOff>333375</xdr:colOff>
      <xdr:row>35</xdr:row>
      <xdr:rowOff>84062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0.90794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527800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Eurostat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2017 data instead of 2018.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env_waspacr)</a:t>
          </a:r>
        </a:p>
      </cdr:txBody>
    </cdr:sp>
  </cdr:absSizeAnchor>
  <cdr:absSizeAnchor xmlns:cdr="http://schemas.openxmlformats.org/drawingml/2006/chartDrawing">
    <cdr:from>
      <cdr:x>0.83933</cdr:x>
      <cdr:y>0.94187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686F53A8-A882-49D8-9E4A-B2A2190325B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7717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104774</xdr:rowOff>
    </xdr:from>
    <xdr:to>
      <xdr:col>22</xdr:col>
      <xdr:colOff>19050</xdr:colOff>
      <xdr:row>42</xdr:row>
      <xdr:rowOff>149033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0.91364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7002346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Eurostat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2017 data instead of 2018.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env_waspac)</a:t>
          </a:r>
        </a:p>
      </cdr:txBody>
    </cdr:sp>
  </cdr:absSizeAnchor>
  <cdr:absSizeAnchor xmlns:cdr="http://schemas.openxmlformats.org/drawingml/2006/chartDrawing">
    <cdr:from>
      <cdr:x>0.83933</cdr:x>
      <cdr:y>0.94547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32C325B7-877A-4A5E-9EA6-7DE52B4CE9C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24634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590550</xdr:colOff>
      <xdr:row>4</xdr:row>
      <xdr:rowOff>0</xdr:rowOff>
    </xdr:from>
    <xdr:to>
      <xdr:col>13</xdr:col>
      <xdr:colOff>285750</xdr:colOff>
      <xdr:row>27</xdr:row>
      <xdr:rowOff>127200</xdr:rowOff>
    </xdr:to>
    <xdr:graphicFrame macro="">
      <xdr:nvGraphicFramePr>
        <xdr:cNvPr id="4179101" name="Diagramm 1">
          <a:extLst>
            <a:ext uri="{FF2B5EF4-FFF2-40B4-BE49-F238E27FC236}">
              <a16:creationId xmlns:a16="http://schemas.microsoft.com/office/drawing/2014/main" xmlns="" id="{00000000-0008-0000-0B00-00009DC43F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0.72336</cdr:x>
      <cdr:y>0.15742</cdr:y>
    </cdr:from>
    <cdr:to>
      <cdr:x>0.87686</cdr:x>
      <cdr:y>0.36115</cdr:y>
    </cdr:to>
    <cdr:grpSp>
      <cdr:nvGrpSpPr>
        <cdr:cNvPr id="20" name="Group 19">
          <a:extLst xmlns:a="http://schemas.openxmlformats.org/drawingml/2006/main">
            <a:ext uri="{FF2B5EF4-FFF2-40B4-BE49-F238E27FC236}">
              <a16:creationId xmlns:a16="http://schemas.microsoft.com/office/drawing/2014/main" xmlns="" id="{44D67603-10AA-4708-85B0-FA6708E57DC5}"/>
            </a:ext>
          </a:extLst>
        </cdr:cNvPr>
        <cdr:cNvGrpSpPr/>
      </cdr:nvGrpSpPr>
      <cdr:grpSpPr>
        <a:xfrm xmlns:a="http://schemas.openxmlformats.org/drawingml/2006/main">
          <a:off x="5512003" y="571812"/>
          <a:ext cx="1169670" cy="740029"/>
          <a:chOff x="5529409" y="564231"/>
          <a:chExt cx="1173340" cy="730230"/>
        </a:xfrm>
      </cdr:grpSpPr>
      <cdr:cxnSp macro="">
        <cdr:nvCxnSpPr>
          <cdr:cNvPr id="5" name="Gerade Verbindung 4">
            <a:extLst xmlns:a="http://schemas.openxmlformats.org/drawingml/2006/main">
              <a:ext uri="{FF2B5EF4-FFF2-40B4-BE49-F238E27FC236}">
                <a16:creationId xmlns:a16="http://schemas.microsoft.com/office/drawing/2014/main" xmlns="" id="{72849CE4-483C-497D-B925-B5485E66DB97}"/>
              </a:ext>
            </a:extLst>
          </cdr:cNvPr>
          <cdr:cNvCxnSpPr/>
        </cdr:nvCxnSpPr>
        <cdr:spPr>
          <a:xfrm xmlns:a="http://schemas.openxmlformats.org/drawingml/2006/main" flipV="1">
            <a:off x="5529409" y="1291235"/>
            <a:ext cx="1173340" cy="3226"/>
          </a:xfrm>
          <a:prstGeom xmlns:a="http://schemas.openxmlformats.org/drawingml/2006/main" prst="line">
            <a:avLst/>
          </a:prstGeom>
          <a:ln xmlns:a="http://schemas.openxmlformats.org/drawingml/2006/main" w="22225">
            <a:solidFill>
              <a:schemeClr val="accent2"/>
            </a:solidFill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7" name="Textfeld 1"/>
          <cdr:cNvSpPr txBox="1"/>
        </cdr:nvSpPr>
        <cdr:spPr>
          <a:xfrm xmlns:a="http://schemas.openxmlformats.org/drawingml/2006/main">
            <a:off x="5651960" y="564231"/>
            <a:ext cx="934303" cy="210671"/>
          </a:xfrm>
          <a:prstGeom xmlns:a="http://schemas.openxmlformats.org/drawingml/2006/main" prst="rect">
            <a:avLst/>
          </a:prstGeom>
          <a:ln xmlns:a="http://schemas.openxmlformats.org/drawingml/2006/main" w="22225">
            <a:solidFill>
              <a:schemeClr val="accent2"/>
            </a:solidFill>
          </a:ln>
        </cdr:spPr>
        <cdr:style>
          <a:lnRef xmlns:a="http://schemas.openxmlformats.org/drawingml/2006/main" idx="2">
            <a:schemeClr val="accent2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2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ctr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GB" sz="1200" b="1" i="0" u="none" strike="noStrike" baseline="0">
                <a:solidFill>
                  <a:schemeClr val="accent2"/>
                </a:solidFill>
                <a:latin typeface="Calibri"/>
              </a:rPr>
              <a:t>2001 target</a:t>
            </a:r>
          </a:p>
        </cdr:txBody>
      </cdr:sp>
      <cdr:cxnSp macro="">
        <cdr:nvCxnSpPr>
          <cdr:cNvPr id="6" name="Gerade Verbindung 5">
            <a:extLst xmlns:a="http://schemas.openxmlformats.org/drawingml/2006/main">
              <a:ext uri="{FF2B5EF4-FFF2-40B4-BE49-F238E27FC236}">
                <a16:creationId xmlns:a16="http://schemas.microsoft.com/office/drawing/2014/main" xmlns="" id="{80A6C30C-A6BB-46AB-A13D-8B0993870609}"/>
              </a:ext>
            </a:extLst>
          </cdr:cNvPr>
          <cdr:cNvCxnSpPr/>
        </cdr:nvCxnSpPr>
        <cdr:spPr>
          <a:xfrm xmlns:a="http://schemas.openxmlformats.org/drawingml/2006/main">
            <a:off x="6127493" y="782096"/>
            <a:ext cx="2140" cy="497424"/>
          </a:xfrm>
          <a:prstGeom xmlns:a="http://schemas.openxmlformats.org/drawingml/2006/main" prst="line">
            <a:avLst/>
          </a:prstGeom>
          <a:ln xmlns:a="http://schemas.openxmlformats.org/drawingml/2006/main" w="22225">
            <a:solidFill>
              <a:schemeClr val="accent2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0.1109</cdr:x>
      <cdr:y>0.02762</cdr:y>
    </cdr:from>
    <cdr:to>
      <cdr:x>0.6925</cdr:x>
      <cdr:y>0.29012</cdr:y>
    </cdr:to>
    <cdr:grpSp>
      <cdr:nvGrpSpPr>
        <cdr:cNvPr id="19" name="Group 18">
          <a:extLst xmlns:a="http://schemas.openxmlformats.org/drawingml/2006/main">
            <a:ext uri="{FF2B5EF4-FFF2-40B4-BE49-F238E27FC236}">
              <a16:creationId xmlns:a16="http://schemas.microsoft.com/office/drawing/2014/main" xmlns="" id="{95AB0680-3C27-493B-9791-8EDBF794C8CD}"/>
            </a:ext>
          </a:extLst>
        </cdr:cNvPr>
        <cdr:cNvGrpSpPr/>
      </cdr:nvGrpSpPr>
      <cdr:grpSpPr>
        <a:xfrm xmlns:a="http://schemas.openxmlformats.org/drawingml/2006/main">
          <a:off x="845058" y="100327"/>
          <a:ext cx="4431792" cy="953505"/>
          <a:chOff x="847727" y="99001"/>
          <a:chExt cx="4445787" cy="940869"/>
        </a:xfrm>
      </cdr:grpSpPr>
      <cdr:cxnSp macro="">
        <cdr:nvCxnSpPr>
          <cdr:cNvPr id="3" name="Gerade Verbindung 2">
            <a:extLst xmlns:a="http://schemas.openxmlformats.org/drawingml/2006/main">
              <a:ext uri="{FF2B5EF4-FFF2-40B4-BE49-F238E27FC236}">
                <a16:creationId xmlns:a16="http://schemas.microsoft.com/office/drawing/2014/main" xmlns="" id="{BDFA3C86-D195-4D84-A86E-15AB4D6EE022}"/>
              </a:ext>
            </a:extLst>
          </cdr:cNvPr>
          <cdr:cNvCxnSpPr/>
        </cdr:nvCxnSpPr>
        <cdr:spPr>
          <a:xfrm xmlns:a="http://schemas.openxmlformats.org/drawingml/2006/main">
            <a:off x="847727" y="1039870"/>
            <a:ext cx="4445787" cy="0"/>
          </a:xfrm>
          <a:prstGeom xmlns:a="http://schemas.openxmlformats.org/drawingml/2006/main" prst="line">
            <a:avLst/>
          </a:prstGeom>
          <a:ln xmlns:a="http://schemas.openxmlformats.org/drawingml/2006/main" w="22225">
            <a:solidFill>
              <a:schemeClr val="accent2"/>
            </a:solidFill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Textfeld 1"/>
          <cdr:cNvSpPr txBox="1"/>
        </cdr:nvSpPr>
        <cdr:spPr>
          <a:xfrm xmlns:a="http://schemas.openxmlformats.org/drawingml/2006/main">
            <a:off x="2597422" y="99001"/>
            <a:ext cx="916088" cy="19737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22225">
            <a:solidFill>
              <a:schemeClr val="accent2"/>
            </a:solidFill>
          </a:ln>
        </cdr:spPr>
        <cdr:txBody>
          <a:bodyPr xmlns:a="http://schemas.openxmlformats.org/drawingml/2006/main" wrap="none" rtlCol="0" anchor="ctr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GB" sz="1200" b="1" i="0" u="none" strike="noStrike" baseline="0">
                <a:solidFill>
                  <a:schemeClr val="accent2"/>
                </a:solidFill>
                <a:latin typeface="Calibri"/>
              </a:rPr>
              <a:t>2008 target</a:t>
            </a:r>
          </a:p>
        </cdr:txBody>
      </cdr:sp>
      <cdr:cxnSp macro="">
        <cdr:nvCxnSpPr>
          <cdr:cNvPr id="9" name="Gerade Verbindung 8">
            <a:extLst xmlns:a="http://schemas.openxmlformats.org/drawingml/2006/main">
              <a:ext uri="{FF2B5EF4-FFF2-40B4-BE49-F238E27FC236}">
                <a16:creationId xmlns:a16="http://schemas.microsoft.com/office/drawing/2014/main" xmlns="" id="{4DB85A2C-94C7-4653-8487-7AAA1DC3DA3E}"/>
              </a:ext>
            </a:extLst>
          </cdr:cNvPr>
          <cdr:cNvCxnSpPr>
            <a:stCxn xmlns:a="http://schemas.openxmlformats.org/drawingml/2006/main" id="4" idx="2"/>
          </cdr:cNvCxnSpPr>
        </cdr:nvCxnSpPr>
        <cdr:spPr>
          <a:xfrm xmlns:a="http://schemas.openxmlformats.org/drawingml/2006/main">
            <a:off x="3055466" y="296376"/>
            <a:ext cx="6571" cy="741849"/>
          </a:xfrm>
          <a:prstGeom xmlns:a="http://schemas.openxmlformats.org/drawingml/2006/main" prst="line">
            <a:avLst/>
          </a:prstGeom>
          <a:ln xmlns:a="http://schemas.openxmlformats.org/drawingml/2006/main" w="22225">
            <a:solidFill>
              <a:schemeClr val="accent2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581025</xdr:colOff>
      <xdr:row>3</xdr:row>
      <xdr:rowOff>104775</xdr:rowOff>
    </xdr:from>
    <xdr:to>
      <xdr:col>13</xdr:col>
      <xdr:colOff>276225</xdr:colOff>
      <xdr:row>27</xdr:row>
      <xdr:rowOff>79575</xdr:rowOff>
    </xdr:to>
    <xdr:graphicFrame macro="">
      <xdr:nvGraphicFramePr>
        <xdr:cNvPr id="4155550" name="Diagramm 1">
          <a:extLst>
            <a:ext uri="{FF2B5EF4-FFF2-40B4-BE49-F238E27FC236}">
              <a16:creationId xmlns:a16="http://schemas.microsoft.com/office/drawing/2014/main" xmlns="" id="{00000000-0008-0000-0C00-00009E683F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0.725</cdr:x>
      <cdr:y>0.15626</cdr:y>
    </cdr:from>
    <cdr:to>
      <cdr:x>0.87612</cdr:x>
      <cdr:y>0.53407</cdr:y>
    </cdr:to>
    <cdr:grpSp>
      <cdr:nvGrpSpPr>
        <cdr:cNvPr id="20" name="Group 19">
          <a:extLst xmlns:a="http://schemas.openxmlformats.org/drawingml/2006/main">
            <a:ext uri="{FF2B5EF4-FFF2-40B4-BE49-F238E27FC236}">
              <a16:creationId xmlns:a16="http://schemas.microsoft.com/office/drawing/2014/main" xmlns="" id="{9DCAFC97-262F-4B96-8604-037F208605C6}"/>
            </a:ext>
          </a:extLst>
        </cdr:cNvPr>
        <cdr:cNvGrpSpPr/>
      </cdr:nvGrpSpPr>
      <cdr:grpSpPr>
        <a:xfrm xmlns:a="http://schemas.openxmlformats.org/drawingml/2006/main">
          <a:off x="5524500" y="567599"/>
          <a:ext cx="1151534" cy="1372357"/>
          <a:chOff x="5524500" y="567573"/>
          <a:chExt cx="1151503" cy="1372370"/>
        </a:xfrm>
      </cdr:grpSpPr>
      <cdr:cxnSp macro="">
        <cdr:nvCxnSpPr>
          <cdr:cNvPr id="5" name="Gerade Verbindung 4">
            <a:extLst xmlns:a="http://schemas.openxmlformats.org/drawingml/2006/main">
              <a:ext uri="{FF2B5EF4-FFF2-40B4-BE49-F238E27FC236}">
                <a16:creationId xmlns:a16="http://schemas.microsoft.com/office/drawing/2014/main" xmlns="" id="{343E1E9E-49FB-4C25-8B1D-9279931E379C}"/>
              </a:ext>
            </a:extLst>
          </cdr:cNvPr>
          <cdr:cNvCxnSpPr/>
        </cdr:nvCxnSpPr>
        <cdr:spPr>
          <a:xfrm xmlns:a="http://schemas.openxmlformats.org/drawingml/2006/main">
            <a:off x="5524500" y="1928151"/>
            <a:ext cx="1151503" cy="0"/>
          </a:xfrm>
          <a:prstGeom xmlns:a="http://schemas.openxmlformats.org/drawingml/2006/main" prst="line">
            <a:avLst/>
          </a:prstGeom>
          <a:ln xmlns:a="http://schemas.openxmlformats.org/drawingml/2006/main" w="22225">
            <a:solidFill>
              <a:schemeClr val="accent2"/>
            </a:solidFill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7" name="Textfeld 1"/>
          <cdr:cNvSpPr txBox="1"/>
        </cdr:nvSpPr>
        <cdr:spPr>
          <a:xfrm xmlns:a="http://schemas.openxmlformats.org/drawingml/2006/main">
            <a:off x="5640153" y="567573"/>
            <a:ext cx="931392" cy="216164"/>
          </a:xfrm>
          <a:prstGeom xmlns:a="http://schemas.openxmlformats.org/drawingml/2006/main" prst="rect">
            <a:avLst/>
          </a:prstGeom>
          <a:ln xmlns:a="http://schemas.openxmlformats.org/drawingml/2006/main" w="22225">
            <a:solidFill>
              <a:schemeClr val="accent2"/>
            </a:solidFill>
          </a:ln>
        </cdr:spPr>
        <cdr:style>
          <a:lnRef xmlns:a="http://schemas.openxmlformats.org/drawingml/2006/main" idx="2">
            <a:schemeClr val="accent2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2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ctr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GB" sz="1200" b="1" i="0" u="none" strike="noStrike" baseline="0">
                <a:solidFill>
                  <a:schemeClr val="accent2"/>
                </a:solidFill>
                <a:latin typeface="Calibri"/>
              </a:rPr>
              <a:t>2001 target</a:t>
            </a:r>
          </a:p>
        </cdr:txBody>
      </cdr:sp>
      <cdr:cxnSp macro="">
        <cdr:nvCxnSpPr>
          <cdr:cNvPr id="6" name="Gerade Verbindung 5">
            <a:extLst xmlns:a="http://schemas.openxmlformats.org/drawingml/2006/main">
              <a:ext uri="{FF2B5EF4-FFF2-40B4-BE49-F238E27FC236}">
                <a16:creationId xmlns:a16="http://schemas.microsoft.com/office/drawing/2014/main" xmlns="" id="{676068AC-8EBC-4ED7-AEEE-230B1FCD6A35}"/>
              </a:ext>
            </a:extLst>
          </cdr:cNvPr>
          <cdr:cNvCxnSpPr/>
        </cdr:nvCxnSpPr>
        <cdr:spPr>
          <a:xfrm xmlns:a="http://schemas.openxmlformats.org/drawingml/2006/main">
            <a:off x="6102928" y="794552"/>
            <a:ext cx="0" cy="1145391"/>
          </a:xfrm>
          <a:prstGeom xmlns:a="http://schemas.openxmlformats.org/drawingml/2006/main" prst="line">
            <a:avLst/>
          </a:prstGeom>
          <a:ln xmlns:a="http://schemas.openxmlformats.org/drawingml/2006/main" w="22225">
            <a:solidFill>
              <a:schemeClr val="accent2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0.10858</cdr:x>
      <cdr:y>0.09332</cdr:y>
    </cdr:from>
    <cdr:to>
      <cdr:x>0.69016</cdr:x>
      <cdr:y>0.33034</cdr:y>
    </cdr:to>
    <cdr:grpSp>
      <cdr:nvGrpSpPr>
        <cdr:cNvPr id="13" name="Group 12">
          <a:extLst xmlns:a="http://schemas.openxmlformats.org/drawingml/2006/main">
            <a:ext uri="{FF2B5EF4-FFF2-40B4-BE49-F238E27FC236}">
              <a16:creationId xmlns:a16="http://schemas.microsoft.com/office/drawing/2014/main" xmlns="" id="{8A4F8ACC-5BB9-4A44-B71D-7A1BD796102B}"/>
            </a:ext>
          </a:extLst>
        </cdr:cNvPr>
        <cdr:cNvGrpSpPr/>
      </cdr:nvGrpSpPr>
      <cdr:grpSpPr>
        <a:xfrm xmlns:a="http://schemas.openxmlformats.org/drawingml/2006/main">
          <a:off x="827380" y="338976"/>
          <a:ext cx="4431639" cy="860951"/>
          <a:chOff x="827372" y="342621"/>
          <a:chExt cx="4431640" cy="870174"/>
        </a:xfrm>
      </cdr:grpSpPr>
      <cdr:cxnSp macro="">
        <cdr:nvCxnSpPr>
          <cdr:cNvPr id="3" name="Gerade Verbindung 2">
            <a:extLst xmlns:a="http://schemas.openxmlformats.org/drawingml/2006/main">
              <a:ext uri="{FF2B5EF4-FFF2-40B4-BE49-F238E27FC236}">
                <a16:creationId xmlns:a16="http://schemas.microsoft.com/office/drawing/2014/main" xmlns="" id="{D4AD0B3C-82E1-4815-857C-06BFEECB32E1}"/>
              </a:ext>
            </a:extLst>
          </cdr:cNvPr>
          <cdr:cNvCxnSpPr/>
        </cdr:nvCxnSpPr>
        <cdr:spPr>
          <a:xfrm xmlns:a="http://schemas.openxmlformats.org/drawingml/2006/main">
            <a:off x="827372" y="1201303"/>
            <a:ext cx="4431640" cy="11492"/>
          </a:xfrm>
          <a:prstGeom xmlns:a="http://schemas.openxmlformats.org/drawingml/2006/main" prst="line">
            <a:avLst/>
          </a:prstGeom>
          <a:ln xmlns:a="http://schemas.openxmlformats.org/drawingml/2006/main" w="22225">
            <a:solidFill>
              <a:schemeClr val="accent2"/>
            </a:solidFill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Textfeld 1"/>
          <cdr:cNvSpPr txBox="1"/>
        </cdr:nvSpPr>
        <cdr:spPr>
          <a:xfrm xmlns:a="http://schemas.openxmlformats.org/drawingml/2006/main">
            <a:off x="2589179" y="342621"/>
            <a:ext cx="907618" cy="20801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22225">
            <a:solidFill>
              <a:schemeClr val="accent2"/>
            </a:solidFill>
          </a:ln>
        </cdr:spPr>
        <cdr:txBody>
          <a:bodyPr xmlns:a="http://schemas.openxmlformats.org/drawingml/2006/main" wrap="none" rtlCol="0" anchor="ctr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GB" sz="1200" b="1" i="0" u="none" strike="noStrike" baseline="0">
                <a:solidFill>
                  <a:schemeClr val="accent2"/>
                </a:solidFill>
                <a:latin typeface="Calibri"/>
              </a:rPr>
              <a:t>2008 target</a:t>
            </a:r>
          </a:p>
        </cdr:txBody>
      </cdr:sp>
      <cdr:cxnSp macro="">
        <cdr:nvCxnSpPr>
          <cdr:cNvPr id="9" name="Gerade Verbindung 8">
            <a:extLst xmlns:a="http://schemas.openxmlformats.org/drawingml/2006/main">
              <a:ext uri="{FF2B5EF4-FFF2-40B4-BE49-F238E27FC236}">
                <a16:creationId xmlns:a16="http://schemas.microsoft.com/office/drawing/2014/main" xmlns="" id="{34F44622-171D-438E-927A-38E3FC99BD99}"/>
              </a:ext>
            </a:extLst>
          </cdr:cNvPr>
          <cdr:cNvCxnSpPr/>
        </cdr:nvCxnSpPr>
        <cdr:spPr>
          <a:xfrm xmlns:a="http://schemas.openxmlformats.org/drawingml/2006/main" flipV="1">
            <a:off x="3043238" y="556976"/>
            <a:ext cx="0" cy="643432"/>
          </a:xfrm>
          <a:prstGeom xmlns:a="http://schemas.openxmlformats.org/drawingml/2006/main" prst="line">
            <a:avLst/>
          </a:prstGeom>
          <a:ln xmlns:a="http://schemas.openxmlformats.org/drawingml/2006/main" w="22225">
            <a:solidFill>
              <a:schemeClr val="accent2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eur-lex.europa.eu/LexUriServ/LexUriServ.do?uri=CELEX:31994L0062:EN:NOT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4"/>
  <sheetViews>
    <sheetView showGridLines="0" zoomScaleNormal="100" workbookViewId="0">
      <selection activeCell="D48" sqref="D48:E55"/>
    </sheetView>
  </sheetViews>
  <sheetFormatPr defaultColWidth="9.140625" defaultRowHeight="12" x14ac:dyDescent="0.2"/>
  <cols>
    <col min="1" max="1" width="9.140625" style="4"/>
    <col min="2" max="2" width="20.85546875" style="4" customWidth="1"/>
    <col min="3" max="3" width="17.28515625" style="4" customWidth="1"/>
    <col min="4" max="4" width="9.85546875" style="4" bestFit="1" customWidth="1"/>
    <col min="5" max="5" width="14.140625" style="4" customWidth="1"/>
    <col min="6" max="6" width="9.85546875" style="4" bestFit="1" customWidth="1"/>
    <col min="7" max="7" width="9.28515625" style="4" bestFit="1" customWidth="1"/>
    <col min="8" max="8" width="15" style="4" customWidth="1"/>
    <col min="9" max="9" width="13.5703125" style="4" customWidth="1"/>
    <col min="10" max="10" width="14.85546875" style="4" customWidth="1"/>
    <col min="11" max="11" width="16" style="4" customWidth="1"/>
    <col min="12" max="12" width="21.85546875" style="4" customWidth="1"/>
    <col min="13" max="13" width="9.85546875" style="4" bestFit="1" customWidth="1"/>
    <col min="14" max="16384" width="9.140625" style="4"/>
  </cols>
  <sheetData>
    <row r="1" spans="2:2" x14ac:dyDescent="0.2">
      <c r="B1" s="92"/>
    </row>
    <row r="2" spans="2:2" ht="15.75" x14ac:dyDescent="0.25">
      <c r="B2" s="293" t="s">
        <v>183</v>
      </c>
    </row>
    <row r="3" spans="2:2" ht="12.75" x14ac:dyDescent="0.2">
      <c r="B3" s="256" t="s">
        <v>37</v>
      </c>
    </row>
    <row r="26" spans="2:12" ht="36" customHeight="1" x14ac:dyDescent="0.2"/>
    <row r="27" spans="2:12" ht="30" customHeight="1" x14ac:dyDescent="0.2"/>
    <row r="28" spans="2:12" s="45" customFormat="1" ht="88.5" customHeight="1" x14ac:dyDescent="0.2"/>
    <row r="30" spans="2:12" ht="13.5" customHeight="1" x14ac:dyDescent="0.2">
      <c r="B30" s="173" t="s">
        <v>206</v>
      </c>
      <c r="C30" s="45"/>
      <c r="D30" s="45"/>
      <c r="E30" s="45"/>
    </row>
    <row r="31" spans="2:12" ht="15" customHeight="1" x14ac:dyDescent="0.2">
      <c r="B31" s="298" t="s">
        <v>220</v>
      </c>
      <c r="L31" s="55"/>
    </row>
    <row r="33" spans="2:16" x14ac:dyDescent="0.2">
      <c r="B33" s="54" t="s">
        <v>128</v>
      </c>
      <c r="C33" s="41"/>
    </row>
    <row r="34" spans="2:16" x14ac:dyDescent="0.2">
      <c r="B34" s="4" t="s">
        <v>193</v>
      </c>
    </row>
    <row r="37" spans="2:16" s="31" customFormat="1" ht="12.75" x14ac:dyDescent="0.2">
      <c r="B37" s="126" t="s">
        <v>184</v>
      </c>
      <c r="C37"/>
      <c r="D37"/>
      <c r="E37"/>
      <c r="F37"/>
      <c r="G37" s="99"/>
      <c r="J37" s="129"/>
      <c r="K37" s="131"/>
      <c r="L37" s="131"/>
      <c r="M37" s="131"/>
      <c r="N37"/>
      <c r="O37"/>
      <c r="P37"/>
    </row>
    <row r="38" spans="2:16" s="31" customFormat="1" ht="12.75" x14ac:dyDescent="0.2">
      <c r="B38"/>
      <c r="C38"/>
      <c r="D38"/>
      <c r="E38"/>
      <c r="F38"/>
      <c r="J38" s="131"/>
      <c r="K38" s="131"/>
      <c r="L38" s="131"/>
      <c r="M38" s="131"/>
      <c r="N38"/>
      <c r="O38"/>
      <c r="P38"/>
    </row>
    <row r="39" spans="2:16" s="31" customFormat="1" ht="12.75" x14ac:dyDescent="0.2">
      <c r="B39" s="126" t="s">
        <v>64</v>
      </c>
      <c r="C39" s="127">
        <v>44166.704166666663</v>
      </c>
      <c r="D39"/>
      <c r="E39"/>
      <c r="F39"/>
      <c r="G39" s="99"/>
      <c r="J39" s="129"/>
      <c r="K39" s="130"/>
      <c r="L39" s="131"/>
      <c r="M39" s="131"/>
      <c r="N39"/>
      <c r="O39"/>
      <c r="P39"/>
    </row>
    <row r="40" spans="2:16" s="31" customFormat="1" ht="12.75" x14ac:dyDescent="0.2">
      <c r="B40" s="126" t="s">
        <v>63</v>
      </c>
      <c r="C40" s="127">
        <v>44175.56916702546</v>
      </c>
      <c r="D40"/>
      <c r="E40"/>
      <c r="F40"/>
      <c r="G40" s="99"/>
      <c r="J40" s="129"/>
      <c r="K40" s="130"/>
      <c r="L40" s="131"/>
      <c r="M40" s="131"/>
      <c r="N40"/>
      <c r="O40"/>
      <c r="P40"/>
    </row>
    <row r="41" spans="2:16" s="31" customFormat="1" ht="12.75" x14ac:dyDescent="0.2">
      <c r="B41" s="126" t="s">
        <v>93</v>
      </c>
      <c r="C41" s="126" t="s">
        <v>50</v>
      </c>
      <c r="D41"/>
      <c r="E41"/>
      <c r="F41"/>
      <c r="G41" s="99"/>
      <c r="J41" s="129"/>
      <c r="K41" s="129"/>
      <c r="L41" s="131"/>
      <c r="M41" s="131"/>
      <c r="N41"/>
      <c r="O41"/>
      <c r="P41"/>
    </row>
    <row r="42" spans="2:16" s="31" customFormat="1" ht="12.75" x14ac:dyDescent="0.2">
      <c r="B42"/>
      <c r="C42"/>
      <c r="D42"/>
      <c r="E42"/>
      <c r="F42"/>
      <c r="J42" s="131"/>
      <c r="K42" s="131"/>
      <c r="L42" s="131"/>
      <c r="M42" s="131"/>
      <c r="N42"/>
      <c r="O42"/>
      <c r="P42"/>
    </row>
    <row r="43" spans="2:16" s="31" customFormat="1" ht="12.75" x14ac:dyDescent="0.2">
      <c r="B43" s="126" t="s">
        <v>48</v>
      </c>
      <c r="C43" s="126" t="s">
        <v>61</v>
      </c>
      <c r="D43"/>
      <c r="E43"/>
      <c r="F43"/>
      <c r="G43" s="99"/>
      <c r="J43" s="129"/>
      <c r="K43" s="129"/>
      <c r="L43" s="131"/>
      <c r="M43" s="131"/>
      <c r="N43"/>
      <c r="O43"/>
      <c r="P43"/>
    </row>
    <row r="44" spans="2:16" s="31" customFormat="1" ht="12.75" x14ac:dyDescent="0.2">
      <c r="B44" s="126" t="s">
        <v>47</v>
      </c>
      <c r="C44" s="126" t="s">
        <v>120</v>
      </c>
      <c r="D44"/>
      <c r="E44"/>
      <c r="F44"/>
      <c r="G44" s="99"/>
      <c r="J44" s="129"/>
      <c r="K44" s="129"/>
      <c r="L44" s="131"/>
      <c r="M44" s="131"/>
      <c r="N44"/>
      <c r="O44"/>
      <c r="P44"/>
    </row>
    <row r="45" spans="2:16" s="31" customFormat="1" ht="12.75" x14ac:dyDescent="0.2">
      <c r="B45" s="126" t="s">
        <v>173</v>
      </c>
      <c r="C45" s="126" t="s">
        <v>186</v>
      </c>
      <c r="D45"/>
      <c r="E45"/>
      <c r="F45"/>
      <c r="G45" s="99"/>
      <c r="J45" s="129"/>
      <c r="K45" s="129"/>
      <c r="L45" s="131"/>
      <c r="M45" s="131"/>
      <c r="N45"/>
      <c r="O45"/>
      <c r="P45"/>
    </row>
    <row r="46" spans="2:16" s="31" customFormat="1" ht="12.75" x14ac:dyDescent="0.2">
      <c r="B46" s="126"/>
      <c r="C46" s="126"/>
      <c r="D46"/>
      <c r="E46"/>
      <c r="F46"/>
      <c r="J46" s="131"/>
      <c r="K46" s="131"/>
      <c r="L46" s="131"/>
      <c r="M46" s="131"/>
      <c r="N46"/>
      <c r="O46"/>
      <c r="P46"/>
    </row>
    <row r="47" spans="2:16" s="31" customFormat="1" ht="12.75" x14ac:dyDescent="0.2">
      <c r="B47"/>
      <c r="C47"/>
      <c r="D47"/>
      <c r="E47"/>
      <c r="F47"/>
      <c r="J47" s="129"/>
      <c r="K47" s="129"/>
      <c r="L47" s="129"/>
      <c r="M47" s="131"/>
      <c r="N47"/>
      <c r="O47"/>
      <c r="P47"/>
    </row>
    <row r="48" spans="2:16" s="31" customFormat="1" ht="12.75" x14ac:dyDescent="0.2">
      <c r="B48" s="119" t="s">
        <v>145</v>
      </c>
      <c r="C48" s="119">
        <v>2018</v>
      </c>
      <c r="D48"/>
      <c r="E48"/>
      <c r="F48"/>
      <c r="J48" s="129"/>
      <c r="K48" s="129"/>
      <c r="L48" s="129"/>
      <c r="M48" s="131"/>
      <c r="N48"/>
      <c r="O48"/>
    </row>
    <row r="49" spans="2:16" s="31" customFormat="1" ht="12.75" x14ac:dyDescent="0.2">
      <c r="B49" s="119" t="s">
        <v>59</v>
      </c>
      <c r="C49" s="128">
        <v>77696529</v>
      </c>
      <c r="D49"/>
      <c r="E49"/>
      <c r="F49"/>
      <c r="G49" s="114"/>
      <c r="J49" s="129"/>
      <c r="K49" s="129"/>
      <c r="L49" s="132"/>
      <c r="M49" s="131"/>
      <c r="N49"/>
      <c r="O49"/>
    </row>
    <row r="50" spans="2:16" s="31" customFormat="1" ht="12.75" x14ac:dyDescent="0.2">
      <c r="B50" s="119" t="s">
        <v>149</v>
      </c>
      <c r="C50" s="128">
        <v>31759668</v>
      </c>
      <c r="D50"/>
      <c r="E50"/>
      <c r="F50"/>
      <c r="G50" s="114"/>
      <c r="J50" s="129"/>
      <c r="K50" s="129"/>
      <c r="L50" s="132"/>
      <c r="M50" s="131"/>
      <c r="N50"/>
      <c r="O50"/>
    </row>
    <row r="51" spans="2:16" ht="12.75" x14ac:dyDescent="0.2">
      <c r="B51" s="119" t="s">
        <v>150</v>
      </c>
      <c r="C51" s="128">
        <v>14795620</v>
      </c>
      <c r="D51"/>
      <c r="E51"/>
      <c r="F51"/>
      <c r="G51" s="114"/>
      <c r="H51" s="31"/>
      <c r="I51" s="31"/>
      <c r="J51" s="129"/>
      <c r="K51" s="129"/>
      <c r="L51" s="132"/>
      <c r="M51" s="131"/>
      <c r="N51"/>
      <c r="O51"/>
    </row>
    <row r="52" spans="2:16" s="31" customFormat="1" ht="12.75" x14ac:dyDescent="0.2">
      <c r="B52" s="119" t="s">
        <v>29</v>
      </c>
      <c r="C52" s="128">
        <v>14501466</v>
      </c>
      <c r="D52"/>
      <c r="E52"/>
      <c r="F52"/>
      <c r="G52" s="114"/>
      <c r="J52" s="129"/>
      <c r="K52" s="129"/>
      <c r="L52" s="132"/>
      <c r="M52" s="131"/>
      <c r="N52"/>
      <c r="O52"/>
    </row>
    <row r="53" spans="2:16" s="31" customFormat="1" ht="12.75" x14ac:dyDescent="0.2">
      <c r="B53" s="119" t="s">
        <v>165</v>
      </c>
      <c r="C53" s="128">
        <v>12527544</v>
      </c>
      <c r="D53"/>
      <c r="E53"/>
      <c r="F53"/>
      <c r="G53" s="114"/>
      <c r="J53" s="129"/>
      <c r="K53" s="129"/>
      <c r="L53" s="132"/>
      <c r="M53" s="131"/>
      <c r="N53"/>
      <c r="O53"/>
    </row>
    <row r="54" spans="2:16" s="31" customFormat="1" ht="12" customHeight="1" x14ac:dyDescent="0.2">
      <c r="B54" s="119" t="s">
        <v>130</v>
      </c>
      <c r="C54" s="128">
        <v>3901055</v>
      </c>
      <c r="D54"/>
      <c r="E54"/>
      <c r="F54"/>
      <c r="G54" s="114"/>
      <c r="J54" s="129"/>
      <c r="K54" s="129"/>
      <c r="L54" s="132"/>
      <c r="M54" s="131"/>
      <c r="N54"/>
      <c r="O54"/>
    </row>
    <row r="55" spans="2:16" ht="20.25" customHeight="1" x14ac:dyDescent="0.2">
      <c r="B55" s="119" t="s">
        <v>211</v>
      </c>
      <c r="C55" s="128">
        <f>C49-SUM(C50:C54)</f>
        <v>211176</v>
      </c>
      <c r="D55"/>
      <c r="E55"/>
      <c r="F55"/>
      <c r="G55" s="31"/>
      <c r="H55" s="31"/>
      <c r="I55" s="31"/>
      <c r="J55" s="129"/>
      <c r="K55" s="129"/>
      <c r="L55" s="129"/>
      <c r="M55" s="131"/>
      <c r="N55"/>
      <c r="O55"/>
    </row>
    <row r="56" spans="2:16" ht="20.25" customHeight="1" x14ac:dyDescent="0.2">
      <c r="B56"/>
      <c r="C56"/>
      <c r="D56"/>
      <c r="E56"/>
      <c r="F56"/>
      <c r="G56" s="31"/>
      <c r="H56" s="31"/>
      <c r="I56" s="31"/>
      <c r="J56" s="129"/>
      <c r="K56" s="129"/>
      <c r="L56" s="131"/>
      <c r="M56" s="131"/>
      <c r="N56"/>
      <c r="O56"/>
      <c r="P56"/>
    </row>
    <row r="57" spans="2:16" ht="12.75" x14ac:dyDescent="0.2">
      <c r="E57" s="225"/>
      <c r="I57" s="31"/>
      <c r="J57" s="129"/>
      <c r="K57" s="129"/>
      <c r="L57" s="131"/>
      <c r="M57" s="131"/>
      <c r="N57"/>
      <c r="O57"/>
      <c r="P57"/>
    </row>
    <row r="58" spans="2:16" ht="12.75" x14ac:dyDescent="0.2">
      <c r="C58" s="6"/>
      <c r="D58" s="6"/>
      <c r="E58" s="226"/>
      <c r="F58" s="6"/>
      <c r="G58" s="6"/>
      <c r="H58" s="6"/>
      <c r="I58" s="31"/>
      <c r="J58" s="129"/>
      <c r="K58" s="129"/>
    </row>
    <row r="59" spans="2:16" s="31" customFormat="1" ht="12.75" x14ac:dyDescent="0.2">
      <c r="B59" s="126"/>
      <c r="C59" s="125"/>
      <c r="D59" s="125"/>
      <c r="E59" s="227"/>
      <c r="F59" s="177"/>
      <c r="G59" s="177"/>
      <c r="H59" s="177"/>
      <c r="J59" s="129"/>
      <c r="K59" s="129"/>
    </row>
    <row r="60" spans="2:16" s="31" customFormat="1" ht="12.75" x14ac:dyDescent="0.2">
      <c r="B60" s="125"/>
      <c r="C60" s="125"/>
      <c r="D60" s="125"/>
      <c r="E60" s="227"/>
      <c r="F60" s="177"/>
      <c r="G60" s="177"/>
      <c r="H60" s="177"/>
      <c r="J60" s="129"/>
      <c r="K60" s="129"/>
    </row>
    <row r="61" spans="2:16" s="31" customFormat="1" ht="12.75" x14ac:dyDescent="0.2">
      <c r="B61" s="126"/>
      <c r="C61" s="127"/>
      <c r="D61" s="125"/>
      <c r="E61" s="227"/>
      <c r="J61" s="129"/>
      <c r="K61" s="129"/>
    </row>
    <row r="62" spans="2:16" s="31" customFormat="1" ht="12.75" x14ac:dyDescent="0.2">
      <c r="B62" s="126"/>
      <c r="C62" s="127"/>
      <c r="D62" s="125"/>
      <c r="E62" s="125"/>
      <c r="J62" s="129"/>
      <c r="K62" s="129"/>
    </row>
    <row r="63" spans="2:16" s="31" customFormat="1" ht="12.75" x14ac:dyDescent="0.2">
      <c r="B63" s="126"/>
      <c r="C63" s="126"/>
      <c r="D63" s="125"/>
      <c r="E63" s="125"/>
      <c r="J63" s="129"/>
      <c r="K63" s="129"/>
    </row>
    <row r="64" spans="2:16" s="31" customFormat="1" ht="12.75" x14ac:dyDescent="0.2">
      <c r="B64" s="125"/>
      <c r="C64" s="125"/>
      <c r="D64" s="125"/>
      <c r="E64" s="125"/>
      <c r="J64" s="129"/>
      <c r="K64" s="129"/>
    </row>
    <row r="65" spans="2:11" s="31" customFormat="1" ht="12.75" x14ac:dyDescent="0.2">
      <c r="B65" s="126"/>
      <c r="C65" s="126"/>
      <c r="D65" s="125"/>
      <c r="E65" s="125"/>
      <c r="J65" s="129"/>
      <c r="K65" s="129"/>
    </row>
    <row r="66" spans="2:11" s="31" customFormat="1" ht="12.75" x14ac:dyDescent="0.2">
      <c r="B66" s="126"/>
      <c r="C66" s="126"/>
      <c r="D66" s="125"/>
      <c r="E66" s="125"/>
      <c r="J66" s="129"/>
      <c r="K66" s="129"/>
    </row>
    <row r="67" spans="2:11" s="31" customFormat="1" ht="12.75" x14ac:dyDescent="0.2">
      <c r="B67" s="126"/>
      <c r="C67" s="126"/>
      <c r="D67" s="125"/>
      <c r="E67" s="125"/>
      <c r="J67" s="129"/>
      <c r="K67" s="129"/>
    </row>
    <row r="68" spans="2:11" s="31" customFormat="1" ht="12.75" x14ac:dyDescent="0.2">
      <c r="B68" s="125"/>
      <c r="C68" s="125"/>
      <c r="D68" s="125"/>
      <c r="E68" s="125"/>
      <c r="J68" s="129"/>
      <c r="K68" s="129"/>
    </row>
    <row r="69" spans="2:11" s="31" customFormat="1" ht="12.75" x14ac:dyDescent="0.2">
      <c r="B69" s="126"/>
      <c r="C69" s="126"/>
      <c r="D69" s="125"/>
      <c r="E69" s="125"/>
      <c r="J69" s="129"/>
      <c r="K69" s="129"/>
    </row>
    <row r="70" spans="2:11" s="31" customFormat="1" ht="12.75" x14ac:dyDescent="0.2">
      <c r="B70" s="126"/>
      <c r="C70" s="126"/>
      <c r="D70" s="125"/>
      <c r="E70" s="125"/>
      <c r="J70" s="129"/>
      <c r="K70" s="129"/>
    </row>
    <row r="71" spans="2:11" s="31" customFormat="1" ht="12.75" x14ac:dyDescent="0.2">
      <c r="B71" s="126"/>
      <c r="C71" s="134"/>
      <c r="D71" s="125"/>
      <c r="E71" s="125"/>
      <c r="J71" s="129"/>
      <c r="K71" s="129"/>
    </row>
    <row r="72" spans="2:11" s="31" customFormat="1" ht="12.75" x14ac:dyDescent="0.2">
      <c r="B72" s="126"/>
      <c r="C72" s="134"/>
      <c r="D72" s="125"/>
      <c r="E72" s="125"/>
      <c r="J72" s="129"/>
      <c r="K72" s="129"/>
    </row>
    <row r="73" spans="2:11" s="31" customFormat="1" ht="12.75" x14ac:dyDescent="0.2">
      <c r="B73" s="126"/>
      <c r="C73" s="134"/>
      <c r="D73" s="125"/>
      <c r="E73" s="125"/>
      <c r="J73" s="129"/>
      <c r="K73" s="129"/>
    </row>
    <row r="74" spans="2:11" s="31" customFormat="1" ht="12.75" x14ac:dyDescent="0.2">
      <c r="B74" s="126"/>
      <c r="C74" s="134"/>
      <c r="D74" s="125"/>
      <c r="E74" s="125"/>
      <c r="J74" s="129"/>
      <c r="K74" s="129"/>
    </row>
    <row r="75" spans="2:11" s="31" customFormat="1" ht="12.75" x14ac:dyDescent="0.2">
      <c r="B75" s="126"/>
      <c r="C75" s="134"/>
      <c r="D75" s="125"/>
      <c r="E75" s="125"/>
      <c r="J75" s="129"/>
      <c r="K75" s="129"/>
    </row>
    <row r="76" spans="2:11" s="31" customFormat="1" ht="12.75" x14ac:dyDescent="0.2">
      <c r="B76" s="126"/>
      <c r="C76" s="134"/>
      <c r="D76" s="125"/>
      <c r="E76" s="125"/>
      <c r="J76" s="129"/>
      <c r="K76" s="129"/>
    </row>
    <row r="77" spans="2:11" s="31" customFormat="1" ht="12.75" x14ac:dyDescent="0.2">
      <c r="B77" s="126"/>
      <c r="C77" s="126"/>
      <c r="D77" s="125"/>
      <c r="E77" s="125"/>
    </row>
    <row r="78" spans="2:11" s="31" customFormat="1" ht="12.75" x14ac:dyDescent="0.2">
      <c r="B78" s="125"/>
      <c r="C78" s="125"/>
      <c r="D78" s="125"/>
      <c r="E78" s="125"/>
    </row>
    <row r="79" spans="2:11" s="31" customFormat="1" ht="12.75" x14ac:dyDescent="0.2">
      <c r="B79" s="126"/>
      <c r="C79" s="125"/>
      <c r="D79" s="125"/>
      <c r="E79" s="125"/>
    </row>
    <row r="80" spans="2:11" s="31" customFormat="1" ht="12.75" x14ac:dyDescent="0.2">
      <c r="B80" s="126"/>
      <c r="C80" s="126"/>
      <c r="D80" s="125"/>
      <c r="E80" s="125"/>
    </row>
    <row r="81" s="31" customFormat="1" x14ac:dyDescent="0.2"/>
    <row r="82" s="31" customFormat="1" x14ac:dyDescent="0.2"/>
    <row r="83" s="31" customFormat="1" x14ac:dyDescent="0.2"/>
    <row r="84" s="31" customFormat="1" x14ac:dyDescent="0.2"/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8"/>
  <sheetViews>
    <sheetView showGridLines="0" zoomScaleNormal="100" workbookViewId="0">
      <selection activeCell="B38" sqref="B38"/>
    </sheetView>
  </sheetViews>
  <sheetFormatPr defaultColWidth="9.140625" defaultRowHeight="12" customHeight="1" x14ac:dyDescent="0.2"/>
  <cols>
    <col min="1" max="1" width="9.140625" style="4"/>
    <col min="2" max="2" width="9.140625" style="4" customWidth="1"/>
    <col min="3" max="3" width="10.7109375" style="4" customWidth="1"/>
    <col min="4" max="5" width="12" style="4" customWidth="1"/>
    <col min="6" max="6" width="10.85546875" style="4" customWidth="1"/>
    <col min="7" max="7" width="11.140625" style="4" customWidth="1"/>
    <col min="8" max="8" width="10.85546875" style="4" customWidth="1"/>
    <col min="9" max="9" width="11.28515625" style="4" customWidth="1"/>
    <col min="10" max="10" width="11.7109375" style="4" customWidth="1"/>
    <col min="11" max="11" width="10.5703125" style="4" customWidth="1"/>
    <col min="12" max="13" width="11.28515625" style="4" customWidth="1"/>
    <col min="14" max="14" width="12.140625" style="4" customWidth="1"/>
    <col min="15" max="19" width="9.140625" style="4" customWidth="1"/>
    <col min="20" max="20" width="10.42578125" style="4" customWidth="1"/>
    <col min="21" max="21" width="13.42578125" style="4" customWidth="1"/>
    <col min="22" max="22" width="9.140625" style="4" customWidth="1"/>
    <col min="23" max="23" width="9.140625" style="4"/>
    <col min="24" max="35" width="13.7109375" style="4" customWidth="1"/>
    <col min="36" max="16384" width="9.140625" style="4"/>
  </cols>
  <sheetData>
    <row r="1" spans="2:2" ht="12" customHeight="1" x14ac:dyDescent="0.2">
      <c r="B1" s="92"/>
    </row>
    <row r="2" spans="2:2" ht="15.75" x14ac:dyDescent="0.25">
      <c r="B2" s="262" t="s">
        <v>212</v>
      </c>
    </row>
    <row r="3" spans="2:2" ht="12" customHeight="1" x14ac:dyDescent="0.2">
      <c r="B3" s="256" t="s">
        <v>121</v>
      </c>
    </row>
    <row r="21" spans="2:19" ht="12" customHeight="1" x14ac:dyDescent="0.2">
      <c r="O21" s="8"/>
      <c r="P21" s="8"/>
      <c r="Q21" s="8"/>
      <c r="R21" s="8"/>
      <c r="S21" s="8"/>
    </row>
    <row r="22" spans="2:19" ht="12" customHeight="1" x14ac:dyDescent="0.2">
      <c r="B22" s="1"/>
      <c r="O22" s="8"/>
      <c r="P22" s="8"/>
      <c r="Q22" s="8"/>
      <c r="R22" s="8"/>
      <c r="S22" s="8"/>
    </row>
    <row r="23" spans="2:19" ht="12" customHeight="1" x14ac:dyDescent="0.2">
      <c r="O23" s="8"/>
      <c r="P23" s="8"/>
      <c r="Q23" s="8"/>
      <c r="R23" s="8"/>
      <c r="S23" s="8"/>
    </row>
    <row r="24" spans="2:19" ht="12" customHeight="1" x14ac:dyDescent="0.2">
      <c r="O24" s="8"/>
      <c r="P24" s="8"/>
      <c r="Q24" s="8"/>
      <c r="R24" s="8"/>
      <c r="S24" s="8"/>
    </row>
    <row r="25" spans="2:19" ht="12" customHeight="1" x14ac:dyDescent="0.2">
      <c r="O25" s="8"/>
      <c r="P25" s="8"/>
      <c r="Q25" s="8"/>
      <c r="R25" s="8"/>
      <c r="S25" s="8"/>
    </row>
    <row r="26" spans="2:19" ht="12" customHeight="1" x14ac:dyDescent="0.2">
      <c r="O26" s="8"/>
      <c r="P26" s="8"/>
      <c r="Q26" s="8"/>
      <c r="R26" s="8"/>
      <c r="S26" s="8"/>
    </row>
    <row r="27" spans="2:19" ht="12" customHeight="1" x14ac:dyDescent="0.2">
      <c r="O27" s="8"/>
      <c r="P27" s="8"/>
      <c r="Q27" s="8"/>
      <c r="R27" s="8"/>
      <c r="S27" s="8"/>
    </row>
    <row r="28" spans="2:19" ht="68.650000000000006" customHeight="1" x14ac:dyDescent="0.2">
      <c r="O28" s="8"/>
      <c r="P28" s="8"/>
      <c r="Q28" s="8"/>
      <c r="R28" s="8"/>
      <c r="S28" s="8"/>
    </row>
    <row r="29" spans="2:19" ht="15.75" customHeight="1" x14ac:dyDescent="0.2">
      <c r="O29" s="8"/>
      <c r="P29" s="8"/>
      <c r="Q29" s="8"/>
      <c r="R29" s="8"/>
      <c r="S29" s="8"/>
    </row>
    <row r="30" spans="2:19" ht="12" customHeight="1" x14ac:dyDescent="0.2">
      <c r="L30" s="55"/>
      <c r="M30" s="55"/>
      <c r="O30" s="8"/>
      <c r="P30" s="8"/>
      <c r="Q30" s="8"/>
      <c r="R30" s="8"/>
      <c r="S30" s="8"/>
    </row>
    <row r="33" spans="2:35" ht="12" customHeight="1" x14ac:dyDescent="0.2">
      <c r="B33" s="296" t="s">
        <v>217</v>
      </c>
    </row>
    <row r="34" spans="2:35" ht="12" customHeight="1" x14ac:dyDescent="0.2">
      <c r="B34" s="298" t="s">
        <v>220</v>
      </c>
    </row>
    <row r="37" spans="2:35" ht="12" customHeight="1" x14ac:dyDescent="0.2">
      <c r="B37" s="54" t="s">
        <v>128</v>
      </c>
      <c r="C37" s="41"/>
    </row>
    <row r="38" spans="2:35" ht="12" customHeight="1" x14ac:dyDescent="0.2">
      <c r="B38" s="4" t="s">
        <v>232</v>
      </c>
    </row>
    <row r="40" spans="2:35" ht="12" customHeight="1" x14ac:dyDescent="0.2">
      <c r="B40" s="263" t="s">
        <v>114</v>
      </c>
      <c r="C40" s="230" t="s">
        <v>185</v>
      </c>
      <c r="D40" s="230" t="s">
        <v>185</v>
      </c>
      <c r="E40" s="230" t="s">
        <v>185</v>
      </c>
      <c r="F40" s="230" t="s">
        <v>185</v>
      </c>
      <c r="G40" s="230" t="s">
        <v>185</v>
      </c>
      <c r="H40" s="230" t="s">
        <v>185</v>
      </c>
      <c r="I40" s="230" t="s">
        <v>185</v>
      </c>
      <c r="J40" s="230" t="s">
        <v>185</v>
      </c>
      <c r="K40" s="230" t="s">
        <v>185</v>
      </c>
      <c r="L40" s="230" t="s">
        <v>185</v>
      </c>
      <c r="M40" s="230" t="s">
        <v>185</v>
      </c>
    </row>
    <row r="41" spans="2:35" ht="12" customHeight="1" x14ac:dyDescent="0.2">
      <c r="B41" s="264" t="s">
        <v>145</v>
      </c>
      <c r="C41" s="265" t="s">
        <v>208</v>
      </c>
      <c r="D41" s="266" t="s">
        <v>178</v>
      </c>
      <c r="E41" s="266" t="s">
        <v>44</v>
      </c>
      <c r="F41" s="266" t="s">
        <v>179</v>
      </c>
      <c r="G41" s="266" t="s">
        <v>116</v>
      </c>
      <c r="H41" s="266" t="s">
        <v>129</v>
      </c>
      <c r="I41" s="266" t="s">
        <v>180</v>
      </c>
      <c r="J41" s="266" t="s">
        <v>148</v>
      </c>
      <c r="K41" s="267" t="s">
        <v>168</v>
      </c>
      <c r="L41" s="264" t="s">
        <v>177</v>
      </c>
      <c r="M41" s="264" t="s">
        <v>186</v>
      </c>
      <c r="N41" s="85"/>
      <c r="O41" s="268"/>
      <c r="P41" s="268"/>
      <c r="Q41" s="268"/>
      <c r="R41" s="268"/>
      <c r="S41" s="268"/>
      <c r="T41" s="268"/>
      <c r="U41" s="268"/>
      <c r="V41" s="268"/>
    </row>
    <row r="42" spans="2:35" ht="12" customHeight="1" x14ac:dyDescent="0.2">
      <c r="B42" s="264" t="s">
        <v>149</v>
      </c>
      <c r="C42" s="307">
        <v>27494599</v>
      </c>
      <c r="D42" s="307">
        <v>26099385</v>
      </c>
      <c r="E42" s="307">
        <v>27506965</v>
      </c>
      <c r="F42" s="307">
        <v>28035517</v>
      </c>
      <c r="G42" s="307">
        <v>27678849</v>
      </c>
      <c r="H42" s="307">
        <v>28457610</v>
      </c>
      <c r="I42" s="307">
        <v>29348833</v>
      </c>
      <c r="J42" s="307">
        <v>30129435</v>
      </c>
      <c r="K42" s="307">
        <v>30672453</v>
      </c>
      <c r="L42" s="307">
        <v>31429879</v>
      </c>
      <c r="M42" s="307">
        <v>31759668</v>
      </c>
      <c r="N42" s="85"/>
      <c r="O42" s="268"/>
      <c r="P42" s="42"/>
      <c r="Q42" s="42"/>
      <c r="R42" s="42"/>
      <c r="S42" s="42"/>
      <c r="T42" s="42"/>
      <c r="U42" s="115"/>
      <c r="V42" s="42"/>
    </row>
    <row r="43" spans="2:35" ht="12" customHeight="1" x14ac:dyDescent="0.2">
      <c r="B43" s="264" t="s">
        <v>150</v>
      </c>
      <c r="C43" s="307">
        <v>12831922</v>
      </c>
      <c r="D43" s="307">
        <v>12198579</v>
      </c>
      <c r="E43" s="307">
        <v>12355703</v>
      </c>
      <c r="F43" s="307">
        <v>12479573</v>
      </c>
      <c r="G43" s="307">
        <v>12547525</v>
      </c>
      <c r="H43" s="307">
        <v>12744979</v>
      </c>
      <c r="I43" s="307">
        <v>13187608</v>
      </c>
      <c r="J43" s="307">
        <v>13664959</v>
      </c>
      <c r="K43" s="307">
        <v>14038447</v>
      </c>
      <c r="L43" s="307">
        <v>14548499</v>
      </c>
      <c r="M43" s="307">
        <v>14795620</v>
      </c>
      <c r="N43" s="85"/>
      <c r="O43" s="268"/>
      <c r="P43" s="42"/>
      <c r="Q43" s="42"/>
      <c r="R43" s="42"/>
      <c r="S43" s="42"/>
      <c r="T43" s="42"/>
      <c r="U43" s="115"/>
      <c r="V43" s="42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</row>
    <row r="44" spans="2:35" ht="12" customHeight="1" x14ac:dyDescent="0.2">
      <c r="B44" s="264" t="s">
        <v>29</v>
      </c>
      <c r="C44" s="307">
        <v>14126953</v>
      </c>
      <c r="D44" s="307">
        <v>13372000</v>
      </c>
      <c r="E44" s="307">
        <v>13223590</v>
      </c>
      <c r="F44" s="307">
        <v>13474907</v>
      </c>
      <c r="G44" s="307">
        <v>13332672</v>
      </c>
      <c r="H44" s="307">
        <v>13280553</v>
      </c>
      <c r="I44" s="307">
        <v>13339083</v>
      </c>
      <c r="J44" s="307">
        <v>13474562</v>
      </c>
      <c r="K44" s="307">
        <v>13856969</v>
      </c>
      <c r="L44" s="307">
        <v>14060109</v>
      </c>
      <c r="M44" s="307">
        <v>14501466</v>
      </c>
      <c r="N44" s="85"/>
      <c r="O44" s="268"/>
      <c r="P44" s="42"/>
      <c r="Q44" s="42"/>
      <c r="R44" s="42"/>
      <c r="S44" s="42"/>
      <c r="T44" s="42"/>
      <c r="U44" s="115"/>
      <c r="V44" s="42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</row>
    <row r="45" spans="2:35" ht="12" customHeight="1" x14ac:dyDescent="0.2">
      <c r="B45" s="264" t="s">
        <v>151</v>
      </c>
      <c r="C45" s="307">
        <v>12206389</v>
      </c>
      <c r="D45" s="307">
        <v>10364560</v>
      </c>
      <c r="E45" s="307">
        <v>10851542</v>
      </c>
      <c r="F45" s="307">
        <v>11116492</v>
      </c>
      <c r="G45" s="307">
        <v>10745434</v>
      </c>
      <c r="H45" s="307">
        <v>10815962</v>
      </c>
      <c r="I45" s="307">
        <v>11587223</v>
      </c>
      <c r="J45" s="307">
        <v>12077561</v>
      </c>
      <c r="K45" s="307">
        <v>12629000</v>
      </c>
      <c r="L45" s="307">
        <v>13255270</v>
      </c>
      <c r="M45" s="307">
        <v>12527544</v>
      </c>
      <c r="N45" s="85"/>
      <c r="O45" s="268"/>
      <c r="P45" s="42"/>
      <c r="Q45" s="42"/>
      <c r="R45" s="42"/>
      <c r="S45" s="42"/>
      <c r="T45" s="42"/>
      <c r="U45" s="115"/>
      <c r="V45" s="42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</row>
    <row r="46" spans="2:35" ht="12" customHeight="1" x14ac:dyDescent="0.2">
      <c r="B46" s="264" t="s">
        <v>130</v>
      </c>
      <c r="C46" s="307">
        <v>4116047</v>
      </c>
      <c r="D46" s="307">
        <v>3730016</v>
      </c>
      <c r="E46" s="307">
        <v>3764910</v>
      </c>
      <c r="F46" s="307">
        <v>3811904</v>
      </c>
      <c r="G46" s="307">
        <v>3751610</v>
      </c>
      <c r="H46" s="307">
        <v>3710563</v>
      </c>
      <c r="I46" s="307">
        <v>3789778</v>
      </c>
      <c r="J46" s="307">
        <v>3827543</v>
      </c>
      <c r="K46" s="307">
        <v>3809963</v>
      </c>
      <c r="L46" s="307">
        <v>3976924</v>
      </c>
      <c r="M46" s="307">
        <v>3901055</v>
      </c>
      <c r="N46" s="85"/>
      <c r="O46" s="268"/>
      <c r="P46" s="42"/>
      <c r="Q46" s="42"/>
      <c r="R46" s="42"/>
      <c r="S46" s="42"/>
      <c r="T46" s="42"/>
      <c r="U46" s="115"/>
      <c r="V46" s="42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</row>
    <row r="47" spans="2:35" ht="12" customHeight="1" x14ac:dyDescent="0.2">
      <c r="B47" s="85"/>
      <c r="C47" s="270"/>
      <c r="D47" s="85"/>
      <c r="E47" s="85"/>
      <c r="F47" s="85"/>
      <c r="G47" s="85"/>
      <c r="H47" s="85"/>
      <c r="I47" s="85"/>
      <c r="J47" s="85"/>
      <c r="K47" s="85"/>
      <c r="L47" s="85"/>
      <c r="M47" s="85"/>
      <c r="R47" s="167"/>
      <c r="T47" s="11"/>
    </row>
    <row r="48" spans="2:35" ht="12" customHeight="1" x14ac:dyDescent="0.2"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61"/>
  <sheetViews>
    <sheetView showGridLines="0" topLeftCell="A4" zoomScaleNormal="100" workbookViewId="0">
      <selection activeCell="B61" sqref="B61"/>
    </sheetView>
  </sheetViews>
  <sheetFormatPr defaultColWidth="9.140625" defaultRowHeight="12" x14ac:dyDescent="0.2"/>
  <cols>
    <col min="1" max="1" width="9.140625" style="94"/>
    <col min="2" max="2" width="21.28515625" style="94" customWidth="1"/>
    <col min="3" max="3" width="9.140625" style="94" customWidth="1"/>
    <col min="4" max="16384" width="9.140625" style="94"/>
  </cols>
  <sheetData>
    <row r="2" spans="2:21" ht="15.75" x14ac:dyDescent="0.25">
      <c r="B2" s="260" t="s">
        <v>213</v>
      </c>
    </row>
    <row r="3" spans="2:21" ht="12.75" x14ac:dyDescent="0.2">
      <c r="B3" s="271" t="s">
        <v>196</v>
      </c>
    </row>
    <row r="6" spans="2:21" x14ac:dyDescent="0.2">
      <c r="U6" s="272"/>
    </row>
    <row r="7" spans="2:21" x14ac:dyDescent="0.2">
      <c r="O7" s="273"/>
      <c r="P7" s="273"/>
      <c r="Q7" s="273"/>
      <c r="R7" s="273"/>
      <c r="T7" s="272"/>
      <c r="U7" s="272"/>
    </row>
    <row r="8" spans="2:21" x14ac:dyDescent="0.2">
      <c r="Q8" s="272"/>
      <c r="R8" s="272"/>
      <c r="S8" s="272"/>
      <c r="T8" s="272"/>
      <c r="U8" s="272"/>
    </row>
    <row r="9" spans="2:21" x14ac:dyDescent="0.2">
      <c r="Q9" s="272"/>
      <c r="R9" s="272"/>
      <c r="S9" s="272"/>
      <c r="T9" s="272"/>
      <c r="U9" s="272"/>
    </row>
    <row r="10" spans="2:21" x14ac:dyDescent="0.2">
      <c r="Q10" s="272"/>
      <c r="R10" s="272"/>
      <c r="S10" s="272"/>
      <c r="T10" s="272"/>
      <c r="U10" s="272"/>
    </row>
    <row r="11" spans="2:21" x14ac:dyDescent="0.2">
      <c r="Q11" s="272"/>
      <c r="R11" s="272"/>
      <c r="S11" s="272"/>
      <c r="T11" s="272"/>
      <c r="U11" s="272"/>
    </row>
    <row r="12" spans="2:21" x14ac:dyDescent="0.2">
      <c r="Q12" s="272"/>
      <c r="R12" s="272"/>
      <c r="S12" s="272"/>
      <c r="T12" s="272"/>
      <c r="U12" s="272"/>
    </row>
    <row r="13" spans="2:21" x14ac:dyDescent="0.2">
      <c r="Q13" s="272"/>
      <c r="R13" s="272"/>
      <c r="S13" s="272"/>
      <c r="T13" s="272"/>
      <c r="U13" s="272"/>
    </row>
    <row r="14" spans="2:21" x14ac:dyDescent="0.2">
      <c r="Q14" s="272"/>
      <c r="R14" s="272"/>
      <c r="S14" s="272"/>
      <c r="T14" s="272"/>
      <c r="U14" s="272"/>
    </row>
    <row r="15" spans="2:21" x14ac:dyDescent="0.2">
      <c r="Q15" s="272"/>
      <c r="R15" s="272"/>
      <c r="S15" s="272"/>
      <c r="T15" s="272"/>
      <c r="U15" s="272"/>
    </row>
    <row r="16" spans="2:21" x14ac:dyDescent="0.2">
      <c r="Q16" s="272"/>
      <c r="R16" s="272"/>
      <c r="S16" s="272"/>
      <c r="T16" s="272"/>
      <c r="U16" s="272"/>
    </row>
    <row r="17" spans="2:21" x14ac:dyDescent="0.2">
      <c r="Q17" s="272"/>
      <c r="R17" s="272"/>
      <c r="S17" s="272"/>
      <c r="T17" s="272"/>
      <c r="U17" s="272"/>
    </row>
    <row r="18" spans="2:21" x14ac:dyDescent="0.2">
      <c r="Q18" s="272"/>
      <c r="R18" s="272"/>
      <c r="S18" s="272"/>
      <c r="T18" s="272"/>
      <c r="U18" s="272"/>
    </row>
    <row r="19" spans="2:21" x14ac:dyDescent="0.2">
      <c r="Q19" s="272"/>
      <c r="R19" s="272"/>
      <c r="S19" s="272"/>
      <c r="T19" s="272"/>
      <c r="U19" s="272"/>
    </row>
    <row r="20" spans="2:21" x14ac:dyDescent="0.2">
      <c r="Q20" s="272"/>
      <c r="R20" s="272"/>
      <c r="S20" s="272"/>
      <c r="T20" s="272"/>
      <c r="U20" s="272"/>
    </row>
    <row r="21" spans="2:21" x14ac:dyDescent="0.2">
      <c r="Q21" s="272"/>
      <c r="R21" s="272"/>
      <c r="S21" s="272"/>
      <c r="T21" s="272"/>
      <c r="U21" s="272"/>
    </row>
    <row r="22" spans="2:21" x14ac:dyDescent="0.2">
      <c r="Q22" s="272"/>
      <c r="R22" s="272"/>
      <c r="S22" s="272"/>
      <c r="T22" s="272"/>
      <c r="U22" s="272"/>
    </row>
    <row r="23" spans="2:21" x14ac:dyDescent="0.2">
      <c r="Q23" s="272"/>
      <c r="R23" s="272"/>
      <c r="S23" s="272"/>
      <c r="T23" s="272"/>
      <c r="U23" s="272"/>
    </row>
    <row r="24" spans="2:21" x14ac:dyDescent="0.2">
      <c r="Q24" s="272"/>
      <c r="R24" s="272"/>
      <c r="S24" s="272"/>
      <c r="T24" s="272"/>
      <c r="U24" s="272"/>
    </row>
    <row r="25" spans="2:21" x14ac:dyDescent="0.2">
      <c r="Q25" s="272"/>
      <c r="R25" s="272"/>
      <c r="S25" s="272"/>
      <c r="T25" s="272"/>
      <c r="U25" s="272"/>
    </row>
    <row r="26" spans="2:21" x14ac:dyDescent="0.2">
      <c r="Q26" s="272"/>
      <c r="R26" s="272"/>
      <c r="S26" s="272"/>
      <c r="T26" s="272"/>
      <c r="U26" s="272"/>
    </row>
    <row r="27" spans="2:21" x14ac:dyDescent="0.2">
      <c r="Q27" s="272"/>
      <c r="R27" s="272"/>
      <c r="S27" s="272"/>
      <c r="T27" s="272"/>
      <c r="U27" s="272"/>
    </row>
    <row r="28" spans="2:21" ht="97.15" customHeight="1" x14ac:dyDescent="0.2">
      <c r="Q28" s="272"/>
      <c r="R28" s="272"/>
      <c r="S28" s="272"/>
      <c r="T28" s="272"/>
      <c r="U28" s="272"/>
    </row>
    <row r="29" spans="2:21" x14ac:dyDescent="0.2">
      <c r="Q29" s="272"/>
      <c r="R29" s="272"/>
      <c r="S29" s="272"/>
      <c r="T29" s="272"/>
      <c r="U29" s="272"/>
    </row>
    <row r="30" spans="2:21" x14ac:dyDescent="0.2">
      <c r="L30" s="110"/>
      <c r="M30" s="110"/>
      <c r="N30" s="110"/>
      <c r="Q30" s="272"/>
      <c r="R30" s="272"/>
      <c r="S30" s="272"/>
      <c r="T30" s="272"/>
      <c r="U30" s="272"/>
    </row>
    <row r="32" spans="2:21" x14ac:dyDescent="0.2">
      <c r="B32" s="274"/>
    </row>
    <row r="37" spans="2:10" x14ac:dyDescent="0.2">
      <c r="B37" s="275"/>
    </row>
    <row r="39" spans="2:10" x14ac:dyDescent="0.2">
      <c r="B39" s="294" t="s">
        <v>217</v>
      </c>
    </row>
    <row r="40" spans="2:10" x14ac:dyDescent="0.2">
      <c r="B40" s="298" t="s">
        <v>220</v>
      </c>
    </row>
    <row r="42" spans="2:10" ht="14.25" x14ac:dyDescent="0.2">
      <c r="B42" s="289" t="s">
        <v>184</v>
      </c>
      <c r="C42" s="288"/>
      <c r="I42" s="3"/>
      <c r="J42" s="3"/>
    </row>
    <row r="44" spans="2:10" ht="12.75" x14ac:dyDescent="0.2">
      <c r="B44" s="289" t="s">
        <v>64</v>
      </c>
      <c r="C44" s="290">
        <v>44166.704166666663</v>
      </c>
      <c r="I44" s="3"/>
      <c r="J44" s="3"/>
    </row>
    <row r="45" spans="2:10" ht="12.75" x14ac:dyDescent="0.2">
      <c r="B45" s="289" t="s">
        <v>63</v>
      </c>
      <c r="C45" s="290">
        <v>44176.686046909723</v>
      </c>
      <c r="I45" s="3"/>
      <c r="J45" s="3"/>
    </row>
    <row r="46" spans="2:10" ht="12.75" x14ac:dyDescent="0.2">
      <c r="B46" s="289" t="s">
        <v>93</v>
      </c>
      <c r="C46" s="289" t="s">
        <v>50</v>
      </c>
      <c r="I46" s="3"/>
      <c r="J46" s="3"/>
    </row>
    <row r="48" spans="2:10" ht="12.75" x14ac:dyDescent="0.2">
      <c r="B48" s="289" t="s">
        <v>48</v>
      </c>
      <c r="C48" s="289" t="s">
        <v>61</v>
      </c>
      <c r="I48" s="3"/>
      <c r="J48" s="3"/>
    </row>
    <row r="49" spans="2:13" ht="12.75" x14ac:dyDescent="0.2">
      <c r="B49" s="289" t="s">
        <v>47</v>
      </c>
      <c r="C49" s="289" t="s">
        <v>146</v>
      </c>
      <c r="I49" s="3"/>
      <c r="J49" s="3"/>
    </row>
    <row r="50" spans="2:13" x14ac:dyDescent="0.2">
      <c r="I50" s="3"/>
      <c r="J50" s="3"/>
    </row>
    <row r="51" spans="2:13" x14ac:dyDescent="0.2">
      <c r="I51" s="3"/>
      <c r="J51" s="3"/>
    </row>
    <row r="53" spans="2:13" x14ac:dyDescent="0.2">
      <c r="B53" s="266" t="s">
        <v>145</v>
      </c>
      <c r="C53" s="266">
        <v>2008</v>
      </c>
      <c r="D53" s="266">
        <v>2009</v>
      </c>
      <c r="E53" s="266">
        <v>2010</v>
      </c>
      <c r="F53" s="266">
        <v>2011</v>
      </c>
      <c r="G53" s="266">
        <v>2012</v>
      </c>
      <c r="H53" s="266">
        <v>2013</v>
      </c>
      <c r="I53" s="266">
        <v>2014</v>
      </c>
      <c r="J53" s="266">
        <v>2015</v>
      </c>
      <c r="K53" s="266">
        <v>2016</v>
      </c>
      <c r="L53" s="276">
        <v>2017</v>
      </c>
      <c r="M53" s="276">
        <v>2018</v>
      </c>
    </row>
    <row r="54" spans="2:13" x14ac:dyDescent="0.2">
      <c r="B54" s="266" t="s">
        <v>166</v>
      </c>
      <c r="C54" s="277">
        <v>62.57</v>
      </c>
      <c r="D54" s="277">
        <v>59.26</v>
      </c>
      <c r="E54" s="278">
        <v>62.37</v>
      </c>
      <c r="F54" s="277">
        <v>63.68</v>
      </c>
      <c r="G54" s="277">
        <v>62.78</v>
      </c>
      <c r="H54" s="277">
        <v>64.39</v>
      </c>
      <c r="I54" s="278">
        <v>66.209999999999994</v>
      </c>
      <c r="J54" s="277">
        <v>67.819999999999993</v>
      </c>
      <c r="K54" s="279">
        <v>68.900000000000006</v>
      </c>
      <c r="L54" s="277">
        <v>70.5</v>
      </c>
      <c r="M54" s="277">
        <v>71.14</v>
      </c>
    </row>
    <row r="55" spans="2:13" x14ac:dyDescent="0.2">
      <c r="B55" s="266" t="s">
        <v>150</v>
      </c>
      <c r="C55" s="277">
        <v>32.15</v>
      </c>
      <c r="D55" s="277">
        <v>30.36</v>
      </c>
      <c r="E55" s="278">
        <v>29.98</v>
      </c>
      <c r="F55" s="277">
        <v>30.61</v>
      </c>
      <c r="G55" s="277">
        <v>30.24</v>
      </c>
      <c r="H55" s="277">
        <v>30.05</v>
      </c>
      <c r="I55" s="278">
        <v>30.09</v>
      </c>
      <c r="J55" s="277">
        <v>30.33</v>
      </c>
      <c r="K55" s="279">
        <v>31.13</v>
      </c>
      <c r="L55" s="277">
        <v>31.54</v>
      </c>
      <c r="M55" s="277">
        <v>32.479999999999997</v>
      </c>
    </row>
    <row r="56" spans="2:13" x14ac:dyDescent="0.2">
      <c r="B56" s="266" t="s">
        <v>209</v>
      </c>
      <c r="C56" s="277">
        <v>29.2</v>
      </c>
      <c r="D56" s="277">
        <v>27.7</v>
      </c>
      <c r="E56" s="278">
        <v>28.01</v>
      </c>
      <c r="F56" s="277">
        <v>28.35</v>
      </c>
      <c r="G56" s="277">
        <v>28.46</v>
      </c>
      <c r="H56" s="277">
        <v>28.84</v>
      </c>
      <c r="I56" s="278">
        <v>29.75</v>
      </c>
      <c r="J56" s="277">
        <v>30.76</v>
      </c>
      <c r="K56" s="279">
        <v>31.54</v>
      </c>
      <c r="L56" s="277">
        <v>32.630000000000003</v>
      </c>
      <c r="M56" s="277">
        <v>33.14</v>
      </c>
    </row>
    <row r="57" spans="2:13" x14ac:dyDescent="0.2">
      <c r="B57" s="266" t="s">
        <v>210</v>
      </c>
      <c r="C57" s="277">
        <v>27.78</v>
      </c>
      <c r="D57" s="277">
        <v>23.53</v>
      </c>
      <c r="E57" s="278">
        <v>24.6</v>
      </c>
      <c r="F57" s="277">
        <v>25.25</v>
      </c>
      <c r="G57" s="277">
        <v>24.37</v>
      </c>
      <c r="H57" s="277">
        <v>24.47</v>
      </c>
      <c r="I57" s="278">
        <v>26.14</v>
      </c>
      <c r="J57" s="277">
        <v>27.19</v>
      </c>
      <c r="K57" s="279">
        <v>28.37</v>
      </c>
      <c r="L57" s="277">
        <v>29.73</v>
      </c>
      <c r="M57" s="277">
        <v>28.06</v>
      </c>
    </row>
    <row r="58" spans="2:13" x14ac:dyDescent="0.2">
      <c r="B58" s="266" t="s">
        <v>130</v>
      </c>
      <c r="C58" s="277">
        <v>9.3699999999999992</v>
      </c>
      <c r="D58" s="277">
        <v>8.4700000000000006</v>
      </c>
      <c r="E58" s="278">
        <v>8.5399999999999991</v>
      </c>
      <c r="F58" s="277">
        <v>8.66</v>
      </c>
      <c r="G58" s="277">
        <v>8.51</v>
      </c>
      <c r="H58" s="277">
        <v>8.4</v>
      </c>
      <c r="I58" s="278">
        <v>8.5500000000000007</v>
      </c>
      <c r="J58" s="277">
        <v>8.6199999999999992</v>
      </c>
      <c r="K58" s="279">
        <v>8.56</v>
      </c>
      <c r="L58" s="277">
        <v>8.92</v>
      </c>
      <c r="M58" s="277">
        <v>8.74</v>
      </c>
    </row>
    <row r="60" spans="2:13" x14ac:dyDescent="0.2">
      <c r="B60" s="54" t="s">
        <v>128</v>
      </c>
    </row>
    <row r="61" spans="2:13" x14ac:dyDescent="0.2">
      <c r="B61" s="94" t="s">
        <v>233</v>
      </c>
    </row>
  </sheetData>
  <pageMargins left="0.78740157499999996" right="0.78740157499999996" top="0.984251969" bottom="0.984251969" header="0.4921259845" footer="0.4921259845"/>
  <pageSetup paperSize="9" scale="2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0"/>
  <sheetViews>
    <sheetView showGridLines="0" zoomScaleNormal="100" workbookViewId="0">
      <selection activeCell="C57" sqref="C57:C60"/>
    </sheetView>
  </sheetViews>
  <sheetFormatPr defaultColWidth="9.140625" defaultRowHeight="12" x14ac:dyDescent="0.2"/>
  <cols>
    <col min="1" max="1" width="9.140625" style="94"/>
    <col min="2" max="2" width="26.140625" style="94" customWidth="1"/>
    <col min="3" max="3" width="9.140625" style="94"/>
    <col min="4" max="4" width="9.28515625" style="94" customWidth="1"/>
    <col min="5" max="16384" width="9.140625" style="94"/>
  </cols>
  <sheetData>
    <row r="2" spans="2:14" ht="15.75" x14ac:dyDescent="0.25">
      <c r="B2" s="260" t="s">
        <v>214</v>
      </c>
      <c r="L2" s="7"/>
      <c r="M2" s="12"/>
      <c r="N2" s="280"/>
    </row>
    <row r="3" spans="2:14" x14ac:dyDescent="0.2">
      <c r="B3" s="94" t="s">
        <v>196</v>
      </c>
      <c r="L3" s="7"/>
      <c r="M3" s="12"/>
      <c r="N3" s="280"/>
    </row>
    <row r="4" spans="2:14" x14ac:dyDescent="0.2">
      <c r="L4" s="7"/>
      <c r="M4" s="12"/>
    </row>
    <row r="37" spans="1:25" x14ac:dyDescent="0.2">
      <c r="B37" s="294" t="s">
        <v>218</v>
      </c>
    </row>
    <row r="38" spans="1:25" x14ac:dyDescent="0.2">
      <c r="B38" s="298" t="s">
        <v>220</v>
      </c>
    </row>
    <row r="42" spans="1:25" x14ac:dyDescent="0.2">
      <c r="A42" s="275"/>
      <c r="B42" s="275" t="s">
        <v>128</v>
      </c>
    </row>
    <row r="43" spans="1:25" x14ac:dyDescent="0.2">
      <c r="B43" s="94" t="s">
        <v>215</v>
      </c>
    </row>
    <row r="45" spans="1:25" ht="12.75" x14ac:dyDescent="0.2">
      <c r="B45" s="228" t="s">
        <v>184</v>
      </c>
      <c r="C45"/>
    </row>
    <row r="46" spans="1:25" ht="12.75" x14ac:dyDescent="0.2">
      <c r="B46"/>
      <c r="C46"/>
      <c r="H46" s="3"/>
      <c r="I46" s="3"/>
      <c r="J46" s="3"/>
      <c r="O46" s="85"/>
      <c r="P46" s="85"/>
      <c r="Q46" s="85"/>
      <c r="X46" s="85"/>
      <c r="Y46" s="85"/>
    </row>
    <row r="47" spans="1:25" ht="12.75" x14ac:dyDescent="0.2">
      <c r="B47" s="228" t="s">
        <v>64</v>
      </c>
      <c r="C47" s="229">
        <v>44166.704166666663</v>
      </c>
      <c r="S47" s="281"/>
    </row>
    <row r="48" spans="1:25" ht="12.75" x14ac:dyDescent="0.2">
      <c r="B48" s="228" t="s">
        <v>63</v>
      </c>
      <c r="C48" s="229">
        <v>44176.691014537035</v>
      </c>
      <c r="H48" s="3"/>
      <c r="I48" s="3"/>
      <c r="J48" s="3"/>
      <c r="O48" s="85"/>
      <c r="P48" s="282"/>
      <c r="Q48" s="85"/>
      <c r="S48" s="281"/>
      <c r="X48" s="85"/>
      <c r="Y48" s="85"/>
    </row>
    <row r="49" spans="2:25" ht="12.75" x14ac:dyDescent="0.2">
      <c r="B49" s="228" t="s">
        <v>93</v>
      </c>
      <c r="C49" s="228" t="s">
        <v>50</v>
      </c>
      <c r="H49" s="3"/>
      <c r="I49" s="3"/>
      <c r="J49" s="3"/>
      <c r="O49" s="85"/>
      <c r="P49" s="282"/>
      <c r="Q49" s="85"/>
      <c r="X49" s="85"/>
      <c r="Y49" s="85"/>
    </row>
    <row r="50" spans="2:25" ht="12.75" x14ac:dyDescent="0.2">
      <c r="B50"/>
      <c r="C50"/>
      <c r="H50" s="3"/>
      <c r="I50" s="3"/>
      <c r="J50" s="3"/>
      <c r="O50" s="85"/>
      <c r="P50" s="85"/>
      <c r="Q50" s="85"/>
      <c r="X50" s="85"/>
      <c r="Y50" s="85"/>
    </row>
    <row r="51" spans="2:25" ht="12.75" x14ac:dyDescent="0.2">
      <c r="B51" s="228" t="s">
        <v>47</v>
      </c>
      <c r="C51" s="228" t="s">
        <v>146</v>
      </c>
    </row>
    <row r="52" spans="2:25" ht="12.75" x14ac:dyDescent="0.2">
      <c r="B52" s="228" t="s">
        <v>46</v>
      </c>
      <c r="C52" s="228" t="s">
        <v>59</v>
      </c>
      <c r="H52" s="3"/>
      <c r="I52" s="3"/>
      <c r="J52" s="3"/>
      <c r="O52" s="85"/>
      <c r="P52" s="85"/>
      <c r="Q52" s="85"/>
      <c r="X52" s="85"/>
      <c r="Y52" s="85"/>
    </row>
    <row r="53" spans="2:25" ht="12.75" x14ac:dyDescent="0.2">
      <c r="B53" s="228" t="s">
        <v>114</v>
      </c>
      <c r="C53" s="228" t="s">
        <v>185</v>
      </c>
      <c r="H53" s="3"/>
      <c r="I53" s="3"/>
      <c r="J53" s="3"/>
      <c r="O53" s="85"/>
      <c r="P53" s="85"/>
      <c r="Q53" s="85"/>
      <c r="X53" s="85"/>
      <c r="Y53" s="85"/>
    </row>
    <row r="54" spans="2:25" x14ac:dyDescent="0.2">
      <c r="B54" s="85"/>
      <c r="C54" s="85"/>
      <c r="D54" s="85"/>
      <c r="E54" s="3"/>
      <c r="F54" s="3"/>
      <c r="G54" s="3"/>
      <c r="H54" s="3"/>
      <c r="I54" s="3"/>
      <c r="J54" s="3"/>
    </row>
    <row r="55" spans="2:25" x14ac:dyDescent="0.2">
      <c r="B55" s="85"/>
      <c r="C55" s="85"/>
      <c r="D55" s="85"/>
      <c r="E55" s="3"/>
      <c r="F55" s="3"/>
      <c r="G55" s="3"/>
      <c r="H55" s="3"/>
      <c r="I55" s="3"/>
      <c r="J55" s="3"/>
    </row>
    <row r="57" spans="2:25" x14ac:dyDescent="0.2">
      <c r="B57" s="266" t="s">
        <v>147</v>
      </c>
      <c r="C57" s="266" t="s">
        <v>208</v>
      </c>
      <c r="D57" s="266" t="s">
        <v>178</v>
      </c>
      <c r="E57" s="266" t="s">
        <v>44</v>
      </c>
      <c r="F57" s="266" t="s">
        <v>179</v>
      </c>
      <c r="G57" s="266" t="s">
        <v>116</v>
      </c>
      <c r="H57" s="266" t="s">
        <v>129</v>
      </c>
      <c r="I57" s="266" t="s">
        <v>180</v>
      </c>
      <c r="J57" s="266" t="s">
        <v>148</v>
      </c>
      <c r="K57" s="283" t="s">
        <v>168</v>
      </c>
      <c r="L57" s="283" t="s">
        <v>177</v>
      </c>
      <c r="M57" s="283" t="s">
        <v>186</v>
      </c>
    </row>
    <row r="58" spans="2:25" ht="12.75" x14ac:dyDescent="0.2">
      <c r="B58" s="266" t="s">
        <v>61</v>
      </c>
      <c r="C58" s="277">
        <v>161.59</v>
      </c>
      <c r="D58" s="277">
        <v>149.88999999999999</v>
      </c>
      <c r="E58" s="278">
        <v>154</v>
      </c>
      <c r="F58" s="277">
        <v>157.15</v>
      </c>
      <c r="G58" s="277">
        <v>154.77000000000001</v>
      </c>
      <c r="H58" s="277">
        <v>156.57</v>
      </c>
      <c r="I58" s="278">
        <v>161.18</v>
      </c>
      <c r="J58" s="277">
        <v>165.17</v>
      </c>
      <c r="K58" s="279">
        <v>168.97</v>
      </c>
      <c r="L58" s="277">
        <v>173.81</v>
      </c>
      <c r="M58" s="240">
        <v>174.03</v>
      </c>
    </row>
    <row r="59" spans="2:25" ht="12.75" x14ac:dyDescent="0.2">
      <c r="B59" s="266" t="s">
        <v>30</v>
      </c>
      <c r="C59" s="277">
        <v>119.29</v>
      </c>
      <c r="D59" s="277">
        <v>113.61</v>
      </c>
      <c r="E59" s="278">
        <v>120.04</v>
      </c>
      <c r="F59" s="277">
        <v>124.37</v>
      </c>
      <c r="G59" s="277">
        <v>124.07</v>
      </c>
      <c r="H59" s="277">
        <v>125.46</v>
      </c>
      <c r="I59" s="278">
        <v>130.49</v>
      </c>
      <c r="J59" s="277">
        <v>134.21</v>
      </c>
      <c r="K59" s="279">
        <v>138.04</v>
      </c>
      <c r="L59" s="277">
        <v>141.94999999999999</v>
      </c>
      <c r="M59" s="240">
        <v>140.81</v>
      </c>
    </row>
    <row r="60" spans="2:25" ht="12.75" x14ac:dyDescent="0.2">
      <c r="B60" s="266" t="s">
        <v>31</v>
      </c>
      <c r="C60" s="277">
        <v>97.55</v>
      </c>
      <c r="D60" s="277">
        <v>93.76</v>
      </c>
      <c r="E60" s="278">
        <v>98.51</v>
      </c>
      <c r="F60" s="277">
        <v>100.95</v>
      </c>
      <c r="G60" s="277">
        <v>100.95</v>
      </c>
      <c r="H60" s="277">
        <v>102.39</v>
      </c>
      <c r="I60" s="278">
        <v>107.17</v>
      </c>
      <c r="J60" s="277">
        <v>109.99</v>
      </c>
      <c r="K60" s="279">
        <v>114.14</v>
      </c>
      <c r="L60" s="277">
        <v>117.28</v>
      </c>
      <c r="M60" s="240">
        <v>115.35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3"/>
  <sheetViews>
    <sheetView showGridLines="0" topLeftCell="A49" zoomScaleNormal="100" workbookViewId="0">
      <selection activeCell="B58" sqref="B58"/>
    </sheetView>
  </sheetViews>
  <sheetFormatPr defaultColWidth="9.140625" defaultRowHeight="12" x14ac:dyDescent="0.2"/>
  <cols>
    <col min="1" max="16384" width="9.140625" style="94"/>
  </cols>
  <sheetData>
    <row r="2" spans="2:2" ht="15.75" x14ac:dyDescent="0.25">
      <c r="B2" s="260" t="s">
        <v>224</v>
      </c>
    </row>
    <row r="3" spans="2:2" x14ac:dyDescent="0.2">
      <c r="B3" s="94" t="s">
        <v>37</v>
      </c>
    </row>
    <row r="19" spans="12:14" x14ac:dyDescent="0.2">
      <c r="M19" s="286"/>
      <c r="N19" s="286"/>
    </row>
    <row r="20" spans="12:14" x14ac:dyDescent="0.2">
      <c r="M20" s="286"/>
      <c r="N20" s="286"/>
    </row>
    <row r="21" spans="12:14" x14ac:dyDescent="0.2">
      <c r="M21" s="286"/>
      <c r="N21" s="286"/>
    </row>
    <row r="22" spans="12:14" x14ac:dyDescent="0.2">
      <c r="M22" s="286"/>
      <c r="N22" s="286"/>
    </row>
    <row r="23" spans="12:14" x14ac:dyDescent="0.2">
      <c r="M23" s="286"/>
      <c r="N23" s="286"/>
    </row>
    <row r="24" spans="12:14" x14ac:dyDescent="0.2">
      <c r="M24" s="286"/>
      <c r="N24" s="286"/>
    </row>
    <row r="25" spans="12:14" x14ac:dyDescent="0.2">
      <c r="M25" s="286"/>
      <c r="N25" s="286"/>
    </row>
    <row r="26" spans="12:14" x14ac:dyDescent="0.2">
      <c r="M26" s="286"/>
      <c r="N26" s="286"/>
    </row>
    <row r="27" spans="12:14" x14ac:dyDescent="0.2">
      <c r="M27" s="286"/>
      <c r="N27" s="286"/>
    </row>
    <row r="28" spans="12:14" ht="97.15" customHeight="1" x14ac:dyDescent="0.2">
      <c r="M28" s="286"/>
      <c r="N28" s="286"/>
    </row>
    <row r="29" spans="12:14" x14ac:dyDescent="0.2">
      <c r="M29" s="286"/>
      <c r="N29" s="286"/>
    </row>
    <row r="30" spans="12:14" x14ac:dyDescent="0.2">
      <c r="L30" s="110"/>
      <c r="M30" s="286"/>
      <c r="N30" s="286"/>
    </row>
    <row r="31" spans="12:14" x14ac:dyDescent="0.2">
      <c r="M31" s="286"/>
      <c r="N31" s="286"/>
    </row>
    <row r="32" spans="12:14" x14ac:dyDescent="0.2">
      <c r="M32" s="286"/>
      <c r="N32" s="286"/>
    </row>
    <row r="33" spans="2:14" x14ac:dyDescent="0.2">
      <c r="B33" s="294" t="s">
        <v>218</v>
      </c>
      <c r="M33" s="286"/>
      <c r="N33" s="286"/>
    </row>
    <row r="34" spans="2:14" x14ac:dyDescent="0.2">
      <c r="B34" s="298" t="s">
        <v>221</v>
      </c>
    </row>
    <row r="53" spans="2:10" x14ac:dyDescent="0.2">
      <c r="B53" s="275" t="s">
        <v>231</v>
      </c>
    </row>
    <row r="54" spans="2:10" ht="12.75" x14ac:dyDescent="0.2">
      <c r="B54" s="297" t="s">
        <v>184</v>
      </c>
    </row>
    <row r="55" spans="2:10" x14ac:dyDescent="0.2">
      <c r="B55" s="94" t="s">
        <v>234</v>
      </c>
    </row>
    <row r="57" spans="2:10" x14ac:dyDescent="0.2">
      <c r="B57" s="94" t="s">
        <v>219</v>
      </c>
    </row>
    <row r="58" spans="2:10" x14ac:dyDescent="0.2">
      <c r="B58" s="94" t="s">
        <v>235</v>
      </c>
      <c r="C58" s="85"/>
      <c r="D58" s="85"/>
      <c r="G58" s="3"/>
      <c r="H58" s="3"/>
      <c r="I58" s="3"/>
      <c r="J58" s="3"/>
    </row>
    <row r="61" spans="2:10" ht="12.75" x14ac:dyDescent="0.2">
      <c r="B61" s="291" t="s">
        <v>64</v>
      </c>
      <c r="C61" s="292">
        <v>44166.704166666663</v>
      </c>
      <c r="D61" s="85"/>
      <c r="G61" s="3"/>
      <c r="H61" s="3"/>
      <c r="I61" s="3"/>
      <c r="J61" s="3"/>
    </row>
    <row r="62" spans="2:10" ht="12.75" x14ac:dyDescent="0.2">
      <c r="B62" s="291" t="s">
        <v>63</v>
      </c>
      <c r="C62" s="292">
        <v>44176.701325231479</v>
      </c>
      <c r="D62" s="85"/>
      <c r="G62" s="3"/>
      <c r="H62" s="3"/>
      <c r="I62" s="3"/>
      <c r="J62" s="3"/>
    </row>
    <row r="63" spans="2:10" ht="12.75" x14ac:dyDescent="0.2">
      <c r="B63" s="291" t="s">
        <v>93</v>
      </c>
      <c r="C63" s="291" t="s">
        <v>50</v>
      </c>
      <c r="D63" s="85"/>
      <c r="G63" s="3"/>
      <c r="H63" s="3"/>
      <c r="I63" s="3"/>
      <c r="J63" s="3"/>
    </row>
    <row r="65" spans="2:13" ht="12.75" x14ac:dyDescent="0.2">
      <c r="B65" s="291" t="s">
        <v>47</v>
      </c>
      <c r="C65" s="291" t="s">
        <v>131</v>
      </c>
      <c r="D65" s="85"/>
      <c r="G65" s="3"/>
      <c r="H65" s="3"/>
      <c r="I65" s="3"/>
      <c r="J65" s="3"/>
    </row>
    <row r="66" spans="2:13" ht="12.75" x14ac:dyDescent="0.2">
      <c r="B66" s="291" t="s">
        <v>46</v>
      </c>
      <c r="C66" s="291" t="s">
        <v>59</v>
      </c>
      <c r="D66" s="85"/>
      <c r="G66" s="3"/>
      <c r="H66" s="3"/>
      <c r="I66" s="3"/>
      <c r="J66" s="3"/>
    </row>
    <row r="67" spans="2:13" ht="12.75" x14ac:dyDescent="0.2">
      <c r="B67" s="291" t="s">
        <v>114</v>
      </c>
      <c r="C67" s="291" t="s">
        <v>185</v>
      </c>
      <c r="D67" s="85"/>
      <c r="G67" s="3"/>
      <c r="H67" s="3"/>
      <c r="I67" s="3"/>
      <c r="J67" s="3"/>
    </row>
    <row r="68" spans="2:13" x14ac:dyDescent="0.2">
      <c r="B68" s="85"/>
      <c r="C68" s="85"/>
      <c r="D68" s="85"/>
      <c r="G68" s="3"/>
      <c r="H68" s="3"/>
      <c r="I68" s="3"/>
      <c r="J68" s="3"/>
    </row>
    <row r="71" spans="2:13" x14ac:dyDescent="0.2">
      <c r="B71" s="284"/>
      <c r="C71" s="266">
        <v>2008</v>
      </c>
      <c r="D71" s="266">
        <v>2009</v>
      </c>
      <c r="E71" s="266">
        <v>2010</v>
      </c>
      <c r="F71" s="266">
        <v>2011</v>
      </c>
      <c r="G71" s="266">
        <v>2012</v>
      </c>
      <c r="H71" s="266">
        <v>2013</v>
      </c>
      <c r="I71" s="266">
        <v>2014</v>
      </c>
      <c r="J71" s="266">
        <v>2015</v>
      </c>
      <c r="K71" s="266">
        <v>2016</v>
      </c>
      <c r="L71" s="266">
        <v>2017</v>
      </c>
      <c r="M71" s="266">
        <v>2018</v>
      </c>
    </row>
    <row r="72" spans="2:13" x14ac:dyDescent="0.2">
      <c r="B72" s="284" t="s">
        <v>30</v>
      </c>
      <c r="C72" s="285">
        <v>73.8</v>
      </c>
      <c r="D72" s="285">
        <v>75.8</v>
      </c>
      <c r="E72" s="285">
        <v>77.900000000000006</v>
      </c>
      <c r="F72" s="285">
        <v>79.099999999999994</v>
      </c>
      <c r="G72" s="285">
        <v>80.2</v>
      </c>
      <c r="H72" s="285">
        <v>80.099999999999994</v>
      </c>
      <c r="I72" s="285">
        <v>81</v>
      </c>
      <c r="J72" s="287">
        <v>81.3</v>
      </c>
      <c r="K72" s="285">
        <v>81.7</v>
      </c>
      <c r="L72" s="285">
        <v>81.7</v>
      </c>
      <c r="M72" s="285">
        <v>80.900000000000006</v>
      </c>
    </row>
    <row r="73" spans="2:13" x14ac:dyDescent="0.2">
      <c r="B73" s="284" t="s">
        <v>152</v>
      </c>
      <c r="C73" s="285">
        <v>60.4</v>
      </c>
      <c r="D73" s="285">
        <v>62.6</v>
      </c>
      <c r="E73" s="285">
        <v>64</v>
      </c>
      <c r="F73" s="285">
        <v>64.2</v>
      </c>
      <c r="G73" s="285">
        <v>65.2</v>
      </c>
      <c r="H73" s="285">
        <v>65.400000000000006</v>
      </c>
      <c r="I73" s="285">
        <v>66.5</v>
      </c>
      <c r="J73" s="285">
        <v>66.599999999999994</v>
      </c>
      <c r="K73" s="285">
        <v>67.5</v>
      </c>
      <c r="L73" s="285">
        <v>67.5</v>
      </c>
      <c r="M73" s="285">
        <v>66.3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AJ109"/>
  <sheetViews>
    <sheetView showGridLines="0" zoomScaleNormal="100" workbookViewId="0">
      <selection activeCell="B57" sqref="B57"/>
    </sheetView>
  </sheetViews>
  <sheetFormatPr defaultColWidth="9.140625" defaultRowHeight="12" x14ac:dyDescent="0.2"/>
  <cols>
    <col min="1" max="1" width="15.5703125" style="4" customWidth="1"/>
    <col min="2" max="2" width="13.42578125" style="4" customWidth="1"/>
    <col min="3" max="10" width="9.140625" style="4"/>
    <col min="11" max="11" width="38.42578125" style="4" customWidth="1"/>
    <col min="12" max="12" width="9.5703125" style="4" bestFit="1" customWidth="1"/>
    <col min="13" max="13" width="12.42578125" style="4" customWidth="1"/>
    <col min="14" max="14" width="9.140625" style="4"/>
    <col min="15" max="15" width="14.42578125" style="4" customWidth="1"/>
    <col min="16" max="16" width="15.140625" style="4" bestFit="1" customWidth="1"/>
    <col min="17" max="16384" width="9.140625" style="4"/>
  </cols>
  <sheetData>
    <row r="2" spans="2:4" ht="15.75" x14ac:dyDescent="0.25">
      <c r="B2" s="295" t="s">
        <v>225</v>
      </c>
      <c r="C2" s="5"/>
      <c r="D2" s="5"/>
    </row>
    <row r="3" spans="2:4" ht="12.75" x14ac:dyDescent="0.2">
      <c r="B3" s="256" t="s">
        <v>195</v>
      </c>
      <c r="C3" s="5"/>
      <c r="D3" s="5"/>
    </row>
    <row r="4" spans="2:4" x14ac:dyDescent="0.2">
      <c r="C4" s="5"/>
      <c r="D4" s="5"/>
    </row>
    <row r="5" spans="2:4" x14ac:dyDescent="0.2">
      <c r="C5" s="5"/>
      <c r="D5" s="5"/>
    </row>
    <row r="6" spans="2:4" x14ac:dyDescent="0.2">
      <c r="C6" s="5"/>
      <c r="D6" s="5"/>
    </row>
    <row r="7" spans="2:4" x14ac:dyDescent="0.2">
      <c r="C7" s="5"/>
      <c r="D7" s="5"/>
    </row>
    <row r="30" spans="11:11" s="45" customFormat="1" x14ac:dyDescent="0.2"/>
    <row r="31" spans="11:11" x14ac:dyDescent="0.2">
      <c r="K31" s="55"/>
    </row>
    <row r="32" spans="11:11" x14ac:dyDescent="0.2">
      <c r="K32" s="55"/>
    </row>
    <row r="33" spans="2:11" ht="18" customHeight="1" x14ac:dyDescent="0.2">
      <c r="K33" s="55"/>
    </row>
    <row r="35" spans="2:11" ht="14.45" customHeight="1" x14ac:dyDescent="0.2"/>
    <row r="36" spans="2:11" x14ac:dyDescent="0.2">
      <c r="B36" s="4" t="s">
        <v>197</v>
      </c>
    </row>
    <row r="37" spans="2:11" x14ac:dyDescent="0.2">
      <c r="B37" s="181" t="s">
        <v>207</v>
      </c>
    </row>
    <row r="38" spans="2:11" x14ac:dyDescent="0.2">
      <c r="B38" s="257" t="s">
        <v>200</v>
      </c>
    </row>
    <row r="39" spans="2:11" x14ac:dyDescent="0.2">
      <c r="B39" s="4" t="s">
        <v>132</v>
      </c>
    </row>
    <row r="42" spans="2:11" x14ac:dyDescent="0.2">
      <c r="B42" s="181"/>
    </row>
    <row r="55" spans="2:36" x14ac:dyDescent="0.2">
      <c r="F55" s="5"/>
    </row>
    <row r="56" spans="2:36" x14ac:dyDescent="0.2">
      <c r="B56" s="57" t="s">
        <v>128</v>
      </c>
      <c r="F56" s="5"/>
    </row>
    <row r="57" spans="2:36" x14ac:dyDescent="0.2">
      <c r="B57" s="4" t="s">
        <v>236</v>
      </c>
      <c r="D57" s="19"/>
      <c r="E57" s="11"/>
      <c r="F57" s="19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pans="2:36" x14ac:dyDescent="0.2">
      <c r="D58" s="19"/>
      <c r="E58" s="11"/>
      <c r="F58" s="19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spans="2:36" x14ac:dyDescent="0.2">
      <c r="D59" s="19"/>
      <c r="E59" s="11"/>
      <c r="F59" s="19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 spans="2:36" ht="12.75" x14ac:dyDescent="0.2">
      <c r="B60" s="126" t="s">
        <v>167</v>
      </c>
      <c r="C60"/>
      <c r="D60"/>
    </row>
    <row r="61" spans="2:36" ht="12.75" x14ac:dyDescent="0.2">
      <c r="B61"/>
      <c r="C61"/>
      <c r="D61"/>
      <c r="Q61"/>
      <c r="R61"/>
      <c r="S61"/>
    </row>
    <row r="62" spans="2:36" ht="12.75" x14ac:dyDescent="0.2">
      <c r="B62" s="237" t="s">
        <v>64</v>
      </c>
      <c r="C62" s="238">
        <v>44166.704166666663</v>
      </c>
      <c r="D62"/>
      <c r="Q62"/>
      <c r="R62"/>
      <c r="S62"/>
    </row>
    <row r="63" spans="2:36" ht="12.75" x14ac:dyDescent="0.2">
      <c r="B63" s="237" t="s">
        <v>63</v>
      </c>
      <c r="C63" s="238">
        <v>44175.615864988431</v>
      </c>
      <c r="D63"/>
      <c r="I63" s="88"/>
      <c r="Q63"/>
      <c r="R63"/>
      <c r="S63"/>
    </row>
    <row r="64" spans="2:36" ht="12.75" x14ac:dyDescent="0.2">
      <c r="B64" s="237" t="s">
        <v>93</v>
      </c>
      <c r="C64" s="237" t="s">
        <v>50</v>
      </c>
      <c r="D64"/>
      <c r="I64" s="88"/>
    </row>
    <row r="65" spans="1:18" ht="12.75" x14ac:dyDescent="0.2">
      <c r="B65"/>
      <c r="C65"/>
      <c r="D65"/>
      <c r="I65" s="43"/>
    </row>
    <row r="66" spans="1:18" ht="12.75" x14ac:dyDescent="0.2">
      <c r="B66" s="237" t="s">
        <v>47</v>
      </c>
      <c r="C66" s="237" t="s">
        <v>146</v>
      </c>
      <c r="D66"/>
    </row>
    <row r="67" spans="1:18" ht="12.75" x14ac:dyDescent="0.2">
      <c r="B67" s="237" t="s">
        <v>46</v>
      </c>
      <c r="C67" s="237" t="s">
        <v>59</v>
      </c>
      <c r="D67"/>
    </row>
    <row r="68" spans="1:18" ht="12.75" x14ac:dyDescent="0.2">
      <c r="B68" s="237" t="s">
        <v>173</v>
      </c>
      <c r="C68" s="237" t="s">
        <v>186</v>
      </c>
      <c r="D68"/>
    </row>
    <row r="69" spans="1:18" ht="12.75" x14ac:dyDescent="0.2">
      <c r="B69"/>
      <c r="C69"/>
      <c r="D69"/>
      <c r="G69" s="31"/>
      <c r="H69" s="31"/>
      <c r="I69" s="31"/>
      <c r="J69" s="13"/>
    </row>
    <row r="70" spans="1:18" x14ac:dyDescent="0.2">
      <c r="B70" s="54" t="s">
        <v>182</v>
      </c>
      <c r="G70" s="43"/>
      <c r="H70" s="43"/>
      <c r="I70" s="43"/>
      <c r="J70" s="13"/>
    </row>
    <row r="71" spans="1:18" x14ac:dyDescent="0.2">
      <c r="F71" s="31"/>
      <c r="G71" s="50"/>
      <c r="H71" s="50"/>
      <c r="I71" s="50"/>
      <c r="J71" s="90"/>
      <c r="Q71" s="223"/>
    </row>
    <row r="72" spans="1:18" ht="12.75" x14ac:dyDescent="0.2">
      <c r="A72" s="126"/>
      <c r="B72" s="89" t="s">
        <v>45</v>
      </c>
      <c r="C72" s="89">
        <v>2018</v>
      </c>
      <c r="D72" s="89">
        <v>2018</v>
      </c>
      <c r="F72" s="190"/>
      <c r="G72" s="192"/>
      <c r="H72" s="192"/>
      <c r="I72" s="149"/>
      <c r="J72" s="13"/>
    </row>
    <row r="73" spans="1:18" ht="12.75" x14ac:dyDescent="0.2">
      <c r="A73" s="126"/>
      <c r="B73" s="89" t="s">
        <v>48</v>
      </c>
      <c r="C73" s="194" t="s">
        <v>144</v>
      </c>
      <c r="D73" s="194" t="s">
        <v>143</v>
      </c>
      <c r="F73" s="190"/>
      <c r="G73" s="192"/>
      <c r="H73" s="192"/>
      <c r="I73" s="149"/>
      <c r="J73" s="13"/>
    </row>
    <row r="74" spans="1:18" ht="12.75" x14ac:dyDescent="0.2">
      <c r="A74" s="126"/>
      <c r="B74" s="186" t="s">
        <v>191</v>
      </c>
      <c r="C74" s="191">
        <v>174.03</v>
      </c>
      <c r="D74" s="191">
        <v>115.35</v>
      </c>
      <c r="F74" s="190"/>
      <c r="G74" s="192"/>
      <c r="H74" s="164"/>
      <c r="I74" s="149"/>
      <c r="J74" s="13"/>
      <c r="Q74" s="92"/>
    </row>
    <row r="75" spans="1:18" ht="12.75" x14ac:dyDescent="0.2">
      <c r="A75" s="126"/>
      <c r="C75" s="8"/>
      <c r="D75" s="8"/>
      <c r="F75" s="190"/>
      <c r="G75" s="192"/>
      <c r="H75" s="192"/>
      <c r="I75" s="149"/>
      <c r="Q75" s="92"/>
      <c r="R75" s="218"/>
    </row>
    <row r="76" spans="1:18" ht="12.75" x14ac:dyDescent="0.2">
      <c r="A76" s="126"/>
      <c r="B76" s="135" t="s">
        <v>112</v>
      </c>
      <c r="C76" s="191">
        <v>227.49</v>
      </c>
      <c r="D76" s="191">
        <v>155.77000000000001</v>
      </c>
      <c r="F76" s="190"/>
      <c r="G76" s="192"/>
      <c r="H76" s="163"/>
      <c r="I76" s="149"/>
      <c r="Q76" s="92"/>
      <c r="R76" s="218"/>
    </row>
    <row r="77" spans="1:18" ht="12.75" x14ac:dyDescent="0.2">
      <c r="A77" s="126"/>
      <c r="B77" s="133" t="s">
        <v>75</v>
      </c>
      <c r="C77" s="191">
        <v>224.04</v>
      </c>
      <c r="D77" s="191">
        <v>158.94999999999999</v>
      </c>
      <c r="F77" s="190"/>
      <c r="G77" s="192"/>
      <c r="H77" s="192"/>
      <c r="I77" s="149"/>
      <c r="Q77" s="92"/>
      <c r="R77" s="218"/>
    </row>
    <row r="78" spans="1:18" ht="12.75" x14ac:dyDescent="0.2">
      <c r="A78" s="126"/>
      <c r="B78" s="121" t="s">
        <v>78</v>
      </c>
      <c r="C78" s="191">
        <v>211.2</v>
      </c>
      <c r="D78" s="191">
        <v>140.09</v>
      </c>
      <c r="F78" s="190"/>
      <c r="G78" s="192"/>
      <c r="H78" s="192"/>
      <c r="I78" s="149"/>
      <c r="Q78" s="92"/>
      <c r="R78" s="218"/>
    </row>
    <row r="79" spans="1:18" ht="12.75" x14ac:dyDescent="0.2">
      <c r="A79" s="126"/>
      <c r="B79" s="133" t="s">
        <v>82</v>
      </c>
      <c r="C79" s="191">
        <v>208.06</v>
      </c>
      <c r="D79" s="191">
        <v>131.04</v>
      </c>
      <c r="F79" s="190"/>
      <c r="G79" s="192"/>
      <c r="H79" s="192"/>
      <c r="I79" s="149"/>
      <c r="Q79" s="92"/>
      <c r="R79" s="218"/>
    </row>
    <row r="80" spans="1:18" ht="12.75" x14ac:dyDescent="0.2">
      <c r="A80" s="126"/>
      <c r="B80" s="133" t="s">
        <v>79</v>
      </c>
      <c r="C80" s="191">
        <v>197.38</v>
      </c>
      <c r="D80" s="191">
        <v>129.76</v>
      </c>
      <c r="F80" s="190"/>
      <c r="G80" s="192"/>
      <c r="H80" s="163"/>
      <c r="I80" s="149"/>
      <c r="Q80" s="92"/>
      <c r="R80" s="218"/>
    </row>
    <row r="81" spans="1:18" ht="12.75" x14ac:dyDescent="0.2">
      <c r="A81" s="126"/>
      <c r="B81" s="243" t="s">
        <v>201</v>
      </c>
      <c r="C81" s="244">
        <v>183.17</v>
      </c>
      <c r="D81" s="244">
        <v>143.13</v>
      </c>
      <c r="F81" s="190"/>
      <c r="G81" s="163"/>
      <c r="H81" s="163"/>
      <c r="I81" s="149"/>
      <c r="Q81" s="92"/>
      <c r="R81" s="218"/>
    </row>
    <row r="82" spans="1:18" ht="12.75" x14ac:dyDescent="0.2">
      <c r="A82" s="126"/>
      <c r="B82" s="133" t="s">
        <v>43</v>
      </c>
      <c r="C82" s="191">
        <v>173.47</v>
      </c>
      <c r="D82" s="191">
        <v>99.84</v>
      </c>
      <c r="F82" s="190"/>
      <c r="G82" s="192"/>
      <c r="H82" s="192"/>
      <c r="I82" s="149"/>
      <c r="Q82" s="92"/>
      <c r="R82" s="218"/>
    </row>
    <row r="83" spans="1:18" ht="12.75" x14ac:dyDescent="0.2">
      <c r="A83" s="126"/>
      <c r="B83" s="133" t="s">
        <v>84</v>
      </c>
      <c r="C83" s="191">
        <v>170.19</v>
      </c>
      <c r="D83" s="212">
        <v>112.87</v>
      </c>
      <c r="F83" s="190"/>
      <c r="G83" s="192"/>
      <c r="H83" s="192"/>
      <c r="I83" s="149"/>
      <c r="Q83" s="92"/>
      <c r="R83" s="218"/>
    </row>
    <row r="84" spans="1:18" ht="12.75" x14ac:dyDescent="0.2">
      <c r="A84" s="126"/>
      <c r="B84" s="133" t="s">
        <v>80</v>
      </c>
      <c r="C84" s="212">
        <v>161.22</v>
      </c>
      <c r="D84" s="212">
        <v>110.88</v>
      </c>
      <c r="F84" s="190"/>
      <c r="G84" s="190"/>
      <c r="H84" s="190"/>
      <c r="I84" s="149"/>
      <c r="Q84" s="92"/>
      <c r="R84" s="218"/>
    </row>
    <row r="85" spans="1:18" ht="12.75" x14ac:dyDescent="0.2">
      <c r="A85" s="126"/>
      <c r="B85" s="133" t="s">
        <v>72</v>
      </c>
      <c r="C85" s="191">
        <v>159.9</v>
      </c>
      <c r="D85" s="191">
        <v>104.75</v>
      </c>
      <c r="F85" s="190"/>
      <c r="G85" s="190"/>
      <c r="H85" s="190"/>
      <c r="I85" s="148"/>
      <c r="Q85" s="92"/>
      <c r="R85" s="218"/>
    </row>
    <row r="86" spans="1:18" ht="12.75" x14ac:dyDescent="0.2">
      <c r="A86" s="126"/>
      <c r="B86" s="133" t="s">
        <v>83</v>
      </c>
      <c r="C86" s="191">
        <v>158.15</v>
      </c>
      <c r="D86" s="191">
        <v>95.56</v>
      </c>
      <c r="F86" s="190"/>
      <c r="G86" s="192"/>
      <c r="H86" s="163"/>
      <c r="I86" s="149"/>
      <c r="Q86" s="92"/>
      <c r="R86" s="218"/>
    </row>
    <row r="87" spans="1:18" ht="12.75" x14ac:dyDescent="0.2">
      <c r="A87" s="126"/>
      <c r="B87" s="133" t="s">
        <v>86</v>
      </c>
      <c r="C87" s="191">
        <v>157.51</v>
      </c>
      <c r="D87" s="191">
        <v>134.31</v>
      </c>
      <c r="F87" s="190"/>
      <c r="G87" s="192"/>
      <c r="H87" s="192"/>
      <c r="I87" s="149"/>
      <c r="Q87" s="92"/>
      <c r="R87" s="218"/>
    </row>
    <row r="88" spans="1:18" ht="12.75" x14ac:dyDescent="0.2">
      <c r="A88" s="126"/>
      <c r="B88" s="243" t="s">
        <v>202</v>
      </c>
      <c r="C88" s="244">
        <v>146.76</v>
      </c>
      <c r="D88" s="244">
        <v>52.3</v>
      </c>
      <c r="F88" s="190"/>
      <c r="G88" s="192"/>
      <c r="H88" s="192"/>
      <c r="I88" s="149"/>
      <c r="Q88" s="92"/>
      <c r="R88" s="218"/>
    </row>
    <row r="89" spans="1:18" ht="12.75" x14ac:dyDescent="0.2">
      <c r="A89" s="126"/>
      <c r="B89" s="133" t="s">
        <v>33</v>
      </c>
      <c r="C89" s="191">
        <v>143.97999999999999</v>
      </c>
      <c r="D89" s="191">
        <v>84.48</v>
      </c>
      <c r="F89" s="190"/>
      <c r="G89" s="192"/>
      <c r="H89" s="192"/>
      <c r="I89" s="149"/>
      <c r="Q89" s="92"/>
      <c r="R89" s="218"/>
    </row>
    <row r="90" spans="1:18" ht="12.75" x14ac:dyDescent="0.2">
      <c r="A90" s="126"/>
      <c r="B90" s="133" t="s">
        <v>74</v>
      </c>
      <c r="C90" s="191">
        <v>138.35</v>
      </c>
      <c r="D90" s="191">
        <v>62.84</v>
      </c>
      <c r="F90" s="190"/>
      <c r="G90" s="190"/>
      <c r="H90" s="190"/>
      <c r="I90" s="150"/>
      <c r="Q90" s="92"/>
      <c r="R90" s="218"/>
    </row>
    <row r="91" spans="1:18" ht="12.75" x14ac:dyDescent="0.2">
      <c r="A91" s="126"/>
      <c r="B91" s="133" t="s">
        <v>32</v>
      </c>
      <c r="C91" s="191">
        <v>133.54</v>
      </c>
      <c r="D91" s="191">
        <v>74.540000000000006</v>
      </c>
      <c r="F91" s="190"/>
      <c r="G91" s="192"/>
      <c r="H91" s="192"/>
      <c r="I91" s="149"/>
      <c r="Q91" s="92"/>
      <c r="R91" s="218"/>
    </row>
    <row r="92" spans="1:18" ht="12.75" x14ac:dyDescent="0.2">
      <c r="A92" s="126"/>
      <c r="B92" s="133" t="s">
        <v>68</v>
      </c>
      <c r="C92" s="191">
        <v>133.04</v>
      </c>
      <c r="D92" s="191">
        <v>93.26</v>
      </c>
      <c r="F92" s="190"/>
      <c r="G92" s="192"/>
      <c r="H92" s="192"/>
      <c r="I92" s="149"/>
      <c r="Q92" s="92"/>
      <c r="R92" s="218"/>
    </row>
    <row r="93" spans="1:18" ht="12.75" x14ac:dyDescent="0.2">
      <c r="A93" s="126"/>
      <c r="B93" s="133" t="s">
        <v>69</v>
      </c>
      <c r="C93" s="191">
        <v>127.93</v>
      </c>
      <c r="D93" s="191">
        <v>87.77</v>
      </c>
      <c r="F93" s="190"/>
      <c r="G93" s="192"/>
      <c r="H93" s="192"/>
      <c r="I93" s="150"/>
      <c r="Q93" s="92"/>
      <c r="R93" s="218"/>
    </row>
    <row r="94" spans="1:18" ht="12.75" x14ac:dyDescent="0.2">
      <c r="A94" s="126"/>
      <c r="B94" s="133" t="s">
        <v>76</v>
      </c>
      <c r="C94" s="191">
        <v>126.58</v>
      </c>
      <c r="D94" s="191">
        <v>76.81</v>
      </c>
      <c r="F94" s="190"/>
      <c r="G94" s="192"/>
      <c r="H94" s="192"/>
      <c r="I94" s="149"/>
      <c r="Q94" s="92"/>
      <c r="R94" s="218"/>
    </row>
    <row r="95" spans="1:18" ht="12.75" x14ac:dyDescent="0.2">
      <c r="A95" s="126"/>
      <c r="B95" s="193" t="s">
        <v>170</v>
      </c>
      <c r="C95" s="191">
        <v>122</v>
      </c>
      <c r="D95" s="191">
        <v>84.94</v>
      </c>
      <c r="F95" s="190"/>
      <c r="G95" s="190"/>
      <c r="H95" s="190"/>
      <c r="I95" s="148"/>
      <c r="Q95" s="92"/>
      <c r="R95" s="218"/>
    </row>
    <row r="96" spans="1:18" ht="12.75" x14ac:dyDescent="0.2">
      <c r="A96" s="126"/>
      <c r="B96" s="243" t="s">
        <v>203</v>
      </c>
      <c r="C96" s="244">
        <v>113.29</v>
      </c>
      <c r="D96" s="244">
        <v>79.400000000000006</v>
      </c>
      <c r="F96" s="190"/>
      <c r="G96" s="192"/>
      <c r="H96" s="163"/>
      <c r="I96" s="150"/>
      <c r="Q96" s="92"/>
      <c r="R96" s="218"/>
    </row>
    <row r="97" spans="1:18" ht="12.75" x14ac:dyDescent="0.2">
      <c r="A97" s="126"/>
      <c r="B97" s="133" t="s">
        <v>70</v>
      </c>
      <c r="C97" s="191">
        <v>102.2</v>
      </c>
      <c r="D97" s="191">
        <v>68.06</v>
      </c>
      <c r="F97" s="190"/>
      <c r="G97" s="192"/>
      <c r="H97" s="192"/>
      <c r="I97" s="149"/>
      <c r="Q97" s="92"/>
      <c r="R97" s="218"/>
    </row>
    <row r="98" spans="1:18" ht="12.75" x14ac:dyDescent="0.2">
      <c r="A98" s="126"/>
      <c r="B98" s="133" t="s">
        <v>77</v>
      </c>
      <c r="C98" s="191">
        <v>86.73</v>
      </c>
      <c r="D98" s="191">
        <v>60.72</v>
      </c>
      <c r="F98" s="190"/>
      <c r="G98" s="164"/>
      <c r="H98" s="192"/>
      <c r="I98" s="149"/>
      <c r="Q98" s="92"/>
      <c r="R98" s="218"/>
    </row>
    <row r="99" spans="1:18" ht="12.75" x14ac:dyDescent="0.2">
      <c r="A99" s="126"/>
      <c r="B99" s="133" t="s">
        <v>36</v>
      </c>
      <c r="C99" s="191">
        <v>80.48</v>
      </c>
      <c r="D99" s="191">
        <v>46.57</v>
      </c>
      <c r="F99" s="190"/>
      <c r="G99" s="192"/>
      <c r="H99" s="192"/>
      <c r="I99" s="149"/>
      <c r="Q99" s="92"/>
      <c r="R99" s="218"/>
    </row>
    <row r="100" spans="1:18" ht="12.75" x14ac:dyDescent="0.2">
      <c r="A100" s="126"/>
      <c r="B100" s="243" t="s">
        <v>204</v>
      </c>
      <c r="C100" s="244">
        <v>73.13</v>
      </c>
      <c r="D100" s="245">
        <v>50.2</v>
      </c>
      <c r="F100" s="190"/>
      <c r="G100" s="192"/>
      <c r="H100" s="192"/>
      <c r="I100" s="31"/>
      <c r="Q100" s="92"/>
      <c r="R100" s="218"/>
    </row>
    <row r="101" spans="1:18" ht="12.75" x14ac:dyDescent="0.2">
      <c r="A101" s="126"/>
      <c r="B101" s="133" t="s">
        <v>35</v>
      </c>
      <c r="C101" s="191">
        <v>70.819999999999993</v>
      </c>
      <c r="D101" s="211">
        <v>42.76</v>
      </c>
      <c r="F101" s="190"/>
      <c r="G101" s="192"/>
      <c r="H101" s="192"/>
      <c r="I101" s="31"/>
      <c r="Q101" s="92"/>
      <c r="R101" s="218"/>
    </row>
    <row r="102" spans="1:18" ht="12.75" x14ac:dyDescent="0.2">
      <c r="A102" s="126"/>
      <c r="B102" s="133" t="s">
        <v>118</v>
      </c>
      <c r="C102" s="191">
        <v>67.75</v>
      </c>
      <c r="D102" s="191">
        <v>39.57</v>
      </c>
      <c r="F102" s="190"/>
      <c r="G102" s="192"/>
      <c r="H102" s="163"/>
      <c r="I102" s="31"/>
      <c r="R102" s="11"/>
    </row>
    <row r="103" spans="1:18" ht="12.75" x14ac:dyDescent="0.2">
      <c r="A103" s="126"/>
      <c r="C103" s="8"/>
      <c r="D103" s="8"/>
      <c r="F103" s="190"/>
      <c r="G103" s="192"/>
      <c r="H103" s="192"/>
      <c r="I103" s="31"/>
    </row>
    <row r="104" spans="1:18" ht="12.75" x14ac:dyDescent="0.2">
      <c r="B104" s="133" t="s">
        <v>67</v>
      </c>
      <c r="C104" s="191">
        <v>178.08</v>
      </c>
      <c r="D104" s="191">
        <v>110.55</v>
      </c>
    </row>
    <row r="106" spans="1:18" ht="12.75" x14ac:dyDescent="0.2">
      <c r="B106" s="133" t="s">
        <v>42</v>
      </c>
      <c r="C106" s="191">
        <v>174.66</v>
      </c>
      <c r="D106" s="212">
        <v>118.85</v>
      </c>
    </row>
    <row r="107" spans="1:18" ht="12.75" x14ac:dyDescent="0.2">
      <c r="B107" s="133" t="s">
        <v>66</v>
      </c>
      <c r="C107" s="191">
        <v>161.11000000000001</v>
      </c>
      <c r="D107" s="191">
        <v>82.75</v>
      </c>
    </row>
    <row r="108" spans="1:18" ht="12.75" x14ac:dyDescent="0.2">
      <c r="B108" s="243" t="s">
        <v>205</v>
      </c>
      <c r="C108" s="244">
        <v>149.12</v>
      </c>
      <c r="D108" s="244">
        <v>69.760000000000005</v>
      </c>
    </row>
    <row r="109" spans="1:18" ht="12.75" x14ac:dyDescent="0.2">
      <c r="J109" s="120"/>
      <c r="N109" s="125"/>
    </row>
  </sheetData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L69"/>
  <sheetViews>
    <sheetView showGridLines="0" tabSelected="1" zoomScaleNormal="100" workbookViewId="0">
      <selection activeCell="E3" sqref="E3"/>
    </sheetView>
  </sheetViews>
  <sheetFormatPr defaultColWidth="9.140625" defaultRowHeight="12" x14ac:dyDescent="0.2"/>
  <cols>
    <col min="1" max="1" width="9.140625" style="4"/>
    <col min="2" max="2" width="13.85546875" style="10" customWidth="1"/>
    <col min="3" max="3" width="37.85546875" style="4" customWidth="1"/>
    <col min="4" max="4" width="22.5703125" style="4" customWidth="1"/>
    <col min="5" max="5" width="18.28515625" style="4" customWidth="1"/>
    <col min="6" max="6" width="9.140625" style="4" customWidth="1"/>
    <col min="7" max="7" width="28.42578125" style="4" customWidth="1"/>
    <col min="8" max="16384" width="9.140625" style="4"/>
  </cols>
  <sheetData>
    <row r="1" spans="2:6" x14ac:dyDescent="0.2">
      <c r="B1" s="92"/>
    </row>
    <row r="2" spans="2:6" ht="15.75" x14ac:dyDescent="0.25">
      <c r="B2" s="308" t="s">
        <v>226</v>
      </c>
      <c r="C2" s="308"/>
      <c r="D2" s="308"/>
    </row>
    <row r="3" spans="2:6" ht="12.75" x14ac:dyDescent="0.2">
      <c r="B3" s="309" t="s">
        <v>37</v>
      </c>
      <c r="C3" s="309"/>
      <c r="D3" s="309"/>
    </row>
    <row r="4" spans="2:6" s="29" customFormat="1" x14ac:dyDescent="0.2">
      <c r="B4" s="72"/>
      <c r="C4" s="73" t="s">
        <v>40</v>
      </c>
      <c r="D4" s="73" t="s">
        <v>39</v>
      </c>
    </row>
    <row r="5" spans="2:6" s="29" customFormat="1" x14ac:dyDescent="0.2">
      <c r="B5" s="175" t="s">
        <v>192</v>
      </c>
      <c r="C5" s="176">
        <v>80.900000000000006</v>
      </c>
      <c r="D5" s="224">
        <v>66.3</v>
      </c>
      <c r="E5" s="200"/>
    </row>
    <row r="6" spans="2:6" s="29" customFormat="1" x14ac:dyDescent="0.2">
      <c r="B6" s="174" t="s">
        <v>86</v>
      </c>
      <c r="C6" s="49">
        <v>99.6</v>
      </c>
      <c r="D6" s="49">
        <v>85.3</v>
      </c>
      <c r="E6" s="200"/>
      <c r="F6" s="200"/>
    </row>
    <row r="7" spans="2:6" s="29" customFormat="1" x14ac:dyDescent="0.2">
      <c r="B7" s="76" t="s">
        <v>35</v>
      </c>
      <c r="C7" s="77">
        <v>60.5</v>
      </c>
      <c r="D7" s="77">
        <v>60.4</v>
      </c>
      <c r="E7" s="200"/>
      <c r="F7" s="200"/>
    </row>
    <row r="8" spans="2:6" s="29" customFormat="1" x14ac:dyDescent="0.2">
      <c r="B8" s="76" t="s">
        <v>170</v>
      </c>
      <c r="C8" s="77">
        <v>73.900000000000006</v>
      </c>
      <c r="D8" s="77">
        <v>69.599999999999994</v>
      </c>
      <c r="E8" s="200"/>
      <c r="F8" s="200"/>
    </row>
    <row r="9" spans="2:6" s="29" customFormat="1" x14ac:dyDescent="0.2">
      <c r="B9" s="76" t="s">
        <v>84</v>
      </c>
      <c r="C9" s="77">
        <v>88.2</v>
      </c>
      <c r="D9" s="77">
        <v>67.7</v>
      </c>
      <c r="E9" s="200"/>
      <c r="F9" s="200"/>
    </row>
    <row r="10" spans="2:6" s="29" customFormat="1" x14ac:dyDescent="0.2">
      <c r="B10" s="76" t="s">
        <v>112</v>
      </c>
      <c r="C10" s="77">
        <v>96.9</v>
      </c>
      <c r="D10" s="77">
        <v>68.5</v>
      </c>
      <c r="E10" s="200"/>
      <c r="F10" s="200"/>
    </row>
    <row r="11" spans="2:6" s="29" customFormat="1" x14ac:dyDescent="0.2">
      <c r="B11" s="76" t="s">
        <v>83</v>
      </c>
      <c r="C11" s="77">
        <v>86.5</v>
      </c>
      <c r="D11" s="77">
        <v>60.4</v>
      </c>
      <c r="E11" s="200"/>
      <c r="F11" s="200"/>
    </row>
    <row r="12" spans="2:6" s="29" customFormat="1" x14ac:dyDescent="0.2">
      <c r="B12" s="76" t="s">
        <v>82</v>
      </c>
      <c r="C12" s="77">
        <v>90.9</v>
      </c>
      <c r="D12" s="77">
        <v>63.9</v>
      </c>
      <c r="E12" s="200"/>
      <c r="F12" s="200"/>
    </row>
    <row r="13" spans="2:6" s="29" customFormat="1" x14ac:dyDescent="0.2">
      <c r="B13" s="76" t="s">
        <v>204</v>
      </c>
      <c r="C13" s="77">
        <v>71.599999999999994</v>
      </c>
      <c r="D13" s="77">
        <v>68.599999999999994</v>
      </c>
      <c r="E13" s="200"/>
      <c r="F13" s="200"/>
    </row>
    <row r="14" spans="2:6" s="29" customFormat="1" x14ac:dyDescent="0.2">
      <c r="B14" s="76" t="s">
        <v>80</v>
      </c>
      <c r="C14" s="77">
        <v>74.5</v>
      </c>
      <c r="D14" s="77">
        <v>68.8</v>
      </c>
      <c r="E14" s="200"/>
      <c r="F14" s="200"/>
    </row>
    <row r="15" spans="2:6" s="29" customFormat="1" x14ac:dyDescent="0.2">
      <c r="B15" s="76" t="s">
        <v>79</v>
      </c>
      <c r="C15" s="77">
        <v>76.8</v>
      </c>
      <c r="D15" s="77">
        <v>65.7</v>
      </c>
      <c r="E15" s="200"/>
      <c r="F15" s="200"/>
    </row>
    <row r="16" spans="2:6" s="29" customFormat="1" x14ac:dyDescent="0.2">
      <c r="B16" s="76" t="s">
        <v>118</v>
      </c>
      <c r="C16" s="77">
        <v>58.4</v>
      </c>
      <c r="D16" s="77">
        <v>58.4</v>
      </c>
      <c r="E16" s="200"/>
      <c r="F16" s="200"/>
    </row>
    <row r="17" spans="2:6" s="29" customFormat="1" x14ac:dyDescent="0.2">
      <c r="B17" s="76" t="s">
        <v>78</v>
      </c>
      <c r="C17" s="77">
        <v>77.599999999999994</v>
      </c>
      <c r="D17" s="77">
        <v>68.3</v>
      </c>
      <c r="E17" s="200"/>
      <c r="F17" s="200"/>
    </row>
    <row r="18" spans="2:6" s="29" customFormat="1" x14ac:dyDescent="0.2">
      <c r="B18" s="76" t="s">
        <v>77</v>
      </c>
      <c r="C18" s="77">
        <v>70.099999999999994</v>
      </c>
      <c r="D18" s="77">
        <v>70.2</v>
      </c>
      <c r="E18" s="200"/>
      <c r="F18" s="200"/>
    </row>
    <row r="19" spans="2:6" s="29" customFormat="1" x14ac:dyDescent="0.2">
      <c r="B19" s="76" t="s">
        <v>32</v>
      </c>
      <c r="C19" s="77">
        <v>64.3</v>
      </c>
      <c r="D19" s="77">
        <v>55.8</v>
      </c>
      <c r="E19" s="200"/>
      <c r="F19" s="200"/>
    </row>
    <row r="20" spans="2:6" s="29" customFormat="1" x14ac:dyDescent="0.2">
      <c r="B20" s="76" t="s">
        <v>76</v>
      </c>
      <c r="C20" s="77">
        <v>68.400000000000006</v>
      </c>
      <c r="D20" s="77">
        <v>60.7</v>
      </c>
      <c r="E20" s="200"/>
      <c r="F20" s="200"/>
    </row>
    <row r="21" spans="2:6" s="29" customFormat="1" x14ac:dyDescent="0.2">
      <c r="B21" s="76" t="s">
        <v>75</v>
      </c>
      <c r="C21" s="77">
        <v>94.1</v>
      </c>
      <c r="D21" s="77">
        <v>70.900000000000006</v>
      </c>
      <c r="E21" s="200"/>
      <c r="F21" s="200"/>
    </row>
    <row r="22" spans="2:6" s="29" customFormat="1" x14ac:dyDescent="0.2">
      <c r="B22" s="76" t="s">
        <v>74</v>
      </c>
      <c r="C22" s="77">
        <v>55.1</v>
      </c>
      <c r="D22" s="77">
        <v>46.1</v>
      </c>
      <c r="E22" s="200"/>
      <c r="F22" s="200"/>
    </row>
    <row r="23" spans="2:6" s="29" customFormat="1" x14ac:dyDescent="0.2">
      <c r="B23" s="76" t="s">
        <v>202</v>
      </c>
      <c r="C23" s="77">
        <v>35.6</v>
      </c>
      <c r="D23" s="77">
        <v>35.6</v>
      </c>
      <c r="E23" s="200"/>
      <c r="F23" s="200"/>
    </row>
    <row r="24" spans="2:6" s="29" customFormat="1" x14ac:dyDescent="0.2">
      <c r="B24" s="76" t="s">
        <v>201</v>
      </c>
      <c r="C24" s="77">
        <v>95.5</v>
      </c>
      <c r="D24" s="77">
        <v>78.099999999999994</v>
      </c>
      <c r="E24" s="200"/>
      <c r="F24" s="200"/>
    </row>
    <row r="25" spans="2:6" s="29" customFormat="1" x14ac:dyDescent="0.2">
      <c r="B25" s="76" t="s">
        <v>72</v>
      </c>
      <c r="C25" s="77">
        <v>94.4</v>
      </c>
      <c r="D25" s="77">
        <v>65.5</v>
      </c>
      <c r="E25" s="200"/>
      <c r="F25" s="200"/>
    </row>
    <row r="26" spans="2:6" s="29" customFormat="1" x14ac:dyDescent="0.2">
      <c r="B26" s="76" t="s">
        <v>33</v>
      </c>
      <c r="C26" s="77">
        <v>63.4</v>
      </c>
      <c r="D26" s="77">
        <v>58.7</v>
      </c>
      <c r="E26" s="200"/>
      <c r="F26" s="200"/>
    </row>
    <row r="27" spans="2:6" s="29" customFormat="1" x14ac:dyDescent="0.2">
      <c r="B27" s="76" t="s">
        <v>43</v>
      </c>
      <c r="C27" s="77">
        <v>66.5</v>
      </c>
      <c r="D27" s="77">
        <v>57.6</v>
      </c>
      <c r="E27" s="200"/>
      <c r="F27" s="200"/>
    </row>
    <row r="28" spans="2:6" s="29" customFormat="1" x14ac:dyDescent="0.2">
      <c r="B28" s="76" t="s">
        <v>36</v>
      </c>
      <c r="C28" s="77">
        <v>60</v>
      </c>
      <c r="D28" s="77">
        <v>57.9</v>
      </c>
      <c r="E28" s="200"/>
      <c r="F28" s="200"/>
    </row>
    <row r="29" spans="2:6" s="29" customFormat="1" x14ac:dyDescent="0.2">
      <c r="B29" s="76" t="s">
        <v>203</v>
      </c>
      <c r="C29" s="77">
        <v>75.3</v>
      </c>
      <c r="D29" s="77">
        <v>70.099999999999994</v>
      </c>
      <c r="E29" s="200"/>
      <c r="F29" s="200"/>
    </row>
    <row r="30" spans="2:6" s="29" customFormat="1" x14ac:dyDescent="0.2">
      <c r="B30" s="76" t="s">
        <v>70</v>
      </c>
      <c r="C30" s="77">
        <v>69.099999999999994</v>
      </c>
      <c r="D30" s="77">
        <v>66.599999999999994</v>
      </c>
      <c r="E30" s="200"/>
      <c r="F30" s="200"/>
    </row>
    <row r="31" spans="2:6" s="29" customFormat="1" x14ac:dyDescent="0.2">
      <c r="B31" s="76" t="s">
        <v>69</v>
      </c>
      <c r="C31" s="77">
        <v>114.6</v>
      </c>
      <c r="D31" s="77">
        <v>70.2</v>
      </c>
      <c r="E31" s="200"/>
      <c r="F31" s="200"/>
    </row>
    <row r="32" spans="2:6" s="29" customFormat="1" x14ac:dyDescent="0.2">
      <c r="B32" s="325" t="s">
        <v>68</v>
      </c>
      <c r="C32" s="326">
        <v>70.900000000000006</v>
      </c>
      <c r="D32" s="326">
        <v>70.099999999999994</v>
      </c>
      <c r="E32" s="200"/>
      <c r="F32" s="200"/>
    </row>
    <row r="33" spans="2:12" s="29" customFormat="1" ht="12" customHeight="1" x14ac:dyDescent="0.2">
      <c r="B33" s="174" t="s">
        <v>67</v>
      </c>
      <c r="C33" s="49">
        <v>68.2</v>
      </c>
      <c r="D33" s="49">
        <v>62.1</v>
      </c>
      <c r="E33" s="200"/>
      <c r="F33" s="200"/>
    </row>
    <row r="34" spans="2:12" s="29" customFormat="1" x14ac:dyDescent="0.2">
      <c r="B34" s="74" t="s">
        <v>205</v>
      </c>
      <c r="C34" s="75">
        <v>63.2</v>
      </c>
      <c r="D34" s="75">
        <v>46.8</v>
      </c>
      <c r="E34" s="200"/>
      <c r="F34" s="200"/>
    </row>
    <row r="35" spans="2:12" s="29" customFormat="1" x14ac:dyDescent="0.2">
      <c r="B35" s="76" t="s">
        <v>42</v>
      </c>
      <c r="C35" s="77">
        <v>92.7</v>
      </c>
      <c r="D35" s="77">
        <v>68</v>
      </c>
      <c r="E35" s="200"/>
      <c r="F35" s="200"/>
    </row>
    <row r="36" spans="2:12" s="29" customFormat="1" x14ac:dyDescent="0.2">
      <c r="B36" s="78" t="s">
        <v>66</v>
      </c>
      <c r="C36" s="79">
        <v>94.2</v>
      </c>
      <c r="D36" s="79">
        <v>52.9</v>
      </c>
      <c r="E36" s="200"/>
      <c r="F36" s="200"/>
    </row>
    <row r="37" spans="2:12" ht="14.45" customHeight="1" x14ac:dyDescent="0.2">
      <c r="B37" s="310" t="s">
        <v>207</v>
      </c>
      <c r="C37" s="310"/>
      <c r="D37" s="310"/>
      <c r="F37" s="200"/>
    </row>
    <row r="38" spans="2:12" x14ac:dyDescent="0.2">
      <c r="B38" s="257" t="s">
        <v>200</v>
      </c>
    </row>
    <row r="39" spans="2:12" ht="15" customHeight="1" x14ac:dyDescent="0.2">
      <c r="B39" s="311" t="s">
        <v>222</v>
      </c>
      <c r="C39" s="311"/>
      <c r="D39" s="311"/>
    </row>
    <row r="41" spans="2:12" x14ac:dyDescent="0.2">
      <c r="B41" s="15"/>
    </row>
    <row r="43" spans="2:12" x14ac:dyDescent="0.2">
      <c r="B43" s="57" t="s">
        <v>231</v>
      </c>
    </row>
    <row r="44" spans="2:12" x14ac:dyDescent="0.2">
      <c r="B44" s="2" t="s">
        <v>198</v>
      </c>
    </row>
    <row r="45" spans="2:12" x14ac:dyDescent="0.2">
      <c r="B45" s="306" t="s">
        <v>237</v>
      </c>
    </row>
    <row r="47" spans="2:12" ht="12.75" x14ac:dyDescent="0.2">
      <c r="B47" s="94"/>
      <c r="C47"/>
      <c r="D47"/>
      <c r="E47"/>
      <c r="F47"/>
      <c r="G47" s="31"/>
      <c r="H47" s="31"/>
      <c r="I47" s="31"/>
      <c r="J47" s="31"/>
      <c r="K47" s="31"/>
      <c r="L47" s="31"/>
    </row>
    <row r="48" spans="2:12" x14ac:dyDescent="0.2">
      <c r="B48" s="4"/>
      <c r="G48" s="31"/>
      <c r="H48" s="31"/>
      <c r="I48" s="31"/>
      <c r="J48" s="31"/>
      <c r="K48" s="31"/>
      <c r="L48" s="31"/>
    </row>
    <row r="49" spans="2:12" ht="14.25" x14ac:dyDescent="0.2">
      <c r="B49" s="162"/>
      <c r="C49" s="161"/>
      <c r="D49" s="161"/>
      <c r="G49" s="195"/>
      <c r="H49" s="180"/>
      <c r="I49" s="180"/>
      <c r="J49" s="180"/>
      <c r="K49" s="180"/>
      <c r="L49" s="31"/>
    </row>
    <row r="50" spans="2:12" ht="14.25" x14ac:dyDescent="0.2">
      <c r="B50" s="162"/>
      <c r="C50" s="162"/>
      <c r="D50" s="161"/>
      <c r="G50" s="195"/>
      <c r="H50" s="195"/>
      <c r="I50" s="180"/>
      <c r="J50" s="180"/>
      <c r="K50" s="180"/>
      <c r="L50" s="31"/>
    </row>
    <row r="51" spans="2:12" x14ac:dyDescent="0.2">
      <c r="G51" s="31"/>
      <c r="H51" s="31"/>
      <c r="I51" s="31"/>
      <c r="J51" s="31"/>
      <c r="K51" s="31"/>
      <c r="L51" s="31"/>
    </row>
    <row r="52" spans="2:12" x14ac:dyDescent="0.2">
      <c r="B52" s="84"/>
      <c r="C52" s="85"/>
      <c r="D52" s="85"/>
      <c r="G52" s="31"/>
      <c r="H52" s="31"/>
      <c r="I52" s="31"/>
      <c r="J52" s="31"/>
      <c r="K52" s="31"/>
      <c r="L52" s="31"/>
    </row>
    <row r="54" spans="2:12" x14ac:dyDescent="0.2">
      <c r="B54" s="4"/>
    </row>
    <row r="55" spans="2:12" x14ac:dyDescent="0.2">
      <c r="B55" s="4"/>
    </row>
    <row r="56" spans="2:12" x14ac:dyDescent="0.2">
      <c r="B56" s="4"/>
    </row>
    <row r="57" spans="2:12" x14ac:dyDescent="0.2">
      <c r="B57" s="4"/>
    </row>
    <row r="58" spans="2:12" x14ac:dyDescent="0.2">
      <c r="B58" s="4"/>
    </row>
    <row r="59" spans="2:12" x14ac:dyDescent="0.2">
      <c r="B59" s="4"/>
    </row>
    <row r="60" spans="2:12" x14ac:dyDescent="0.2">
      <c r="B60" s="4"/>
    </row>
    <row r="61" spans="2:12" x14ac:dyDescent="0.2">
      <c r="B61" s="4"/>
    </row>
    <row r="62" spans="2:12" x14ac:dyDescent="0.2">
      <c r="B62" s="4"/>
    </row>
    <row r="63" spans="2:12" x14ac:dyDescent="0.2">
      <c r="B63" s="4"/>
    </row>
    <row r="64" spans="2:12" x14ac:dyDescent="0.2">
      <c r="B64" s="4"/>
    </row>
    <row r="65" spans="2:2" x14ac:dyDescent="0.2">
      <c r="B65" s="4"/>
    </row>
    <row r="66" spans="2:2" x14ac:dyDescent="0.2">
      <c r="B66" s="4"/>
    </row>
    <row r="67" spans="2:2" x14ac:dyDescent="0.2">
      <c r="B67" s="4"/>
    </row>
    <row r="68" spans="2:2" x14ac:dyDescent="0.2">
      <c r="B68" s="4"/>
    </row>
    <row r="69" spans="2:2" x14ac:dyDescent="0.2">
      <c r="B69" s="4"/>
    </row>
  </sheetData>
  <mergeCells count="4">
    <mergeCell ref="B2:D2"/>
    <mergeCell ref="B3:D3"/>
    <mergeCell ref="B37:D37"/>
    <mergeCell ref="B39:D39"/>
  </mergeCells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AB151"/>
  <sheetViews>
    <sheetView showGridLines="0" zoomScaleNormal="100" workbookViewId="0">
      <selection activeCell="B57" sqref="B57"/>
    </sheetView>
  </sheetViews>
  <sheetFormatPr defaultColWidth="9.140625" defaultRowHeight="12" x14ac:dyDescent="0.2"/>
  <cols>
    <col min="1" max="1" width="9.85546875" style="13" bestFit="1" customWidth="1"/>
    <col min="2" max="2" width="17.28515625" style="13" customWidth="1"/>
    <col min="3" max="3" width="15" style="13" customWidth="1"/>
    <col min="4" max="4" width="14.28515625" style="13" customWidth="1"/>
    <col min="5" max="5" width="15" style="13" customWidth="1"/>
    <col min="6" max="6" width="13.140625" style="13" customWidth="1"/>
    <col min="7" max="7" width="14.7109375" style="13" customWidth="1"/>
    <col min="8" max="8" width="11.85546875" style="4" customWidth="1"/>
    <col min="9" max="12" width="9.28515625" style="13" customWidth="1"/>
    <col min="13" max="13" width="11.5703125" style="13" customWidth="1"/>
    <col min="14" max="14" width="9.85546875" style="13" customWidth="1"/>
    <col min="15" max="15" width="15.42578125" style="13" customWidth="1"/>
    <col min="16" max="16" width="12.140625" style="13" customWidth="1"/>
    <col min="17" max="17" width="23" style="13" customWidth="1"/>
    <col min="18" max="18" width="21.5703125" style="13" customWidth="1"/>
    <col min="19" max="19" width="18.28515625" style="13" customWidth="1"/>
    <col min="20" max="20" width="5.5703125" style="13" customWidth="1"/>
    <col min="21" max="21" width="18.42578125" style="13" customWidth="1"/>
    <col min="22" max="22" width="17.85546875" style="13" customWidth="1"/>
    <col min="23" max="23" width="29.5703125" style="138" customWidth="1"/>
    <col min="24" max="24" width="24" style="138" customWidth="1"/>
    <col min="25" max="25" width="20.5703125" style="138" customWidth="1"/>
    <col min="26" max="26" width="17.42578125" style="138" customWidth="1"/>
    <col min="27" max="27" width="17.7109375" style="13" customWidth="1"/>
    <col min="28" max="29" width="15.85546875" style="13" customWidth="1"/>
    <col min="30" max="16384" width="9.140625" style="13"/>
  </cols>
  <sheetData>
    <row r="2" spans="2:2" ht="15.75" x14ac:dyDescent="0.25">
      <c r="B2" s="255" t="s">
        <v>227</v>
      </c>
    </row>
    <row r="3" spans="2:2" x14ac:dyDescent="0.2">
      <c r="B3" s="13" t="s">
        <v>194</v>
      </c>
    </row>
    <row r="28" spans="2:13" ht="99.75" customHeight="1" x14ac:dyDescent="0.2"/>
    <row r="29" spans="2:13" x14ac:dyDescent="0.2">
      <c r="B29" s="13" t="s">
        <v>216</v>
      </c>
    </row>
    <row r="30" spans="2:13" ht="14.45" customHeight="1" x14ac:dyDescent="0.2">
      <c r="B30" s="181" t="s">
        <v>199</v>
      </c>
      <c r="H30" s="13"/>
    </row>
    <row r="31" spans="2:13" x14ac:dyDescent="0.2">
      <c r="B31" s="4" t="s">
        <v>132</v>
      </c>
    </row>
    <row r="32" spans="2:13" x14ac:dyDescent="0.2">
      <c r="M32" s="56"/>
    </row>
    <row r="38" spans="2:26" ht="14.25" x14ac:dyDescent="0.2">
      <c r="B38" s="178"/>
    </row>
    <row r="39" spans="2:26" ht="14.25" x14ac:dyDescent="0.2">
      <c r="B39" s="179"/>
    </row>
    <row r="48" spans="2:26" s="31" customFormat="1" x14ac:dyDescent="0.2">
      <c r="W48" s="139"/>
      <c r="X48" s="139"/>
      <c r="Y48" s="139"/>
      <c r="Z48" s="139"/>
    </row>
    <row r="49" spans="1:28" s="31" customFormat="1" x14ac:dyDescent="0.2">
      <c r="W49" s="139"/>
      <c r="X49" s="139"/>
      <c r="Y49" s="139"/>
      <c r="Z49" s="139"/>
    </row>
    <row r="52" spans="1:28" s="31" customFormat="1" x14ac:dyDescent="0.2">
      <c r="W52" s="139"/>
      <c r="X52" s="139"/>
      <c r="Y52" s="139"/>
      <c r="Z52" s="139"/>
    </row>
    <row r="53" spans="1:28" s="31" customFormat="1" x14ac:dyDescent="0.2">
      <c r="D53" s="50"/>
      <c r="E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140"/>
      <c r="X53" s="140"/>
      <c r="Y53" s="140"/>
      <c r="Z53" s="140"/>
      <c r="AA53" s="50"/>
      <c r="AB53" s="50"/>
    </row>
    <row r="54" spans="1:28" s="31" customFormat="1" x14ac:dyDescent="0.2">
      <c r="C54" s="51"/>
      <c r="D54" s="52"/>
      <c r="E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141"/>
      <c r="X54" s="141"/>
      <c r="Y54" s="141"/>
      <c r="Z54" s="141"/>
      <c r="AA54" s="52"/>
      <c r="AB54" s="52"/>
    </row>
    <row r="55" spans="1:28" s="31" customFormat="1" x14ac:dyDescent="0.2">
      <c r="B55" s="57" t="s">
        <v>128</v>
      </c>
      <c r="W55" s="139"/>
      <c r="X55" s="139"/>
      <c r="Y55" s="139"/>
      <c r="Z55" s="139"/>
    </row>
    <row r="56" spans="1:28" s="31" customFormat="1" x14ac:dyDescent="0.2">
      <c r="A56" s="137"/>
      <c r="B56" s="31" t="s">
        <v>238</v>
      </c>
      <c r="C56" s="51"/>
      <c r="D56" s="52"/>
      <c r="E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0"/>
      <c r="W56" s="141"/>
      <c r="X56" s="141"/>
      <c r="Y56" s="141"/>
      <c r="Z56" s="141"/>
      <c r="AA56" s="52"/>
      <c r="AB56" s="52"/>
    </row>
    <row r="57" spans="1:28" s="31" customFormat="1" x14ac:dyDescent="0.2">
      <c r="A57" s="137"/>
      <c r="C57" s="51"/>
      <c r="D57" s="52"/>
      <c r="E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141"/>
      <c r="X57" s="141"/>
      <c r="Y57" s="141"/>
      <c r="Z57" s="141"/>
      <c r="AA57" s="52"/>
      <c r="AB57" s="52"/>
    </row>
    <row r="58" spans="1:28" s="31" customFormat="1" x14ac:dyDescent="0.2">
      <c r="G58" s="53"/>
      <c r="W58" s="139"/>
      <c r="X58" s="139"/>
      <c r="Y58" s="139"/>
      <c r="Z58" s="139"/>
    </row>
    <row r="59" spans="1:28" s="31" customFormat="1" ht="14.25" x14ac:dyDescent="0.2">
      <c r="B59" s="228" t="s">
        <v>184</v>
      </c>
      <c r="C59" s="147"/>
      <c r="D59" s="147"/>
      <c r="E59" s="123"/>
      <c r="F59"/>
      <c r="G59"/>
      <c r="I59" s="3"/>
      <c r="J59" s="3"/>
      <c r="W59" s="139"/>
      <c r="X59" s="139"/>
      <c r="Y59" s="139"/>
      <c r="Z59" s="139"/>
    </row>
    <row r="60" spans="1:28" s="31" customFormat="1" ht="12.75" x14ac:dyDescent="0.2">
      <c r="B60" s="123"/>
      <c r="C60" s="123"/>
      <c r="D60" s="123"/>
      <c r="E60" s="123"/>
      <c r="F60"/>
      <c r="G60"/>
      <c r="W60" s="139"/>
      <c r="X60" s="139"/>
      <c r="Y60" s="139"/>
      <c r="Z60" s="139"/>
    </row>
    <row r="61" spans="1:28" s="31" customFormat="1" ht="14.25" x14ac:dyDescent="0.2">
      <c r="B61" s="228" t="s">
        <v>64</v>
      </c>
      <c r="C61" s="229">
        <v>44166.704166666663</v>
      </c>
      <c r="D61" s="147"/>
      <c r="E61" s="123"/>
      <c r="F61"/>
      <c r="G61"/>
      <c r="W61" s="139"/>
      <c r="X61" s="139"/>
      <c r="Y61" s="139"/>
      <c r="Z61" s="139"/>
    </row>
    <row r="62" spans="1:28" s="31" customFormat="1" ht="14.25" x14ac:dyDescent="0.2">
      <c r="B62" s="228" t="s">
        <v>63</v>
      </c>
      <c r="C62" s="229">
        <v>44175.603295162036</v>
      </c>
      <c r="D62" s="147"/>
      <c r="E62" s="123"/>
      <c r="F62"/>
      <c r="G62"/>
      <c r="W62" s="139"/>
      <c r="X62" s="139"/>
      <c r="Y62" s="139"/>
      <c r="Z62" s="139"/>
    </row>
    <row r="63" spans="1:28" s="31" customFormat="1" ht="14.25" x14ac:dyDescent="0.2">
      <c r="B63" s="228" t="s">
        <v>93</v>
      </c>
      <c r="C63" s="228" t="s">
        <v>50</v>
      </c>
      <c r="D63" s="147"/>
      <c r="E63" s="123"/>
      <c r="F63"/>
      <c r="G63"/>
      <c r="W63" s="139"/>
      <c r="X63" s="139"/>
      <c r="Y63" s="139"/>
      <c r="Z63" s="139"/>
    </row>
    <row r="64" spans="1:28" s="31" customFormat="1" ht="12.75" x14ac:dyDescent="0.2">
      <c r="B64" s="123"/>
      <c r="C64" s="123"/>
      <c r="D64" s="123"/>
      <c r="E64" s="123"/>
      <c r="F64"/>
      <c r="G64"/>
      <c r="W64" s="139"/>
      <c r="X64" s="139"/>
      <c r="Y64" s="139"/>
      <c r="Z64" s="139"/>
    </row>
    <row r="65" spans="1:26" s="31" customFormat="1" ht="14.25" x14ac:dyDescent="0.2">
      <c r="B65" s="228" t="s">
        <v>47</v>
      </c>
      <c r="C65" s="237" t="s">
        <v>131</v>
      </c>
      <c r="D65" s="147"/>
      <c r="E65" s="123"/>
      <c r="F65"/>
      <c r="G65"/>
      <c r="W65" s="139"/>
      <c r="X65" s="139"/>
      <c r="Y65" s="139"/>
      <c r="Z65" s="139"/>
    </row>
    <row r="66" spans="1:26" s="31" customFormat="1" ht="14.25" x14ac:dyDescent="0.2">
      <c r="B66" s="228" t="s">
        <v>46</v>
      </c>
      <c r="C66" s="228" t="s">
        <v>59</v>
      </c>
      <c r="D66" s="147"/>
      <c r="E66" s="123"/>
      <c r="F66"/>
      <c r="G66"/>
      <c r="I66" s="57"/>
      <c r="W66" s="139"/>
      <c r="X66" s="139"/>
      <c r="Y66" s="139"/>
      <c r="Z66" s="139"/>
    </row>
    <row r="67" spans="1:26" s="31" customFormat="1" ht="14.25" x14ac:dyDescent="0.2">
      <c r="B67" s="228" t="s">
        <v>173</v>
      </c>
      <c r="C67" s="228" t="s">
        <v>186</v>
      </c>
      <c r="D67" s="147"/>
      <c r="E67" s="123"/>
      <c r="F67"/>
      <c r="G67"/>
      <c r="I67" s="146"/>
      <c r="J67" s="3"/>
      <c r="V67" s="143"/>
      <c r="W67" s="143"/>
      <c r="X67" s="144"/>
      <c r="Y67" s="144"/>
      <c r="Z67" s="144"/>
    </row>
    <row r="68" spans="1:26" s="31" customFormat="1" ht="12.75" x14ac:dyDescent="0.2">
      <c r="B68"/>
      <c r="C68"/>
      <c r="D68"/>
      <c r="E68"/>
      <c r="F68"/>
      <c r="G68"/>
      <c r="V68" s="13"/>
      <c r="W68" s="138"/>
      <c r="X68" s="138"/>
      <c r="Y68" s="138"/>
      <c r="Z68" s="138"/>
    </row>
    <row r="69" spans="1:26" s="31" customFormat="1" x14ac:dyDescent="0.2">
      <c r="B69" s="57" t="s">
        <v>171</v>
      </c>
      <c r="H69" s="13"/>
      <c r="V69" s="13"/>
      <c r="W69" s="138"/>
      <c r="X69" s="138"/>
      <c r="Y69" s="138"/>
      <c r="Z69" s="138"/>
    </row>
    <row r="70" spans="1:26" s="31" customFormat="1" x14ac:dyDescent="0.2">
      <c r="A70" s="42"/>
      <c r="H70" s="13"/>
      <c r="N70" s="166"/>
      <c r="V70" s="13"/>
      <c r="W70" s="138"/>
      <c r="X70" s="138"/>
      <c r="Y70" s="138"/>
      <c r="Z70" s="138"/>
    </row>
    <row r="71" spans="1:26" s="31" customFormat="1" ht="12.75" x14ac:dyDescent="0.2">
      <c r="A71" s="42"/>
      <c r="B71" s="59"/>
      <c r="C71" s="230" t="s">
        <v>31</v>
      </c>
      <c r="D71" s="230" t="s">
        <v>187</v>
      </c>
      <c r="E71" s="230" t="s">
        <v>169</v>
      </c>
      <c r="H71" s="13"/>
      <c r="N71" s="166"/>
      <c r="V71" s="145"/>
      <c r="W71" s="145"/>
      <c r="X71" s="145"/>
      <c r="Y71" s="145"/>
      <c r="Z71" s="145"/>
    </row>
    <row r="72" spans="1:26" s="31" customFormat="1" ht="12.75" x14ac:dyDescent="0.2">
      <c r="A72" s="42"/>
      <c r="B72" s="186" t="s">
        <v>86</v>
      </c>
      <c r="C72" s="188">
        <v>85.269919794118238</v>
      </c>
      <c r="D72" s="189">
        <v>14.304382321370234</v>
      </c>
      <c r="E72" s="189">
        <v>0</v>
      </c>
      <c r="H72" s="13"/>
      <c r="N72" s="166"/>
      <c r="V72" s="145"/>
      <c r="W72" s="145"/>
      <c r="X72" s="145"/>
      <c r="Y72" s="145"/>
      <c r="Z72" s="145"/>
    </row>
    <row r="73" spans="1:26" s="31" customFormat="1" ht="12.75" x14ac:dyDescent="0.2">
      <c r="A73" s="42"/>
      <c r="B73" s="300" t="s">
        <v>189</v>
      </c>
      <c r="C73" s="302">
        <v>78.1389420012747</v>
      </c>
      <c r="D73" s="302">
        <v>17.37093690248566</v>
      </c>
      <c r="E73" s="302">
        <v>0</v>
      </c>
      <c r="H73" s="13"/>
      <c r="N73" s="166"/>
      <c r="V73" s="145"/>
      <c r="W73" s="145"/>
      <c r="X73" s="145"/>
      <c r="Y73" s="145"/>
      <c r="Z73" s="145"/>
    </row>
    <row r="74" spans="1:26" s="31" customFormat="1" ht="12.75" x14ac:dyDescent="0.2">
      <c r="A74" s="42"/>
      <c r="B74" s="187" t="s">
        <v>75</v>
      </c>
      <c r="C74" s="188">
        <v>70.947468888807308</v>
      </c>
      <c r="D74" s="189">
        <v>23.162145295693989</v>
      </c>
      <c r="E74" s="189">
        <v>0</v>
      </c>
      <c r="H74" s="13"/>
      <c r="N74" s="166"/>
      <c r="V74" s="145"/>
      <c r="W74" s="145"/>
      <c r="X74" s="145"/>
      <c r="Y74" s="145"/>
      <c r="Z74" s="145"/>
    </row>
    <row r="75" spans="1:26" s="31" customFormat="1" ht="12.75" x14ac:dyDescent="0.2">
      <c r="A75" s="42"/>
      <c r="B75" s="87" t="s">
        <v>68</v>
      </c>
      <c r="C75" s="303">
        <v>70.097236411612229</v>
      </c>
      <c r="D75" s="305">
        <v>0.79389175385292721</v>
      </c>
      <c r="E75" s="305">
        <v>0</v>
      </c>
      <c r="H75" s="13"/>
      <c r="N75" s="166"/>
      <c r="V75" s="145"/>
      <c r="W75" s="145"/>
      <c r="X75" s="145"/>
      <c r="Y75" s="145"/>
      <c r="Z75" s="145"/>
    </row>
    <row r="76" spans="1:26" s="31" customFormat="1" ht="12.75" x14ac:dyDescent="0.2">
      <c r="A76" s="42"/>
      <c r="B76" s="300" t="s">
        <v>190</v>
      </c>
      <c r="C76" s="302">
        <v>70.084407651365638</v>
      </c>
      <c r="D76" s="302">
        <v>4.8192668153198177</v>
      </c>
      <c r="E76" s="302">
        <v>0.42972721292428084</v>
      </c>
      <c r="H76" s="13"/>
      <c r="N76" s="166"/>
      <c r="V76" s="145"/>
      <c r="W76" s="145"/>
      <c r="X76" s="145"/>
      <c r="Y76" s="145"/>
      <c r="Z76" s="145"/>
    </row>
    <row r="77" spans="1:26" s="31" customFormat="1" ht="12.75" x14ac:dyDescent="0.2">
      <c r="A77" s="42"/>
      <c r="B77" s="186" t="s">
        <v>77</v>
      </c>
      <c r="C77" s="188">
        <v>70.007023495580498</v>
      </c>
      <c r="D77" s="189">
        <v>4.5056386742820795E-2</v>
      </c>
      <c r="E77" s="189">
        <v>0</v>
      </c>
      <c r="H77" s="13"/>
      <c r="N77" s="166"/>
      <c r="V77" s="145"/>
      <c r="W77" s="145"/>
      <c r="X77" s="145"/>
      <c r="Y77" s="145"/>
      <c r="Z77" s="145"/>
    </row>
    <row r="78" spans="1:26" s="31" customFormat="1" ht="12.75" x14ac:dyDescent="0.2">
      <c r="A78" s="42"/>
      <c r="B78" s="87" t="s">
        <v>170</v>
      </c>
      <c r="C78" s="303">
        <v>69.618539220577333</v>
      </c>
      <c r="D78" s="305">
        <v>4.2884361966345459</v>
      </c>
      <c r="E78" s="305">
        <v>0</v>
      </c>
      <c r="H78" s="13"/>
      <c r="N78" s="166"/>
      <c r="V78" s="145"/>
      <c r="W78" s="145"/>
      <c r="X78" s="145"/>
      <c r="Y78" s="145"/>
      <c r="Z78" s="145"/>
    </row>
    <row r="79" spans="1:26" s="31" customFormat="1" ht="12.75" x14ac:dyDescent="0.2">
      <c r="A79" s="42"/>
      <c r="B79" s="186" t="s">
        <v>80</v>
      </c>
      <c r="C79" s="188">
        <v>68.778534840920642</v>
      </c>
      <c r="D79" s="189">
        <v>5.6844816194037913</v>
      </c>
      <c r="E79" s="189">
        <v>2.1114705338521216E-2</v>
      </c>
      <c r="H79" s="13"/>
      <c r="N79" s="166"/>
      <c r="V79" s="299"/>
      <c r="W79" s="145"/>
      <c r="X79" s="145"/>
      <c r="Y79" s="145"/>
      <c r="Z79" s="145"/>
    </row>
    <row r="80" spans="1:26" s="31" customFormat="1" ht="12.75" x14ac:dyDescent="0.2">
      <c r="A80" s="42"/>
      <c r="B80" s="300" t="s">
        <v>188</v>
      </c>
      <c r="C80" s="302">
        <v>68.645899554990464</v>
      </c>
      <c r="D80" s="302">
        <v>2.9497774952320408</v>
      </c>
      <c r="E80" s="302">
        <v>0</v>
      </c>
      <c r="H80" s="13"/>
      <c r="N80" s="166"/>
      <c r="V80" s="145"/>
      <c r="W80" s="145"/>
      <c r="X80" s="145"/>
      <c r="Y80" s="145"/>
      <c r="Z80" s="145"/>
    </row>
    <row r="81" spans="1:26" s="31" customFormat="1" ht="12.75" x14ac:dyDescent="0.2">
      <c r="A81" s="42"/>
      <c r="B81" s="186" t="s">
        <v>69</v>
      </c>
      <c r="C81" s="188">
        <v>68.610657985552578</v>
      </c>
      <c r="D81" s="189">
        <v>45.945467146074293</v>
      </c>
      <c r="E81" s="189">
        <v>0</v>
      </c>
      <c r="H81" s="13"/>
      <c r="N81" s="166"/>
      <c r="V81" s="145"/>
      <c r="W81" s="145"/>
      <c r="X81" s="145"/>
      <c r="Y81" s="145"/>
      <c r="Z81" s="145"/>
    </row>
    <row r="82" spans="1:26" s="31" customFormat="1" ht="12.75" x14ac:dyDescent="0.2">
      <c r="A82" s="42"/>
      <c r="B82" s="186" t="s">
        <v>112</v>
      </c>
      <c r="C82" s="188">
        <v>68.473569239578808</v>
      </c>
      <c r="D82" s="189">
        <v>27.92389955780834</v>
      </c>
      <c r="E82" s="189">
        <v>0.47718524331145346</v>
      </c>
      <c r="H82" s="13"/>
      <c r="N82" s="166"/>
      <c r="V82" s="145"/>
      <c r="W82" s="145"/>
      <c r="X82" s="145"/>
      <c r="Y82" s="145"/>
      <c r="Z82" s="145"/>
    </row>
    <row r="83" spans="1:26" s="31" customFormat="1" ht="12.75" x14ac:dyDescent="0.2">
      <c r="A83" s="42"/>
      <c r="B83" s="186" t="s">
        <v>70</v>
      </c>
      <c r="C83" s="188">
        <v>66.595286771125643</v>
      </c>
      <c r="D83" s="189">
        <v>2.2781085285801028</v>
      </c>
      <c r="E83" s="189">
        <v>0.24252397394394282</v>
      </c>
      <c r="H83" s="13"/>
      <c r="N83" s="166"/>
      <c r="V83" s="145"/>
      <c r="W83" s="145"/>
      <c r="X83" s="145"/>
      <c r="Y83" s="145"/>
      <c r="Z83" s="145"/>
    </row>
    <row r="84" spans="1:26" s="31" customFormat="1" ht="12.75" x14ac:dyDescent="0.2">
      <c r="A84" s="42"/>
      <c r="B84" s="186" t="s">
        <v>78</v>
      </c>
      <c r="C84" s="188">
        <v>66.330276408411521</v>
      </c>
      <c r="D84" s="189">
        <v>11.285911449378622</v>
      </c>
      <c r="E84" s="189">
        <v>0</v>
      </c>
      <c r="H84" s="13"/>
      <c r="N84" s="166"/>
      <c r="V84" s="145"/>
      <c r="W84" s="145"/>
      <c r="X84" s="145"/>
      <c r="Y84" s="145"/>
      <c r="Z84" s="145"/>
    </row>
    <row r="85" spans="1:26" s="31" customFormat="1" ht="12.75" x14ac:dyDescent="0.2">
      <c r="A85" s="42"/>
      <c r="B85" s="186" t="s">
        <v>84</v>
      </c>
      <c r="C85" s="188">
        <v>66.320834702462804</v>
      </c>
      <c r="D85" s="189">
        <v>21.863273659571533</v>
      </c>
      <c r="E85" s="189">
        <v>0</v>
      </c>
      <c r="H85" s="13"/>
      <c r="N85" s="166"/>
      <c r="V85" s="145"/>
      <c r="W85" s="145"/>
      <c r="X85" s="145"/>
      <c r="Y85" s="145"/>
      <c r="Z85" s="145"/>
    </row>
    <row r="86" spans="1:26" s="31" customFormat="1" ht="12.75" x14ac:dyDescent="0.2">
      <c r="A86" s="42"/>
      <c r="B86" s="186" t="s">
        <v>79</v>
      </c>
      <c r="C86" s="188">
        <v>65.740019420788414</v>
      </c>
      <c r="D86" s="189">
        <v>11.01088343403722</v>
      </c>
      <c r="E86" s="189">
        <v>0</v>
      </c>
      <c r="H86" s="13"/>
      <c r="N86" s="166"/>
      <c r="V86" s="145"/>
      <c r="W86" s="145"/>
      <c r="X86" s="145"/>
      <c r="Y86" s="145"/>
      <c r="Z86" s="145"/>
    </row>
    <row r="87" spans="1:26" s="31" customFormat="1" ht="12.75" x14ac:dyDescent="0.2">
      <c r="A87" s="42"/>
      <c r="B87" s="186" t="s">
        <v>72</v>
      </c>
      <c r="C87" s="188">
        <v>65.506525440694503</v>
      </c>
      <c r="D87" s="189">
        <v>28.847972688577773</v>
      </c>
      <c r="E87" s="189">
        <v>0</v>
      </c>
      <c r="H87" s="13"/>
      <c r="N87" s="166"/>
      <c r="V87" s="145"/>
      <c r="W87" s="145"/>
      <c r="X87" s="145"/>
      <c r="Y87" s="145"/>
      <c r="Z87" s="145"/>
    </row>
    <row r="88" spans="1:26" s="31" customFormat="1" ht="12.75" x14ac:dyDescent="0.2">
      <c r="A88" s="42"/>
      <c r="B88" s="186" t="s">
        <v>82</v>
      </c>
      <c r="C88" s="188">
        <v>62.982653457212287</v>
      </c>
      <c r="D88" s="189">
        <v>27.397110127390988</v>
      </c>
      <c r="E88" s="189">
        <v>0.53450695115773628</v>
      </c>
      <c r="H88" s="13"/>
      <c r="N88" s="166"/>
      <c r="V88" s="145"/>
      <c r="W88" s="145"/>
      <c r="X88" s="145"/>
      <c r="Y88" s="145"/>
      <c r="Z88" s="145"/>
    </row>
    <row r="89" spans="1:26" s="31" customFormat="1" ht="12.75" x14ac:dyDescent="0.2">
      <c r="A89" s="42"/>
      <c r="B89" s="186" t="s">
        <v>76</v>
      </c>
      <c r="C89" s="188">
        <v>60.681273439923302</v>
      </c>
      <c r="D89" s="189">
        <v>7.7599187885965648</v>
      </c>
      <c r="E89" s="189">
        <v>0</v>
      </c>
      <c r="H89" s="13"/>
      <c r="N89" s="166"/>
      <c r="V89" s="145"/>
      <c r="W89" s="145"/>
      <c r="X89" s="145"/>
      <c r="Y89" s="145"/>
      <c r="Z89" s="145"/>
    </row>
    <row r="90" spans="1:26" s="31" customFormat="1" ht="12.75" x14ac:dyDescent="0.2">
      <c r="A90" s="42"/>
      <c r="B90" s="186" t="s">
        <v>83</v>
      </c>
      <c r="C90" s="188">
        <v>60.424349389926</v>
      </c>
      <c r="D90" s="189">
        <v>24.710507813060509</v>
      </c>
      <c r="E90" s="189">
        <v>1.4133819287999885</v>
      </c>
      <c r="H90" s="13"/>
      <c r="N90" s="166"/>
      <c r="V90" s="145"/>
      <c r="W90" s="145"/>
      <c r="X90" s="145"/>
      <c r="Y90" s="145"/>
      <c r="Z90" s="145"/>
    </row>
    <row r="91" spans="1:26" s="31" customFormat="1" ht="12.75" x14ac:dyDescent="0.2">
      <c r="A91" s="42"/>
      <c r="B91" s="186" t="s">
        <v>35</v>
      </c>
      <c r="C91" s="188">
        <v>60.386578303614321</v>
      </c>
      <c r="D91" s="189">
        <v>0.11316742145115609</v>
      </c>
      <c r="E91" s="189">
        <v>0</v>
      </c>
      <c r="H91" s="13"/>
      <c r="N91" s="166"/>
      <c r="V91" s="145"/>
      <c r="W91" s="145"/>
      <c r="X91" s="145"/>
      <c r="Y91" s="145"/>
      <c r="Z91" s="145"/>
    </row>
    <row r="92" spans="1:26" s="31" customFormat="1" ht="12.75" x14ac:dyDescent="0.2">
      <c r="A92" s="42"/>
      <c r="B92" s="186" t="s">
        <v>33</v>
      </c>
      <c r="C92" s="188">
        <v>58.676857153935693</v>
      </c>
      <c r="D92" s="189">
        <v>4.2861830337056457</v>
      </c>
      <c r="E92" s="189">
        <v>0.41293458086143237</v>
      </c>
      <c r="H92" s="13"/>
      <c r="N92" s="166"/>
      <c r="V92" s="145"/>
      <c r="W92" s="145"/>
      <c r="X92" s="145"/>
      <c r="Y92" s="145"/>
      <c r="Z92" s="145"/>
    </row>
    <row r="93" spans="1:26" s="31" customFormat="1" ht="12.75" x14ac:dyDescent="0.2">
      <c r="A93" s="42"/>
      <c r="B93" s="186" t="s">
        <v>118</v>
      </c>
      <c r="C93" s="188">
        <v>58.3977659355686</v>
      </c>
      <c r="D93" s="189">
        <v>0</v>
      </c>
      <c r="E93" s="189">
        <v>0</v>
      </c>
      <c r="H93" s="13"/>
      <c r="N93" s="166"/>
      <c r="V93" s="145"/>
      <c r="W93" s="145"/>
      <c r="X93" s="145"/>
      <c r="Y93" s="145"/>
      <c r="Z93" s="145"/>
    </row>
    <row r="94" spans="1:26" s="31" customFormat="1" ht="12.75" x14ac:dyDescent="0.2">
      <c r="A94" s="42"/>
      <c r="B94" s="186" t="s">
        <v>36</v>
      </c>
      <c r="C94" s="188">
        <v>57.866273415744161</v>
      </c>
      <c r="D94" s="189">
        <v>2.1343774647312119</v>
      </c>
      <c r="E94" s="189">
        <v>0</v>
      </c>
      <c r="H94" s="13"/>
      <c r="N94" s="166"/>
      <c r="V94" s="145"/>
      <c r="W94" s="145"/>
      <c r="X94" s="145"/>
      <c r="Y94" s="145"/>
      <c r="Z94" s="145"/>
    </row>
    <row r="95" spans="1:26" s="31" customFormat="1" ht="12.75" x14ac:dyDescent="0.2">
      <c r="A95" s="42"/>
      <c r="B95" s="301" t="s">
        <v>43</v>
      </c>
      <c r="C95" s="304">
        <v>57.55399756603844</v>
      </c>
      <c r="D95" s="184">
        <v>8.9632231884447933</v>
      </c>
      <c r="E95" s="184">
        <v>0</v>
      </c>
      <c r="H95" s="13"/>
      <c r="N95" s="166"/>
      <c r="V95" s="145"/>
      <c r="W95" s="145"/>
      <c r="X95" s="145"/>
      <c r="Y95" s="145"/>
      <c r="Z95" s="145"/>
    </row>
    <row r="96" spans="1:26" s="31" customFormat="1" ht="12.75" x14ac:dyDescent="0.2">
      <c r="A96" s="42"/>
      <c r="B96" s="231" t="s">
        <v>32</v>
      </c>
      <c r="C96" s="232">
        <v>55.823197979405478</v>
      </c>
      <c r="D96" s="233">
        <v>8.3528268894501654</v>
      </c>
      <c r="E96" s="233">
        <v>0.16087040994754226</v>
      </c>
      <c r="H96" s="13"/>
      <c r="N96" s="166"/>
      <c r="V96" s="145"/>
      <c r="W96" s="145"/>
      <c r="X96" s="145"/>
      <c r="Y96" s="145"/>
      <c r="Z96" s="145"/>
    </row>
    <row r="97" spans="1:26" s="31" customFormat="1" ht="12.75" x14ac:dyDescent="0.2">
      <c r="A97" s="42"/>
      <c r="B97" s="186" t="s">
        <v>74</v>
      </c>
      <c r="C97" s="188">
        <v>45.41792518050508</v>
      </c>
      <c r="D97" s="189">
        <v>9.6757378249183894</v>
      </c>
      <c r="E97" s="189">
        <v>0</v>
      </c>
      <c r="H97" s="13"/>
      <c r="N97" s="166"/>
      <c r="V97" s="145"/>
      <c r="W97" s="145"/>
      <c r="X97" s="145"/>
      <c r="Y97" s="145"/>
      <c r="Z97" s="145"/>
    </row>
    <row r="98" spans="1:26" s="31" customFormat="1" ht="12.75" x14ac:dyDescent="0.2">
      <c r="A98" s="42"/>
      <c r="B98" s="235" t="s">
        <v>181</v>
      </c>
      <c r="C98" s="236">
        <v>35.636183626224835</v>
      </c>
      <c r="D98" s="236">
        <v>2.9119287159850328E-3</v>
      </c>
      <c r="E98" s="236">
        <v>0</v>
      </c>
      <c r="H98" s="13"/>
      <c r="N98" s="166"/>
      <c r="V98" s="145"/>
      <c r="W98" s="145"/>
      <c r="X98" s="145"/>
      <c r="Y98" s="145"/>
      <c r="Z98" s="145"/>
    </row>
    <row r="99" spans="1:26" s="31" customFormat="1" ht="12.75" x14ac:dyDescent="0.2">
      <c r="A99" s="42"/>
      <c r="B99" s="186"/>
      <c r="C99" s="304"/>
      <c r="D99" s="184"/>
      <c r="E99" s="184"/>
      <c r="H99" s="13"/>
      <c r="N99" s="166"/>
      <c r="V99" s="145"/>
      <c r="W99" s="145"/>
      <c r="X99" s="145"/>
      <c r="Y99" s="145"/>
      <c r="Z99" s="145"/>
    </row>
    <row r="100" spans="1:26" s="31" customFormat="1" ht="12.75" x14ac:dyDescent="0.2">
      <c r="A100" s="42"/>
      <c r="B100" s="186" t="s">
        <v>67</v>
      </c>
      <c r="C100" s="189">
        <v>62.075939827071899</v>
      </c>
      <c r="D100" s="189">
        <v>6.1542783587250449</v>
      </c>
      <c r="E100" s="189">
        <v>0</v>
      </c>
      <c r="H100" s="13"/>
      <c r="N100" s="166"/>
      <c r="V100" s="145"/>
      <c r="W100" s="145"/>
      <c r="X100" s="145"/>
      <c r="Y100" s="145"/>
      <c r="Z100" s="145"/>
    </row>
    <row r="101" spans="1:26" s="31" customFormat="1" ht="12.75" x14ac:dyDescent="0.2">
      <c r="B101" s="186"/>
      <c r="C101" s="184"/>
      <c r="D101" s="184"/>
      <c r="E101" s="184"/>
      <c r="H101" s="13"/>
      <c r="V101" s="145"/>
      <c r="W101" s="145"/>
      <c r="X101" s="145"/>
      <c r="Y101" s="145"/>
      <c r="Z101" s="145"/>
    </row>
    <row r="102" spans="1:26" s="31" customFormat="1" ht="12.75" x14ac:dyDescent="0.2">
      <c r="B102" s="186" t="s">
        <v>42</v>
      </c>
      <c r="C102" s="188">
        <v>68.053892215568865</v>
      </c>
      <c r="D102" s="189">
        <v>24.640718562874252</v>
      </c>
      <c r="E102" s="189">
        <v>0</v>
      </c>
      <c r="H102" s="13"/>
      <c r="W102" s="139"/>
      <c r="X102" s="139"/>
      <c r="Y102" s="139"/>
      <c r="Z102" s="139"/>
    </row>
    <row r="103" spans="1:26" s="31" customFormat="1" ht="12.75" x14ac:dyDescent="0.2">
      <c r="B103" s="87" t="s">
        <v>66</v>
      </c>
      <c r="C103" s="303">
        <v>51.362158233535204</v>
      </c>
      <c r="D103" s="305">
        <v>42.807231970610331</v>
      </c>
      <c r="E103" s="305">
        <v>0</v>
      </c>
      <c r="H103" s="13"/>
      <c r="W103" s="139"/>
      <c r="X103" s="139"/>
      <c r="Y103" s="139"/>
      <c r="Z103" s="139"/>
    </row>
    <row r="104" spans="1:26" s="91" customFormat="1" x14ac:dyDescent="0.2">
      <c r="B104" s="235" t="s">
        <v>134</v>
      </c>
      <c r="C104" s="236">
        <v>46.78071357431601</v>
      </c>
      <c r="D104" s="236">
        <v>0.3007401331849161</v>
      </c>
      <c r="E104" s="236">
        <v>16.07787997734685</v>
      </c>
      <c r="F104" s="31"/>
      <c r="G104" s="31"/>
      <c r="H104" s="13"/>
      <c r="I104" s="31"/>
      <c r="J104" s="31"/>
      <c r="K104" s="31"/>
      <c r="L104" s="31"/>
      <c r="M104" s="31"/>
      <c r="O104" s="31"/>
      <c r="P104" s="31"/>
      <c r="Q104" s="31"/>
      <c r="R104" s="31"/>
      <c r="S104" s="31"/>
      <c r="W104" s="142"/>
      <c r="X104" s="142"/>
      <c r="Y104" s="142"/>
      <c r="Z104" s="142"/>
    </row>
    <row r="105" spans="1:26" ht="12.75" x14ac:dyDescent="0.2">
      <c r="B105"/>
      <c r="C105"/>
      <c r="D105"/>
      <c r="E105"/>
      <c r="F105" s="31"/>
      <c r="G105"/>
      <c r="H105" s="13"/>
      <c r="I105" s="31"/>
      <c r="J105" s="31"/>
      <c r="K105" s="31"/>
      <c r="L105" s="31"/>
      <c r="M105" s="31"/>
      <c r="N105" s="124"/>
      <c r="O105" s="31"/>
      <c r="P105" s="31"/>
      <c r="Q105" s="31"/>
      <c r="R105" s="31"/>
      <c r="S105" s="31"/>
    </row>
    <row r="106" spans="1:26" ht="12.75" x14ac:dyDescent="0.2">
      <c r="B106"/>
      <c r="C106"/>
      <c r="D106"/>
      <c r="E106"/>
      <c r="F106" s="31"/>
      <c r="G106"/>
      <c r="H106" s="31"/>
      <c r="I106" s="31"/>
      <c r="J106" s="31"/>
      <c r="K106" s="31"/>
      <c r="L106" s="31"/>
      <c r="M106" s="31"/>
      <c r="N106" s="124"/>
      <c r="O106" s="91"/>
      <c r="P106" s="91"/>
      <c r="Q106" s="91"/>
      <c r="R106" s="91"/>
      <c r="S106" s="91"/>
    </row>
    <row r="107" spans="1:26" ht="12.75" x14ac:dyDescent="0.2">
      <c r="B107"/>
      <c r="C107"/>
      <c r="D107"/>
      <c r="E107"/>
      <c r="F107"/>
      <c r="G107"/>
      <c r="H107" s="31"/>
      <c r="I107" s="31"/>
      <c r="J107" s="31"/>
      <c r="K107" s="31"/>
      <c r="L107" s="31"/>
      <c r="M107" s="31"/>
      <c r="N107" s="124"/>
      <c r="O107" s="182"/>
      <c r="P107" s="183"/>
      <c r="Q107" s="184"/>
      <c r="R107" s="184"/>
      <c r="S107" s="184"/>
    </row>
    <row r="108" spans="1:26" ht="12.75" x14ac:dyDescent="0.2">
      <c r="B108"/>
      <c r="C108"/>
      <c r="D108"/>
      <c r="E108"/>
      <c r="F108"/>
      <c r="G108"/>
      <c r="H108" s="31"/>
      <c r="I108" s="31"/>
      <c r="J108" s="31"/>
      <c r="K108" s="31"/>
      <c r="L108" s="31"/>
      <c r="M108" s="31"/>
      <c r="N108" s="124"/>
      <c r="O108" s="234"/>
      <c r="P108" s="183"/>
      <c r="Q108" s="184"/>
      <c r="R108" s="184"/>
      <c r="S108" s="184"/>
    </row>
    <row r="109" spans="1:26" ht="12.75" x14ac:dyDescent="0.2">
      <c r="B109"/>
      <c r="C109"/>
      <c r="D109"/>
      <c r="E109"/>
      <c r="F109"/>
      <c r="G109"/>
      <c r="H109" s="31"/>
      <c r="I109" s="31"/>
      <c r="J109" s="31"/>
      <c r="K109" s="31"/>
      <c r="L109" s="31"/>
      <c r="M109" s="31"/>
      <c r="N109" s="124"/>
      <c r="O109" s="182"/>
      <c r="P109" s="183"/>
      <c r="Q109" s="184"/>
      <c r="R109" s="184"/>
      <c r="S109" s="184"/>
    </row>
    <row r="110" spans="1:26" ht="12.75" x14ac:dyDescent="0.2">
      <c r="B110"/>
      <c r="C110"/>
      <c r="D110"/>
      <c r="E110"/>
      <c r="F110"/>
      <c r="G110"/>
      <c r="H110" s="31"/>
      <c r="I110" s="31"/>
      <c r="J110" s="31"/>
      <c r="K110" s="31"/>
      <c r="L110" s="31"/>
      <c r="M110" s="31"/>
      <c r="N110" s="124"/>
      <c r="O110" s="182"/>
      <c r="P110" s="183"/>
      <c r="Q110" s="184"/>
      <c r="R110" s="184"/>
      <c r="S110" s="184"/>
    </row>
    <row r="111" spans="1:26" ht="12.75" x14ac:dyDescent="0.2">
      <c r="B111"/>
      <c r="C111"/>
      <c r="D111"/>
      <c r="E111"/>
      <c r="F111"/>
      <c r="G111"/>
      <c r="H111" s="31"/>
      <c r="I111" s="31"/>
      <c r="J111" s="31"/>
      <c r="K111" s="31"/>
      <c r="L111" s="31"/>
      <c r="M111" s="31"/>
      <c r="N111" s="124"/>
      <c r="O111" s="183"/>
      <c r="P111" s="183"/>
      <c r="Q111" s="184"/>
      <c r="R111" s="184"/>
      <c r="S111" s="184"/>
    </row>
    <row r="112" spans="1:26" ht="12.75" x14ac:dyDescent="0.2">
      <c r="B112"/>
      <c r="C112"/>
      <c r="D112"/>
      <c r="E112"/>
      <c r="F112"/>
      <c r="G112"/>
      <c r="H112" s="31"/>
      <c r="I112" s="31"/>
      <c r="J112" s="31"/>
      <c r="K112" s="31"/>
      <c r="L112" s="31"/>
      <c r="M112" s="31"/>
      <c r="N112" s="124"/>
      <c r="O112" s="182"/>
      <c r="P112" s="183"/>
      <c r="Q112" s="184"/>
      <c r="R112" s="184"/>
      <c r="S112" s="184"/>
    </row>
    <row r="113" spans="2:26" ht="12.75" x14ac:dyDescent="0.2">
      <c r="B113"/>
      <c r="C113"/>
      <c r="D113"/>
      <c r="E113"/>
      <c r="F113"/>
      <c r="G113"/>
      <c r="H113" s="31"/>
      <c r="I113" s="31"/>
      <c r="J113" s="31"/>
      <c r="K113" s="31"/>
      <c r="L113" s="31"/>
      <c r="M113" s="31"/>
      <c r="N113" s="124"/>
      <c r="O113" s="182"/>
      <c r="P113" s="183"/>
      <c r="Q113" s="184"/>
      <c r="R113" s="184"/>
      <c r="S113" s="184"/>
    </row>
    <row r="114" spans="2:26" ht="12.75" x14ac:dyDescent="0.2">
      <c r="B114"/>
      <c r="C114"/>
      <c r="D114"/>
      <c r="E114"/>
      <c r="F114"/>
      <c r="G114"/>
      <c r="H114" s="31"/>
      <c r="I114" s="31"/>
      <c r="J114" s="31"/>
      <c r="K114" s="31"/>
      <c r="L114" s="31"/>
      <c r="M114" s="31"/>
      <c r="N114" s="120"/>
      <c r="O114" s="182"/>
      <c r="P114" s="183"/>
      <c r="Q114" s="184"/>
      <c r="R114" s="184"/>
      <c r="S114" s="184"/>
    </row>
    <row r="115" spans="2:26" ht="12.75" x14ac:dyDescent="0.2">
      <c r="B115"/>
      <c r="C115"/>
      <c r="D115"/>
      <c r="E115"/>
      <c r="F115"/>
      <c r="G115"/>
      <c r="H115" s="31"/>
      <c r="I115" s="31"/>
      <c r="J115" s="31"/>
      <c r="K115" s="31"/>
      <c r="L115" s="31"/>
      <c r="M115" s="31"/>
      <c r="N115" s="124"/>
      <c r="O115" s="182"/>
      <c r="P115" s="183"/>
      <c r="Q115" s="184"/>
      <c r="R115" s="184"/>
      <c r="S115" s="184"/>
    </row>
    <row r="116" spans="2:26" ht="12.75" x14ac:dyDescent="0.2">
      <c r="B116"/>
      <c r="C116"/>
      <c r="D116"/>
      <c r="E116"/>
      <c r="F116"/>
      <c r="G116"/>
      <c r="H116" s="31"/>
      <c r="I116" s="31"/>
      <c r="J116" s="31"/>
      <c r="K116" s="31"/>
      <c r="L116" s="31"/>
      <c r="M116" s="31"/>
      <c r="N116" s="124"/>
      <c r="O116" s="182"/>
      <c r="P116" s="183"/>
      <c r="Q116" s="184"/>
      <c r="R116" s="184"/>
      <c r="S116" s="184"/>
    </row>
    <row r="117" spans="2:26" ht="12.75" x14ac:dyDescent="0.2">
      <c r="B117"/>
      <c r="C117"/>
      <c r="D117"/>
      <c r="E117"/>
      <c r="F117"/>
      <c r="G117"/>
      <c r="H117" s="31"/>
      <c r="I117" s="31"/>
      <c r="J117" s="31"/>
      <c r="K117" s="31"/>
      <c r="L117" s="31"/>
      <c r="M117" s="31"/>
      <c r="N117" s="124"/>
      <c r="O117" s="182"/>
      <c r="P117" s="183"/>
      <c r="Q117" s="184"/>
      <c r="R117" s="184"/>
      <c r="S117" s="184"/>
    </row>
    <row r="118" spans="2:26" ht="12.75" x14ac:dyDescent="0.2">
      <c r="B118"/>
      <c r="C118"/>
      <c r="D118"/>
      <c r="E118"/>
      <c r="F118"/>
      <c r="G118"/>
      <c r="H118" s="31"/>
      <c r="I118" s="31"/>
      <c r="J118" s="31"/>
      <c r="K118" s="31"/>
      <c r="L118" s="31"/>
      <c r="M118" s="31"/>
      <c r="N118" s="124"/>
      <c r="O118" s="182"/>
      <c r="P118" s="183"/>
      <c r="Q118" s="184"/>
      <c r="R118" s="184"/>
      <c r="S118" s="184"/>
    </row>
    <row r="119" spans="2:26" ht="12.75" x14ac:dyDescent="0.2">
      <c r="B119"/>
      <c r="C119"/>
      <c r="D119"/>
      <c r="E119"/>
      <c r="F119"/>
      <c r="G119"/>
      <c r="H119" s="31"/>
      <c r="I119" s="31"/>
      <c r="J119" s="31"/>
      <c r="K119" s="31"/>
      <c r="L119" s="31"/>
      <c r="M119" s="31"/>
      <c r="N119" s="124"/>
      <c r="O119" s="182"/>
      <c r="P119" s="183"/>
      <c r="Q119" s="184"/>
      <c r="R119" s="184"/>
      <c r="S119" s="184"/>
    </row>
    <row r="120" spans="2:26" ht="12.75" x14ac:dyDescent="0.2">
      <c r="B120"/>
      <c r="C120"/>
      <c r="D120"/>
      <c r="E120"/>
      <c r="F120"/>
      <c r="G120"/>
      <c r="H120" s="31"/>
      <c r="I120" s="31"/>
      <c r="J120" s="31"/>
      <c r="K120" s="31"/>
      <c r="L120" s="31"/>
      <c r="M120" s="31"/>
      <c r="N120" s="124"/>
      <c r="O120" s="182"/>
      <c r="P120" s="183"/>
      <c r="Q120" s="184"/>
      <c r="R120" s="184"/>
      <c r="S120" s="184"/>
    </row>
    <row r="121" spans="2:26" s="31" customFormat="1" ht="12.75" x14ac:dyDescent="0.2">
      <c r="B121"/>
      <c r="C121"/>
      <c r="D121"/>
      <c r="E121"/>
      <c r="F121"/>
      <c r="G121"/>
      <c r="N121" s="223"/>
      <c r="O121" s="182"/>
      <c r="P121" s="183"/>
      <c r="Q121" s="184"/>
      <c r="R121" s="184"/>
      <c r="S121" s="184"/>
      <c r="W121" s="139"/>
      <c r="X121" s="139"/>
      <c r="Y121" s="139"/>
      <c r="Z121" s="139"/>
    </row>
    <row r="122" spans="2:26" ht="12.75" x14ac:dyDescent="0.2">
      <c r="B122"/>
      <c r="C122"/>
      <c r="D122"/>
      <c r="E122"/>
      <c r="F122"/>
      <c r="G122"/>
      <c r="H122" s="31"/>
      <c r="I122" s="31"/>
      <c r="J122" s="31"/>
      <c r="K122" s="31"/>
      <c r="L122" s="31"/>
      <c r="M122" s="31"/>
      <c r="N122" s="124"/>
      <c r="O122" s="182"/>
      <c r="P122" s="183"/>
      <c r="Q122" s="184"/>
      <c r="R122" s="184"/>
      <c r="S122" s="184"/>
    </row>
    <row r="123" spans="2:26" ht="12.75" x14ac:dyDescent="0.2">
      <c r="B123"/>
      <c r="C123"/>
      <c r="D123"/>
      <c r="E123"/>
      <c r="F123"/>
      <c r="G123"/>
      <c r="H123" s="31"/>
      <c r="I123" s="31"/>
      <c r="J123" s="31"/>
      <c r="K123" s="31"/>
      <c r="L123" s="31"/>
      <c r="M123" s="31"/>
      <c r="N123" s="122"/>
      <c r="O123" s="182"/>
      <c r="P123" s="183"/>
      <c r="Q123" s="184"/>
      <c r="R123" s="184"/>
      <c r="S123" s="184"/>
    </row>
    <row r="124" spans="2:26" ht="12.75" x14ac:dyDescent="0.2">
      <c r="B124"/>
      <c r="C124"/>
      <c r="D124"/>
      <c r="E124"/>
      <c r="F124"/>
      <c r="G124"/>
      <c r="H124" s="31"/>
      <c r="I124" s="31"/>
      <c r="J124" s="31"/>
      <c r="K124" s="31"/>
      <c r="L124" s="31"/>
      <c r="M124" s="31"/>
      <c r="N124" s="122"/>
      <c r="O124" s="182"/>
      <c r="P124" s="216"/>
      <c r="Q124" s="184"/>
      <c r="R124" s="184"/>
      <c r="S124" s="184"/>
    </row>
    <row r="125" spans="2:26" ht="12.75" x14ac:dyDescent="0.2">
      <c r="B125"/>
      <c r="C125"/>
      <c r="D125"/>
      <c r="E125"/>
      <c r="F125"/>
      <c r="G125"/>
      <c r="H125" s="31"/>
      <c r="I125" s="31"/>
      <c r="J125" s="31"/>
      <c r="K125" s="31"/>
      <c r="L125" s="31"/>
      <c r="M125" s="31"/>
      <c r="N125" s="220"/>
      <c r="O125" s="184"/>
      <c r="P125" s="215"/>
      <c r="Q125" s="184"/>
      <c r="R125" s="184"/>
      <c r="S125" s="184"/>
    </row>
    <row r="126" spans="2:26" ht="12.75" x14ac:dyDescent="0.2">
      <c r="B126"/>
      <c r="C126"/>
      <c r="D126"/>
      <c r="E126"/>
      <c r="F126"/>
      <c r="G126"/>
      <c r="H126" s="31"/>
      <c r="I126" s="31"/>
      <c r="J126" s="31"/>
      <c r="K126" s="31"/>
      <c r="L126" s="31"/>
      <c r="M126" s="31"/>
      <c r="N126" s="219"/>
      <c r="O126" s="184"/>
      <c r="P126" s="215"/>
      <c r="Q126" s="184"/>
      <c r="R126" s="184"/>
      <c r="S126" s="184"/>
    </row>
    <row r="127" spans="2:26" ht="12.75" x14ac:dyDescent="0.2">
      <c r="B127"/>
      <c r="C127"/>
      <c r="D127"/>
      <c r="E127"/>
      <c r="F127"/>
      <c r="G127"/>
      <c r="H127" s="31"/>
      <c r="I127" s="31"/>
      <c r="J127" s="31"/>
      <c r="K127" s="31"/>
      <c r="L127" s="31"/>
      <c r="M127" s="31"/>
      <c r="N127" s="91"/>
      <c r="O127" s="182"/>
      <c r="P127" s="216"/>
      <c r="Q127" s="101"/>
      <c r="R127" s="101"/>
      <c r="S127" s="101"/>
    </row>
    <row r="128" spans="2:26" ht="12.75" x14ac:dyDescent="0.2">
      <c r="B128"/>
      <c r="C128"/>
      <c r="D128"/>
      <c r="E128"/>
      <c r="F128"/>
      <c r="G128"/>
      <c r="H128" s="31"/>
      <c r="I128" s="31"/>
      <c r="J128" s="31"/>
      <c r="K128" s="31"/>
      <c r="L128" s="31"/>
      <c r="M128" s="31"/>
      <c r="N128" s="91"/>
      <c r="O128" s="183"/>
      <c r="P128" s="216"/>
      <c r="Q128" s="184"/>
      <c r="R128" s="184"/>
      <c r="S128" s="184"/>
    </row>
    <row r="129" spans="2:19" ht="12.75" x14ac:dyDescent="0.2">
      <c r="B129"/>
      <c r="C129"/>
      <c r="D129"/>
      <c r="E129"/>
      <c r="F129"/>
      <c r="G129"/>
      <c r="H129" s="31"/>
      <c r="I129" s="31"/>
      <c r="J129" s="31"/>
      <c r="K129" s="31"/>
      <c r="L129" s="31"/>
      <c r="M129" s="31"/>
      <c r="N129" s="221"/>
      <c r="O129" s="184"/>
      <c r="P129" s="215"/>
    </row>
    <row r="130" spans="2:19" ht="12.75" x14ac:dyDescent="0.2">
      <c r="B130"/>
      <c r="C130"/>
      <c r="D130"/>
      <c r="E130"/>
      <c r="F130"/>
      <c r="G130"/>
      <c r="H130" s="31"/>
      <c r="I130" s="31"/>
      <c r="J130" s="31"/>
      <c r="K130" s="31"/>
      <c r="L130" s="31"/>
      <c r="M130" s="31"/>
      <c r="N130" s="91"/>
      <c r="O130" s="184"/>
      <c r="P130" s="215"/>
      <c r="Q130" s="184"/>
      <c r="R130" s="184"/>
      <c r="S130" s="184"/>
    </row>
    <row r="131" spans="2:19" ht="12.75" x14ac:dyDescent="0.2">
      <c r="B131"/>
      <c r="C131"/>
      <c r="D131"/>
      <c r="E131"/>
      <c r="F131"/>
      <c r="G131"/>
      <c r="H131" s="31"/>
      <c r="I131" s="31"/>
      <c r="J131" s="31"/>
      <c r="K131" s="31"/>
      <c r="L131" s="31"/>
      <c r="M131" s="31"/>
      <c r="N131" s="219"/>
      <c r="O131" s="182"/>
      <c r="P131" s="216"/>
      <c r="Q131" s="184"/>
      <c r="R131" s="184"/>
      <c r="S131" s="184"/>
    </row>
    <row r="132" spans="2:19" ht="12.75" x14ac:dyDescent="0.2">
      <c r="B132"/>
      <c r="C132"/>
      <c r="D132"/>
      <c r="E132"/>
      <c r="F132"/>
      <c r="G132"/>
      <c r="H132" s="31"/>
      <c r="I132" s="31"/>
      <c r="J132" s="31"/>
      <c r="K132" s="31"/>
      <c r="L132" s="31"/>
      <c r="M132" s="31"/>
      <c r="N132" s="221"/>
      <c r="O132" s="184"/>
      <c r="P132" s="215"/>
      <c r="Q132" s="184"/>
      <c r="R132" s="184"/>
      <c r="S132" s="184"/>
    </row>
    <row r="133" spans="2:19" ht="12.75" x14ac:dyDescent="0.2">
      <c r="B133"/>
      <c r="C133"/>
      <c r="D133"/>
      <c r="E133"/>
      <c r="F133"/>
      <c r="G133"/>
      <c r="H133" s="31"/>
      <c r="I133" s="31"/>
      <c r="J133" s="31"/>
      <c r="K133" s="31"/>
      <c r="L133" s="31"/>
      <c r="M133" s="31"/>
      <c r="N133" s="91"/>
      <c r="O133" s="182"/>
      <c r="P133" s="216"/>
    </row>
    <row r="134" spans="2:19" ht="12.75" x14ac:dyDescent="0.2">
      <c r="B134"/>
      <c r="C134"/>
      <c r="D134"/>
      <c r="E134"/>
      <c r="F134"/>
      <c r="G134"/>
      <c r="H134" s="31"/>
      <c r="I134" s="31"/>
      <c r="J134" s="31"/>
      <c r="K134" s="31"/>
      <c r="L134" s="31"/>
      <c r="M134" s="31"/>
      <c r="N134" s="91"/>
      <c r="O134" s="185"/>
      <c r="P134" s="217"/>
    </row>
    <row r="135" spans="2:19" ht="12.75" x14ac:dyDescent="0.2">
      <c r="B135"/>
      <c r="C135"/>
      <c r="D135"/>
      <c r="E135"/>
      <c r="F135"/>
      <c r="G135"/>
      <c r="H135" s="31"/>
      <c r="I135" s="31"/>
      <c r="J135" s="31"/>
      <c r="K135" s="31"/>
      <c r="L135" s="31"/>
      <c r="M135" s="31"/>
      <c r="N135" s="91"/>
      <c r="O135" s="183"/>
      <c r="P135" s="216"/>
    </row>
    <row r="136" spans="2:19" ht="12.75" x14ac:dyDescent="0.2">
      <c r="B136"/>
      <c r="C136"/>
      <c r="D136"/>
      <c r="E136"/>
      <c r="F136"/>
      <c r="G136"/>
      <c r="H136" s="31"/>
      <c r="I136" s="31"/>
      <c r="J136" s="31"/>
      <c r="K136" s="31"/>
      <c r="L136" s="31"/>
      <c r="M136" s="31"/>
      <c r="N136" s="219"/>
      <c r="O136" s="184"/>
      <c r="P136" s="215"/>
    </row>
    <row r="137" spans="2:19" ht="12.75" x14ac:dyDescent="0.2">
      <c r="B137"/>
      <c r="C137"/>
      <c r="D137"/>
      <c r="E137"/>
      <c r="F137"/>
      <c r="G137"/>
      <c r="H137" s="31"/>
      <c r="I137" s="31"/>
      <c r="J137" s="31"/>
      <c r="K137" s="31"/>
      <c r="L137" s="31"/>
      <c r="M137" s="31"/>
      <c r="N137" s="219"/>
      <c r="O137" s="184"/>
      <c r="P137" s="215"/>
    </row>
    <row r="138" spans="2:19" ht="12.75" x14ac:dyDescent="0.2">
      <c r="B138"/>
      <c r="C138"/>
      <c r="D138"/>
      <c r="E138"/>
      <c r="F138"/>
      <c r="G138"/>
      <c r="H138" s="31"/>
      <c r="I138" s="31"/>
      <c r="J138" s="31"/>
      <c r="K138" s="31"/>
      <c r="L138" s="31"/>
      <c r="M138" s="31"/>
      <c r="N138" s="222"/>
      <c r="O138" s="182"/>
      <c r="P138" s="216"/>
    </row>
    <row r="139" spans="2:19" ht="12.75" x14ac:dyDescent="0.2">
      <c r="B139"/>
      <c r="C139"/>
      <c r="D139"/>
      <c r="E139"/>
      <c r="F139"/>
      <c r="G139"/>
      <c r="H139" s="31"/>
      <c r="I139" s="31"/>
      <c r="J139" s="31"/>
      <c r="K139" s="31"/>
      <c r="L139" s="31"/>
      <c r="M139" s="31"/>
      <c r="N139" s="91"/>
      <c r="O139" s="182"/>
      <c r="P139" s="216"/>
    </row>
    <row r="140" spans="2:19" ht="12.75" x14ac:dyDescent="0.2">
      <c r="B140"/>
      <c r="C140"/>
      <c r="D140"/>
      <c r="E140"/>
      <c r="F140"/>
      <c r="G140"/>
      <c r="H140" s="31"/>
      <c r="I140" s="31"/>
      <c r="J140" s="31"/>
      <c r="K140" s="31"/>
      <c r="L140" s="31"/>
      <c r="M140" s="31"/>
      <c r="N140" s="220"/>
      <c r="O140" s="182"/>
      <c r="P140" s="216"/>
    </row>
    <row r="141" spans="2:19" ht="12.75" x14ac:dyDescent="0.2">
      <c r="B141"/>
      <c r="C141"/>
      <c r="D141"/>
      <c r="E141"/>
      <c r="F141"/>
      <c r="G141"/>
      <c r="H141" s="31"/>
      <c r="I141" s="31"/>
      <c r="J141" s="31"/>
      <c r="K141" s="31"/>
      <c r="L141" s="31"/>
      <c r="M141" s="31"/>
      <c r="N141" s="91"/>
      <c r="O141" s="184"/>
      <c r="P141" s="215"/>
    </row>
    <row r="142" spans="2:19" ht="12.75" x14ac:dyDescent="0.2">
      <c r="B142"/>
      <c r="C142"/>
      <c r="D142"/>
      <c r="E142"/>
      <c r="F142"/>
      <c r="G142"/>
      <c r="H142" s="31"/>
      <c r="I142" s="31"/>
      <c r="J142" s="31"/>
      <c r="K142" s="31"/>
      <c r="L142" s="31"/>
      <c r="M142" s="31"/>
      <c r="N142" s="91"/>
      <c r="O142" s="182"/>
      <c r="P142" s="216"/>
    </row>
    <row r="143" spans="2:19" ht="12.75" x14ac:dyDescent="0.2">
      <c r="B143"/>
      <c r="C143"/>
      <c r="D143"/>
      <c r="E143"/>
      <c r="F143"/>
      <c r="G143"/>
      <c r="H143" s="31"/>
      <c r="I143" s="31"/>
      <c r="J143" s="31"/>
      <c r="K143" s="31"/>
      <c r="L143" s="31"/>
      <c r="M143" s="31"/>
      <c r="N143" s="91"/>
      <c r="O143" s="184"/>
      <c r="P143" s="215"/>
    </row>
    <row r="144" spans="2:19" ht="12.75" x14ac:dyDescent="0.2">
      <c r="B144"/>
      <c r="C144"/>
      <c r="D144"/>
      <c r="E144"/>
      <c r="F144"/>
      <c r="G144"/>
      <c r="H144" s="31"/>
      <c r="I144" s="31"/>
      <c r="J144" s="31"/>
      <c r="K144" s="31"/>
      <c r="L144" s="31"/>
      <c r="M144" s="31"/>
      <c r="N144" s="91"/>
      <c r="O144" s="184"/>
      <c r="P144" s="215"/>
    </row>
    <row r="145" spans="2:16" ht="12.75" x14ac:dyDescent="0.2">
      <c r="B145"/>
      <c r="C145"/>
      <c r="D145"/>
      <c r="E145"/>
      <c r="F145"/>
      <c r="G145"/>
      <c r="H145" s="31"/>
      <c r="I145" s="31"/>
      <c r="J145" s="31"/>
      <c r="K145" s="31"/>
      <c r="L145" s="31"/>
      <c r="M145" s="31"/>
      <c r="N145" s="91"/>
      <c r="O145" s="184"/>
      <c r="P145" s="215"/>
    </row>
    <row r="146" spans="2:16" ht="12.75" x14ac:dyDescent="0.2">
      <c r="B146"/>
      <c r="C146"/>
      <c r="D146"/>
      <c r="E146"/>
      <c r="F146"/>
      <c r="G146"/>
      <c r="H146" s="31"/>
      <c r="I146" s="31"/>
      <c r="J146" s="31"/>
      <c r="K146" s="31"/>
      <c r="L146" s="31"/>
      <c r="M146" s="31"/>
      <c r="N146" s="91"/>
      <c r="O146" s="184"/>
      <c r="P146" s="215"/>
    </row>
    <row r="147" spans="2:16" ht="12.75" x14ac:dyDescent="0.2">
      <c r="B147"/>
      <c r="C147"/>
      <c r="D147"/>
      <c r="E147"/>
      <c r="F147"/>
      <c r="G147"/>
      <c r="H147" s="31"/>
      <c r="I147" s="31"/>
      <c r="J147" s="31"/>
      <c r="K147" s="31"/>
      <c r="L147" s="31"/>
      <c r="M147" s="31"/>
      <c r="N147" s="91"/>
      <c r="O147" s="184"/>
      <c r="P147" s="215"/>
    </row>
    <row r="148" spans="2:16" ht="12.75" x14ac:dyDescent="0.2">
      <c r="B148"/>
      <c r="C148"/>
      <c r="D148"/>
      <c r="E148"/>
      <c r="F148"/>
      <c r="G148"/>
      <c r="H148" s="31"/>
      <c r="I148" s="31"/>
      <c r="J148" s="31"/>
      <c r="K148" s="31"/>
      <c r="L148" s="31"/>
      <c r="M148" s="31"/>
      <c r="O148" s="184"/>
      <c r="P148" s="215"/>
    </row>
    <row r="149" spans="2:16" ht="12.75" x14ac:dyDescent="0.2">
      <c r="B149"/>
      <c r="C149"/>
      <c r="D149"/>
      <c r="E149"/>
      <c r="F149"/>
      <c r="G149"/>
      <c r="H149" s="31"/>
      <c r="I149" s="31"/>
      <c r="J149" s="31"/>
      <c r="K149" s="31"/>
      <c r="L149" s="31"/>
      <c r="M149" s="31"/>
      <c r="O149" s="184"/>
      <c r="P149" s="215"/>
    </row>
    <row r="150" spans="2:16" ht="12.75" x14ac:dyDescent="0.2">
      <c r="B150"/>
      <c r="C150"/>
      <c r="D150"/>
      <c r="E150"/>
      <c r="F150"/>
      <c r="G150"/>
      <c r="H150" s="31"/>
      <c r="I150" s="31"/>
      <c r="J150" s="31"/>
      <c r="K150" s="31"/>
      <c r="L150" s="31"/>
      <c r="M150" s="31"/>
    </row>
    <row r="151" spans="2:16" ht="12.75" x14ac:dyDescent="0.2">
      <c r="B151"/>
      <c r="C151"/>
      <c r="D151"/>
      <c r="E151"/>
      <c r="F151"/>
      <c r="G151"/>
      <c r="H151" s="31"/>
      <c r="I151" s="31"/>
      <c r="J151" s="31"/>
      <c r="K151" s="31"/>
      <c r="L151" s="31"/>
      <c r="M151" s="31"/>
    </row>
  </sheetData>
  <sortState ref="B103:F104">
    <sortCondition descending="1" ref="C100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03"/>
  <sheetViews>
    <sheetView showGridLines="0" zoomScaleNormal="100" workbookViewId="0">
      <selection activeCell="G52" sqref="G52"/>
    </sheetView>
  </sheetViews>
  <sheetFormatPr defaultColWidth="9.140625" defaultRowHeight="12" x14ac:dyDescent="0.2"/>
  <cols>
    <col min="1" max="1" width="9.140625" style="93"/>
    <col min="2" max="2" width="19.42578125" style="93" customWidth="1"/>
    <col min="3" max="3" width="9.140625" style="93"/>
    <col min="4" max="4" width="12.42578125" style="93" customWidth="1"/>
    <col min="5" max="5" width="15" style="93" customWidth="1"/>
    <col min="6" max="6" width="14" style="93" customWidth="1"/>
    <col min="7" max="7" width="18.28515625" style="93" customWidth="1"/>
    <col min="8" max="8" width="14" style="93" customWidth="1"/>
    <col min="9" max="16384" width="9.140625" style="93"/>
  </cols>
  <sheetData>
    <row r="1" spans="1:33" x14ac:dyDescent="0.2">
      <c r="B1" s="92"/>
    </row>
    <row r="2" spans="1:33" ht="15.75" x14ac:dyDescent="0.2">
      <c r="B2" s="258" t="s">
        <v>228</v>
      </c>
    </row>
    <row r="3" spans="1:33" ht="12.75" x14ac:dyDescent="0.2">
      <c r="A3" s="116"/>
      <c r="B3" s="259" t="s">
        <v>37</v>
      </c>
    </row>
    <row r="4" spans="1:33" x14ac:dyDescent="0.2">
      <c r="B4" s="117"/>
    </row>
    <row r="8" spans="1:33" x14ac:dyDescent="0.2">
      <c r="A8" s="14"/>
    </row>
    <row r="9" spans="1:33" x14ac:dyDescent="0.2"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</row>
    <row r="10" spans="1:33" x14ac:dyDescent="0.2"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95"/>
      <c r="AG10" s="95"/>
    </row>
    <row r="23" spans="1:5" ht="40.35" customHeight="1" x14ac:dyDescent="0.2"/>
    <row r="24" spans="1:5" ht="39.75" customHeight="1" x14ac:dyDescent="0.2">
      <c r="A24" s="95"/>
      <c r="B24" s="95"/>
      <c r="C24" s="95"/>
      <c r="D24" s="95"/>
      <c r="E24" s="95"/>
    </row>
    <row r="25" spans="1:5" ht="15.75" customHeight="1" x14ac:dyDescent="0.2"/>
    <row r="26" spans="1:5" s="95" customFormat="1" ht="29.25" customHeight="1" x14ac:dyDescent="0.2">
      <c r="A26" s="93"/>
      <c r="B26" s="93"/>
      <c r="C26" s="93"/>
      <c r="D26" s="93"/>
      <c r="E26" s="93"/>
    </row>
    <row r="27" spans="1:5" ht="55.35" customHeight="1" x14ac:dyDescent="0.2"/>
    <row r="28" spans="1:5" x14ac:dyDescent="0.2">
      <c r="B28" s="181" t="s">
        <v>207</v>
      </c>
      <c r="C28" s="95"/>
      <c r="D28" s="95"/>
    </row>
    <row r="29" spans="1:5" x14ac:dyDescent="0.2">
      <c r="B29" s="257" t="s">
        <v>200</v>
      </c>
      <c r="C29" s="95"/>
      <c r="D29" s="95"/>
    </row>
    <row r="30" spans="1:5" ht="14.45" customHeight="1" x14ac:dyDescent="0.2">
      <c r="B30" s="93" t="s">
        <v>223</v>
      </c>
    </row>
    <row r="31" spans="1:5" ht="14.45" customHeight="1" x14ac:dyDescent="0.2"/>
    <row r="41" spans="2:19" x14ac:dyDescent="0.2">
      <c r="B41" s="96" t="s">
        <v>128</v>
      </c>
    </row>
    <row r="42" spans="2:19" x14ac:dyDescent="0.2">
      <c r="B42" s="94" t="s">
        <v>239</v>
      </c>
    </row>
    <row r="43" spans="2:19" x14ac:dyDescent="0.2">
      <c r="C43" s="97"/>
      <c r="G43" s="57"/>
      <c r="H43" s="4"/>
    </row>
    <row r="44" spans="2:19" x14ac:dyDescent="0.2">
      <c r="H44" s="4"/>
    </row>
    <row r="45" spans="2:19" ht="14.25" x14ac:dyDescent="0.2">
      <c r="C45" s="97"/>
      <c r="D45" s="98"/>
      <c r="G45" s="10"/>
      <c r="H45" s="4"/>
      <c r="I45" s="151"/>
      <c r="J45" s="202"/>
      <c r="K45" s="180"/>
      <c r="L45" s="180"/>
      <c r="M45" s="159"/>
      <c r="N45" s="159"/>
      <c r="O45" s="159"/>
      <c r="P45" s="159"/>
      <c r="Q45" s="159"/>
      <c r="R45" s="159"/>
      <c r="S45" s="159"/>
    </row>
    <row r="46" spans="2:19" ht="14.25" x14ac:dyDescent="0.2">
      <c r="B46" s="94" t="s">
        <v>219</v>
      </c>
      <c r="C46" s="247"/>
      <c r="D46" s="98"/>
      <c r="G46" s="10"/>
      <c r="H46" s="4"/>
      <c r="I46" s="151"/>
      <c r="J46" s="159"/>
      <c r="K46" s="159"/>
      <c r="L46" s="159"/>
      <c r="M46" s="159"/>
      <c r="N46" s="159"/>
      <c r="O46" s="159"/>
      <c r="P46" s="159"/>
      <c r="Q46" s="159"/>
      <c r="R46" s="159"/>
      <c r="S46" s="159"/>
    </row>
    <row r="47" spans="2:19" ht="14.25" x14ac:dyDescent="0.2">
      <c r="B47"/>
      <c r="C47"/>
      <c r="D47" s="97"/>
      <c r="I47" s="151"/>
      <c r="J47" s="202"/>
      <c r="K47" s="203"/>
      <c r="L47" s="180"/>
      <c r="M47" s="125"/>
      <c r="N47" s="159"/>
      <c r="O47" s="159"/>
      <c r="P47" s="159"/>
      <c r="Q47" s="159"/>
      <c r="R47" s="159"/>
      <c r="S47" s="159"/>
    </row>
    <row r="48" spans="2:19" ht="14.25" x14ac:dyDescent="0.2">
      <c r="B48" s="248" t="s">
        <v>64</v>
      </c>
      <c r="C48" s="249">
        <v>44166.704166666663</v>
      </c>
      <c r="I48" s="151"/>
      <c r="J48" s="202"/>
      <c r="K48" s="203"/>
      <c r="L48" s="180"/>
      <c r="M48" s="125"/>
      <c r="N48" s="159"/>
      <c r="O48" s="159"/>
      <c r="P48" s="159"/>
      <c r="Q48" s="159"/>
      <c r="R48" s="159"/>
      <c r="S48" s="159"/>
    </row>
    <row r="49" spans="2:19" ht="14.25" x14ac:dyDescent="0.2">
      <c r="B49" s="248" t="s">
        <v>63</v>
      </c>
      <c r="C49" s="249">
        <v>44175.660273078705</v>
      </c>
      <c r="D49" s="97"/>
      <c r="I49" s="151"/>
      <c r="J49" s="202"/>
      <c r="K49" s="202"/>
      <c r="L49" s="180"/>
      <c r="M49" s="125"/>
      <c r="N49" s="159"/>
      <c r="O49" s="159"/>
      <c r="P49" s="159"/>
      <c r="Q49" s="159"/>
      <c r="R49" s="159"/>
      <c r="S49" s="159"/>
    </row>
    <row r="50" spans="2:19" ht="12.75" x14ac:dyDescent="0.2">
      <c r="B50" s="248" t="s">
        <v>93</v>
      </c>
      <c r="C50" s="248" t="s">
        <v>50</v>
      </c>
      <c r="D50" s="97"/>
      <c r="I50" s="151"/>
      <c r="J50" s="159"/>
      <c r="K50" s="126"/>
      <c r="L50" s="127"/>
      <c r="M50" s="125"/>
      <c r="N50" s="159"/>
      <c r="O50" s="159"/>
      <c r="P50" s="159"/>
      <c r="Q50" s="159"/>
      <c r="R50" s="159"/>
      <c r="S50" s="159"/>
    </row>
    <row r="51" spans="2:19" ht="14.25" x14ac:dyDescent="0.2">
      <c r="C51" s="97"/>
      <c r="D51" s="97"/>
      <c r="I51" s="155"/>
      <c r="J51" s="202"/>
      <c r="K51" s="202"/>
      <c r="L51" s="180"/>
      <c r="M51" s="125"/>
      <c r="N51" s="159"/>
      <c r="O51" s="159"/>
      <c r="P51" s="159"/>
      <c r="Q51" s="159"/>
      <c r="R51" s="159"/>
      <c r="S51" s="159"/>
    </row>
    <row r="52" spans="2:19" ht="14.25" x14ac:dyDescent="0.2">
      <c r="B52" s="160" t="s">
        <v>176</v>
      </c>
      <c r="C52" s="97"/>
      <c r="D52" s="97"/>
      <c r="G52"/>
      <c r="H52"/>
      <c r="I52" s="151"/>
      <c r="J52" s="202"/>
      <c r="K52" s="202"/>
      <c r="L52" s="180"/>
      <c r="M52" s="125"/>
      <c r="N52" s="159"/>
      <c r="O52" s="159"/>
      <c r="P52" s="159"/>
      <c r="Q52" s="159"/>
      <c r="R52" s="159"/>
      <c r="S52" s="159"/>
    </row>
    <row r="53" spans="2:19" ht="14.25" x14ac:dyDescent="0.2">
      <c r="G53"/>
      <c r="H53"/>
      <c r="I53" s="151"/>
      <c r="J53" s="202"/>
      <c r="K53" s="202"/>
      <c r="L53" s="180"/>
      <c r="M53" s="125"/>
      <c r="N53" s="159"/>
      <c r="O53" s="159"/>
      <c r="P53" s="159"/>
      <c r="Q53" s="159"/>
      <c r="R53" s="159"/>
      <c r="S53" s="159"/>
    </row>
    <row r="54" spans="2:19" ht="14.25" x14ac:dyDescent="0.2">
      <c r="B54" s="154" t="s">
        <v>172</v>
      </c>
      <c r="C54" s="154">
        <v>2018</v>
      </c>
      <c r="D54" s="118" t="s">
        <v>154</v>
      </c>
      <c r="E54" s="118" t="s">
        <v>175</v>
      </c>
      <c r="G54"/>
      <c r="H54"/>
      <c r="I54" s="151"/>
      <c r="J54" s="202"/>
      <c r="K54" s="202"/>
      <c r="L54" s="180"/>
      <c r="M54" s="125"/>
      <c r="N54" s="159"/>
      <c r="O54" s="159"/>
      <c r="P54" s="159"/>
      <c r="Q54" s="159"/>
      <c r="R54" s="159"/>
      <c r="S54" s="159"/>
    </row>
    <row r="55" spans="2:19" ht="12.75" x14ac:dyDescent="0.2">
      <c r="B55" s="246" t="s">
        <v>192</v>
      </c>
      <c r="C55" s="199">
        <v>66.3</v>
      </c>
      <c r="D55" s="60"/>
      <c r="E55" s="60"/>
      <c r="G55"/>
      <c r="H55"/>
      <c r="I55" s="151"/>
      <c r="J55" s="159"/>
      <c r="K55" s="126"/>
      <c r="L55" s="126"/>
      <c r="M55" s="204"/>
      <c r="N55" s="159"/>
      <c r="O55" s="159"/>
      <c r="P55" s="159"/>
      <c r="Q55" s="159"/>
      <c r="R55" s="159"/>
      <c r="S55" s="159"/>
    </row>
    <row r="56" spans="2:19" ht="12.75" x14ac:dyDescent="0.2">
      <c r="B56" s="154"/>
      <c r="C56" s="153"/>
      <c r="D56" s="60"/>
      <c r="E56" s="60"/>
      <c r="G56"/>
      <c r="H56"/>
      <c r="I56" s="151"/>
      <c r="J56" s="152"/>
      <c r="K56" s="152"/>
      <c r="L56" s="202"/>
      <c r="M56" s="204"/>
      <c r="N56" s="159"/>
      <c r="O56" s="159"/>
      <c r="P56" s="159"/>
      <c r="Q56" s="159"/>
      <c r="R56" s="159"/>
      <c r="S56" s="159"/>
    </row>
    <row r="57" spans="2:19" ht="12.75" x14ac:dyDescent="0.2">
      <c r="B57" s="172" t="s">
        <v>86</v>
      </c>
      <c r="C57" s="199">
        <v>85.3</v>
      </c>
      <c r="D57" s="60">
        <v>55</v>
      </c>
      <c r="E57" s="60">
        <v>65</v>
      </c>
      <c r="G57"/>
      <c r="H57"/>
      <c r="I57" s="151"/>
      <c r="J57" s="152"/>
      <c r="K57" s="164"/>
      <c r="L57" s="164"/>
      <c r="M57" s="205"/>
      <c r="N57" s="159"/>
      <c r="O57" s="159"/>
      <c r="P57" s="159"/>
      <c r="Q57" s="159"/>
      <c r="R57" s="159"/>
      <c r="S57" s="159"/>
    </row>
    <row r="58" spans="2:19" ht="12.75" x14ac:dyDescent="0.2">
      <c r="B58" s="250" t="s">
        <v>201</v>
      </c>
      <c r="C58" s="251">
        <v>78.099999999999994</v>
      </c>
      <c r="D58" s="60">
        <v>55</v>
      </c>
      <c r="E58" s="60">
        <v>65</v>
      </c>
      <c r="G58"/>
      <c r="H58"/>
      <c r="I58" s="151"/>
      <c r="J58" s="152"/>
      <c r="K58" s="163"/>
      <c r="L58" s="163"/>
      <c r="M58" s="205"/>
      <c r="N58" s="159"/>
      <c r="O58" s="159"/>
      <c r="P58" s="159"/>
      <c r="Q58" s="159"/>
      <c r="R58" s="159"/>
      <c r="S58" s="159"/>
    </row>
    <row r="59" spans="2:19" ht="12.75" x14ac:dyDescent="0.2">
      <c r="B59" s="172" t="s">
        <v>75</v>
      </c>
      <c r="C59" s="198">
        <v>70.900000000000006</v>
      </c>
      <c r="D59" s="60">
        <v>55</v>
      </c>
      <c r="E59" s="60">
        <v>65</v>
      </c>
      <c r="G59"/>
      <c r="H59"/>
      <c r="I59" s="151"/>
      <c r="J59" s="152"/>
      <c r="K59" s="163"/>
      <c r="L59" s="163"/>
      <c r="M59" s="205"/>
      <c r="N59" s="159"/>
      <c r="O59" s="159"/>
      <c r="P59" s="159"/>
      <c r="Q59" s="159"/>
      <c r="R59" s="159"/>
      <c r="S59" s="159"/>
    </row>
    <row r="60" spans="2:19" ht="12.75" x14ac:dyDescent="0.2">
      <c r="B60" s="172" t="s">
        <v>77</v>
      </c>
      <c r="C60" s="198">
        <v>70.2</v>
      </c>
      <c r="D60" s="60">
        <v>55</v>
      </c>
      <c r="E60" s="60">
        <v>65</v>
      </c>
      <c r="G60"/>
      <c r="H60"/>
      <c r="I60" s="151"/>
      <c r="J60" s="152"/>
      <c r="K60" s="163"/>
      <c r="L60" s="163"/>
      <c r="M60" s="205"/>
      <c r="N60" s="159"/>
      <c r="O60" s="159"/>
      <c r="P60" s="159"/>
      <c r="Q60" s="159"/>
      <c r="R60" s="159"/>
      <c r="S60" s="159"/>
    </row>
    <row r="61" spans="2:19" ht="12.75" x14ac:dyDescent="0.2">
      <c r="B61" s="172" t="s">
        <v>69</v>
      </c>
      <c r="C61" s="198">
        <v>70.2</v>
      </c>
      <c r="D61" s="60">
        <v>55</v>
      </c>
      <c r="E61" s="60">
        <v>65</v>
      </c>
      <c r="G61"/>
      <c r="H61"/>
      <c r="I61" s="151"/>
      <c r="J61" s="152"/>
      <c r="K61" s="163"/>
      <c r="L61" s="163"/>
      <c r="M61" s="205"/>
      <c r="N61" s="159"/>
      <c r="O61" s="159"/>
      <c r="P61" s="159"/>
      <c r="Q61" s="159"/>
      <c r="R61" s="159"/>
      <c r="S61" s="159"/>
    </row>
    <row r="62" spans="2:19" ht="12.75" x14ac:dyDescent="0.2">
      <c r="B62" s="250" t="s">
        <v>203</v>
      </c>
      <c r="C62" s="251">
        <v>70.099999999999994</v>
      </c>
      <c r="D62" s="60">
        <v>55</v>
      </c>
      <c r="E62" s="60">
        <v>65</v>
      </c>
      <c r="G62"/>
      <c r="H62"/>
      <c r="I62" s="151"/>
      <c r="J62" s="152"/>
      <c r="K62" s="163"/>
      <c r="L62" s="163"/>
      <c r="M62" s="205"/>
      <c r="N62" s="159"/>
      <c r="O62" s="159"/>
      <c r="P62" s="159"/>
      <c r="Q62" s="159"/>
      <c r="R62" s="159"/>
      <c r="S62" s="159"/>
    </row>
    <row r="63" spans="2:19" ht="12.75" x14ac:dyDescent="0.2">
      <c r="B63" s="172" t="s">
        <v>68</v>
      </c>
      <c r="C63" s="198">
        <v>70.099999999999994</v>
      </c>
      <c r="D63" s="60">
        <v>55</v>
      </c>
      <c r="E63" s="60">
        <v>65</v>
      </c>
      <c r="G63"/>
      <c r="H63"/>
      <c r="I63" s="151"/>
      <c r="J63" s="152"/>
      <c r="K63" s="163"/>
      <c r="L63" s="163"/>
      <c r="M63" s="205"/>
      <c r="N63" s="159"/>
      <c r="O63" s="159"/>
      <c r="P63" s="159"/>
      <c r="Q63" s="159"/>
      <c r="R63" s="159"/>
      <c r="S63" s="159"/>
    </row>
    <row r="64" spans="2:19" ht="12.75" x14ac:dyDescent="0.2">
      <c r="B64" s="172" t="s">
        <v>170</v>
      </c>
      <c r="C64" s="198">
        <v>69.599999999999994</v>
      </c>
      <c r="D64" s="60">
        <v>55</v>
      </c>
      <c r="E64" s="60">
        <v>65</v>
      </c>
      <c r="G64"/>
      <c r="H64"/>
      <c r="I64" s="151"/>
      <c r="J64" s="152"/>
      <c r="K64" s="163"/>
      <c r="L64" s="163"/>
      <c r="M64" s="205"/>
      <c r="N64" s="159"/>
      <c r="O64" s="159"/>
      <c r="P64" s="159"/>
      <c r="Q64" s="159"/>
      <c r="R64" s="159"/>
      <c r="S64" s="159"/>
    </row>
    <row r="65" spans="1:22" ht="12.75" x14ac:dyDescent="0.2">
      <c r="B65" s="172" t="s">
        <v>80</v>
      </c>
      <c r="C65" s="198">
        <v>68.8</v>
      </c>
      <c r="D65" s="60">
        <v>55</v>
      </c>
      <c r="E65" s="60">
        <v>65</v>
      </c>
      <c r="G65"/>
      <c r="H65"/>
      <c r="I65" s="151"/>
      <c r="J65" s="152"/>
      <c r="K65" s="163"/>
      <c r="L65" s="163"/>
      <c r="M65" s="205"/>
      <c r="N65" s="159"/>
      <c r="O65" s="159"/>
      <c r="P65" s="159"/>
      <c r="Q65" s="159"/>
      <c r="R65" s="159"/>
      <c r="S65" s="159"/>
    </row>
    <row r="66" spans="1:22" ht="12.75" x14ac:dyDescent="0.2">
      <c r="B66" s="250" t="s">
        <v>204</v>
      </c>
      <c r="C66" s="251">
        <v>68.599999999999994</v>
      </c>
      <c r="D66" s="60">
        <v>55</v>
      </c>
      <c r="E66" s="60">
        <v>65</v>
      </c>
      <c r="G66"/>
      <c r="H66"/>
      <c r="I66" s="151"/>
      <c r="J66" s="152"/>
      <c r="K66" s="163"/>
      <c r="L66" s="163"/>
      <c r="M66" s="205"/>
      <c r="N66" s="159"/>
      <c r="O66" s="159"/>
      <c r="P66" s="159"/>
      <c r="Q66" s="159"/>
      <c r="R66" s="159"/>
      <c r="S66" s="159"/>
    </row>
    <row r="67" spans="1:22" ht="12.75" x14ac:dyDescent="0.2">
      <c r="B67" s="246" t="s">
        <v>112</v>
      </c>
      <c r="C67" s="198">
        <v>68.5</v>
      </c>
      <c r="D67" s="60">
        <v>55</v>
      </c>
      <c r="E67" s="60">
        <v>65</v>
      </c>
      <c r="G67"/>
      <c r="H67"/>
      <c r="I67" s="151"/>
      <c r="J67" s="152"/>
      <c r="K67" s="163"/>
      <c r="L67" s="163"/>
      <c r="M67" s="205"/>
      <c r="N67" s="159"/>
      <c r="O67" s="159"/>
      <c r="P67" s="159"/>
      <c r="Q67" s="159"/>
      <c r="R67" s="159"/>
      <c r="S67" s="159"/>
    </row>
    <row r="68" spans="1:22" ht="12.75" x14ac:dyDescent="0.2">
      <c r="A68" s="92"/>
      <c r="B68" s="172" t="s">
        <v>78</v>
      </c>
      <c r="C68" s="198">
        <v>68.3</v>
      </c>
      <c r="D68" s="60">
        <v>55</v>
      </c>
      <c r="E68" s="60">
        <v>65</v>
      </c>
      <c r="G68"/>
      <c r="H68"/>
      <c r="I68" s="151"/>
      <c r="J68" s="152"/>
      <c r="K68" s="163"/>
      <c r="L68" s="163"/>
      <c r="M68" s="205"/>
      <c r="N68" s="159"/>
      <c r="O68" s="159"/>
      <c r="P68" s="159"/>
      <c r="Q68" s="159"/>
      <c r="R68" s="159"/>
      <c r="S68" s="159"/>
    </row>
    <row r="69" spans="1:22" ht="12.75" x14ac:dyDescent="0.2">
      <c r="B69" s="172" t="s">
        <v>84</v>
      </c>
      <c r="C69" s="198">
        <v>67.7</v>
      </c>
      <c r="D69" s="60">
        <v>55</v>
      </c>
      <c r="E69" s="60">
        <v>65</v>
      </c>
      <c r="G69"/>
      <c r="H69"/>
      <c r="I69" s="151"/>
      <c r="J69" s="152"/>
      <c r="K69" s="202"/>
      <c r="L69" s="202"/>
      <c r="M69" s="205"/>
      <c r="N69" s="159"/>
      <c r="O69" s="159"/>
      <c r="P69" s="159"/>
      <c r="Q69" s="159"/>
      <c r="R69" s="159"/>
      <c r="S69" s="159"/>
      <c r="T69" s="159"/>
      <c r="U69" s="159"/>
      <c r="V69" s="159"/>
    </row>
    <row r="70" spans="1:22" ht="12.75" x14ac:dyDescent="0.2">
      <c r="B70" s="172" t="s">
        <v>70</v>
      </c>
      <c r="C70" s="198">
        <v>66.599999999999994</v>
      </c>
      <c r="D70" s="60">
        <v>55</v>
      </c>
      <c r="E70" s="60">
        <v>65</v>
      </c>
      <c r="G70"/>
      <c r="H70"/>
      <c r="I70" s="151"/>
      <c r="J70" s="152"/>
      <c r="K70" s="163"/>
      <c r="L70" s="202"/>
      <c r="M70" s="205"/>
      <c r="N70" s="159"/>
      <c r="O70" s="159"/>
      <c r="P70" s="159"/>
      <c r="Q70" s="159"/>
      <c r="R70" s="159"/>
      <c r="S70" s="159"/>
      <c r="T70" s="159"/>
      <c r="U70" s="159"/>
      <c r="V70" s="159"/>
    </row>
    <row r="71" spans="1:22" ht="12.75" x14ac:dyDescent="0.2">
      <c r="B71" s="172" t="s">
        <v>79</v>
      </c>
      <c r="C71" s="198">
        <v>65.7</v>
      </c>
      <c r="D71" s="60">
        <v>55</v>
      </c>
      <c r="E71" s="60">
        <v>65</v>
      </c>
      <c r="G71"/>
      <c r="H71"/>
      <c r="I71" s="151"/>
      <c r="J71" s="152"/>
      <c r="K71" s="163"/>
      <c r="L71" s="163"/>
      <c r="M71" s="205"/>
      <c r="N71" s="159"/>
      <c r="O71" s="159"/>
      <c r="P71" s="159"/>
      <c r="Q71" s="159"/>
      <c r="R71" s="159"/>
      <c r="S71" s="159"/>
      <c r="T71" s="159"/>
      <c r="U71" s="159"/>
      <c r="V71" s="159"/>
    </row>
    <row r="72" spans="1:22" ht="12.75" x14ac:dyDescent="0.2">
      <c r="B72" s="172" t="s">
        <v>72</v>
      </c>
      <c r="C72" s="198">
        <v>65.5</v>
      </c>
      <c r="D72" s="60">
        <v>55</v>
      </c>
      <c r="E72" s="60">
        <v>65</v>
      </c>
      <c r="G72"/>
      <c r="H72"/>
      <c r="I72" s="151"/>
      <c r="J72" s="152"/>
      <c r="K72" s="163"/>
      <c r="L72" s="163"/>
      <c r="M72" s="205"/>
      <c r="N72" s="204"/>
      <c r="O72" s="159"/>
      <c r="P72" s="159"/>
      <c r="Q72" s="159"/>
      <c r="R72" s="159"/>
      <c r="S72" s="159"/>
      <c r="T72" s="159"/>
      <c r="U72" s="159"/>
      <c r="V72" s="159"/>
    </row>
    <row r="73" spans="1:22" ht="12.75" x14ac:dyDescent="0.2">
      <c r="B73" s="172" t="s">
        <v>82</v>
      </c>
      <c r="C73" s="198">
        <v>63.9</v>
      </c>
      <c r="D73" s="60">
        <v>55</v>
      </c>
      <c r="E73" s="60">
        <v>65</v>
      </c>
      <c r="G73"/>
      <c r="H73"/>
      <c r="I73" s="151"/>
      <c r="J73" s="152"/>
      <c r="K73" s="163"/>
      <c r="L73" s="163"/>
      <c r="M73" s="205"/>
      <c r="N73" s="204"/>
      <c r="O73" s="159"/>
      <c r="P73" s="159"/>
      <c r="Q73" s="159"/>
      <c r="R73" s="159"/>
      <c r="S73" s="159"/>
      <c r="T73" s="159"/>
      <c r="U73" s="159"/>
      <c r="V73" s="159"/>
    </row>
    <row r="74" spans="1:22" ht="12.75" x14ac:dyDescent="0.2">
      <c r="A74" s="92"/>
      <c r="B74" s="172" t="s">
        <v>76</v>
      </c>
      <c r="C74" s="198">
        <v>60.7</v>
      </c>
      <c r="D74" s="60">
        <v>55</v>
      </c>
      <c r="E74" s="60">
        <v>65</v>
      </c>
      <c r="G74"/>
      <c r="H74"/>
      <c r="I74" s="151"/>
      <c r="J74" s="152"/>
      <c r="K74" s="163"/>
      <c r="L74" s="163"/>
      <c r="M74" s="205"/>
      <c r="N74" s="204"/>
      <c r="O74" s="159"/>
      <c r="P74" s="159"/>
      <c r="Q74" s="159"/>
      <c r="R74" s="159"/>
      <c r="S74" s="159"/>
      <c r="T74" s="159"/>
      <c r="U74" s="159"/>
      <c r="V74" s="159"/>
    </row>
    <row r="75" spans="1:22" ht="12.75" x14ac:dyDescent="0.2">
      <c r="B75" s="172" t="s">
        <v>35</v>
      </c>
      <c r="C75" s="198">
        <v>60.4</v>
      </c>
      <c r="D75" s="60">
        <v>55</v>
      </c>
      <c r="E75" s="60">
        <v>65</v>
      </c>
      <c r="G75"/>
      <c r="H75"/>
      <c r="I75" s="151"/>
      <c r="J75" s="152"/>
      <c r="K75" s="202"/>
      <c r="L75" s="202"/>
      <c r="M75" s="205"/>
      <c r="N75" s="204"/>
      <c r="O75" s="159"/>
      <c r="P75" s="159"/>
      <c r="Q75" s="159"/>
      <c r="R75" s="159"/>
      <c r="S75" s="159"/>
      <c r="T75" s="159"/>
      <c r="U75" s="159"/>
      <c r="V75" s="159"/>
    </row>
    <row r="76" spans="1:22" ht="12.75" x14ac:dyDescent="0.2">
      <c r="B76" s="172" t="s">
        <v>83</v>
      </c>
      <c r="C76" s="198">
        <v>60.4</v>
      </c>
      <c r="D76" s="60">
        <v>55</v>
      </c>
      <c r="E76" s="60">
        <v>65</v>
      </c>
      <c r="G76"/>
      <c r="H76"/>
      <c r="I76" s="151"/>
      <c r="J76" s="152"/>
      <c r="K76" s="163"/>
      <c r="L76" s="163"/>
      <c r="M76" s="152"/>
      <c r="N76" s="204"/>
      <c r="O76" s="159"/>
      <c r="P76" s="159"/>
      <c r="Q76" s="159"/>
      <c r="R76" s="159"/>
      <c r="S76" s="159"/>
      <c r="T76" s="159"/>
      <c r="U76" s="159"/>
      <c r="V76" s="159"/>
    </row>
    <row r="77" spans="1:22" ht="12.75" x14ac:dyDescent="0.2">
      <c r="A77" s="92"/>
      <c r="B77" s="172" t="s">
        <v>33</v>
      </c>
      <c r="C77" s="198">
        <v>58.7</v>
      </c>
      <c r="D77" s="60">
        <v>55</v>
      </c>
      <c r="E77" s="60">
        <v>65</v>
      </c>
      <c r="G77"/>
      <c r="H77"/>
      <c r="I77" s="151"/>
      <c r="J77" s="152"/>
      <c r="K77" s="163"/>
      <c r="L77" s="163"/>
      <c r="M77" s="205"/>
      <c r="N77" s="204"/>
      <c r="O77" s="159"/>
      <c r="P77" s="159"/>
      <c r="Q77" s="159"/>
      <c r="R77" s="159"/>
      <c r="S77" s="159"/>
      <c r="T77" s="159"/>
      <c r="U77" s="159"/>
      <c r="V77" s="159"/>
    </row>
    <row r="78" spans="1:22" ht="12.75" x14ac:dyDescent="0.2">
      <c r="B78" s="172" t="s">
        <v>118</v>
      </c>
      <c r="C78" s="198">
        <v>58.4</v>
      </c>
      <c r="D78" s="60">
        <v>55</v>
      </c>
      <c r="E78" s="60">
        <v>65</v>
      </c>
      <c r="G78"/>
      <c r="H78"/>
      <c r="I78" s="151"/>
      <c r="J78" s="152"/>
      <c r="K78" s="163"/>
      <c r="L78" s="163"/>
      <c r="M78" s="205"/>
      <c r="N78" s="204"/>
      <c r="O78" s="159"/>
      <c r="P78" s="159"/>
      <c r="Q78" s="159"/>
      <c r="R78" s="159"/>
      <c r="S78" s="159"/>
      <c r="T78" s="159"/>
      <c r="U78" s="159"/>
      <c r="V78" s="159"/>
    </row>
    <row r="79" spans="1:22" ht="12.75" x14ac:dyDescent="0.2">
      <c r="B79" s="172" t="s">
        <v>36</v>
      </c>
      <c r="C79" s="198">
        <v>57.9</v>
      </c>
      <c r="D79" s="60">
        <v>55</v>
      </c>
      <c r="E79" s="60">
        <v>65</v>
      </c>
      <c r="G79"/>
      <c r="H79"/>
      <c r="I79" s="151"/>
      <c r="J79" s="152"/>
      <c r="K79" s="163"/>
      <c r="L79" s="163"/>
      <c r="M79" s="205"/>
      <c r="N79" s="204"/>
      <c r="O79" s="159"/>
      <c r="P79" s="159"/>
      <c r="Q79" s="159"/>
      <c r="R79" s="159"/>
      <c r="S79" s="159"/>
      <c r="T79" s="159"/>
      <c r="U79" s="159"/>
      <c r="V79" s="159"/>
    </row>
    <row r="80" spans="1:22" ht="12.75" x14ac:dyDescent="0.2">
      <c r="B80" s="172" t="s">
        <v>43</v>
      </c>
      <c r="C80" s="198">
        <v>57.6</v>
      </c>
      <c r="D80" s="60">
        <v>55</v>
      </c>
      <c r="E80" s="60">
        <v>65</v>
      </c>
      <c r="G80"/>
      <c r="H80"/>
      <c r="I80" s="151"/>
      <c r="J80" s="152"/>
      <c r="K80" s="163"/>
      <c r="L80" s="202"/>
      <c r="M80" s="205"/>
      <c r="N80" s="204"/>
      <c r="O80" s="159"/>
      <c r="P80" s="159"/>
      <c r="Q80" s="159"/>
      <c r="R80" s="159"/>
      <c r="S80" s="159"/>
      <c r="T80" s="159"/>
      <c r="U80" s="159"/>
      <c r="V80" s="159"/>
    </row>
    <row r="81" spans="1:22" ht="12.75" x14ac:dyDescent="0.2">
      <c r="B81" s="172" t="s">
        <v>32</v>
      </c>
      <c r="C81" s="198">
        <v>55.8</v>
      </c>
      <c r="D81" s="60">
        <v>55</v>
      </c>
      <c r="E81" s="60">
        <v>65</v>
      </c>
      <c r="G81"/>
      <c r="H81"/>
      <c r="I81" s="151"/>
      <c r="J81" s="152"/>
      <c r="K81" s="163"/>
      <c r="L81" s="163"/>
      <c r="M81" s="205"/>
      <c r="N81" s="204"/>
      <c r="O81" s="159"/>
      <c r="P81" s="159"/>
      <c r="Q81" s="159"/>
      <c r="R81" s="159"/>
      <c r="S81" s="159"/>
      <c r="T81" s="159"/>
      <c r="U81" s="159"/>
      <c r="V81" s="159"/>
    </row>
    <row r="82" spans="1:22" ht="12.75" x14ac:dyDescent="0.2">
      <c r="B82" s="172" t="s">
        <v>74</v>
      </c>
      <c r="C82" s="198">
        <v>46.1</v>
      </c>
      <c r="D82" s="60">
        <v>55</v>
      </c>
      <c r="E82" s="60">
        <v>65</v>
      </c>
      <c r="G82"/>
      <c r="H82"/>
      <c r="I82" s="151"/>
      <c r="J82" s="152"/>
      <c r="K82" s="163"/>
      <c r="L82" s="163"/>
      <c r="M82" s="205"/>
      <c r="N82" s="204"/>
      <c r="O82" s="159"/>
      <c r="P82" s="159"/>
      <c r="Q82" s="159"/>
      <c r="R82" s="159"/>
      <c r="S82" s="159"/>
      <c r="T82" s="159"/>
      <c r="U82" s="159"/>
      <c r="V82" s="159"/>
    </row>
    <row r="83" spans="1:22" ht="12.75" x14ac:dyDescent="0.2">
      <c r="B83" s="250" t="s">
        <v>202</v>
      </c>
      <c r="C83" s="251">
        <v>35.6</v>
      </c>
      <c r="D83" s="60">
        <v>55</v>
      </c>
      <c r="E83" s="60">
        <v>65</v>
      </c>
      <c r="G83"/>
      <c r="H83"/>
      <c r="I83" s="151"/>
      <c r="J83" s="152"/>
      <c r="K83" s="163"/>
      <c r="L83" s="163"/>
      <c r="M83" s="205"/>
      <c r="N83" s="126"/>
      <c r="O83" s="159"/>
      <c r="P83" s="159"/>
      <c r="Q83" s="159"/>
      <c r="R83" s="159"/>
      <c r="S83" s="159"/>
      <c r="T83" s="159"/>
      <c r="U83" s="159"/>
      <c r="V83" s="159"/>
    </row>
    <row r="84" spans="1:22" ht="12.75" x14ac:dyDescent="0.2">
      <c r="A84" s="92"/>
      <c r="B84" s="250"/>
      <c r="C84" s="251"/>
      <c r="D84" s="60">
        <v>55</v>
      </c>
      <c r="E84" s="60">
        <v>65</v>
      </c>
      <c r="G84"/>
      <c r="H84"/>
      <c r="I84" s="151"/>
      <c r="J84" s="152"/>
      <c r="K84" s="163"/>
      <c r="L84" s="163"/>
      <c r="M84" s="205"/>
      <c r="N84" s="136"/>
      <c r="O84" s="159"/>
      <c r="P84" s="159"/>
      <c r="Q84" s="159"/>
      <c r="R84" s="159"/>
      <c r="S84" s="159"/>
      <c r="T84" s="159"/>
      <c r="U84" s="159"/>
      <c r="V84" s="159"/>
    </row>
    <row r="85" spans="1:22" ht="12.75" x14ac:dyDescent="0.2">
      <c r="B85" s="172" t="s">
        <v>67</v>
      </c>
      <c r="C85" s="198">
        <v>62.1</v>
      </c>
      <c r="D85" s="60">
        <v>55</v>
      </c>
      <c r="E85" s="60">
        <v>65</v>
      </c>
      <c r="G85"/>
      <c r="H85"/>
      <c r="I85" s="151"/>
      <c r="J85" s="152"/>
      <c r="K85" s="202"/>
      <c r="L85" s="163"/>
      <c r="M85" s="205"/>
      <c r="N85" s="136"/>
      <c r="O85" s="159"/>
      <c r="P85" s="159"/>
      <c r="Q85" s="159"/>
      <c r="R85" s="159"/>
      <c r="S85" s="159"/>
      <c r="T85" s="159"/>
      <c r="U85" s="159"/>
      <c r="V85" s="159"/>
    </row>
    <row r="86" spans="1:22" ht="12.75" x14ac:dyDescent="0.2">
      <c r="B86" s="158"/>
      <c r="C86" s="196"/>
      <c r="D86" s="60">
        <v>55</v>
      </c>
      <c r="E86" s="60">
        <v>65</v>
      </c>
      <c r="G86"/>
      <c r="H86"/>
      <c r="I86" s="151"/>
      <c r="J86" s="202"/>
      <c r="K86" s="163"/>
      <c r="L86" s="163"/>
      <c r="M86" s="205"/>
      <c r="N86" s="136"/>
      <c r="O86" s="159"/>
      <c r="P86" s="159"/>
      <c r="Q86" s="159"/>
      <c r="R86" s="159"/>
      <c r="S86" s="159"/>
      <c r="T86" s="159"/>
      <c r="U86" s="159"/>
      <c r="V86" s="159"/>
    </row>
    <row r="87" spans="1:22" ht="12.75" x14ac:dyDescent="0.2">
      <c r="B87" s="172" t="s">
        <v>42</v>
      </c>
      <c r="C87" s="198">
        <v>68</v>
      </c>
      <c r="D87" s="60">
        <v>55</v>
      </c>
      <c r="E87" s="60">
        <v>65</v>
      </c>
      <c r="G87"/>
      <c r="H87"/>
      <c r="I87" s="151"/>
      <c r="J87" s="202"/>
      <c r="K87" s="163"/>
      <c r="L87" s="163"/>
      <c r="M87" s="205"/>
      <c r="N87" s="126"/>
      <c r="O87" s="159"/>
      <c r="P87" s="159"/>
      <c r="Q87" s="159"/>
      <c r="R87" s="159"/>
      <c r="S87" s="159"/>
      <c r="T87" s="159"/>
      <c r="U87" s="159"/>
      <c r="V87" s="159"/>
    </row>
    <row r="88" spans="1:22" ht="12.75" x14ac:dyDescent="0.2">
      <c r="B88" s="172" t="s">
        <v>66</v>
      </c>
      <c r="C88" s="198">
        <v>52.9</v>
      </c>
      <c r="D88" s="60">
        <v>55</v>
      </c>
      <c r="E88" s="60">
        <v>65</v>
      </c>
      <c r="G88"/>
      <c r="H88"/>
      <c r="I88" s="151"/>
      <c r="J88" s="202"/>
      <c r="K88" s="163"/>
      <c r="L88" s="163"/>
      <c r="M88" s="205"/>
      <c r="N88" s="136"/>
      <c r="O88" s="159"/>
      <c r="P88" s="159"/>
      <c r="Q88" s="159"/>
      <c r="R88" s="159"/>
      <c r="S88" s="159"/>
      <c r="T88" s="159"/>
      <c r="U88" s="159"/>
      <c r="V88" s="159"/>
    </row>
    <row r="89" spans="1:22" ht="12.75" x14ac:dyDescent="0.2">
      <c r="B89" s="250" t="s">
        <v>205</v>
      </c>
      <c r="C89" s="251">
        <v>46.8</v>
      </c>
      <c r="D89" s="60">
        <v>55</v>
      </c>
      <c r="E89" s="60">
        <v>65</v>
      </c>
      <c r="G89"/>
      <c r="H89"/>
      <c r="I89" s="151"/>
      <c r="J89" s="159"/>
      <c r="K89" s="126"/>
      <c r="L89" s="126"/>
      <c r="M89" s="136"/>
      <c r="N89" s="136"/>
      <c r="O89" s="159"/>
      <c r="P89" s="159"/>
      <c r="Q89" s="159"/>
      <c r="R89" s="159"/>
      <c r="S89" s="159"/>
      <c r="T89" s="159"/>
      <c r="U89" s="159"/>
      <c r="V89" s="159"/>
    </row>
    <row r="90" spans="1:22" ht="14.25" x14ac:dyDescent="0.2">
      <c r="G90"/>
      <c r="H90"/>
      <c r="I90" s="151"/>
      <c r="J90" s="202"/>
      <c r="K90" s="180"/>
      <c r="L90" s="180"/>
      <c r="M90" s="136"/>
      <c r="N90" s="134"/>
      <c r="O90" s="159"/>
      <c r="P90" s="159"/>
      <c r="Q90" s="159"/>
      <c r="R90" s="159"/>
      <c r="S90" s="159"/>
      <c r="T90" s="159"/>
      <c r="U90" s="159"/>
      <c r="V90" s="159"/>
    </row>
    <row r="91" spans="1:22" ht="14.25" x14ac:dyDescent="0.2">
      <c r="G91"/>
      <c r="H91"/>
      <c r="I91" s="151"/>
      <c r="J91" s="202"/>
      <c r="K91" s="202"/>
      <c r="L91" s="180"/>
      <c r="M91" s="134"/>
      <c r="N91" s="134"/>
      <c r="O91" s="159"/>
      <c r="P91" s="159"/>
      <c r="Q91" s="159"/>
      <c r="R91" s="159"/>
      <c r="S91" s="159"/>
      <c r="T91" s="159"/>
      <c r="U91" s="159"/>
      <c r="V91" s="159"/>
    </row>
    <row r="92" spans="1:22" ht="12.75" x14ac:dyDescent="0.2">
      <c r="G92"/>
      <c r="H92"/>
      <c r="I92" s="151"/>
      <c r="L92" s="126"/>
      <c r="M92" s="136"/>
      <c r="N92" s="126"/>
      <c r="O92" s="159"/>
      <c r="P92" s="159"/>
      <c r="Q92" s="159"/>
      <c r="R92" s="159"/>
      <c r="S92" s="159"/>
      <c r="T92" s="159"/>
      <c r="U92" s="159"/>
      <c r="V92" s="159"/>
    </row>
    <row r="93" spans="1:22" ht="12.75" x14ac:dyDescent="0.2">
      <c r="B93" s="151"/>
      <c r="C93" s="151"/>
      <c r="D93" s="151"/>
      <c r="E93" s="151"/>
      <c r="F93" s="151"/>
      <c r="G93"/>
      <c r="H93"/>
      <c r="I93" s="151"/>
      <c r="L93" s="126"/>
      <c r="M93" s="136"/>
      <c r="N93" s="134"/>
      <c r="O93" s="159"/>
      <c r="P93" s="159"/>
      <c r="Q93" s="159"/>
      <c r="R93" s="159"/>
      <c r="S93" s="159"/>
      <c r="T93" s="159"/>
      <c r="U93" s="159"/>
      <c r="V93" s="159"/>
    </row>
    <row r="94" spans="1:22" ht="12.75" x14ac:dyDescent="0.2">
      <c r="B94" s="152"/>
      <c r="C94" s="157"/>
      <c r="D94" s="151"/>
      <c r="E94" s="151"/>
      <c r="F94" s="151"/>
      <c r="G94"/>
      <c r="H94"/>
      <c r="I94" s="151"/>
      <c r="L94" s="126"/>
      <c r="M94" s="136"/>
      <c r="N94" s="136"/>
      <c r="O94" s="159"/>
      <c r="P94" s="159"/>
      <c r="Q94" s="159"/>
      <c r="R94" s="159"/>
      <c r="S94" s="159"/>
      <c r="T94" s="159"/>
      <c r="U94" s="159"/>
      <c r="V94" s="159"/>
    </row>
    <row r="95" spans="1:22" ht="12.75" x14ac:dyDescent="0.2">
      <c r="B95" s="152"/>
      <c r="C95" s="157"/>
      <c r="D95" s="151"/>
      <c r="E95" s="151"/>
      <c r="F95" s="151"/>
      <c r="G95"/>
      <c r="H95"/>
      <c r="I95" s="151"/>
      <c r="L95" s="126"/>
      <c r="M95" s="136"/>
      <c r="N95" s="134"/>
      <c r="O95" s="159"/>
      <c r="P95" s="159"/>
      <c r="Q95" s="159"/>
      <c r="R95" s="159"/>
      <c r="S95" s="159"/>
      <c r="T95" s="159"/>
      <c r="U95" s="159"/>
      <c r="V95" s="159"/>
    </row>
    <row r="96" spans="1:22" ht="12.75" x14ac:dyDescent="0.2">
      <c r="B96" s="152"/>
      <c r="C96" s="152"/>
      <c r="D96" s="151"/>
      <c r="E96" s="151"/>
      <c r="F96" s="151"/>
      <c r="G96"/>
      <c r="H96"/>
      <c r="I96" s="151"/>
      <c r="L96" s="126"/>
      <c r="M96" s="136"/>
      <c r="N96" s="136"/>
      <c r="O96" s="159"/>
      <c r="P96" s="159"/>
      <c r="Q96" s="159"/>
      <c r="R96" s="159"/>
      <c r="S96" s="159"/>
      <c r="T96" s="159"/>
      <c r="U96" s="159"/>
      <c r="V96" s="159"/>
    </row>
    <row r="97" spans="2:22" ht="12.75" x14ac:dyDescent="0.2">
      <c r="B97" s="151"/>
      <c r="C97" s="151"/>
      <c r="D97" s="151"/>
      <c r="E97" s="151"/>
      <c r="F97" s="151"/>
      <c r="G97"/>
      <c r="H97"/>
      <c r="I97" s="151"/>
      <c r="L97" s="126"/>
      <c r="M97" s="136"/>
      <c r="N97" s="136"/>
      <c r="O97" s="159"/>
      <c r="P97" s="159"/>
      <c r="Q97" s="159"/>
      <c r="R97" s="159"/>
      <c r="S97" s="159"/>
      <c r="T97" s="159"/>
      <c r="U97" s="159"/>
      <c r="V97" s="159"/>
    </row>
    <row r="98" spans="2:22" ht="12.75" x14ac:dyDescent="0.2">
      <c r="B98" s="152"/>
      <c r="C98" s="156"/>
      <c r="D98" s="151"/>
      <c r="E98" s="151"/>
      <c r="F98" s="151"/>
      <c r="G98"/>
      <c r="H98"/>
      <c r="I98" s="151"/>
      <c r="L98" s="126"/>
      <c r="M98" s="136"/>
      <c r="N98" s="134"/>
      <c r="O98" s="159"/>
      <c r="P98" s="159"/>
      <c r="Q98" s="159"/>
      <c r="R98" s="159"/>
      <c r="S98" s="159"/>
      <c r="T98" s="159"/>
      <c r="U98" s="159"/>
      <c r="V98" s="159"/>
    </row>
    <row r="99" spans="2:22" ht="12.75" x14ac:dyDescent="0.2">
      <c r="B99" s="152"/>
      <c r="C99" s="152"/>
      <c r="D99" s="151"/>
      <c r="E99" s="151"/>
      <c r="F99" s="151"/>
      <c r="G99"/>
      <c r="H99"/>
      <c r="I99" s="151"/>
      <c r="L99" s="126"/>
      <c r="M99" s="136"/>
      <c r="N99" s="136"/>
      <c r="O99" s="159"/>
      <c r="P99" s="159"/>
      <c r="Q99" s="159"/>
      <c r="R99" s="159"/>
      <c r="S99" s="159"/>
      <c r="T99" s="159"/>
      <c r="U99" s="159"/>
      <c r="V99" s="159"/>
    </row>
    <row r="100" spans="2:22" ht="12.75" x14ac:dyDescent="0.2">
      <c r="B100" s="152"/>
      <c r="C100" s="152"/>
      <c r="D100" s="151"/>
      <c r="E100" s="151"/>
      <c r="F100" s="151"/>
      <c r="G100"/>
      <c r="H100"/>
      <c r="I100" s="151"/>
      <c r="L100" s="126"/>
      <c r="M100" s="136"/>
      <c r="N100" s="136"/>
      <c r="O100" s="159"/>
      <c r="P100" s="159"/>
      <c r="Q100" s="159"/>
      <c r="R100" s="159"/>
      <c r="S100" s="159"/>
      <c r="T100" s="159"/>
      <c r="U100" s="159"/>
      <c r="V100" s="159"/>
    </row>
    <row r="101" spans="2:22" ht="12.75" x14ac:dyDescent="0.2">
      <c r="H101"/>
    </row>
    <row r="102" spans="2:22" ht="12.75" x14ac:dyDescent="0.2">
      <c r="H102"/>
    </row>
    <row r="103" spans="2:22" ht="12.75" x14ac:dyDescent="0.2">
      <c r="H103"/>
    </row>
  </sheetData>
  <sortState ref="H57:I83">
    <sortCondition descending="1" ref="I57"/>
  </sortState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C90"/>
  <sheetViews>
    <sheetView showGridLines="0" zoomScaleNormal="100" workbookViewId="0">
      <selection activeCell="K72" sqref="K72"/>
    </sheetView>
  </sheetViews>
  <sheetFormatPr defaultColWidth="9.140625" defaultRowHeight="12" x14ac:dyDescent="0.2"/>
  <cols>
    <col min="1" max="5" width="9.140625" style="93"/>
    <col min="6" max="6" width="14" style="93" customWidth="1"/>
    <col min="7" max="7" width="18.28515625" style="93" customWidth="1"/>
    <col min="8" max="8" width="10" style="93" customWidth="1"/>
    <col min="9" max="16384" width="9.140625" style="93"/>
  </cols>
  <sheetData>
    <row r="1" spans="1:29" x14ac:dyDescent="0.2">
      <c r="B1" s="92"/>
    </row>
    <row r="2" spans="1:29" ht="15.75" x14ac:dyDescent="0.25">
      <c r="B2" s="260" t="s">
        <v>229</v>
      </c>
    </row>
    <row r="3" spans="1:29" ht="12.75" x14ac:dyDescent="0.2">
      <c r="B3" s="261" t="s">
        <v>37</v>
      </c>
    </row>
    <row r="4" spans="1:29" x14ac:dyDescent="0.2">
      <c r="B4" s="117"/>
    </row>
    <row r="9" spans="1:29" x14ac:dyDescent="0.2"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x14ac:dyDescent="0.2">
      <c r="A10" s="14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95"/>
      <c r="AC10" s="95"/>
    </row>
    <row r="23" spans="2:5" ht="40.35" customHeight="1" x14ac:dyDescent="0.2"/>
    <row r="24" spans="2:5" ht="40.35" customHeight="1" x14ac:dyDescent="0.2"/>
    <row r="25" spans="2:5" ht="39.75" customHeight="1" x14ac:dyDescent="0.2"/>
    <row r="26" spans="2:5" s="95" customFormat="1" x14ac:dyDescent="0.2"/>
    <row r="27" spans="2:5" ht="75" customHeight="1" x14ac:dyDescent="0.2"/>
    <row r="28" spans="2:5" x14ac:dyDescent="0.2">
      <c r="B28" s="181" t="s">
        <v>207</v>
      </c>
    </row>
    <row r="29" spans="2:5" x14ac:dyDescent="0.2">
      <c r="B29" s="257" t="s">
        <v>200</v>
      </c>
    </row>
    <row r="30" spans="2:5" x14ac:dyDescent="0.2">
      <c r="B30" s="93" t="s">
        <v>223</v>
      </c>
    </row>
    <row r="31" spans="2:5" ht="14.45" customHeight="1" x14ac:dyDescent="0.2">
      <c r="B31" s="95"/>
      <c r="C31" s="95"/>
      <c r="D31" s="95"/>
      <c r="E31" s="95"/>
    </row>
    <row r="34" spans="2:18" x14ac:dyDescent="0.2">
      <c r="B34" s="96" t="s">
        <v>128</v>
      </c>
    </row>
    <row r="35" spans="2:18" x14ac:dyDescent="0.2">
      <c r="B35" s="93" t="s">
        <v>240</v>
      </c>
    </row>
    <row r="38" spans="2:18" ht="14.25" x14ac:dyDescent="0.2">
      <c r="B38" s="252" t="s">
        <v>64</v>
      </c>
      <c r="C38" s="253">
        <v>44166.704166666663</v>
      </c>
      <c r="G38" s="97"/>
      <c r="J38" s="206"/>
      <c r="K38" s="180"/>
      <c r="L38" s="180"/>
      <c r="M38" s="159"/>
      <c r="N38" s="159"/>
      <c r="O38" s="159"/>
      <c r="P38" s="159"/>
      <c r="Q38" s="159"/>
      <c r="R38" s="159"/>
    </row>
    <row r="39" spans="2:18" ht="12.75" x14ac:dyDescent="0.2">
      <c r="B39" s="252" t="s">
        <v>63</v>
      </c>
      <c r="C39" s="253">
        <v>44175.674115787042</v>
      </c>
      <c r="J39" s="159"/>
      <c r="K39" s="165"/>
      <c r="L39" s="165"/>
      <c r="M39" s="159"/>
      <c r="N39" s="159"/>
      <c r="O39" s="159"/>
      <c r="P39" s="159"/>
      <c r="Q39" s="159"/>
      <c r="R39" s="159"/>
    </row>
    <row r="40" spans="2:18" ht="14.25" x14ac:dyDescent="0.2">
      <c r="B40" s="252" t="s">
        <v>93</v>
      </c>
      <c r="C40" s="252" t="s">
        <v>50</v>
      </c>
      <c r="G40" s="97"/>
      <c r="H40" s="98"/>
      <c r="J40" s="206"/>
      <c r="K40" s="207"/>
      <c r="L40" s="180"/>
      <c r="M40" s="159"/>
      <c r="N40" s="159"/>
      <c r="O40" s="159"/>
      <c r="P40" s="159"/>
      <c r="Q40" s="159"/>
      <c r="R40" s="159"/>
    </row>
    <row r="41" spans="2:18" ht="14.25" x14ac:dyDescent="0.2">
      <c r="B41" s="152"/>
      <c r="C41" s="207"/>
      <c r="E41" s="97"/>
      <c r="G41" s="97"/>
      <c r="H41" s="98"/>
      <c r="J41" s="206"/>
      <c r="K41" s="207"/>
      <c r="L41" s="180"/>
      <c r="M41" s="159"/>
      <c r="N41" s="159"/>
      <c r="O41" s="159"/>
      <c r="P41" s="159"/>
      <c r="Q41" s="159"/>
      <c r="R41" s="159"/>
    </row>
    <row r="42" spans="2:18" ht="14.25" x14ac:dyDescent="0.2">
      <c r="B42" s="252" t="s">
        <v>47</v>
      </c>
      <c r="C42" s="252" t="s">
        <v>131</v>
      </c>
      <c r="G42" s="97"/>
      <c r="H42" s="97"/>
      <c r="J42" s="206"/>
      <c r="K42" s="206"/>
      <c r="L42" s="180"/>
      <c r="M42" s="159"/>
      <c r="N42" s="159"/>
      <c r="O42" s="159"/>
      <c r="P42" s="159"/>
      <c r="Q42" s="159"/>
      <c r="R42" s="159"/>
    </row>
    <row r="43" spans="2:18" ht="12.75" x14ac:dyDescent="0.2">
      <c r="B43" s="252" t="s">
        <v>46</v>
      </c>
      <c r="C43" s="252" t="s">
        <v>57</v>
      </c>
      <c r="E43" s="97"/>
      <c r="J43" s="159"/>
      <c r="K43" s="165"/>
      <c r="L43" s="165"/>
      <c r="M43" s="159"/>
      <c r="N43" s="159"/>
      <c r="O43" s="159"/>
      <c r="P43" s="159"/>
      <c r="Q43" s="159"/>
      <c r="R43" s="159"/>
    </row>
    <row r="44" spans="2:18" ht="14.25" x14ac:dyDescent="0.2">
      <c r="B44" s="152"/>
      <c r="C44" s="152"/>
      <c r="D44" s="155"/>
      <c r="E44" s="97"/>
      <c r="G44" s="97"/>
      <c r="H44" s="97"/>
      <c r="J44" s="206"/>
      <c r="K44" s="206"/>
      <c r="L44" s="180"/>
      <c r="M44" s="159"/>
      <c r="N44" s="159"/>
      <c r="O44" s="159"/>
      <c r="P44" s="159"/>
      <c r="Q44" s="159"/>
      <c r="R44" s="159"/>
    </row>
    <row r="45" spans="2:18" ht="14.25" x14ac:dyDescent="0.2">
      <c r="B45" s="152"/>
      <c r="C45" s="152"/>
      <c r="E45" s="97"/>
      <c r="G45" s="97"/>
      <c r="H45" s="97"/>
      <c r="J45" s="206"/>
      <c r="K45" s="206"/>
      <c r="L45" s="180"/>
      <c r="M45" s="159"/>
      <c r="N45" s="159"/>
      <c r="O45" s="159"/>
      <c r="P45" s="159"/>
      <c r="Q45" s="159"/>
      <c r="R45" s="159"/>
    </row>
    <row r="46" spans="2:18" ht="14.25" x14ac:dyDescent="0.2">
      <c r="B46" s="152"/>
      <c r="C46" s="152"/>
      <c r="G46" s="97"/>
      <c r="H46" s="97"/>
      <c r="J46" s="206"/>
      <c r="K46" s="206"/>
      <c r="L46" s="180"/>
      <c r="M46" s="159"/>
      <c r="N46" s="159"/>
      <c r="O46" s="159"/>
      <c r="P46" s="159"/>
      <c r="Q46" s="159"/>
      <c r="R46" s="159"/>
    </row>
    <row r="47" spans="2:18" ht="14.25" x14ac:dyDescent="0.2">
      <c r="B47" s="152"/>
      <c r="C47" s="152"/>
      <c r="F47" s="160" t="s">
        <v>176</v>
      </c>
      <c r="G47" s="97"/>
      <c r="H47" s="97"/>
      <c r="J47" s="206"/>
      <c r="K47" s="206"/>
      <c r="L47" s="180"/>
      <c r="M47" s="159"/>
      <c r="N47" s="159"/>
      <c r="O47" s="159"/>
      <c r="P47" s="159"/>
      <c r="Q47" s="159"/>
      <c r="R47" s="159"/>
    </row>
    <row r="48" spans="2:18" ht="12.75" x14ac:dyDescent="0.2">
      <c r="B48" s="152"/>
      <c r="C48" s="152"/>
      <c r="J48" s="159"/>
      <c r="K48" s="165"/>
      <c r="L48" s="165"/>
      <c r="M48" s="159"/>
      <c r="N48" s="159"/>
      <c r="O48" s="159"/>
      <c r="P48" s="159"/>
      <c r="Q48" s="159"/>
      <c r="R48" s="159"/>
    </row>
    <row r="49" spans="1:18" ht="12.75" x14ac:dyDescent="0.2">
      <c r="B49" s="152"/>
      <c r="C49" s="152"/>
      <c r="F49" s="154" t="s">
        <v>172</v>
      </c>
      <c r="G49" s="154">
        <v>2018</v>
      </c>
      <c r="H49" s="118" t="s">
        <v>174</v>
      </c>
      <c r="J49" s="206"/>
      <c r="K49" s="206"/>
      <c r="L49" s="206"/>
      <c r="M49" s="159"/>
      <c r="N49" s="159"/>
      <c r="O49" s="159"/>
      <c r="P49" s="159"/>
      <c r="Q49" s="159"/>
      <c r="R49" s="159"/>
    </row>
    <row r="50" spans="1:18" ht="12.75" x14ac:dyDescent="0.2">
      <c r="B50" s="152"/>
      <c r="C50" s="152"/>
      <c r="F50" s="154" t="s">
        <v>192</v>
      </c>
      <c r="G50" s="254">
        <v>41.5</v>
      </c>
      <c r="H50" s="60">
        <v>22.5</v>
      </c>
      <c r="J50" s="206"/>
      <c r="K50" s="201"/>
      <c r="L50" s="252"/>
      <c r="M50" s="159"/>
      <c r="N50" s="159"/>
      <c r="O50" s="159"/>
      <c r="P50" s="159"/>
      <c r="Q50" s="159"/>
      <c r="R50" s="159"/>
    </row>
    <row r="51" spans="1:18" ht="12.75" x14ac:dyDescent="0.2">
      <c r="B51" s="152"/>
      <c r="C51" s="152"/>
      <c r="F51" s="154"/>
      <c r="G51" s="153"/>
      <c r="H51" s="60"/>
      <c r="J51" s="206"/>
      <c r="K51" s="201"/>
      <c r="L51" s="252"/>
      <c r="M51" s="159"/>
      <c r="N51" s="159"/>
      <c r="O51" s="159"/>
      <c r="P51" s="159"/>
      <c r="Q51" s="159"/>
      <c r="R51" s="159"/>
    </row>
    <row r="52" spans="1:18" ht="12.75" x14ac:dyDescent="0.2">
      <c r="B52" s="152"/>
      <c r="C52" s="152"/>
      <c r="F52" s="154" t="s">
        <v>76</v>
      </c>
      <c r="G52" s="198">
        <v>69.3</v>
      </c>
      <c r="H52" s="60">
        <v>22.5</v>
      </c>
      <c r="J52" s="206"/>
      <c r="K52" s="201"/>
      <c r="L52" s="252"/>
      <c r="M52" s="159"/>
      <c r="N52" s="159"/>
      <c r="O52" s="159"/>
      <c r="P52" s="159"/>
      <c r="Q52" s="159"/>
      <c r="R52" s="159"/>
    </row>
    <row r="53" spans="1:18" ht="12.75" x14ac:dyDescent="0.2">
      <c r="B53" s="152"/>
      <c r="C53" s="152"/>
      <c r="F53" s="250" t="s">
        <v>203</v>
      </c>
      <c r="G53" s="198">
        <v>60.4</v>
      </c>
      <c r="H53" s="60">
        <v>22.5</v>
      </c>
      <c r="J53" s="206"/>
      <c r="K53" s="201"/>
      <c r="L53" s="252"/>
      <c r="M53" s="159"/>
      <c r="N53" s="159"/>
      <c r="O53" s="159"/>
      <c r="P53" s="159"/>
      <c r="Q53" s="159"/>
      <c r="R53" s="159"/>
    </row>
    <row r="54" spans="1:18" ht="12.75" x14ac:dyDescent="0.2">
      <c r="B54" s="152"/>
      <c r="C54" s="152"/>
      <c r="F54" s="154" t="s">
        <v>35</v>
      </c>
      <c r="G54" s="197">
        <v>59.2</v>
      </c>
      <c r="H54" s="60">
        <v>22.5</v>
      </c>
      <c r="J54" s="206"/>
      <c r="K54" s="201"/>
      <c r="L54" s="252"/>
      <c r="M54" s="159"/>
      <c r="N54" s="159"/>
      <c r="O54" s="159"/>
      <c r="P54" s="159"/>
      <c r="Q54" s="159"/>
      <c r="R54" s="159"/>
    </row>
    <row r="55" spans="1:18" ht="12.75" x14ac:dyDescent="0.2">
      <c r="B55" s="152"/>
      <c r="C55" s="152"/>
      <c r="F55" s="154" t="s">
        <v>170</v>
      </c>
      <c r="G55" s="198">
        <v>57</v>
      </c>
      <c r="H55" s="60">
        <v>22.5</v>
      </c>
      <c r="J55" s="206"/>
      <c r="K55" s="201"/>
      <c r="L55" s="252"/>
      <c r="M55" s="159"/>
      <c r="N55" s="159"/>
      <c r="O55" s="159"/>
      <c r="P55" s="159"/>
      <c r="Q55" s="159"/>
      <c r="R55" s="159"/>
    </row>
    <row r="56" spans="1:18" ht="12.75" x14ac:dyDescent="0.2">
      <c r="B56" s="152"/>
      <c r="C56" s="152"/>
      <c r="F56" s="154" t="s">
        <v>77</v>
      </c>
      <c r="G56" s="198">
        <v>54.3</v>
      </c>
      <c r="H56" s="60">
        <v>22.5</v>
      </c>
      <c r="J56" s="206"/>
      <c r="K56" s="201"/>
      <c r="L56" s="252"/>
      <c r="M56" s="159"/>
      <c r="N56" s="159"/>
      <c r="O56" s="159"/>
      <c r="P56" s="159"/>
      <c r="Q56" s="159"/>
      <c r="R56" s="159"/>
    </row>
    <row r="57" spans="1:18" ht="12.75" x14ac:dyDescent="0.2">
      <c r="B57" s="152"/>
      <c r="C57" s="152"/>
      <c r="F57" s="154" t="s">
        <v>70</v>
      </c>
      <c r="G57" s="198">
        <v>51.4</v>
      </c>
      <c r="H57" s="60">
        <v>22.5</v>
      </c>
      <c r="J57" s="206"/>
      <c r="K57" s="201"/>
      <c r="L57" s="252"/>
      <c r="M57" s="159"/>
      <c r="N57" s="159"/>
      <c r="O57" s="159"/>
      <c r="P57" s="159"/>
      <c r="Q57" s="159"/>
      <c r="R57" s="159"/>
    </row>
    <row r="58" spans="1:18" ht="12.75" x14ac:dyDescent="0.2">
      <c r="B58" s="152"/>
      <c r="C58" s="152"/>
      <c r="F58" s="154" t="s">
        <v>80</v>
      </c>
      <c r="G58" s="198">
        <v>50.7</v>
      </c>
      <c r="H58" s="60">
        <v>22.5</v>
      </c>
      <c r="J58" s="206"/>
      <c r="K58" s="201"/>
      <c r="L58" s="252"/>
      <c r="M58" s="159"/>
      <c r="N58" s="159"/>
      <c r="O58" s="159"/>
      <c r="P58" s="159"/>
      <c r="Q58" s="159"/>
      <c r="R58" s="159"/>
    </row>
    <row r="59" spans="1:18" ht="12.75" x14ac:dyDescent="0.2">
      <c r="B59" s="152"/>
      <c r="C59" s="152"/>
      <c r="F59" s="250" t="s">
        <v>201</v>
      </c>
      <c r="G59" s="198">
        <v>50.4</v>
      </c>
      <c r="H59" s="60">
        <v>22.5</v>
      </c>
      <c r="J59" s="206"/>
      <c r="K59" s="201"/>
      <c r="L59" s="252"/>
      <c r="M59" s="159"/>
      <c r="N59" s="159"/>
      <c r="O59" s="159"/>
      <c r="P59" s="159"/>
      <c r="Q59" s="159"/>
      <c r="R59" s="159"/>
    </row>
    <row r="60" spans="1:18" ht="12.75" x14ac:dyDescent="0.2">
      <c r="B60" s="152"/>
      <c r="C60" s="152"/>
      <c r="F60" s="154" t="s">
        <v>68</v>
      </c>
      <c r="G60" s="198">
        <v>50</v>
      </c>
      <c r="H60" s="60">
        <v>22.5</v>
      </c>
      <c r="J60" s="206"/>
      <c r="K60" s="201"/>
      <c r="L60" s="252"/>
      <c r="M60" s="159"/>
      <c r="N60" s="159"/>
      <c r="O60" s="159"/>
      <c r="P60" s="159"/>
      <c r="Q60" s="159"/>
      <c r="R60" s="159"/>
    </row>
    <row r="61" spans="1:18" ht="12.75" x14ac:dyDescent="0.2">
      <c r="B61" s="152"/>
      <c r="C61" s="152"/>
      <c r="F61" s="154" t="s">
        <v>112</v>
      </c>
      <c r="G61" s="198">
        <v>46.4</v>
      </c>
      <c r="H61" s="60">
        <v>22.5</v>
      </c>
      <c r="J61" s="206"/>
      <c r="K61" s="201"/>
      <c r="L61" s="252"/>
      <c r="M61" s="159"/>
      <c r="N61" s="159"/>
      <c r="O61" s="159"/>
      <c r="P61" s="159"/>
      <c r="Q61" s="159"/>
      <c r="R61" s="159"/>
    </row>
    <row r="62" spans="1:18" ht="12.75" x14ac:dyDescent="0.2">
      <c r="A62" s="92"/>
      <c r="B62" s="152"/>
      <c r="C62" s="152"/>
      <c r="F62" s="154" t="s">
        <v>78</v>
      </c>
      <c r="G62" s="197">
        <v>43.8</v>
      </c>
      <c r="H62" s="60">
        <v>22.5</v>
      </c>
      <c r="I62" s="168"/>
      <c r="J62" s="206"/>
      <c r="K62" s="201"/>
      <c r="L62" s="252"/>
      <c r="M62" s="159"/>
      <c r="N62" s="159"/>
      <c r="O62" s="159"/>
      <c r="P62" s="159"/>
      <c r="Q62" s="159"/>
      <c r="R62" s="159"/>
    </row>
    <row r="63" spans="1:18" ht="12.75" x14ac:dyDescent="0.2">
      <c r="A63" s="92"/>
      <c r="B63" s="152"/>
      <c r="C63" s="152"/>
      <c r="F63" s="154" t="s">
        <v>36</v>
      </c>
      <c r="G63" s="198">
        <v>43</v>
      </c>
      <c r="H63" s="60">
        <v>22.5</v>
      </c>
      <c r="J63" s="206"/>
      <c r="K63" s="201"/>
      <c r="L63" s="252"/>
      <c r="M63" s="159"/>
      <c r="N63" s="159"/>
      <c r="O63" s="159"/>
      <c r="P63" s="159"/>
      <c r="Q63" s="159"/>
      <c r="R63" s="159"/>
    </row>
    <row r="64" spans="1:18" ht="12.75" x14ac:dyDescent="0.2">
      <c r="B64" s="152"/>
      <c r="C64" s="152"/>
      <c r="F64" s="154" t="s">
        <v>86</v>
      </c>
      <c r="G64" s="198">
        <v>42.4</v>
      </c>
      <c r="H64" s="60">
        <v>22.5</v>
      </c>
      <c r="J64" s="206"/>
      <c r="K64" s="201"/>
      <c r="L64" s="252"/>
      <c r="M64" s="159"/>
      <c r="N64" s="159"/>
      <c r="O64" s="159"/>
      <c r="P64" s="159"/>
      <c r="Q64" s="159"/>
      <c r="R64" s="159"/>
    </row>
    <row r="65" spans="1:18" ht="12.75" x14ac:dyDescent="0.2">
      <c r="B65" s="152"/>
      <c r="C65" s="152"/>
      <c r="F65" s="250" t="s">
        <v>204</v>
      </c>
      <c r="G65" s="197">
        <v>41.4</v>
      </c>
      <c r="H65" s="60">
        <v>22.5</v>
      </c>
      <c r="J65" s="206"/>
      <c r="K65" s="201"/>
      <c r="L65" s="252"/>
      <c r="M65" s="159"/>
      <c r="N65" s="159"/>
      <c r="O65" s="159"/>
      <c r="P65" s="159"/>
      <c r="Q65" s="159"/>
      <c r="R65" s="159"/>
    </row>
    <row r="66" spans="1:18" ht="12.75" x14ac:dyDescent="0.2">
      <c r="B66" s="152"/>
      <c r="C66" s="152"/>
      <c r="F66" s="154" t="s">
        <v>83</v>
      </c>
      <c r="G66" s="198">
        <v>37.700000000000003</v>
      </c>
      <c r="H66" s="60">
        <v>22.5</v>
      </c>
      <c r="J66" s="206"/>
      <c r="K66" s="201"/>
      <c r="L66" s="252"/>
      <c r="M66" s="159"/>
      <c r="N66" s="159"/>
      <c r="O66" s="159"/>
      <c r="P66" s="159"/>
      <c r="Q66" s="159"/>
      <c r="R66" s="159"/>
    </row>
    <row r="67" spans="1:18" ht="12.75" x14ac:dyDescent="0.2">
      <c r="B67" s="152"/>
      <c r="C67" s="152"/>
      <c r="F67" s="154" t="s">
        <v>118</v>
      </c>
      <c r="G67" s="198">
        <v>37.299999999999997</v>
      </c>
      <c r="H67" s="60">
        <v>22.5</v>
      </c>
      <c r="J67" s="206"/>
      <c r="K67" s="201"/>
      <c r="L67" s="252"/>
      <c r="M67" s="159"/>
      <c r="N67" s="159"/>
      <c r="O67" s="159"/>
      <c r="P67" s="159"/>
      <c r="Q67" s="159"/>
      <c r="R67" s="159"/>
    </row>
    <row r="68" spans="1:18" ht="12.75" x14ac:dyDescent="0.2">
      <c r="A68" s="92"/>
      <c r="B68" s="152"/>
      <c r="C68" s="152"/>
      <c r="F68" s="154" t="s">
        <v>32</v>
      </c>
      <c r="G68" s="198">
        <v>35.799999999999997</v>
      </c>
      <c r="H68" s="60">
        <v>22.5</v>
      </c>
      <c r="J68" s="206"/>
      <c r="K68" s="201"/>
      <c r="L68" s="252"/>
      <c r="M68" s="159"/>
      <c r="N68" s="159"/>
      <c r="O68" s="159"/>
      <c r="P68" s="159"/>
      <c r="Q68" s="159"/>
      <c r="R68" s="159"/>
    </row>
    <row r="69" spans="1:18" ht="12.75" x14ac:dyDescent="0.2">
      <c r="B69" s="152"/>
      <c r="C69" s="152"/>
      <c r="F69" s="154" t="s">
        <v>33</v>
      </c>
      <c r="G69" s="198">
        <v>35.700000000000003</v>
      </c>
      <c r="H69" s="60">
        <v>22.5</v>
      </c>
      <c r="J69" s="206"/>
      <c r="K69" s="201"/>
      <c r="L69" s="252"/>
      <c r="M69" s="159"/>
      <c r="N69" s="159"/>
      <c r="O69" s="159"/>
      <c r="P69" s="159"/>
      <c r="Q69" s="159"/>
      <c r="R69" s="159"/>
    </row>
    <row r="70" spans="1:18" ht="12.75" x14ac:dyDescent="0.2">
      <c r="B70" s="152"/>
      <c r="C70" s="152"/>
      <c r="F70" s="154" t="s">
        <v>43</v>
      </c>
      <c r="G70" s="198">
        <v>33.9</v>
      </c>
      <c r="H70" s="60">
        <v>22.5</v>
      </c>
      <c r="I70" s="168"/>
      <c r="J70" s="206"/>
      <c r="K70" s="201"/>
      <c r="L70" s="252"/>
      <c r="M70" s="159"/>
      <c r="N70" s="159"/>
      <c r="O70" s="159"/>
      <c r="P70" s="159"/>
      <c r="Q70" s="159"/>
      <c r="R70" s="159"/>
    </row>
    <row r="71" spans="1:18" ht="12.75" x14ac:dyDescent="0.2">
      <c r="B71" s="152"/>
      <c r="C71" s="152"/>
      <c r="F71" s="154" t="s">
        <v>75</v>
      </c>
      <c r="G71" s="198">
        <v>32.299999999999997</v>
      </c>
      <c r="H71" s="60">
        <v>22.5</v>
      </c>
      <c r="J71" s="206"/>
      <c r="K71" s="201"/>
      <c r="L71" s="252"/>
      <c r="M71" s="159"/>
      <c r="N71" s="159"/>
      <c r="O71" s="159"/>
      <c r="P71" s="159"/>
      <c r="Q71" s="159"/>
      <c r="R71" s="159"/>
    </row>
    <row r="72" spans="1:18" ht="12.75" x14ac:dyDescent="0.2">
      <c r="B72" s="152"/>
      <c r="C72" s="152"/>
      <c r="F72" s="154" t="s">
        <v>72</v>
      </c>
      <c r="G72" s="198">
        <v>31.9</v>
      </c>
      <c r="H72" s="60">
        <v>22.5</v>
      </c>
      <c r="J72" s="206"/>
      <c r="K72" s="201"/>
      <c r="L72" s="252"/>
      <c r="M72" s="159"/>
      <c r="N72" s="159"/>
      <c r="O72" s="159"/>
      <c r="P72" s="159"/>
      <c r="Q72" s="159"/>
      <c r="R72" s="159"/>
    </row>
    <row r="73" spans="1:18" ht="12.75" x14ac:dyDescent="0.2">
      <c r="A73" s="92"/>
      <c r="B73" s="152"/>
      <c r="C73" s="152"/>
      <c r="F73" s="154" t="s">
        <v>84</v>
      </c>
      <c r="G73" s="198">
        <v>31.5</v>
      </c>
      <c r="H73" s="60">
        <v>22.5</v>
      </c>
      <c r="J73" s="206"/>
      <c r="K73" s="201"/>
      <c r="L73" s="252"/>
      <c r="M73" s="159"/>
      <c r="N73" s="159"/>
      <c r="O73" s="159"/>
      <c r="P73" s="159"/>
      <c r="Q73" s="159"/>
      <c r="R73" s="159"/>
    </row>
    <row r="74" spans="1:18" ht="12.75" x14ac:dyDescent="0.2">
      <c r="B74" s="152"/>
      <c r="C74" s="152"/>
      <c r="F74" s="154" t="s">
        <v>69</v>
      </c>
      <c r="G74" s="198">
        <v>31.1</v>
      </c>
      <c r="H74" s="60">
        <v>22.5</v>
      </c>
      <c r="J74" s="206"/>
      <c r="K74" s="201"/>
      <c r="L74" s="252"/>
      <c r="M74" s="159"/>
      <c r="N74" s="159"/>
      <c r="O74" s="159"/>
      <c r="P74" s="159"/>
      <c r="Q74" s="159"/>
      <c r="R74" s="159"/>
    </row>
    <row r="75" spans="1:18" ht="12.75" x14ac:dyDescent="0.2">
      <c r="B75" s="152"/>
      <c r="C75" s="152"/>
      <c r="F75" s="154" t="s">
        <v>82</v>
      </c>
      <c r="G75" s="198">
        <v>31</v>
      </c>
      <c r="H75" s="60">
        <v>22.5</v>
      </c>
      <c r="J75" s="206"/>
      <c r="K75" s="201"/>
      <c r="L75" s="252"/>
      <c r="M75" s="159"/>
      <c r="N75" s="159"/>
      <c r="O75" s="159"/>
      <c r="P75" s="159"/>
      <c r="Q75" s="159"/>
      <c r="R75" s="159"/>
    </row>
    <row r="76" spans="1:18" ht="12.75" x14ac:dyDescent="0.2">
      <c r="B76" s="152"/>
      <c r="C76" s="152"/>
      <c r="F76" s="154" t="s">
        <v>74</v>
      </c>
      <c r="G76" s="198">
        <v>30</v>
      </c>
      <c r="H76" s="60">
        <v>22.5</v>
      </c>
      <c r="I76" s="168"/>
      <c r="J76" s="206"/>
      <c r="K76" s="201"/>
      <c r="L76" s="252"/>
      <c r="M76" s="159"/>
      <c r="N76" s="159"/>
      <c r="O76" s="159"/>
      <c r="P76" s="159"/>
      <c r="Q76" s="159"/>
      <c r="R76" s="159"/>
    </row>
    <row r="77" spans="1:18" ht="12.75" x14ac:dyDescent="0.2">
      <c r="B77" s="152"/>
      <c r="C77" s="152"/>
      <c r="F77" s="154" t="s">
        <v>79</v>
      </c>
      <c r="G77" s="198">
        <v>26.9</v>
      </c>
      <c r="H77" s="60">
        <v>22.5</v>
      </c>
      <c r="J77" s="206"/>
      <c r="K77" s="201"/>
      <c r="L77" s="252"/>
      <c r="M77" s="159"/>
      <c r="N77" s="159"/>
      <c r="O77" s="159"/>
      <c r="P77" s="159"/>
      <c r="Q77" s="159"/>
      <c r="R77" s="159"/>
    </row>
    <row r="78" spans="1:18" ht="12.75" x14ac:dyDescent="0.2">
      <c r="B78" s="152"/>
      <c r="C78" s="152"/>
      <c r="F78" s="250" t="s">
        <v>202</v>
      </c>
      <c r="G78" s="198">
        <v>19.2</v>
      </c>
      <c r="H78" s="60">
        <v>22.5</v>
      </c>
      <c r="J78" s="206"/>
      <c r="K78" s="201"/>
      <c r="L78" s="252"/>
      <c r="M78" s="159"/>
      <c r="N78" s="159"/>
      <c r="O78" s="159"/>
      <c r="P78" s="159"/>
      <c r="Q78" s="159"/>
      <c r="R78" s="159"/>
    </row>
    <row r="79" spans="1:18" ht="12.75" x14ac:dyDescent="0.2">
      <c r="B79" s="152"/>
      <c r="C79" s="152"/>
      <c r="F79" s="158"/>
      <c r="G79" s="197"/>
      <c r="H79" s="60">
        <v>22.5</v>
      </c>
      <c r="J79" s="206"/>
      <c r="K79" s="201"/>
      <c r="L79" s="252"/>
      <c r="M79" s="159"/>
      <c r="N79" s="159"/>
      <c r="O79" s="159"/>
      <c r="P79" s="159"/>
      <c r="Q79" s="159"/>
      <c r="R79" s="159"/>
    </row>
    <row r="80" spans="1:18" ht="12.75" x14ac:dyDescent="0.2">
      <c r="B80" s="152"/>
      <c r="C80" s="152"/>
      <c r="F80" s="154" t="s">
        <v>67</v>
      </c>
      <c r="G80" s="153">
        <v>43.8</v>
      </c>
      <c r="H80" s="60">
        <v>22.5</v>
      </c>
      <c r="J80" s="206"/>
      <c r="K80" s="201"/>
      <c r="L80" s="252"/>
      <c r="M80" s="159"/>
      <c r="N80" s="159"/>
      <c r="O80" s="159"/>
      <c r="P80" s="159"/>
      <c r="Q80" s="159"/>
      <c r="R80" s="159"/>
    </row>
    <row r="81" spans="2:18" ht="12.75" x14ac:dyDescent="0.2">
      <c r="B81" s="152"/>
      <c r="C81" s="152"/>
      <c r="F81" s="154"/>
      <c r="G81" s="153"/>
      <c r="H81" s="60">
        <v>22.5</v>
      </c>
      <c r="J81" s="206"/>
      <c r="K81" s="201"/>
      <c r="L81" s="252"/>
      <c r="M81" s="159"/>
      <c r="N81" s="159"/>
      <c r="O81" s="159"/>
      <c r="P81" s="159"/>
      <c r="Q81" s="159"/>
      <c r="R81" s="159"/>
    </row>
    <row r="82" spans="2:18" ht="12.75" x14ac:dyDescent="0.2">
      <c r="B82" s="152"/>
      <c r="C82" s="152"/>
      <c r="F82" s="154" t="s">
        <v>66</v>
      </c>
      <c r="G82" s="198">
        <v>36.299999999999997</v>
      </c>
      <c r="H82" s="60">
        <v>22.5</v>
      </c>
      <c r="J82" s="159"/>
      <c r="K82" s="165"/>
      <c r="L82" s="252"/>
      <c r="M82" s="159"/>
      <c r="N82" s="159"/>
      <c r="O82" s="159"/>
      <c r="P82" s="159"/>
      <c r="Q82" s="159"/>
      <c r="R82" s="159"/>
    </row>
    <row r="83" spans="2:18" ht="14.25" x14ac:dyDescent="0.2">
      <c r="B83" s="152"/>
      <c r="C83" s="152"/>
      <c r="F83" s="250" t="s">
        <v>205</v>
      </c>
      <c r="G83" s="198">
        <v>29.7</v>
      </c>
      <c r="H83" s="60">
        <v>22.5</v>
      </c>
      <c r="J83" s="206"/>
      <c r="K83" s="180"/>
      <c r="L83" s="252"/>
      <c r="M83" s="159"/>
      <c r="N83" s="159"/>
      <c r="O83" s="159"/>
      <c r="P83" s="159"/>
      <c r="Q83" s="159"/>
      <c r="R83" s="159"/>
    </row>
    <row r="84" spans="2:18" ht="12.75" x14ac:dyDescent="0.2">
      <c r="B84" s="152"/>
      <c r="C84" s="152"/>
      <c r="F84" s="154" t="s">
        <v>42</v>
      </c>
      <c r="G84" s="198">
        <v>21.4</v>
      </c>
      <c r="H84" s="60">
        <v>22.5</v>
      </c>
      <c r="J84" s="206"/>
      <c r="K84" s="206"/>
      <c r="L84" s="252"/>
      <c r="M84" s="159"/>
      <c r="N84" s="159"/>
      <c r="O84" s="159"/>
      <c r="P84" s="159"/>
      <c r="Q84" s="159"/>
      <c r="R84" s="159"/>
    </row>
    <row r="85" spans="2:18" ht="12.75" x14ac:dyDescent="0.2">
      <c r="B85" s="152"/>
      <c r="C85" s="152"/>
      <c r="J85" s="159"/>
      <c r="K85" s="159"/>
      <c r="L85" s="252"/>
      <c r="M85" s="159"/>
      <c r="N85" s="159"/>
      <c r="O85" s="159"/>
      <c r="P85" s="159"/>
      <c r="Q85" s="159"/>
      <c r="R85" s="159"/>
    </row>
    <row r="86" spans="2:18" ht="12.75" x14ac:dyDescent="0.2">
      <c r="B86" s="152"/>
      <c r="C86" s="152"/>
      <c r="J86" s="159"/>
      <c r="K86" s="159"/>
      <c r="L86" s="159"/>
      <c r="M86" s="159"/>
      <c r="N86" s="159"/>
      <c r="O86" s="159"/>
      <c r="P86" s="159"/>
      <c r="Q86" s="159"/>
      <c r="R86" s="159"/>
    </row>
    <row r="87" spans="2:18" ht="12.75" x14ac:dyDescent="0.2">
      <c r="B87" s="152"/>
      <c r="C87" s="152"/>
      <c r="E87" s="151"/>
      <c r="I87" s="151"/>
      <c r="J87" s="159"/>
      <c r="K87" s="159"/>
      <c r="L87" s="159"/>
      <c r="M87" s="159"/>
      <c r="N87" s="159"/>
      <c r="O87" s="159"/>
      <c r="P87" s="159"/>
      <c r="Q87" s="159"/>
      <c r="R87" s="159"/>
    </row>
    <row r="88" spans="2:18" ht="12.75" x14ac:dyDescent="0.2">
      <c r="B88" s="152"/>
      <c r="C88" s="152"/>
      <c r="E88" s="151"/>
      <c r="F88" s="151"/>
      <c r="G88" s="151"/>
      <c r="H88" s="151"/>
      <c r="I88" s="151"/>
      <c r="J88" s="159"/>
      <c r="K88" s="159"/>
      <c r="L88" s="159"/>
      <c r="M88" s="159"/>
      <c r="N88" s="159"/>
      <c r="O88" s="159"/>
      <c r="P88" s="159"/>
      <c r="Q88" s="159"/>
      <c r="R88" s="159"/>
    </row>
    <row r="89" spans="2:18" ht="12.75" x14ac:dyDescent="0.2">
      <c r="B89" s="152"/>
      <c r="C89" s="152"/>
      <c r="E89" s="151"/>
      <c r="F89" s="151"/>
      <c r="G89" s="151"/>
      <c r="H89" s="151"/>
      <c r="I89" s="151"/>
      <c r="J89" s="159"/>
      <c r="K89" s="159"/>
      <c r="L89" s="159"/>
      <c r="M89" s="159"/>
      <c r="N89" s="159"/>
      <c r="O89" s="159"/>
      <c r="P89" s="159"/>
      <c r="Q89" s="159"/>
      <c r="R89" s="159"/>
    </row>
    <row r="90" spans="2:18" ht="12.75" x14ac:dyDescent="0.2">
      <c r="B90" s="152"/>
      <c r="C90" s="152"/>
      <c r="F90" s="151"/>
      <c r="G90" s="151"/>
      <c r="H90" s="151"/>
    </row>
  </sheetData>
  <sortState ref="L83:O84">
    <sortCondition descending="1" ref="M82"/>
  </sortState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T108"/>
  <sheetViews>
    <sheetView showGridLines="0" zoomScaleNormal="100" workbookViewId="0">
      <selection activeCell="E64" sqref="E63:E64"/>
    </sheetView>
  </sheetViews>
  <sheetFormatPr defaultColWidth="9.140625" defaultRowHeight="12" x14ac:dyDescent="0.2"/>
  <cols>
    <col min="1" max="4" width="9.140625" style="94"/>
    <col min="5" max="5" width="20" style="94" customWidth="1"/>
    <col min="6" max="10" width="9.140625" style="94"/>
    <col min="11" max="11" width="5.5703125" style="94" customWidth="1"/>
    <col min="12" max="16384" width="9.140625" style="94"/>
  </cols>
  <sheetData>
    <row r="1" spans="2:2" x14ac:dyDescent="0.2">
      <c r="B1" s="92"/>
    </row>
    <row r="2" spans="2:2" ht="15.75" x14ac:dyDescent="0.25">
      <c r="B2" s="260" t="s">
        <v>230</v>
      </c>
    </row>
    <row r="3" spans="2:2" ht="12.75" x14ac:dyDescent="0.2">
      <c r="B3" s="261" t="s">
        <v>37</v>
      </c>
    </row>
    <row r="5" spans="2:2" x14ac:dyDescent="0.2">
      <c r="B5" s="44"/>
    </row>
    <row r="27" spans="9:9" s="111" customFormat="1" x14ac:dyDescent="0.2"/>
    <row r="28" spans="9:9" s="111" customFormat="1" x14ac:dyDescent="0.2"/>
    <row r="30" spans="9:9" x14ac:dyDescent="0.2">
      <c r="I30" s="110"/>
    </row>
    <row r="32" spans="9:9" ht="74.25" customHeight="1" x14ac:dyDescent="0.2"/>
    <row r="33" spans="2:5" ht="39.6" customHeight="1" x14ac:dyDescent="0.2"/>
    <row r="34" spans="2:5" ht="14.45" customHeight="1" x14ac:dyDescent="0.2">
      <c r="B34" s="181" t="s">
        <v>207</v>
      </c>
      <c r="C34" s="93"/>
      <c r="D34" s="93"/>
      <c r="E34" s="93"/>
    </row>
    <row r="35" spans="2:5" x14ac:dyDescent="0.2">
      <c r="B35" s="257" t="s">
        <v>200</v>
      </c>
      <c r="C35" s="95"/>
      <c r="D35" s="95"/>
      <c r="E35" s="95"/>
    </row>
    <row r="36" spans="2:5" x14ac:dyDescent="0.2">
      <c r="B36" s="93" t="s">
        <v>132</v>
      </c>
      <c r="C36" s="93"/>
      <c r="D36" s="93"/>
      <c r="E36" s="93"/>
    </row>
    <row r="53" spans="1:20" x14ac:dyDescent="0.2">
      <c r="A53" s="109" t="s">
        <v>128</v>
      </c>
    </row>
    <row r="54" spans="1:20" x14ac:dyDescent="0.2">
      <c r="A54" s="2" t="s">
        <v>241</v>
      </c>
    </row>
    <row r="57" spans="1:20" ht="12.75" x14ac:dyDescent="0.2">
      <c r="A57"/>
      <c r="B57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</row>
    <row r="58" spans="1:20" ht="14.25" x14ac:dyDescent="0.2">
      <c r="A58" s="237" t="s">
        <v>64</v>
      </c>
      <c r="B58" s="238">
        <v>44166.704166666663</v>
      </c>
      <c r="C58" s="3"/>
      <c r="E58" s="84"/>
      <c r="F58" s="86"/>
      <c r="I58" s="208"/>
      <c r="J58" s="209"/>
      <c r="K58" s="180"/>
      <c r="L58" s="180"/>
      <c r="M58" s="170"/>
      <c r="N58" s="170"/>
      <c r="O58" s="170"/>
      <c r="P58" s="170"/>
      <c r="Q58" s="170"/>
      <c r="R58" s="170"/>
      <c r="S58" s="170"/>
      <c r="T58" s="170"/>
    </row>
    <row r="59" spans="1:20" ht="14.25" x14ac:dyDescent="0.2">
      <c r="A59" s="237" t="s">
        <v>63</v>
      </c>
      <c r="B59" s="238">
        <v>44175.692695277779</v>
      </c>
      <c r="C59" s="3"/>
      <c r="E59" s="84"/>
      <c r="F59" s="86"/>
      <c r="I59" s="208"/>
      <c r="J59" s="209"/>
      <c r="K59" s="180"/>
      <c r="L59" s="180"/>
      <c r="M59" s="170"/>
      <c r="N59" s="170"/>
      <c r="O59" s="170"/>
      <c r="P59" s="170"/>
      <c r="Q59" s="170"/>
      <c r="R59" s="170"/>
      <c r="S59" s="170"/>
      <c r="T59" s="170"/>
    </row>
    <row r="60" spans="1:20" ht="14.25" x14ac:dyDescent="0.2">
      <c r="A60" s="237" t="s">
        <v>93</v>
      </c>
      <c r="B60" s="237" t="s">
        <v>50</v>
      </c>
      <c r="C60" s="3"/>
      <c r="E60" s="84"/>
      <c r="F60" s="84"/>
      <c r="I60" s="208"/>
      <c r="J60" s="208"/>
      <c r="K60" s="180"/>
      <c r="L60" s="180"/>
      <c r="M60" s="170"/>
      <c r="N60" s="170"/>
      <c r="O60" s="170"/>
      <c r="P60" s="170"/>
      <c r="Q60" s="170"/>
      <c r="R60" s="170"/>
      <c r="S60" s="170"/>
      <c r="T60" s="170"/>
    </row>
    <row r="61" spans="1:20" ht="12.75" x14ac:dyDescent="0.2">
      <c r="A61"/>
      <c r="B61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</row>
    <row r="62" spans="1:20" ht="14.25" x14ac:dyDescent="0.2">
      <c r="A62" s="237" t="s">
        <v>47</v>
      </c>
      <c r="B62" s="237" t="s">
        <v>131</v>
      </c>
      <c r="C62" s="3"/>
      <c r="F62" s="84"/>
      <c r="I62" s="208"/>
      <c r="J62" s="208"/>
      <c r="K62" s="180"/>
      <c r="L62" s="180"/>
      <c r="M62" s="170"/>
      <c r="N62" s="170"/>
      <c r="O62" s="170"/>
      <c r="P62" s="170"/>
      <c r="Q62" s="170"/>
      <c r="R62" s="170"/>
      <c r="S62" s="170"/>
      <c r="T62" s="170"/>
    </row>
    <row r="63" spans="1:20" ht="14.25" x14ac:dyDescent="0.2">
      <c r="A63" s="237" t="s">
        <v>46</v>
      </c>
      <c r="B63" s="237" t="s">
        <v>59</v>
      </c>
      <c r="C63" s="3"/>
      <c r="F63" s="84"/>
      <c r="I63" s="208"/>
      <c r="J63" s="208"/>
      <c r="K63" s="180"/>
      <c r="L63" s="180"/>
      <c r="M63" s="170"/>
      <c r="N63" s="170"/>
      <c r="O63" s="170"/>
      <c r="P63" s="170"/>
      <c r="Q63" s="170"/>
      <c r="R63" s="170"/>
      <c r="S63" s="170"/>
      <c r="T63" s="170"/>
    </row>
    <row r="64" spans="1:20" ht="14.25" x14ac:dyDescent="0.2">
      <c r="A64" s="152"/>
      <c r="B64" s="152"/>
      <c r="C64" s="3"/>
      <c r="F64" s="84"/>
      <c r="I64" s="208"/>
      <c r="J64" s="208"/>
      <c r="K64" s="180"/>
      <c r="L64" s="180"/>
      <c r="M64" s="170"/>
      <c r="N64" s="170"/>
      <c r="O64" s="170"/>
      <c r="P64" s="170"/>
      <c r="Q64" s="170"/>
      <c r="R64" s="170"/>
      <c r="S64" s="170"/>
      <c r="T64" s="170"/>
    </row>
    <row r="65" spans="1:20" ht="14.25" x14ac:dyDescent="0.2">
      <c r="A65" s="152"/>
      <c r="B65" s="152"/>
      <c r="C65" s="3"/>
      <c r="I65" s="208"/>
      <c r="J65" s="208"/>
      <c r="K65" s="180"/>
      <c r="L65" s="180"/>
      <c r="M65" s="170"/>
      <c r="N65" s="170"/>
      <c r="O65" s="170"/>
      <c r="P65" s="170"/>
      <c r="Q65" s="170"/>
      <c r="R65" s="170"/>
      <c r="S65" s="170"/>
      <c r="T65" s="170"/>
    </row>
    <row r="66" spans="1:20" ht="12.75" x14ac:dyDescent="0.2">
      <c r="A66" s="151"/>
      <c r="B66" s="151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</row>
    <row r="67" spans="1:20" ht="12.75" x14ac:dyDescent="0.2">
      <c r="A67" s="152"/>
      <c r="B67" s="152"/>
      <c r="C67" s="3"/>
      <c r="E67" s="108" t="s">
        <v>45</v>
      </c>
      <c r="F67" s="210">
        <v>2018</v>
      </c>
      <c r="G67" s="83" t="s">
        <v>153</v>
      </c>
      <c r="I67" s="208"/>
      <c r="J67" s="208"/>
      <c r="K67" s="208"/>
      <c r="L67" s="208"/>
      <c r="M67" s="170"/>
      <c r="N67" s="170"/>
      <c r="O67" s="170"/>
      <c r="P67" s="170"/>
      <c r="Q67" s="170"/>
      <c r="R67" s="170"/>
      <c r="S67" s="170"/>
      <c r="T67" s="170"/>
    </row>
    <row r="68" spans="1:20" ht="12.75" x14ac:dyDescent="0.2">
      <c r="A68" s="151"/>
      <c r="B68" s="151"/>
      <c r="E68" s="87" t="s">
        <v>192</v>
      </c>
      <c r="F68" s="242">
        <v>80.900000000000006</v>
      </c>
      <c r="G68" s="107"/>
      <c r="H68" s="169"/>
      <c r="I68" s="208"/>
      <c r="J68" s="164"/>
      <c r="K68" s="163"/>
      <c r="L68" s="163"/>
      <c r="M68" s="170"/>
      <c r="N68" s="170"/>
      <c r="O68" s="152"/>
      <c r="P68" s="208"/>
      <c r="Q68" s="50"/>
      <c r="R68" s="170"/>
      <c r="S68" s="170"/>
      <c r="T68" s="170"/>
    </row>
    <row r="69" spans="1:20" ht="12.75" x14ac:dyDescent="0.2">
      <c r="A69" s="152"/>
      <c r="B69" s="152"/>
      <c r="C69" s="3"/>
      <c r="H69" s="169"/>
      <c r="I69" s="208"/>
      <c r="J69" s="163"/>
      <c r="K69" s="163"/>
      <c r="L69" s="163"/>
      <c r="M69" s="170"/>
      <c r="N69" s="170"/>
      <c r="O69" s="170"/>
      <c r="P69" s="170"/>
      <c r="Q69" s="170"/>
      <c r="R69" s="170"/>
      <c r="S69" s="170"/>
      <c r="T69" s="170"/>
    </row>
    <row r="70" spans="1:20" ht="12.75" x14ac:dyDescent="0.2">
      <c r="A70" s="151"/>
      <c r="B70" s="151"/>
      <c r="E70" s="239" t="s">
        <v>69</v>
      </c>
      <c r="F70" s="242">
        <v>114.6</v>
      </c>
      <c r="G70" s="80">
        <v>60</v>
      </c>
      <c r="H70" s="169"/>
      <c r="I70" s="208"/>
      <c r="J70" s="163"/>
      <c r="K70" s="163"/>
      <c r="L70" s="163"/>
      <c r="M70" s="170"/>
      <c r="N70" s="170"/>
      <c r="O70" s="170"/>
      <c r="P70" s="170"/>
      <c r="Q70" s="170"/>
      <c r="R70" s="170"/>
      <c r="S70" s="170"/>
      <c r="T70" s="170"/>
    </row>
    <row r="71" spans="1:20" ht="12.75" x14ac:dyDescent="0.2">
      <c r="A71" s="152"/>
      <c r="B71" s="152"/>
      <c r="C71" s="3"/>
      <c r="E71" s="239" t="s">
        <v>86</v>
      </c>
      <c r="F71" s="242">
        <v>99.6</v>
      </c>
      <c r="G71" s="80">
        <v>60</v>
      </c>
      <c r="H71" s="169"/>
      <c r="I71" s="208"/>
      <c r="J71" s="163"/>
      <c r="K71" s="163"/>
      <c r="L71" s="163"/>
      <c r="M71" s="170"/>
      <c r="N71" s="170"/>
      <c r="O71" s="170"/>
      <c r="P71" s="170"/>
      <c r="Q71" s="170"/>
      <c r="R71" s="170"/>
      <c r="S71" s="170"/>
      <c r="T71" s="170"/>
    </row>
    <row r="72" spans="1:20" ht="12.75" x14ac:dyDescent="0.2">
      <c r="A72" s="151"/>
      <c r="B72" s="151"/>
      <c r="E72" s="239" t="s">
        <v>112</v>
      </c>
      <c r="F72" s="242">
        <v>96.9</v>
      </c>
      <c r="G72" s="80">
        <v>60</v>
      </c>
      <c r="H72" s="169"/>
      <c r="I72" s="208"/>
      <c r="J72" s="164"/>
      <c r="K72" s="163"/>
      <c r="L72" s="163"/>
      <c r="M72" s="170"/>
      <c r="N72" s="170"/>
      <c r="O72" s="170"/>
      <c r="P72" s="170"/>
      <c r="Q72" s="170"/>
      <c r="R72" s="170"/>
      <c r="S72" s="170"/>
      <c r="T72" s="170"/>
    </row>
    <row r="73" spans="1:20" ht="12.75" x14ac:dyDescent="0.2">
      <c r="A73" s="152"/>
      <c r="B73" s="152"/>
      <c r="C73" s="3"/>
      <c r="E73" s="250" t="s">
        <v>201</v>
      </c>
      <c r="F73" s="242">
        <v>95.5</v>
      </c>
      <c r="G73" s="80">
        <v>60</v>
      </c>
      <c r="H73" s="169"/>
      <c r="I73" s="208"/>
      <c r="J73" s="163"/>
      <c r="K73" s="163"/>
      <c r="L73" s="164"/>
      <c r="M73" s="170"/>
      <c r="N73" s="170"/>
      <c r="O73" s="170"/>
      <c r="P73" s="170"/>
      <c r="Q73" s="170"/>
      <c r="R73" s="170"/>
      <c r="S73" s="170"/>
      <c r="T73" s="170"/>
    </row>
    <row r="74" spans="1:20" ht="12.75" x14ac:dyDescent="0.2">
      <c r="A74" s="151"/>
      <c r="B74" s="151"/>
      <c r="E74" s="239" t="s">
        <v>72</v>
      </c>
      <c r="F74" s="242">
        <v>94.4</v>
      </c>
      <c r="G74" s="80">
        <v>60</v>
      </c>
      <c r="H74" s="169"/>
      <c r="I74" s="208"/>
      <c r="J74" s="163"/>
      <c r="K74" s="163"/>
      <c r="L74" s="163"/>
      <c r="M74" s="170"/>
      <c r="N74" s="170"/>
      <c r="O74" s="170"/>
      <c r="P74" s="170"/>
      <c r="Q74" s="170"/>
      <c r="R74" s="170"/>
      <c r="S74" s="170"/>
      <c r="T74" s="170"/>
    </row>
    <row r="75" spans="1:20" ht="12.75" x14ac:dyDescent="0.2">
      <c r="A75" s="152"/>
      <c r="B75" s="152"/>
      <c r="C75" s="3"/>
      <c r="E75" s="239" t="s">
        <v>75</v>
      </c>
      <c r="F75" s="242">
        <v>94.1</v>
      </c>
      <c r="G75" s="80">
        <v>60</v>
      </c>
      <c r="H75" s="170"/>
      <c r="I75" s="208"/>
      <c r="J75" s="163"/>
      <c r="K75" s="163"/>
      <c r="L75" s="163"/>
      <c r="M75" s="170"/>
      <c r="N75" s="170"/>
      <c r="O75" s="170"/>
      <c r="P75" s="170"/>
      <c r="Q75" s="170"/>
      <c r="R75" s="170"/>
      <c r="S75" s="170"/>
      <c r="T75" s="170"/>
    </row>
    <row r="76" spans="1:20" ht="12.75" x14ac:dyDescent="0.2">
      <c r="A76" s="151"/>
      <c r="B76" s="151"/>
      <c r="E76" s="239" t="s">
        <v>82</v>
      </c>
      <c r="F76" s="242">
        <v>90.9</v>
      </c>
      <c r="G76" s="80">
        <v>60</v>
      </c>
      <c r="H76" s="99"/>
      <c r="I76" s="208"/>
      <c r="J76" s="163"/>
      <c r="K76" s="163"/>
      <c r="L76" s="163"/>
      <c r="M76" s="170"/>
      <c r="N76" s="170"/>
      <c r="O76" s="170"/>
      <c r="P76" s="170"/>
      <c r="Q76" s="170"/>
      <c r="R76" s="170"/>
      <c r="S76" s="170"/>
      <c r="T76" s="170"/>
    </row>
    <row r="77" spans="1:20" ht="12.75" x14ac:dyDescent="0.2">
      <c r="A77" s="152"/>
      <c r="B77" s="152"/>
      <c r="C77" s="3"/>
      <c r="E77" s="239" t="s">
        <v>84</v>
      </c>
      <c r="F77" s="242">
        <v>88.2</v>
      </c>
      <c r="G77" s="80">
        <v>60</v>
      </c>
      <c r="H77" s="170"/>
      <c r="I77" s="208"/>
      <c r="J77" s="163"/>
      <c r="K77" s="163"/>
      <c r="L77" s="163"/>
      <c r="M77" s="170"/>
      <c r="N77" s="170"/>
      <c r="O77" s="170"/>
      <c r="P77" s="170"/>
      <c r="Q77" s="170"/>
      <c r="R77" s="170"/>
      <c r="S77" s="170"/>
      <c r="T77" s="170"/>
    </row>
    <row r="78" spans="1:20" ht="12.75" x14ac:dyDescent="0.2">
      <c r="A78" s="151"/>
      <c r="B78" s="151"/>
      <c r="E78" s="239" t="s">
        <v>83</v>
      </c>
      <c r="F78" s="242">
        <v>86.5</v>
      </c>
      <c r="G78" s="80">
        <v>60</v>
      </c>
      <c r="H78" s="99"/>
      <c r="I78" s="208"/>
      <c r="J78" s="163"/>
      <c r="K78" s="163"/>
      <c r="L78" s="164"/>
      <c r="M78" s="170"/>
      <c r="N78" s="170"/>
      <c r="O78" s="170"/>
      <c r="P78" s="170"/>
      <c r="Q78" s="170"/>
      <c r="R78" s="170"/>
      <c r="S78" s="170"/>
      <c r="T78" s="170"/>
    </row>
    <row r="79" spans="1:20" ht="12.75" x14ac:dyDescent="0.2">
      <c r="A79" s="152"/>
      <c r="B79" s="152"/>
      <c r="C79" s="3"/>
      <c r="E79" s="239" t="s">
        <v>78</v>
      </c>
      <c r="F79" s="242">
        <v>77.599999999999994</v>
      </c>
      <c r="G79" s="80">
        <v>60</v>
      </c>
      <c r="H79" s="99"/>
      <c r="I79" s="208"/>
      <c r="J79" s="163"/>
      <c r="K79" s="163"/>
      <c r="L79" s="163"/>
      <c r="M79" s="170"/>
      <c r="N79" s="170"/>
      <c r="O79" s="170"/>
      <c r="P79" s="170"/>
      <c r="Q79" s="170"/>
      <c r="R79" s="170"/>
      <c r="S79" s="170"/>
      <c r="T79" s="170"/>
    </row>
    <row r="80" spans="1:20" ht="12.75" x14ac:dyDescent="0.2">
      <c r="A80" s="151"/>
      <c r="B80" s="151"/>
      <c r="E80" s="239" t="s">
        <v>79</v>
      </c>
      <c r="F80" s="242">
        <v>76.8</v>
      </c>
      <c r="G80" s="80">
        <v>60</v>
      </c>
      <c r="H80" s="99"/>
      <c r="I80" s="208"/>
      <c r="J80" s="163"/>
      <c r="K80" s="164"/>
      <c r="L80" s="208"/>
      <c r="M80" s="170"/>
      <c r="N80" s="170"/>
      <c r="O80" s="213"/>
      <c r="P80" s="213"/>
      <c r="Q80" s="213"/>
      <c r="R80" s="170"/>
      <c r="S80" s="170"/>
      <c r="T80" s="170"/>
    </row>
    <row r="81" spans="1:20" ht="12.75" x14ac:dyDescent="0.2">
      <c r="A81" s="152"/>
      <c r="B81" s="152"/>
      <c r="C81" s="3"/>
      <c r="E81" s="250" t="s">
        <v>203</v>
      </c>
      <c r="F81" s="242">
        <v>75.3</v>
      </c>
      <c r="G81" s="80">
        <v>60</v>
      </c>
      <c r="H81" s="170"/>
      <c r="I81" s="208"/>
      <c r="J81" s="163"/>
      <c r="K81" s="163"/>
      <c r="L81" s="208"/>
      <c r="M81" s="170"/>
      <c r="N81" s="170"/>
      <c r="O81" s="170"/>
      <c r="P81" s="170"/>
      <c r="Q81" s="170"/>
      <c r="R81" s="170"/>
      <c r="S81" s="170"/>
      <c r="T81" s="170"/>
    </row>
    <row r="82" spans="1:20" ht="12.75" x14ac:dyDescent="0.2">
      <c r="A82" s="151"/>
      <c r="B82" s="151"/>
      <c r="E82" s="239" t="s">
        <v>80</v>
      </c>
      <c r="F82" s="242">
        <v>74.5</v>
      </c>
      <c r="G82" s="80">
        <v>60</v>
      </c>
      <c r="H82" s="99"/>
      <c r="I82" s="208"/>
      <c r="J82" s="163"/>
      <c r="K82" s="163"/>
      <c r="L82" s="163"/>
      <c r="M82" s="170"/>
      <c r="N82" s="170"/>
      <c r="O82" s="170"/>
      <c r="P82" s="170"/>
      <c r="Q82" s="170"/>
      <c r="R82" s="170"/>
      <c r="S82" s="170"/>
      <c r="T82" s="170"/>
    </row>
    <row r="83" spans="1:20" ht="12.75" x14ac:dyDescent="0.2">
      <c r="A83" s="152"/>
      <c r="B83" s="152"/>
      <c r="C83" s="3"/>
      <c r="E83" s="239" t="s">
        <v>170</v>
      </c>
      <c r="F83" s="242">
        <v>73.900000000000006</v>
      </c>
      <c r="G83" s="80">
        <v>60</v>
      </c>
      <c r="H83" s="99"/>
      <c r="I83" s="208"/>
      <c r="J83" s="163"/>
      <c r="K83" s="163"/>
      <c r="L83" s="163"/>
      <c r="M83" s="170"/>
      <c r="N83" s="170"/>
      <c r="O83" s="170"/>
      <c r="P83" s="170"/>
      <c r="Q83" s="170"/>
      <c r="R83" s="170"/>
      <c r="S83" s="170"/>
      <c r="T83" s="170"/>
    </row>
    <row r="84" spans="1:20" ht="12.75" x14ac:dyDescent="0.2">
      <c r="A84" s="151"/>
      <c r="B84" s="151"/>
      <c r="E84" s="250" t="s">
        <v>204</v>
      </c>
      <c r="F84" s="242">
        <v>71.599999999999994</v>
      </c>
      <c r="G84" s="80">
        <v>60</v>
      </c>
      <c r="H84" s="99"/>
      <c r="I84" s="208"/>
      <c r="J84" s="163"/>
      <c r="K84" s="163"/>
      <c r="L84" s="163"/>
      <c r="M84" s="170"/>
      <c r="N84" s="170"/>
      <c r="O84" s="170"/>
      <c r="P84" s="170"/>
      <c r="Q84" s="170"/>
      <c r="R84" s="170"/>
      <c r="S84" s="170"/>
      <c r="T84" s="170"/>
    </row>
    <row r="85" spans="1:20" ht="12.75" x14ac:dyDescent="0.2">
      <c r="A85" s="152"/>
      <c r="B85" s="152"/>
      <c r="C85" s="3"/>
      <c r="E85" s="239" t="s">
        <v>68</v>
      </c>
      <c r="F85" s="242">
        <v>70.900000000000006</v>
      </c>
      <c r="G85" s="80">
        <v>60</v>
      </c>
      <c r="H85" s="170"/>
      <c r="I85" s="208"/>
      <c r="J85" s="163"/>
      <c r="K85" s="163"/>
      <c r="L85" s="163"/>
      <c r="M85" s="170"/>
      <c r="N85" s="170"/>
      <c r="O85" s="170"/>
      <c r="P85" s="170"/>
      <c r="Q85" s="170"/>
      <c r="R85" s="170"/>
      <c r="S85" s="170"/>
      <c r="T85" s="170"/>
    </row>
    <row r="86" spans="1:20" ht="12.75" x14ac:dyDescent="0.2">
      <c r="A86" s="151"/>
      <c r="B86" s="151"/>
      <c r="E86" s="239" t="s">
        <v>77</v>
      </c>
      <c r="F86" s="242">
        <v>70.099999999999994</v>
      </c>
      <c r="G86" s="80">
        <v>60</v>
      </c>
      <c r="H86" s="99"/>
      <c r="I86" s="208"/>
      <c r="J86" s="163"/>
      <c r="K86" s="163"/>
      <c r="L86" s="208"/>
      <c r="M86" s="170"/>
      <c r="N86" s="170"/>
      <c r="O86" s="170"/>
      <c r="P86" s="170"/>
      <c r="Q86" s="170"/>
      <c r="R86" s="170"/>
      <c r="S86" s="170"/>
      <c r="T86" s="170"/>
    </row>
    <row r="87" spans="1:20" ht="12.75" x14ac:dyDescent="0.2">
      <c r="A87" s="152"/>
      <c r="B87" s="152"/>
      <c r="C87" s="3"/>
      <c r="E87" s="239" t="s">
        <v>70</v>
      </c>
      <c r="F87" s="242">
        <v>69.099999999999994</v>
      </c>
      <c r="G87" s="80">
        <v>60</v>
      </c>
      <c r="H87" s="99"/>
      <c r="I87" s="208"/>
      <c r="J87" s="164"/>
      <c r="K87" s="163"/>
      <c r="L87" s="163"/>
      <c r="M87" s="170"/>
      <c r="N87" s="170"/>
      <c r="O87" s="170"/>
      <c r="P87" s="170"/>
      <c r="Q87" s="170"/>
      <c r="R87" s="170"/>
      <c r="S87" s="170"/>
      <c r="T87" s="170"/>
    </row>
    <row r="88" spans="1:20" ht="12.75" x14ac:dyDescent="0.2">
      <c r="A88" s="151"/>
      <c r="B88" s="151"/>
      <c r="E88" s="239" t="s">
        <v>76</v>
      </c>
      <c r="F88" s="242">
        <v>68.400000000000006</v>
      </c>
      <c r="G88" s="80">
        <v>60</v>
      </c>
      <c r="H88" s="99"/>
      <c r="I88" s="208"/>
      <c r="J88" s="163"/>
      <c r="K88" s="163"/>
      <c r="L88" s="163"/>
      <c r="M88" s="170"/>
      <c r="N88" s="170"/>
      <c r="O88" s="213"/>
      <c r="P88" s="213"/>
      <c r="Q88" s="213"/>
      <c r="R88" s="170"/>
      <c r="S88" s="170"/>
      <c r="T88" s="170"/>
    </row>
    <row r="89" spans="1:20" ht="12.75" x14ac:dyDescent="0.2">
      <c r="A89" s="152"/>
      <c r="B89" s="152"/>
      <c r="C89" s="3"/>
      <c r="E89" s="239" t="s">
        <v>43</v>
      </c>
      <c r="F89" s="242">
        <v>66.5</v>
      </c>
      <c r="G89" s="80">
        <v>60</v>
      </c>
      <c r="H89" s="99"/>
      <c r="I89" s="208"/>
      <c r="J89" s="163"/>
      <c r="K89" s="163"/>
      <c r="L89" s="163"/>
      <c r="M89" s="170"/>
      <c r="N89" s="170"/>
      <c r="O89" s="170"/>
      <c r="P89" s="170"/>
      <c r="Q89" s="170"/>
      <c r="R89" s="170"/>
      <c r="S89" s="170"/>
      <c r="T89" s="170"/>
    </row>
    <row r="90" spans="1:20" ht="12.75" x14ac:dyDescent="0.2">
      <c r="A90" s="151"/>
      <c r="B90" s="151"/>
      <c r="E90" s="239" t="s">
        <v>32</v>
      </c>
      <c r="F90" s="242">
        <v>64.3</v>
      </c>
      <c r="G90" s="100">
        <v>60</v>
      </c>
      <c r="H90" s="99"/>
      <c r="I90" s="208"/>
      <c r="J90" s="163"/>
      <c r="K90" s="164"/>
      <c r="L90" s="163"/>
      <c r="M90" s="170"/>
      <c r="N90" s="170"/>
      <c r="O90" s="170"/>
      <c r="P90" s="170"/>
      <c r="Q90" s="170"/>
      <c r="R90" s="170"/>
      <c r="S90" s="170"/>
      <c r="T90" s="170"/>
    </row>
    <row r="91" spans="1:20" ht="12.75" x14ac:dyDescent="0.2">
      <c r="A91" s="152"/>
      <c r="B91" s="152"/>
      <c r="C91" s="3"/>
      <c r="E91" s="239" t="s">
        <v>33</v>
      </c>
      <c r="F91" s="242">
        <v>63.4</v>
      </c>
      <c r="G91" s="80">
        <v>60</v>
      </c>
      <c r="H91" s="170"/>
      <c r="I91" s="208"/>
      <c r="J91" s="163"/>
      <c r="K91" s="163"/>
      <c r="L91" s="208"/>
      <c r="M91" s="170"/>
      <c r="N91" s="170"/>
      <c r="O91" s="213"/>
      <c r="P91" s="213"/>
      <c r="Q91" s="213"/>
      <c r="R91" s="170"/>
      <c r="S91" s="170"/>
      <c r="T91" s="170"/>
    </row>
    <row r="92" spans="1:20" ht="12.75" x14ac:dyDescent="0.2">
      <c r="A92" s="151"/>
      <c r="B92" s="151"/>
      <c r="E92" s="239" t="s">
        <v>35</v>
      </c>
      <c r="F92" s="242">
        <v>60.5</v>
      </c>
      <c r="G92" s="80">
        <v>60</v>
      </c>
      <c r="H92" s="99"/>
      <c r="I92" s="208"/>
      <c r="J92" s="163"/>
      <c r="K92" s="163"/>
      <c r="L92" s="163"/>
      <c r="M92" s="170"/>
      <c r="N92" s="170"/>
      <c r="O92" s="170"/>
      <c r="P92" s="170"/>
      <c r="Q92" s="170"/>
      <c r="R92" s="170"/>
      <c r="S92" s="170"/>
      <c r="T92" s="170"/>
    </row>
    <row r="93" spans="1:20" ht="12.75" x14ac:dyDescent="0.2">
      <c r="A93" s="152"/>
      <c r="B93" s="152"/>
      <c r="C93" s="3"/>
      <c r="E93" s="239" t="s">
        <v>36</v>
      </c>
      <c r="F93" s="241">
        <v>60</v>
      </c>
      <c r="G93" s="80">
        <v>60</v>
      </c>
      <c r="H93" s="99"/>
      <c r="I93" s="208"/>
      <c r="J93" s="163"/>
      <c r="K93" s="163"/>
      <c r="L93" s="163"/>
      <c r="M93" s="170"/>
      <c r="N93" s="170"/>
      <c r="O93" s="170"/>
      <c r="P93" s="170"/>
      <c r="Q93" s="170"/>
      <c r="R93" s="170"/>
      <c r="S93" s="170"/>
      <c r="T93" s="170"/>
    </row>
    <row r="94" spans="1:20" ht="12.75" x14ac:dyDescent="0.2">
      <c r="A94" s="151"/>
      <c r="B94" s="151"/>
      <c r="E94" s="239" t="s">
        <v>118</v>
      </c>
      <c r="F94" s="242">
        <v>58.4</v>
      </c>
      <c r="G94" s="80">
        <v>60</v>
      </c>
      <c r="H94" s="170"/>
      <c r="I94" s="208"/>
      <c r="J94" s="163"/>
      <c r="K94" s="163"/>
      <c r="L94" s="163"/>
      <c r="M94" s="170"/>
      <c r="N94" s="170"/>
      <c r="O94" s="170"/>
      <c r="P94" s="170"/>
      <c r="Q94" s="170"/>
      <c r="R94" s="170"/>
      <c r="S94" s="170"/>
      <c r="T94" s="170"/>
    </row>
    <row r="95" spans="1:20" ht="12.75" x14ac:dyDescent="0.2">
      <c r="A95" s="152"/>
      <c r="B95" s="152"/>
      <c r="C95" s="3"/>
      <c r="E95" s="239" t="s">
        <v>74</v>
      </c>
      <c r="F95" s="242">
        <v>55.1</v>
      </c>
      <c r="G95" s="80">
        <v>60</v>
      </c>
      <c r="H95" s="99"/>
      <c r="I95" s="208"/>
      <c r="J95" s="163"/>
      <c r="K95" s="164"/>
      <c r="L95" s="163"/>
      <c r="M95" s="170"/>
      <c r="N95" s="170"/>
      <c r="O95" s="170"/>
      <c r="P95" s="170"/>
      <c r="Q95" s="170"/>
      <c r="R95" s="170"/>
      <c r="S95" s="170"/>
      <c r="T95" s="170"/>
    </row>
    <row r="96" spans="1:20" ht="12.75" x14ac:dyDescent="0.2">
      <c r="A96" s="151"/>
      <c r="B96" s="151"/>
      <c r="D96" s="169"/>
      <c r="E96" s="250" t="s">
        <v>202</v>
      </c>
      <c r="F96" s="242">
        <v>35.6</v>
      </c>
      <c r="G96" s="80">
        <v>60</v>
      </c>
      <c r="H96" s="170"/>
      <c r="I96" s="208"/>
      <c r="J96" s="163"/>
      <c r="K96" s="163"/>
      <c r="L96" s="164"/>
      <c r="M96" s="170"/>
      <c r="N96" s="170"/>
      <c r="O96" s="213"/>
      <c r="P96" s="213"/>
      <c r="Q96" s="213"/>
      <c r="R96" s="170"/>
      <c r="S96" s="170"/>
      <c r="T96" s="170"/>
    </row>
    <row r="97" spans="1:20" ht="12.75" x14ac:dyDescent="0.2">
      <c r="A97" s="152"/>
      <c r="B97" s="152"/>
      <c r="C97" s="3"/>
      <c r="D97" s="169"/>
      <c r="E97" s="163"/>
      <c r="F97" s="163"/>
      <c r="G97" s="80">
        <v>60</v>
      </c>
      <c r="H97" s="163"/>
      <c r="I97" s="163"/>
      <c r="J97" s="163"/>
      <c r="K97" s="163"/>
      <c r="L97" s="163"/>
      <c r="M97" s="170"/>
      <c r="N97" s="170"/>
      <c r="O97" s="170"/>
      <c r="P97" s="170"/>
      <c r="Q97" s="170"/>
      <c r="R97" s="170"/>
      <c r="S97" s="170"/>
      <c r="T97" s="170"/>
    </row>
    <row r="98" spans="1:20" ht="12.75" x14ac:dyDescent="0.2">
      <c r="A98" s="151"/>
      <c r="B98" s="151"/>
      <c r="D98" s="214"/>
      <c r="E98" s="239" t="s">
        <v>67</v>
      </c>
      <c r="F98" s="242">
        <v>68.2</v>
      </c>
      <c r="G98" s="80">
        <v>60</v>
      </c>
      <c r="H98" s="103"/>
      <c r="I98" s="208"/>
      <c r="J98" s="163"/>
      <c r="K98" s="163"/>
      <c r="L98" s="163"/>
      <c r="M98" s="170"/>
      <c r="N98" s="170"/>
      <c r="O98" s="170"/>
      <c r="P98" s="170"/>
      <c r="Q98" s="170"/>
      <c r="R98" s="170"/>
      <c r="S98" s="170"/>
      <c r="T98" s="170"/>
    </row>
    <row r="99" spans="1:20" ht="12.75" x14ac:dyDescent="0.2">
      <c r="A99" s="152"/>
      <c r="B99" s="152"/>
      <c r="C99" s="3"/>
      <c r="D99" s="214"/>
      <c r="E99" s="239"/>
      <c r="F99" s="242"/>
      <c r="G99" s="80">
        <v>60</v>
      </c>
      <c r="H99" s="103"/>
      <c r="I99" s="208"/>
      <c r="J99" s="163"/>
      <c r="K99" s="208"/>
      <c r="L99" s="208"/>
      <c r="M99" s="170"/>
      <c r="N99" s="170"/>
      <c r="O99" s="170"/>
      <c r="P99" s="170"/>
      <c r="Q99" s="170"/>
      <c r="R99" s="170"/>
      <c r="S99" s="170"/>
      <c r="T99" s="170"/>
    </row>
    <row r="100" spans="1:20" ht="12.75" x14ac:dyDescent="0.2">
      <c r="A100" s="151"/>
      <c r="B100" s="151"/>
      <c r="D100" s="169"/>
      <c r="E100" s="239" t="s">
        <v>66</v>
      </c>
      <c r="F100" s="242">
        <v>94.2</v>
      </c>
      <c r="G100" s="171">
        <v>60</v>
      </c>
      <c r="H100" s="102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</row>
    <row r="101" spans="1:20" ht="14.25" x14ac:dyDescent="0.2">
      <c r="A101" s="152"/>
      <c r="B101" s="152"/>
      <c r="C101" s="3"/>
      <c r="D101" s="169"/>
      <c r="E101" s="239" t="s">
        <v>42</v>
      </c>
      <c r="F101" s="242">
        <v>92.7</v>
      </c>
      <c r="G101" s="80">
        <v>60</v>
      </c>
      <c r="H101" s="103"/>
      <c r="I101" s="208"/>
      <c r="J101" s="180"/>
      <c r="K101" s="180"/>
      <c r="L101" s="180"/>
      <c r="M101" s="170"/>
      <c r="N101" s="170"/>
      <c r="O101" s="170"/>
      <c r="P101" s="170"/>
      <c r="Q101" s="170"/>
      <c r="R101" s="170"/>
      <c r="S101" s="170"/>
      <c r="T101" s="170"/>
    </row>
    <row r="102" spans="1:20" ht="14.25" x14ac:dyDescent="0.2">
      <c r="A102" s="81"/>
      <c r="B102" s="81"/>
      <c r="C102" s="81"/>
      <c r="D102" s="169"/>
      <c r="E102" s="250" t="s">
        <v>205</v>
      </c>
      <c r="F102" s="242">
        <v>63.2</v>
      </c>
      <c r="G102" s="80">
        <v>60</v>
      </c>
      <c r="H102" s="103"/>
      <c r="I102" s="208"/>
      <c r="J102" s="208"/>
      <c r="K102" s="180"/>
      <c r="L102" s="180"/>
      <c r="M102" s="170"/>
      <c r="N102" s="170"/>
      <c r="O102" s="170"/>
      <c r="P102" s="170"/>
      <c r="Q102" s="170"/>
      <c r="R102" s="170"/>
      <c r="S102" s="170"/>
      <c r="T102" s="170"/>
    </row>
    <row r="103" spans="1:20" x14ac:dyDescent="0.2">
      <c r="A103" s="81"/>
      <c r="B103" s="82"/>
      <c r="C103" s="82"/>
      <c r="H103" s="103"/>
      <c r="I103" s="103"/>
      <c r="J103" s="104"/>
      <c r="K103" s="102"/>
      <c r="L103" s="102"/>
    </row>
    <row r="104" spans="1:20" x14ac:dyDescent="0.2">
      <c r="A104" s="84" t="s">
        <v>88</v>
      </c>
      <c r="B104" s="85"/>
      <c r="C104" s="106"/>
      <c r="H104" s="102"/>
      <c r="I104" s="102"/>
      <c r="J104" s="102"/>
      <c r="K104" s="102"/>
      <c r="L104" s="102"/>
    </row>
    <row r="105" spans="1:20" x14ac:dyDescent="0.2">
      <c r="A105" s="84" t="s">
        <v>41</v>
      </c>
      <c r="B105" s="84" t="s">
        <v>51</v>
      </c>
      <c r="C105" s="106"/>
      <c r="E105" s="106"/>
      <c r="F105" s="106"/>
      <c r="H105" s="103"/>
      <c r="I105" s="103"/>
      <c r="J105" s="103"/>
      <c r="K105" s="102"/>
      <c r="L105" s="102"/>
    </row>
    <row r="106" spans="1:20" x14ac:dyDescent="0.2">
      <c r="A106" s="106"/>
      <c r="B106" s="106"/>
      <c r="C106" s="106"/>
      <c r="E106" s="106"/>
      <c r="F106" s="106"/>
      <c r="H106" s="103"/>
      <c r="I106" s="103"/>
      <c r="J106" s="103"/>
      <c r="K106" s="102"/>
      <c r="L106" s="102"/>
    </row>
    <row r="107" spans="1:20" x14ac:dyDescent="0.2">
      <c r="E107" s="106"/>
      <c r="F107" s="106"/>
      <c r="H107" s="103"/>
      <c r="I107" s="105"/>
      <c r="J107" s="105"/>
      <c r="K107" s="102"/>
      <c r="L107" s="102"/>
    </row>
    <row r="108" spans="1:20" x14ac:dyDescent="0.2">
      <c r="E108" s="106"/>
      <c r="F108" s="106"/>
    </row>
  </sheetData>
  <sortState ref="P70:R97">
    <sortCondition descending="1" ref="Q70:Q97"/>
  </sortState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M150"/>
  <sheetViews>
    <sheetView showGridLines="0" zoomScaleNormal="100" workbookViewId="0"/>
  </sheetViews>
  <sheetFormatPr defaultColWidth="9.140625" defaultRowHeight="12" x14ac:dyDescent="0.2"/>
  <cols>
    <col min="1" max="16384" width="9.140625" style="4"/>
  </cols>
  <sheetData>
    <row r="2" spans="2:2" x14ac:dyDescent="0.2">
      <c r="B2" s="63" t="s">
        <v>136</v>
      </c>
    </row>
    <row r="3" spans="2:2" x14ac:dyDescent="0.2">
      <c r="B3" s="4" t="s">
        <v>37</v>
      </c>
    </row>
    <row r="29" spans="2:12" ht="14.45" customHeight="1" x14ac:dyDescent="0.2">
      <c r="B29" s="112" t="s">
        <v>135</v>
      </c>
    </row>
    <row r="30" spans="2:12" x14ac:dyDescent="0.2">
      <c r="B30" s="4" t="s">
        <v>132</v>
      </c>
    </row>
    <row r="32" spans="2:12" x14ac:dyDescent="0.2">
      <c r="L32" s="55"/>
    </row>
    <row r="48" s="29" customFormat="1" x14ac:dyDescent="0.2"/>
    <row r="49" spans="2:10" s="29" customFormat="1" x14ac:dyDescent="0.2"/>
    <row r="50" spans="2:10" s="31" customFormat="1" x14ac:dyDescent="0.2"/>
    <row r="51" spans="2:10" s="31" customFormat="1" x14ac:dyDescent="0.2"/>
    <row r="52" spans="2:10" s="31" customFormat="1" x14ac:dyDescent="0.2"/>
    <row r="53" spans="2:10" s="31" customFormat="1" x14ac:dyDescent="0.2"/>
    <row r="54" spans="2:10" s="31" customFormat="1" x14ac:dyDescent="0.2"/>
    <row r="55" spans="2:10" s="31" customFormat="1" x14ac:dyDescent="0.2">
      <c r="B55" s="57" t="s">
        <v>128</v>
      </c>
    </row>
    <row r="56" spans="2:10" s="31" customFormat="1" x14ac:dyDescent="0.2">
      <c r="B56" s="31" t="s">
        <v>139</v>
      </c>
    </row>
    <row r="57" spans="2:10" s="31" customFormat="1" x14ac:dyDescent="0.2"/>
    <row r="58" spans="2:10" s="31" customFormat="1" x14ac:dyDescent="0.2"/>
    <row r="59" spans="2:10" s="29" customFormat="1" x14ac:dyDescent="0.2">
      <c r="B59" s="31"/>
      <c r="C59" s="31"/>
      <c r="D59" s="31"/>
      <c r="E59" s="31"/>
      <c r="F59" s="31"/>
      <c r="G59" s="31"/>
      <c r="H59" s="31"/>
      <c r="I59" s="31"/>
      <c r="J59" s="31"/>
    </row>
    <row r="60" spans="2:10" s="29" customFormat="1" x14ac:dyDescent="0.2">
      <c r="B60" s="4" t="s">
        <v>119</v>
      </c>
      <c r="C60" s="11">
        <v>79.2</v>
      </c>
      <c r="D60" s="31"/>
      <c r="E60" s="47"/>
      <c r="F60" s="48"/>
      <c r="G60" s="31"/>
      <c r="H60" s="31"/>
      <c r="I60" s="31"/>
      <c r="J60" s="31"/>
    </row>
    <row r="61" spans="2:10" s="29" customFormat="1" x14ac:dyDescent="0.2">
      <c r="B61" s="4"/>
      <c r="C61" s="11"/>
      <c r="D61" s="31"/>
      <c r="E61" s="47"/>
      <c r="F61" s="49"/>
      <c r="G61" s="31"/>
      <c r="H61" s="31"/>
      <c r="I61" s="31"/>
      <c r="J61" s="31"/>
    </row>
    <row r="62" spans="2:10" s="29" customFormat="1" x14ac:dyDescent="0.2">
      <c r="B62" s="4" t="s">
        <v>112</v>
      </c>
      <c r="C62" s="11">
        <v>97.7</v>
      </c>
      <c r="D62" s="31"/>
      <c r="E62" s="47"/>
      <c r="F62" s="49"/>
      <c r="G62" s="31"/>
      <c r="H62" s="31"/>
      <c r="I62" s="31"/>
      <c r="J62" s="31"/>
    </row>
    <row r="63" spans="2:10" s="29" customFormat="1" x14ac:dyDescent="0.2">
      <c r="B63" s="4" t="s">
        <v>86</v>
      </c>
      <c r="C63" s="11">
        <v>96.6</v>
      </c>
      <c r="D63" s="31"/>
      <c r="E63" s="47"/>
      <c r="F63" s="49"/>
      <c r="G63" s="31"/>
      <c r="H63" s="31"/>
      <c r="I63" s="31"/>
      <c r="J63" s="31"/>
    </row>
    <row r="64" spans="2:10" s="29" customFormat="1" x14ac:dyDescent="0.2">
      <c r="B64" s="4" t="s">
        <v>72</v>
      </c>
      <c r="C64" s="11">
        <v>96.1</v>
      </c>
      <c r="D64" s="31"/>
      <c r="E64" s="47"/>
      <c r="F64" s="49"/>
      <c r="G64" s="31"/>
      <c r="H64" s="31"/>
      <c r="I64" s="31"/>
      <c r="J64" s="31"/>
    </row>
    <row r="65" spans="1:10" s="29" customFormat="1" x14ac:dyDescent="0.2">
      <c r="B65" s="4" t="s">
        <v>73</v>
      </c>
      <c r="C65" s="11">
        <v>93.9</v>
      </c>
      <c r="D65" s="31"/>
      <c r="E65" s="47"/>
      <c r="F65" s="49"/>
      <c r="G65" s="31"/>
      <c r="H65" s="31"/>
      <c r="I65" s="31"/>
      <c r="J65" s="31"/>
    </row>
    <row r="66" spans="1:10" s="29" customFormat="1" x14ac:dyDescent="0.2">
      <c r="B66" s="4" t="s">
        <v>69</v>
      </c>
      <c r="C66" s="11">
        <v>93.2</v>
      </c>
      <c r="D66" s="31"/>
      <c r="E66" s="47"/>
      <c r="F66" s="49"/>
      <c r="G66" s="31"/>
      <c r="H66" s="31"/>
      <c r="I66" s="31"/>
      <c r="J66" s="31"/>
    </row>
    <row r="67" spans="1:10" s="29" customFormat="1" x14ac:dyDescent="0.2">
      <c r="A67" s="31"/>
      <c r="B67" s="4" t="s">
        <v>71</v>
      </c>
      <c r="C67" s="11">
        <v>92.5</v>
      </c>
      <c r="D67" s="31"/>
      <c r="E67" s="47"/>
      <c r="F67" s="49"/>
      <c r="G67" s="31"/>
      <c r="H67" s="31"/>
      <c r="I67" s="31"/>
      <c r="J67" s="31"/>
    </row>
    <row r="68" spans="1:10" s="29" customFormat="1" x14ac:dyDescent="0.2">
      <c r="A68" s="31"/>
      <c r="B68" s="4" t="s">
        <v>75</v>
      </c>
      <c r="C68" s="11">
        <v>91.8</v>
      </c>
      <c r="D68" s="31"/>
      <c r="E68" s="47"/>
      <c r="F68" s="49"/>
      <c r="G68" s="31"/>
      <c r="H68" s="31"/>
      <c r="I68" s="31"/>
      <c r="J68" s="31"/>
    </row>
    <row r="69" spans="1:10" s="29" customFormat="1" x14ac:dyDescent="0.2">
      <c r="A69" s="31"/>
      <c r="B69" s="4" t="s">
        <v>82</v>
      </c>
      <c r="C69" s="11">
        <v>88.1</v>
      </c>
      <c r="D69" s="31"/>
      <c r="E69" s="47"/>
      <c r="F69" s="49"/>
      <c r="G69" s="31"/>
      <c r="H69" s="31"/>
      <c r="I69" s="31"/>
      <c r="J69" s="31"/>
    </row>
    <row r="70" spans="1:10" s="29" customFormat="1" x14ac:dyDescent="0.2">
      <c r="A70" s="31"/>
      <c r="B70" s="4" t="s">
        <v>68</v>
      </c>
      <c r="C70" s="11">
        <v>87.4</v>
      </c>
      <c r="D70" s="31"/>
      <c r="E70" s="47"/>
      <c r="F70" s="49"/>
      <c r="G70" s="31"/>
      <c r="H70" s="31"/>
      <c r="I70" s="31"/>
      <c r="J70" s="31"/>
    </row>
    <row r="71" spans="1:10" s="29" customFormat="1" x14ac:dyDescent="0.2">
      <c r="A71" s="31"/>
      <c r="B71" s="4" t="s">
        <v>84</v>
      </c>
      <c r="C71" s="11">
        <v>85.6</v>
      </c>
      <c r="D71" s="31"/>
      <c r="E71" s="47"/>
      <c r="F71" s="49"/>
      <c r="G71" s="31"/>
      <c r="H71" s="31"/>
      <c r="I71" s="31"/>
      <c r="J71" s="31"/>
    </row>
    <row r="72" spans="1:10" s="29" customFormat="1" x14ac:dyDescent="0.2">
      <c r="A72" s="31"/>
      <c r="B72" s="4" t="s">
        <v>83</v>
      </c>
      <c r="C72" s="11">
        <v>77.7</v>
      </c>
      <c r="D72" s="31"/>
      <c r="E72" s="47"/>
      <c r="F72" s="49"/>
      <c r="G72" s="31"/>
      <c r="H72" s="31"/>
      <c r="I72" s="31"/>
      <c r="J72" s="31"/>
    </row>
    <row r="73" spans="1:10" s="29" customFormat="1" x14ac:dyDescent="0.2">
      <c r="A73" s="31"/>
      <c r="B73" s="4" t="s">
        <v>78</v>
      </c>
      <c r="C73" s="11">
        <v>76.5</v>
      </c>
      <c r="D73" s="31"/>
      <c r="E73" s="47"/>
      <c r="F73" s="49"/>
      <c r="G73" s="31"/>
      <c r="H73" s="31"/>
      <c r="I73" s="31"/>
      <c r="J73" s="31"/>
    </row>
    <row r="74" spans="1:10" s="29" customFormat="1" x14ac:dyDescent="0.2">
      <c r="A74" s="31"/>
      <c r="B74" s="4" t="s">
        <v>79</v>
      </c>
      <c r="C74" s="11">
        <v>75.400000000000006</v>
      </c>
      <c r="D74" s="31"/>
      <c r="E74" s="47"/>
      <c r="F74" s="49"/>
      <c r="G74" s="31"/>
      <c r="H74" s="31"/>
      <c r="I74" s="31"/>
      <c r="J74" s="31"/>
    </row>
    <row r="75" spans="1:10" s="29" customFormat="1" x14ac:dyDescent="0.2">
      <c r="A75" s="31"/>
      <c r="B75" s="4" t="s">
        <v>85</v>
      </c>
      <c r="C75" s="11">
        <v>74.7</v>
      </c>
      <c r="D75" s="31"/>
      <c r="E75" s="47"/>
      <c r="F75" s="49"/>
      <c r="G75" s="31"/>
      <c r="H75" s="31"/>
      <c r="I75" s="31"/>
      <c r="J75" s="31"/>
    </row>
    <row r="76" spans="1:10" s="29" customFormat="1" x14ac:dyDescent="0.2">
      <c r="A76" s="31"/>
      <c r="B76" s="4" t="s">
        <v>80</v>
      </c>
      <c r="C76" s="11">
        <v>73.099999999999994</v>
      </c>
      <c r="D76" s="31"/>
      <c r="E76" s="47"/>
      <c r="F76" s="49"/>
      <c r="G76" s="31"/>
      <c r="H76" s="31"/>
      <c r="I76" s="31"/>
      <c r="J76" s="31"/>
    </row>
    <row r="77" spans="1:10" s="29" customFormat="1" x14ac:dyDescent="0.2">
      <c r="A77" s="31"/>
      <c r="B77" s="4" t="s">
        <v>67</v>
      </c>
      <c r="C77" s="11">
        <v>72.7</v>
      </c>
      <c r="D77" s="31"/>
      <c r="E77" s="47"/>
      <c r="F77" s="49"/>
      <c r="G77" s="31"/>
      <c r="H77" s="31"/>
      <c r="I77" s="31"/>
      <c r="J77" s="31"/>
    </row>
    <row r="78" spans="1:10" s="29" customFormat="1" x14ac:dyDescent="0.2">
      <c r="A78" s="31"/>
      <c r="B78" s="4" t="s">
        <v>70</v>
      </c>
      <c r="C78" s="11">
        <v>69.5</v>
      </c>
      <c r="D78" s="31"/>
      <c r="E78" s="47"/>
      <c r="F78" s="49"/>
      <c r="G78" s="31"/>
      <c r="H78" s="31"/>
      <c r="I78" s="31"/>
      <c r="J78" s="31"/>
    </row>
    <row r="79" spans="1:10" s="29" customFormat="1" x14ac:dyDescent="0.2">
      <c r="A79" s="31"/>
      <c r="B79" s="4" t="s">
        <v>43</v>
      </c>
      <c r="C79" s="11">
        <v>64.8</v>
      </c>
      <c r="D79" s="31"/>
      <c r="E79" s="47"/>
      <c r="F79" s="49"/>
      <c r="G79" s="31"/>
      <c r="H79" s="31"/>
      <c r="I79" s="31"/>
      <c r="J79" s="31"/>
    </row>
    <row r="80" spans="1:10" s="29" customFormat="1" x14ac:dyDescent="0.2">
      <c r="A80" s="31"/>
      <c r="B80" s="4" t="s">
        <v>74</v>
      </c>
      <c r="C80" s="11">
        <v>60.3</v>
      </c>
      <c r="D80" s="31"/>
      <c r="E80" s="47"/>
      <c r="F80" s="49"/>
      <c r="G80" s="31"/>
      <c r="H80" s="31"/>
      <c r="I80" s="31"/>
      <c r="J80" s="31"/>
    </row>
    <row r="81" spans="1:13" s="29" customFormat="1" x14ac:dyDescent="0.2">
      <c r="A81" s="31"/>
      <c r="B81" s="4" t="s">
        <v>77</v>
      </c>
      <c r="C81" s="11">
        <v>56.6</v>
      </c>
      <c r="D81" s="31"/>
      <c r="E81" s="47"/>
      <c r="F81" s="49"/>
      <c r="G81" s="31"/>
      <c r="H81" s="31"/>
      <c r="I81" s="31"/>
      <c r="J81" s="31"/>
    </row>
    <row r="82" spans="1:13" s="29" customFormat="1" x14ac:dyDescent="0.2">
      <c r="A82" s="31"/>
      <c r="B82" s="4" t="s">
        <v>76</v>
      </c>
      <c r="C82" s="11">
        <v>53.9</v>
      </c>
      <c r="D82" s="31"/>
      <c r="E82" s="47"/>
      <c r="F82" s="49"/>
      <c r="G82" s="31"/>
      <c r="H82" s="31"/>
      <c r="I82" s="31"/>
      <c r="J82" s="31"/>
    </row>
    <row r="83" spans="1:13" s="29" customFormat="1" x14ac:dyDescent="0.2">
      <c r="A83" s="31"/>
      <c r="B83" s="4" t="s">
        <v>81</v>
      </c>
      <c r="C83" s="11">
        <v>52.8</v>
      </c>
      <c r="D83" s="31"/>
      <c r="E83" s="47"/>
      <c r="F83" s="49"/>
      <c r="G83" s="31"/>
      <c r="H83" s="31"/>
      <c r="I83" s="31"/>
      <c r="J83" s="31"/>
    </row>
    <row r="84" spans="1:13" s="29" customFormat="1" x14ac:dyDescent="0.2">
      <c r="A84" s="31"/>
      <c r="B84" s="4"/>
      <c r="C84" s="11"/>
      <c r="D84" s="31"/>
      <c r="E84" s="31"/>
      <c r="F84" s="31"/>
      <c r="G84" s="31"/>
      <c r="H84" s="31"/>
      <c r="I84" s="31"/>
      <c r="J84" s="31"/>
    </row>
    <row r="85" spans="1:13" s="29" customFormat="1" x14ac:dyDescent="0.2">
      <c r="A85" s="31"/>
      <c r="B85" s="4" t="s">
        <v>35</v>
      </c>
      <c r="C85" s="11">
        <v>66</v>
      </c>
      <c r="D85" s="31"/>
      <c r="E85" s="47"/>
      <c r="F85" s="49"/>
      <c r="G85" s="31"/>
      <c r="H85" s="31"/>
      <c r="I85" s="31"/>
      <c r="J85" s="31"/>
    </row>
    <row r="86" spans="1:13" s="29" customFormat="1" x14ac:dyDescent="0.2">
      <c r="A86" s="31"/>
      <c r="B86" s="4" t="s">
        <v>118</v>
      </c>
      <c r="C86" s="11">
        <v>58.8</v>
      </c>
      <c r="D86" s="31"/>
      <c r="E86" s="47"/>
      <c r="F86" s="49"/>
      <c r="G86" s="47"/>
      <c r="H86" s="49"/>
      <c r="I86" s="31"/>
      <c r="J86" s="31"/>
    </row>
    <row r="87" spans="1:13" s="29" customFormat="1" x14ac:dyDescent="0.2">
      <c r="A87" s="31"/>
      <c r="B87" s="4" t="s">
        <v>133</v>
      </c>
      <c r="C87" s="61">
        <v>57.4</v>
      </c>
      <c r="D87" s="31"/>
      <c r="E87" s="47"/>
      <c r="F87" s="49"/>
      <c r="G87" s="31"/>
      <c r="H87" s="31"/>
      <c r="I87" s="31"/>
      <c r="J87" s="31"/>
    </row>
    <row r="88" spans="1:13" s="29" customFormat="1" x14ac:dyDescent="0.2">
      <c r="A88" s="31"/>
      <c r="B88" s="4" t="s">
        <v>32</v>
      </c>
      <c r="C88" s="11">
        <v>54.5</v>
      </c>
      <c r="D88" s="31"/>
      <c r="E88" s="47"/>
      <c r="F88" s="49"/>
      <c r="G88" s="31"/>
      <c r="H88" s="31"/>
      <c r="I88" s="31"/>
      <c r="J88" s="31"/>
    </row>
    <row r="89" spans="1:13" s="29" customFormat="1" x14ac:dyDescent="0.2">
      <c r="A89" s="31"/>
      <c r="B89" s="4" t="s">
        <v>33</v>
      </c>
      <c r="C89" s="11">
        <v>50.4</v>
      </c>
      <c r="D89" s="31"/>
      <c r="E89" s="31"/>
      <c r="F89" s="31"/>
      <c r="G89" s="31"/>
      <c r="H89" s="31"/>
      <c r="I89" s="31"/>
      <c r="J89" s="31"/>
    </row>
    <row r="90" spans="1:13" s="29" customFormat="1" x14ac:dyDescent="0.2">
      <c r="A90" s="31"/>
      <c r="B90" s="4" t="s">
        <v>34</v>
      </c>
      <c r="C90" s="11">
        <v>38.200000000000003</v>
      </c>
      <c r="D90" s="31"/>
      <c r="E90" s="47"/>
      <c r="F90" s="49"/>
      <c r="G90" s="31"/>
      <c r="H90" s="31"/>
      <c r="I90" s="31"/>
      <c r="J90" s="31"/>
    </row>
    <row r="91" spans="1:13" s="29" customFormat="1" x14ac:dyDescent="0.2">
      <c r="A91" s="31"/>
      <c r="B91" s="4"/>
      <c r="C91" s="11"/>
      <c r="D91" s="31"/>
      <c r="E91" s="47"/>
      <c r="F91" s="49"/>
      <c r="G91" s="31"/>
      <c r="H91" s="31"/>
      <c r="I91" s="31"/>
      <c r="J91" s="31"/>
    </row>
    <row r="92" spans="1:13" s="29" customFormat="1" x14ac:dyDescent="0.2">
      <c r="B92" s="4" t="s">
        <v>66</v>
      </c>
      <c r="C92" s="11">
        <v>93.2</v>
      </c>
      <c r="D92" s="31"/>
      <c r="E92" s="47"/>
      <c r="F92" s="49"/>
      <c r="G92" s="31"/>
      <c r="H92" s="31"/>
      <c r="I92" s="31"/>
      <c r="J92" s="31"/>
    </row>
    <row r="93" spans="1:13" s="29" customFormat="1" x14ac:dyDescent="0.2">
      <c r="B93" s="4" t="s">
        <v>42</v>
      </c>
      <c r="C93" s="11">
        <v>90.9</v>
      </c>
      <c r="D93" s="31"/>
      <c r="E93" s="31"/>
      <c r="F93" s="31"/>
      <c r="G93" s="31"/>
      <c r="H93" s="31"/>
      <c r="I93" s="31"/>
      <c r="J93" s="31"/>
    </row>
    <row r="94" spans="1:13" s="29" customFormat="1" x14ac:dyDescent="0.2">
      <c r="B94" s="4" t="s">
        <v>134</v>
      </c>
      <c r="C94" s="61">
        <v>56.5</v>
      </c>
      <c r="D94" s="31"/>
      <c r="E94" s="31"/>
      <c r="F94" s="31"/>
      <c r="G94" s="31"/>
      <c r="H94" s="31"/>
      <c r="I94" s="31"/>
      <c r="J94" s="31"/>
    </row>
    <row r="95" spans="1:13" x14ac:dyDescent="0.2">
      <c r="E95" s="31"/>
      <c r="F95" s="31"/>
      <c r="G95" s="31"/>
      <c r="H95" s="31"/>
      <c r="I95" s="31"/>
      <c r="J95" s="31"/>
      <c r="K95" s="31"/>
      <c r="L95" s="31"/>
      <c r="M95" s="31"/>
    </row>
    <row r="96" spans="1:13" x14ac:dyDescent="0.2">
      <c r="E96" s="31"/>
      <c r="F96" s="31"/>
      <c r="G96" s="31"/>
      <c r="H96" s="31"/>
      <c r="I96" s="31"/>
      <c r="J96" s="31"/>
      <c r="K96" s="31"/>
      <c r="L96" s="31"/>
      <c r="M96" s="31"/>
    </row>
    <row r="97" spans="2:13" x14ac:dyDescent="0.2">
      <c r="E97" s="31"/>
      <c r="F97" s="31"/>
      <c r="G97" s="31"/>
      <c r="H97" s="31"/>
      <c r="I97" s="31"/>
      <c r="J97" s="31"/>
      <c r="K97" s="31"/>
      <c r="L97" s="31"/>
      <c r="M97" s="31"/>
    </row>
    <row r="98" spans="2:13" x14ac:dyDescent="0.2">
      <c r="E98" s="31"/>
      <c r="F98" s="31"/>
      <c r="G98" s="31"/>
      <c r="H98" s="31"/>
      <c r="I98" s="31"/>
      <c r="J98" s="31"/>
      <c r="K98" s="31"/>
      <c r="L98" s="31"/>
      <c r="M98" s="31"/>
    </row>
    <row r="99" spans="2:13" x14ac:dyDescent="0.2">
      <c r="E99" s="31"/>
      <c r="F99" s="31"/>
      <c r="G99" s="31"/>
      <c r="H99" s="31"/>
      <c r="I99" s="31"/>
      <c r="J99" s="31"/>
      <c r="K99" s="31"/>
      <c r="L99" s="31"/>
      <c r="M99" s="31"/>
    </row>
    <row r="100" spans="2:13" x14ac:dyDescent="0.2">
      <c r="E100" s="31"/>
      <c r="F100" s="31"/>
      <c r="G100" s="31"/>
      <c r="H100" s="31"/>
      <c r="I100" s="31"/>
      <c r="J100" s="31"/>
      <c r="K100" s="31"/>
      <c r="L100" s="31"/>
      <c r="M100" s="31"/>
    </row>
    <row r="101" spans="2:13" x14ac:dyDescent="0.2">
      <c r="E101" s="31"/>
      <c r="F101" s="31"/>
      <c r="G101" s="31"/>
      <c r="H101" s="31"/>
      <c r="I101" s="31"/>
      <c r="J101" s="31"/>
      <c r="K101" s="31"/>
      <c r="L101" s="31"/>
      <c r="M101" s="31"/>
    </row>
    <row r="102" spans="2:13" x14ac:dyDescent="0.2">
      <c r="E102" s="31"/>
      <c r="F102" s="31"/>
      <c r="G102" s="31"/>
      <c r="H102" s="31"/>
      <c r="I102" s="31"/>
      <c r="J102" s="31"/>
      <c r="K102" s="31"/>
      <c r="L102" s="31"/>
      <c r="M102" s="31"/>
    </row>
    <row r="103" spans="2:13" x14ac:dyDescent="0.2">
      <c r="E103" s="31"/>
      <c r="F103" s="31"/>
      <c r="G103" s="31"/>
      <c r="H103" s="31"/>
      <c r="I103" s="31"/>
      <c r="J103" s="31"/>
      <c r="K103" s="31"/>
      <c r="L103" s="31"/>
      <c r="M103" s="31"/>
    </row>
    <row r="104" spans="2:13" x14ac:dyDescent="0.2">
      <c r="B104" s="4" t="s">
        <v>65</v>
      </c>
      <c r="E104" s="31"/>
      <c r="F104" s="31"/>
      <c r="G104" s="31"/>
      <c r="H104" s="31"/>
      <c r="I104" s="31"/>
      <c r="J104" s="31"/>
      <c r="K104" s="31"/>
      <c r="L104" s="31"/>
      <c r="M104" s="31"/>
    </row>
    <row r="105" spans="2:13" x14ac:dyDescent="0.2">
      <c r="E105" s="31"/>
      <c r="F105" s="31"/>
      <c r="G105" s="31"/>
      <c r="H105" s="31"/>
      <c r="I105" s="31"/>
      <c r="J105" s="31"/>
      <c r="K105" s="31"/>
      <c r="L105" s="31"/>
      <c r="M105" s="31"/>
    </row>
    <row r="106" spans="2:13" x14ac:dyDescent="0.2">
      <c r="B106" s="4" t="s">
        <v>64</v>
      </c>
      <c r="C106" s="4" t="s">
        <v>137</v>
      </c>
      <c r="E106" s="31"/>
      <c r="F106" s="31"/>
      <c r="G106" s="31"/>
      <c r="H106" s="31"/>
      <c r="I106" s="31"/>
      <c r="J106" s="31"/>
      <c r="K106" s="31"/>
      <c r="L106" s="31"/>
      <c r="M106" s="31"/>
    </row>
    <row r="107" spans="2:13" x14ac:dyDescent="0.2">
      <c r="B107" s="4" t="s">
        <v>63</v>
      </c>
      <c r="C107" s="4" t="s">
        <v>138</v>
      </c>
      <c r="E107" s="31"/>
      <c r="F107" s="31"/>
      <c r="G107" s="31"/>
      <c r="H107" s="31"/>
      <c r="I107" s="31"/>
      <c r="J107" s="31"/>
      <c r="K107" s="31"/>
      <c r="L107" s="31"/>
      <c r="M107" s="31"/>
    </row>
    <row r="108" spans="2:13" x14ac:dyDescent="0.2">
      <c r="B108" s="4" t="s">
        <v>93</v>
      </c>
      <c r="C108" s="4" t="s">
        <v>50</v>
      </c>
      <c r="E108" s="31"/>
      <c r="F108" s="31"/>
      <c r="G108" s="31"/>
      <c r="H108" s="31"/>
      <c r="I108" s="31"/>
      <c r="J108" s="31"/>
      <c r="K108" s="31"/>
      <c r="L108" s="31"/>
      <c r="M108" s="31"/>
    </row>
    <row r="109" spans="2:13" x14ac:dyDescent="0.2">
      <c r="E109" s="31"/>
      <c r="F109" s="31"/>
      <c r="G109" s="31"/>
      <c r="H109" s="31"/>
      <c r="I109" s="31"/>
      <c r="J109" s="31"/>
      <c r="K109" s="31"/>
      <c r="L109" s="31"/>
      <c r="M109" s="31"/>
    </row>
    <row r="110" spans="2:13" x14ac:dyDescent="0.2">
      <c r="B110" s="4" t="s">
        <v>46</v>
      </c>
      <c r="C110" s="4" t="s">
        <v>59</v>
      </c>
      <c r="E110" s="31"/>
      <c r="F110" s="31"/>
      <c r="G110" s="31"/>
      <c r="H110" s="31"/>
      <c r="I110" s="31"/>
      <c r="J110" s="31"/>
      <c r="K110" s="31"/>
      <c r="L110" s="31"/>
      <c r="M110" s="31"/>
    </row>
    <row r="111" spans="2:13" x14ac:dyDescent="0.2">
      <c r="B111" s="4" t="s">
        <v>117</v>
      </c>
      <c r="C111" s="4" t="s">
        <v>62</v>
      </c>
      <c r="E111" s="31"/>
      <c r="F111" s="31"/>
      <c r="G111" s="31"/>
      <c r="H111" s="31"/>
      <c r="I111" s="31"/>
      <c r="J111" s="31"/>
      <c r="K111" s="31"/>
      <c r="L111" s="31"/>
      <c r="M111" s="31"/>
    </row>
    <row r="112" spans="2:13" x14ac:dyDescent="0.2">
      <c r="B112" s="4" t="s">
        <v>47</v>
      </c>
      <c r="C112" s="4" t="s">
        <v>131</v>
      </c>
      <c r="E112" s="31"/>
      <c r="F112" s="31"/>
      <c r="G112" s="31"/>
      <c r="H112" s="31"/>
      <c r="I112" s="31"/>
      <c r="J112" s="31"/>
      <c r="K112" s="31"/>
      <c r="L112" s="31"/>
      <c r="M112" s="31"/>
    </row>
    <row r="113" spans="2:13" x14ac:dyDescent="0.2">
      <c r="E113" s="31"/>
      <c r="F113" s="31"/>
      <c r="G113" s="31"/>
      <c r="H113" s="31"/>
      <c r="I113" s="31"/>
      <c r="J113" s="31"/>
      <c r="K113" s="31"/>
      <c r="L113" s="31"/>
      <c r="M113" s="31"/>
    </row>
    <row r="114" spans="2:13" x14ac:dyDescent="0.2">
      <c r="B114" s="4" t="s">
        <v>48</v>
      </c>
      <c r="C114" s="4" t="s">
        <v>30</v>
      </c>
      <c r="E114" s="31"/>
      <c r="F114" s="31"/>
      <c r="G114" s="31"/>
      <c r="H114" s="31"/>
      <c r="I114" s="31"/>
      <c r="J114" s="31"/>
      <c r="K114" s="31"/>
      <c r="L114" s="31"/>
      <c r="M114" s="31"/>
    </row>
    <row r="115" spans="2:13" x14ac:dyDescent="0.2">
      <c r="B115" s="4" t="s">
        <v>115</v>
      </c>
      <c r="C115" s="4">
        <v>79.2</v>
      </c>
      <c r="E115" s="31"/>
      <c r="F115" s="31"/>
      <c r="G115" s="31"/>
      <c r="H115" s="31"/>
      <c r="I115" s="31"/>
      <c r="J115" s="31"/>
      <c r="K115" s="31"/>
      <c r="L115" s="31"/>
      <c r="M115" s="31"/>
    </row>
    <row r="116" spans="2:13" x14ac:dyDescent="0.2">
      <c r="E116" s="31"/>
      <c r="F116" s="31"/>
      <c r="G116" s="31"/>
      <c r="H116" s="31"/>
      <c r="I116" s="31"/>
      <c r="J116" s="31"/>
      <c r="K116" s="31"/>
      <c r="L116" s="31"/>
      <c r="M116" s="31"/>
    </row>
    <row r="117" spans="2:13" x14ac:dyDescent="0.2">
      <c r="B117" s="4" t="s">
        <v>86</v>
      </c>
      <c r="C117" s="4">
        <v>96.6</v>
      </c>
      <c r="E117" s="31"/>
      <c r="F117" s="31"/>
      <c r="G117" s="31"/>
      <c r="H117" s="31"/>
      <c r="I117" s="31"/>
      <c r="J117" s="31"/>
      <c r="K117" s="31"/>
      <c r="L117" s="31"/>
      <c r="M117" s="31"/>
    </row>
    <row r="118" spans="2:13" x14ac:dyDescent="0.2">
      <c r="B118" s="4" t="s">
        <v>35</v>
      </c>
      <c r="C118" s="4">
        <v>66</v>
      </c>
      <c r="E118" s="31"/>
      <c r="F118" s="31"/>
      <c r="G118" s="31"/>
      <c r="H118" s="31"/>
      <c r="I118" s="31"/>
      <c r="J118" s="31"/>
      <c r="K118" s="31"/>
      <c r="L118" s="31"/>
      <c r="M118" s="31"/>
    </row>
    <row r="119" spans="2:13" x14ac:dyDescent="0.2">
      <c r="B119" s="4" t="s">
        <v>85</v>
      </c>
      <c r="C119" s="4">
        <v>74.7</v>
      </c>
      <c r="E119" s="31"/>
      <c r="F119" s="31"/>
      <c r="G119" s="31"/>
      <c r="H119" s="31"/>
      <c r="I119" s="31"/>
      <c r="J119" s="31"/>
      <c r="K119" s="31"/>
      <c r="L119" s="31"/>
      <c r="M119" s="31"/>
    </row>
    <row r="120" spans="2:13" x14ac:dyDescent="0.2">
      <c r="B120" s="4" t="s">
        <v>84</v>
      </c>
      <c r="C120" s="4">
        <v>85.6</v>
      </c>
      <c r="E120" s="31"/>
      <c r="F120" s="31"/>
      <c r="G120" s="31"/>
      <c r="H120" s="31"/>
      <c r="I120" s="31"/>
      <c r="J120" s="31"/>
      <c r="K120" s="31"/>
      <c r="L120" s="31"/>
      <c r="M120" s="31"/>
    </row>
    <row r="121" spans="2:13" x14ac:dyDescent="0.2">
      <c r="B121" s="4" t="s">
        <v>89</v>
      </c>
      <c r="C121" s="4">
        <v>97.7</v>
      </c>
      <c r="E121" s="31"/>
      <c r="F121" s="31"/>
      <c r="G121" s="31"/>
      <c r="H121" s="31"/>
      <c r="I121" s="31"/>
      <c r="J121" s="31"/>
      <c r="K121" s="31"/>
      <c r="L121" s="31"/>
      <c r="M121" s="31"/>
    </row>
    <row r="122" spans="2:13" x14ac:dyDescent="0.2">
      <c r="B122" s="4" t="s">
        <v>83</v>
      </c>
      <c r="C122" s="4">
        <v>77.7</v>
      </c>
      <c r="E122" s="31"/>
      <c r="F122" s="31"/>
      <c r="G122" s="31"/>
      <c r="H122" s="31"/>
      <c r="I122" s="31"/>
      <c r="J122" s="31"/>
      <c r="K122" s="31"/>
      <c r="L122" s="31"/>
      <c r="M122" s="31"/>
    </row>
    <row r="123" spans="2:13" x14ac:dyDescent="0.2">
      <c r="B123" s="4" t="s">
        <v>82</v>
      </c>
      <c r="C123" s="4">
        <v>88.1</v>
      </c>
      <c r="E123" s="31"/>
      <c r="F123" s="31"/>
      <c r="G123" s="31"/>
      <c r="H123" s="31"/>
      <c r="I123" s="31"/>
      <c r="J123" s="31"/>
      <c r="K123" s="31"/>
      <c r="L123" s="31"/>
      <c r="M123" s="31"/>
    </row>
    <row r="124" spans="2:13" x14ac:dyDescent="0.2">
      <c r="B124" s="4" t="s">
        <v>81</v>
      </c>
      <c r="C124" s="4">
        <v>52.8</v>
      </c>
      <c r="E124" s="31"/>
      <c r="F124" s="31"/>
      <c r="G124" s="31"/>
      <c r="H124" s="31"/>
      <c r="I124" s="31"/>
      <c r="J124" s="31"/>
      <c r="K124" s="31"/>
      <c r="L124" s="31"/>
      <c r="M124" s="31"/>
    </row>
    <row r="125" spans="2:13" x14ac:dyDescent="0.2">
      <c r="B125" s="4" t="s">
        <v>80</v>
      </c>
      <c r="C125" s="4">
        <v>73.099999999999994</v>
      </c>
      <c r="E125" s="31"/>
      <c r="F125" s="31"/>
      <c r="G125" s="31"/>
      <c r="H125" s="31"/>
      <c r="I125" s="31"/>
      <c r="J125" s="31"/>
      <c r="K125" s="31"/>
      <c r="L125" s="31"/>
      <c r="M125" s="31"/>
    </row>
    <row r="126" spans="2:13" x14ac:dyDescent="0.2">
      <c r="B126" s="4" t="s">
        <v>79</v>
      </c>
      <c r="C126" s="4">
        <v>75.400000000000006</v>
      </c>
      <c r="E126" s="31"/>
      <c r="F126" s="31"/>
      <c r="G126" s="31"/>
      <c r="H126" s="31"/>
      <c r="I126" s="31"/>
      <c r="J126" s="31"/>
      <c r="K126" s="31"/>
      <c r="L126" s="31"/>
      <c r="M126" s="31"/>
    </row>
    <row r="127" spans="2:13" x14ac:dyDescent="0.2">
      <c r="B127" s="4" t="s">
        <v>118</v>
      </c>
      <c r="C127" s="4">
        <v>58.8</v>
      </c>
      <c r="E127" s="31"/>
      <c r="F127" s="31"/>
      <c r="G127" s="31"/>
      <c r="H127" s="31"/>
      <c r="I127" s="31"/>
      <c r="J127" s="31"/>
      <c r="K127" s="31"/>
      <c r="L127" s="31"/>
      <c r="M127" s="31"/>
    </row>
    <row r="128" spans="2:13" x14ac:dyDescent="0.2">
      <c r="B128" s="4" t="s">
        <v>78</v>
      </c>
      <c r="C128" s="4">
        <v>76.5</v>
      </c>
      <c r="E128" s="31"/>
      <c r="F128" s="31"/>
      <c r="G128" s="31"/>
      <c r="H128" s="31"/>
      <c r="I128" s="31"/>
      <c r="J128" s="31"/>
      <c r="K128" s="31"/>
      <c r="L128" s="31"/>
      <c r="M128" s="31"/>
    </row>
    <row r="129" spans="2:13" x14ac:dyDescent="0.2">
      <c r="B129" s="4" t="s">
        <v>77</v>
      </c>
      <c r="C129" s="4">
        <v>56.6</v>
      </c>
      <c r="E129" s="31"/>
      <c r="F129" s="31"/>
      <c r="G129" s="31"/>
      <c r="H129" s="31"/>
      <c r="I129" s="31"/>
      <c r="J129" s="31"/>
      <c r="K129" s="31"/>
      <c r="L129" s="31"/>
      <c r="M129" s="31"/>
    </row>
    <row r="130" spans="2:13" x14ac:dyDescent="0.2">
      <c r="B130" s="4" t="s">
        <v>32</v>
      </c>
      <c r="C130" s="4">
        <v>54.5</v>
      </c>
      <c r="E130" s="31"/>
      <c r="F130" s="31"/>
      <c r="G130" s="31"/>
      <c r="H130" s="31"/>
      <c r="I130" s="31"/>
      <c r="J130" s="31"/>
      <c r="K130" s="31"/>
      <c r="L130" s="31"/>
      <c r="M130" s="31"/>
    </row>
    <row r="131" spans="2:13" x14ac:dyDescent="0.2">
      <c r="B131" s="4" t="s">
        <v>76</v>
      </c>
      <c r="C131" s="4">
        <v>53.9</v>
      </c>
      <c r="E131" s="31"/>
      <c r="F131" s="31"/>
      <c r="G131" s="31"/>
      <c r="H131" s="31"/>
      <c r="I131" s="31"/>
      <c r="J131" s="31"/>
      <c r="K131" s="31"/>
      <c r="L131" s="31"/>
      <c r="M131" s="31"/>
    </row>
    <row r="132" spans="2:13" x14ac:dyDescent="0.2">
      <c r="B132" s="4" t="s">
        <v>75</v>
      </c>
      <c r="C132" s="4">
        <v>91.8</v>
      </c>
      <c r="E132" s="31"/>
      <c r="F132" s="31"/>
      <c r="G132" s="31"/>
      <c r="H132" s="31"/>
      <c r="I132" s="31"/>
      <c r="J132" s="31"/>
      <c r="K132" s="31"/>
      <c r="L132" s="31"/>
      <c r="M132" s="31"/>
    </row>
    <row r="133" spans="2:13" x14ac:dyDescent="0.2">
      <c r="B133" s="4" t="s">
        <v>74</v>
      </c>
      <c r="C133" s="4">
        <v>60.3</v>
      </c>
      <c r="E133" s="31"/>
      <c r="F133" s="31"/>
      <c r="G133" s="31"/>
      <c r="H133" s="31"/>
      <c r="I133" s="31"/>
      <c r="J133" s="31"/>
      <c r="K133" s="31"/>
      <c r="L133" s="31"/>
      <c r="M133" s="31"/>
    </row>
    <row r="134" spans="2:13" x14ac:dyDescent="0.2">
      <c r="B134" s="4" t="s">
        <v>34</v>
      </c>
      <c r="C134" s="4">
        <v>38.200000000000003</v>
      </c>
      <c r="E134" s="31"/>
      <c r="F134" s="31"/>
      <c r="G134" s="31"/>
      <c r="H134" s="31"/>
      <c r="I134" s="31"/>
      <c r="J134" s="31"/>
      <c r="K134" s="31"/>
      <c r="L134" s="31"/>
      <c r="M134" s="31"/>
    </row>
    <row r="135" spans="2:13" x14ac:dyDescent="0.2">
      <c r="B135" s="4" t="s">
        <v>73</v>
      </c>
      <c r="C135" s="4">
        <v>93.9</v>
      </c>
      <c r="E135" s="31"/>
      <c r="F135" s="31"/>
      <c r="G135" s="31"/>
      <c r="H135" s="31"/>
      <c r="I135" s="31"/>
      <c r="J135" s="31"/>
      <c r="K135" s="31"/>
      <c r="L135" s="31"/>
      <c r="M135" s="31"/>
    </row>
    <row r="136" spans="2:13" x14ac:dyDescent="0.2">
      <c r="B136" s="4" t="s">
        <v>72</v>
      </c>
      <c r="C136" s="4">
        <v>96.1</v>
      </c>
      <c r="E136" s="31"/>
      <c r="F136" s="31"/>
      <c r="G136" s="31"/>
      <c r="H136" s="31"/>
      <c r="I136" s="31"/>
      <c r="J136" s="31"/>
      <c r="K136" s="31"/>
      <c r="L136" s="31"/>
      <c r="M136" s="31"/>
    </row>
    <row r="137" spans="2:13" x14ac:dyDescent="0.2">
      <c r="B137" s="4" t="s">
        <v>33</v>
      </c>
      <c r="C137" s="4">
        <v>50.4</v>
      </c>
      <c r="E137" s="31"/>
      <c r="F137" s="31"/>
      <c r="G137" s="31"/>
      <c r="H137" s="31"/>
      <c r="I137" s="31"/>
      <c r="J137" s="31"/>
      <c r="K137" s="31"/>
      <c r="L137" s="31"/>
      <c r="M137" s="31"/>
    </row>
    <row r="138" spans="2:13" x14ac:dyDescent="0.2">
      <c r="B138" s="4" t="s">
        <v>43</v>
      </c>
      <c r="C138" s="4">
        <v>64.8</v>
      </c>
      <c r="E138" s="31"/>
      <c r="F138" s="31"/>
      <c r="G138" s="31"/>
      <c r="H138" s="31"/>
      <c r="I138" s="31"/>
      <c r="J138" s="31"/>
      <c r="K138" s="31"/>
      <c r="L138" s="31"/>
      <c r="M138" s="31"/>
    </row>
    <row r="139" spans="2:13" x14ac:dyDescent="0.2">
      <c r="B139" s="4" t="s">
        <v>36</v>
      </c>
      <c r="C139" s="9">
        <v>57.4</v>
      </c>
      <c r="E139" s="31"/>
      <c r="F139" s="31"/>
      <c r="G139" s="31"/>
      <c r="H139" s="31"/>
      <c r="I139" s="31"/>
      <c r="J139" s="31"/>
      <c r="K139" s="31"/>
      <c r="L139" s="31"/>
      <c r="M139" s="31"/>
    </row>
    <row r="140" spans="2:13" x14ac:dyDescent="0.2">
      <c r="B140" s="4" t="s">
        <v>71</v>
      </c>
      <c r="C140" s="4">
        <v>92.5</v>
      </c>
      <c r="E140" s="31"/>
      <c r="F140" s="31"/>
      <c r="G140" s="31"/>
      <c r="H140" s="31"/>
      <c r="I140" s="31"/>
      <c r="J140" s="31"/>
      <c r="K140" s="31"/>
      <c r="L140" s="31"/>
      <c r="M140" s="31"/>
    </row>
    <row r="141" spans="2:13" x14ac:dyDescent="0.2">
      <c r="B141" s="4" t="s">
        <v>70</v>
      </c>
      <c r="C141" s="4">
        <v>69.5</v>
      </c>
      <c r="E141" s="31"/>
      <c r="F141" s="31"/>
      <c r="G141" s="31"/>
      <c r="H141" s="31"/>
      <c r="I141" s="31"/>
      <c r="J141" s="31"/>
      <c r="K141" s="31"/>
      <c r="L141" s="31"/>
      <c r="M141" s="31"/>
    </row>
    <row r="142" spans="2:13" x14ac:dyDescent="0.2">
      <c r="B142" s="4" t="s">
        <v>69</v>
      </c>
      <c r="C142" s="4">
        <v>93.2</v>
      </c>
      <c r="E142" s="31"/>
      <c r="F142" s="31"/>
      <c r="G142" s="31"/>
      <c r="H142" s="31"/>
      <c r="I142" s="31"/>
      <c r="J142" s="31"/>
      <c r="K142" s="31"/>
      <c r="L142" s="31"/>
      <c r="M142" s="31"/>
    </row>
    <row r="143" spans="2:13" x14ac:dyDescent="0.2">
      <c r="B143" s="4" t="s">
        <v>68</v>
      </c>
      <c r="C143" s="4">
        <v>87.4</v>
      </c>
      <c r="E143" s="31"/>
      <c r="F143" s="31"/>
      <c r="G143" s="31"/>
      <c r="H143" s="31"/>
      <c r="I143" s="31"/>
      <c r="J143" s="31"/>
      <c r="K143" s="31"/>
      <c r="L143" s="31"/>
      <c r="M143" s="31"/>
    </row>
    <row r="144" spans="2:13" x14ac:dyDescent="0.2">
      <c r="B144" s="4" t="s">
        <v>67</v>
      </c>
      <c r="C144" s="4">
        <v>72.7</v>
      </c>
      <c r="E144" s="31"/>
      <c r="F144" s="31"/>
      <c r="G144" s="31"/>
      <c r="H144" s="31"/>
      <c r="I144" s="31"/>
      <c r="J144" s="31"/>
      <c r="K144" s="31"/>
      <c r="L144" s="31"/>
      <c r="M144" s="31"/>
    </row>
    <row r="145" spans="2:13" x14ac:dyDescent="0.2">
      <c r="E145" s="31"/>
      <c r="F145" s="31"/>
      <c r="G145" s="31"/>
      <c r="H145" s="31"/>
      <c r="I145" s="31"/>
      <c r="J145" s="31"/>
      <c r="K145" s="31"/>
      <c r="L145" s="31"/>
      <c r="M145" s="31"/>
    </row>
    <row r="146" spans="2:13" x14ac:dyDescent="0.2">
      <c r="B146" s="4" t="s">
        <v>113</v>
      </c>
      <c r="C146" s="9">
        <v>56.5</v>
      </c>
      <c r="E146" s="31"/>
      <c r="F146" s="31"/>
      <c r="G146" s="31"/>
      <c r="H146" s="31"/>
      <c r="I146" s="31"/>
      <c r="J146" s="31"/>
      <c r="K146" s="31"/>
      <c r="L146" s="31"/>
      <c r="M146" s="31"/>
    </row>
    <row r="147" spans="2:13" x14ac:dyDescent="0.2">
      <c r="B147" s="4" t="s">
        <v>42</v>
      </c>
      <c r="C147" s="4">
        <v>90.9</v>
      </c>
      <c r="E147" s="31"/>
      <c r="F147" s="31"/>
      <c r="G147" s="31"/>
      <c r="H147" s="31"/>
      <c r="I147" s="31"/>
      <c r="J147" s="31"/>
      <c r="K147" s="31"/>
      <c r="L147" s="31"/>
      <c r="M147" s="31"/>
    </row>
    <row r="148" spans="2:13" x14ac:dyDescent="0.2">
      <c r="B148" s="4" t="s">
        <v>66</v>
      </c>
      <c r="C148" s="4">
        <v>93.2</v>
      </c>
      <c r="E148" s="31"/>
      <c r="F148" s="31"/>
      <c r="G148" s="31"/>
      <c r="H148" s="31"/>
      <c r="I148" s="31"/>
      <c r="J148" s="31"/>
      <c r="K148" s="31"/>
      <c r="L148" s="31"/>
      <c r="M148" s="31"/>
    </row>
    <row r="149" spans="2:13" x14ac:dyDescent="0.2">
      <c r="E149" s="31"/>
      <c r="F149" s="31"/>
      <c r="G149" s="31"/>
      <c r="H149" s="31"/>
      <c r="I149" s="31"/>
      <c r="J149" s="31"/>
      <c r="K149" s="31"/>
      <c r="L149" s="31"/>
      <c r="M149" s="31"/>
    </row>
    <row r="150" spans="2:13" x14ac:dyDescent="0.2">
      <c r="E150" s="31"/>
      <c r="F150" s="31"/>
    </row>
  </sheetData>
  <sortState ref="B88:C90">
    <sortCondition descending="1" ref="C88:C90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L145"/>
  <sheetViews>
    <sheetView showGridLines="0" zoomScaleNormal="100" workbookViewId="0"/>
  </sheetViews>
  <sheetFormatPr defaultColWidth="9.140625" defaultRowHeight="12" x14ac:dyDescent="0.2"/>
  <cols>
    <col min="1" max="16384" width="9.140625" style="4"/>
  </cols>
  <sheetData>
    <row r="2" spans="2:2" x14ac:dyDescent="0.2">
      <c r="B2" s="63" t="s">
        <v>140</v>
      </c>
    </row>
    <row r="3" spans="2:2" x14ac:dyDescent="0.2">
      <c r="B3" s="4" t="s">
        <v>37</v>
      </c>
    </row>
    <row r="29" spans="2:12" ht="14.45" customHeight="1" x14ac:dyDescent="0.2">
      <c r="B29" s="112" t="s">
        <v>135</v>
      </c>
    </row>
    <row r="30" spans="2:12" x14ac:dyDescent="0.2">
      <c r="B30" s="4" t="s">
        <v>132</v>
      </c>
    </row>
    <row r="32" spans="2:12" x14ac:dyDescent="0.2">
      <c r="L32" s="55"/>
    </row>
    <row r="43" spans="4:6" x14ac:dyDescent="0.2">
      <c r="D43" s="31"/>
      <c r="E43" s="31"/>
      <c r="F43" s="31"/>
    </row>
    <row r="44" spans="4:6" x14ac:dyDescent="0.2">
      <c r="D44" s="31"/>
      <c r="E44" s="31"/>
      <c r="F44" s="31"/>
    </row>
    <row r="45" spans="4:6" x14ac:dyDescent="0.2">
      <c r="D45" s="31"/>
      <c r="E45" s="31"/>
      <c r="F45" s="31"/>
    </row>
    <row r="46" spans="4:6" x14ac:dyDescent="0.2">
      <c r="D46" s="31"/>
      <c r="E46" s="31"/>
      <c r="F46" s="31"/>
    </row>
    <row r="47" spans="4:6" x14ac:dyDescent="0.2">
      <c r="D47" s="31"/>
      <c r="E47" s="31"/>
      <c r="F47" s="31"/>
    </row>
    <row r="48" spans="4:6" x14ac:dyDescent="0.2">
      <c r="D48" s="31"/>
      <c r="E48" s="31"/>
      <c r="F48" s="31"/>
    </row>
    <row r="49" spans="2:6" x14ac:dyDescent="0.2">
      <c r="D49" s="31"/>
      <c r="E49" s="31"/>
      <c r="F49" s="31"/>
    </row>
    <row r="50" spans="2:6" x14ac:dyDescent="0.2">
      <c r="D50" s="31"/>
      <c r="E50" s="31"/>
      <c r="F50" s="31"/>
    </row>
    <row r="51" spans="2:6" x14ac:dyDescent="0.2">
      <c r="D51" s="31"/>
      <c r="E51" s="31"/>
      <c r="F51" s="31"/>
    </row>
    <row r="52" spans="2:6" x14ac:dyDescent="0.2">
      <c r="D52" s="31"/>
      <c r="E52" s="31"/>
      <c r="F52" s="31"/>
    </row>
    <row r="55" spans="2:6" x14ac:dyDescent="0.2">
      <c r="B55" s="57" t="s">
        <v>128</v>
      </c>
    </row>
    <row r="56" spans="2:6" x14ac:dyDescent="0.2">
      <c r="B56" s="4" t="s">
        <v>141</v>
      </c>
    </row>
    <row r="60" spans="2:6" x14ac:dyDescent="0.2">
      <c r="C60" s="4" t="s">
        <v>31</v>
      </c>
    </row>
    <row r="61" spans="2:6" x14ac:dyDescent="0.2">
      <c r="B61" s="4" t="s">
        <v>119</v>
      </c>
      <c r="C61" s="11">
        <v>65.3</v>
      </c>
    </row>
    <row r="62" spans="2:6" x14ac:dyDescent="0.2">
      <c r="C62" s="11"/>
    </row>
    <row r="63" spans="2:6" x14ac:dyDescent="0.2">
      <c r="B63" s="4" t="s">
        <v>86</v>
      </c>
      <c r="C63" s="11">
        <v>78.7</v>
      </c>
    </row>
    <row r="64" spans="2:6" x14ac:dyDescent="0.2">
      <c r="B64" s="4" t="s">
        <v>68</v>
      </c>
      <c r="C64" s="11">
        <v>71.900000000000006</v>
      </c>
    </row>
    <row r="65" spans="2:3" x14ac:dyDescent="0.2">
      <c r="B65" s="4" t="s">
        <v>112</v>
      </c>
      <c r="C65" s="11">
        <v>71.8</v>
      </c>
    </row>
    <row r="66" spans="2:3" x14ac:dyDescent="0.2">
      <c r="B66" s="4" t="s">
        <v>73</v>
      </c>
      <c r="C66" s="11">
        <v>70.5</v>
      </c>
    </row>
    <row r="67" spans="2:3" x14ac:dyDescent="0.2">
      <c r="B67" s="4" t="s">
        <v>82</v>
      </c>
      <c r="C67" s="11">
        <v>70.2</v>
      </c>
    </row>
    <row r="68" spans="2:3" x14ac:dyDescent="0.2">
      <c r="B68" s="4" t="s">
        <v>85</v>
      </c>
      <c r="C68" s="11">
        <v>69.900000000000006</v>
      </c>
    </row>
    <row r="69" spans="2:3" x14ac:dyDescent="0.2">
      <c r="B69" s="4" t="s">
        <v>71</v>
      </c>
      <c r="C69" s="11">
        <v>69</v>
      </c>
    </row>
    <row r="70" spans="2:3" x14ac:dyDescent="0.2">
      <c r="B70" s="4" t="s">
        <v>78</v>
      </c>
      <c r="C70" s="11">
        <v>66.7</v>
      </c>
    </row>
    <row r="71" spans="2:3" x14ac:dyDescent="0.2">
      <c r="B71" s="4" t="s">
        <v>80</v>
      </c>
      <c r="C71" s="11">
        <v>66.599999999999994</v>
      </c>
    </row>
    <row r="72" spans="2:3" x14ac:dyDescent="0.2">
      <c r="B72" s="4" t="s">
        <v>72</v>
      </c>
      <c r="C72" s="11">
        <v>66.599999999999994</v>
      </c>
    </row>
    <row r="73" spans="2:3" x14ac:dyDescent="0.2">
      <c r="B73" s="4" t="s">
        <v>79</v>
      </c>
      <c r="C73" s="11">
        <v>66.400000000000006</v>
      </c>
    </row>
    <row r="74" spans="2:3" x14ac:dyDescent="0.2">
      <c r="B74" s="4" t="s">
        <v>70</v>
      </c>
      <c r="C74" s="11">
        <v>65.900000000000006</v>
      </c>
    </row>
    <row r="75" spans="2:3" x14ac:dyDescent="0.2">
      <c r="B75" s="4" t="s">
        <v>84</v>
      </c>
      <c r="C75" s="11">
        <v>64.8</v>
      </c>
    </row>
    <row r="76" spans="2:3" x14ac:dyDescent="0.2">
      <c r="B76" s="4" t="s">
        <v>67</v>
      </c>
      <c r="C76" s="11">
        <v>64.599999999999994</v>
      </c>
    </row>
    <row r="77" spans="2:3" x14ac:dyDescent="0.2">
      <c r="B77" s="4" t="s">
        <v>75</v>
      </c>
      <c r="C77" s="11">
        <v>62.8</v>
      </c>
    </row>
    <row r="78" spans="2:3" x14ac:dyDescent="0.2">
      <c r="B78" s="4" t="s">
        <v>43</v>
      </c>
      <c r="C78" s="11">
        <v>61.5</v>
      </c>
    </row>
    <row r="79" spans="2:3" x14ac:dyDescent="0.2">
      <c r="B79" s="4" t="s">
        <v>83</v>
      </c>
      <c r="C79" s="11">
        <v>58.4</v>
      </c>
    </row>
    <row r="80" spans="2:3" x14ac:dyDescent="0.2">
      <c r="B80" s="4" t="s">
        <v>69</v>
      </c>
      <c r="C80" s="11">
        <v>58</v>
      </c>
    </row>
    <row r="81" spans="2:3" x14ac:dyDescent="0.2">
      <c r="B81" s="4" t="s">
        <v>77</v>
      </c>
      <c r="C81" s="11">
        <v>56.6</v>
      </c>
    </row>
    <row r="82" spans="2:3" x14ac:dyDescent="0.2">
      <c r="B82" s="4" t="s">
        <v>76</v>
      </c>
      <c r="C82" s="11">
        <v>53.5</v>
      </c>
    </row>
    <row r="83" spans="2:3" x14ac:dyDescent="0.2">
      <c r="B83" s="4" t="s">
        <v>81</v>
      </c>
      <c r="C83" s="11">
        <v>52.4</v>
      </c>
    </row>
    <row r="84" spans="2:3" x14ac:dyDescent="0.2">
      <c r="B84" s="4" t="s">
        <v>74</v>
      </c>
      <c r="C84" s="11">
        <v>49.2</v>
      </c>
    </row>
    <row r="85" spans="2:3" x14ac:dyDescent="0.2">
      <c r="C85" s="11"/>
    </row>
    <row r="86" spans="2:3" x14ac:dyDescent="0.2">
      <c r="B86" s="4" t="s">
        <v>35</v>
      </c>
      <c r="C86" s="11">
        <v>65.7</v>
      </c>
    </row>
    <row r="87" spans="2:3" x14ac:dyDescent="0.2">
      <c r="B87" s="4" t="s">
        <v>118</v>
      </c>
      <c r="C87" s="11">
        <v>58.8</v>
      </c>
    </row>
    <row r="88" spans="2:3" x14ac:dyDescent="0.2">
      <c r="B88" s="4" t="s">
        <v>133</v>
      </c>
      <c r="C88" s="11">
        <v>56.8</v>
      </c>
    </row>
    <row r="89" spans="2:3" x14ac:dyDescent="0.2">
      <c r="B89" s="4" t="s">
        <v>32</v>
      </c>
      <c r="C89" s="11">
        <v>51</v>
      </c>
    </row>
    <row r="90" spans="2:3" x14ac:dyDescent="0.2">
      <c r="B90" s="4" t="s">
        <v>34</v>
      </c>
      <c r="C90" s="11">
        <v>38.1</v>
      </c>
    </row>
    <row r="91" spans="2:3" x14ac:dyDescent="0.2">
      <c r="B91" s="4" t="s">
        <v>33</v>
      </c>
      <c r="C91" s="11">
        <v>36.1</v>
      </c>
    </row>
    <row r="92" spans="2:3" x14ac:dyDescent="0.2">
      <c r="C92" s="11"/>
    </row>
    <row r="93" spans="2:3" x14ac:dyDescent="0.2">
      <c r="B93" s="4" t="s">
        <v>66</v>
      </c>
      <c r="C93" s="11">
        <v>54.5</v>
      </c>
    </row>
    <row r="94" spans="2:3" x14ac:dyDescent="0.2">
      <c r="B94" s="4" t="s">
        <v>42</v>
      </c>
      <c r="C94" s="11">
        <v>50.3</v>
      </c>
    </row>
    <row r="95" spans="2:3" x14ac:dyDescent="0.2">
      <c r="B95" s="4" t="s">
        <v>134</v>
      </c>
      <c r="C95" s="11">
        <v>41.8</v>
      </c>
    </row>
    <row r="102" spans="2:4" x14ac:dyDescent="0.2">
      <c r="B102" s="50" t="s">
        <v>65</v>
      </c>
      <c r="C102" s="3"/>
      <c r="D102" s="3"/>
    </row>
    <row r="104" spans="2:4" x14ac:dyDescent="0.2">
      <c r="B104" s="50" t="s">
        <v>64</v>
      </c>
      <c r="C104" s="58">
        <v>42429.68178240741</v>
      </c>
      <c r="D104" s="3"/>
    </row>
    <row r="105" spans="2:4" x14ac:dyDescent="0.2">
      <c r="B105" s="50" t="s">
        <v>63</v>
      </c>
      <c r="C105" s="58">
        <v>42500.650628912037</v>
      </c>
      <c r="D105" s="3"/>
    </row>
    <row r="106" spans="2:4" x14ac:dyDescent="0.2">
      <c r="B106" s="50" t="s">
        <v>93</v>
      </c>
      <c r="C106" s="50" t="s">
        <v>50</v>
      </c>
      <c r="D106" s="3"/>
    </row>
    <row r="108" spans="2:4" x14ac:dyDescent="0.2">
      <c r="B108" s="50" t="s">
        <v>46</v>
      </c>
      <c r="C108" s="50" t="s">
        <v>59</v>
      </c>
      <c r="D108" s="3"/>
    </row>
    <row r="109" spans="2:4" x14ac:dyDescent="0.2">
      <c r="B109" s="50" t="s">
        <v>117</v>
      </c>
      <c r="C109" s="50" t="s">
        <v>62</v>
      </c>
      <c r="D109" s="3"/>
    </row>
    <row r="110" spans="2:4" x14ac:dyDescent="0.2">
      <c r="B110" s="50" t="s">
        <v>47</v>
      </c>
      <c r="C110" s="50" t="s">
        <v>131</v>
      </c>
      <c r="D110" s="3"/>
    </row>
    <row r="112" spans="2:4" x14ac:dyDescent="0.2">
      <c r="B112" s="59" t="s">
        <v>48</v>
      </c>
      <c r="C112" s="59" t="s">
        <v>31</v>
      </c>
      <c r="D112" s="59" t="s">
        <v>31</v>
      </c>
    </row>
    <row r="113" spans="2:4" x14ac:dyDescent="0.2">
      <c r="B113" s="59" t="s">
        <v>45</v>
      </c>
      <c r="C113" s="59" t="s">
        <v>116</v>
      </c>
      <c r="D113" s="59" t="s">
        <v>129</v>
      </c>
    </row>
    <row r="114" spans="2:4" x14ac:dyDescent="0.2">
      <c r="B114" s="59" t="s">
        <v>115</v>
      </c>
      <c r="C114" s="62">
        <v>64.5</v>
      </c>
      <c r="D114" s="60">
        <v>65.3</v>
      </c>
    </row>
    <row r="115" spans="2:4" x14ac:dyDescent="0.2">
      <c r="B115" s="59" t="s">
        <v>86</v>
      </c>
      <c r="C115" s="62">
        <v>80.3</v>
      </c>
      <c r="D115" s="60">
        <v>78.7</v>
      </c>
    </row>
    <row r="116" spans="2:4" x14ac:dyDescent="0.2">
      <c r="B116" s="59" t="s">
        <v>35</v>
      </c>
      <c r="C116" s="62">
        <v>66.5</v>
      </c>
      <c r="D116" s="60">
        <v>65.7</v>
      </c>
    </row>
    <row r="117" spans="2:4" x14ac:dyDescent="0.2">
      <c r="B117" s="59" t="s">
        <v>85</v>
      </c>
      <c r="C117" s="62">
        <v>69.900000000000006</v>
      </c>
      <c r="D117" s="60">
        <v>69.900000000000006</v>
      </c>
    </row>
    <row r="118" spans="2:4" x14ac:dyDescent="0.2">
      <c r="B118" s="59" t="s">
        <v>84</v>
      </c>
      <c r="C118" s="62">
        <v>60.1</v>
      </c>
      <c r="D118" s="60">
        <v>64.8</v>
      </c>
    </row>
    <row r="119" spans="2:4" x14ac:dyDescent="0.2">
      <c r="B119" s="59" t="s">
        <v>89</v>
      </c>
      <c r="C119" s="62">
        <v>71.3</v>
      </c>
      <c r="D119" s="60">
        <v>71.8</v>
      </c>
    </row>
    <row r="120" spans="2:4" x14ac:dyDescent="0.2">
      <c r="B120" s="59" t="s">
        <v>83</v>
      </c>
      <c r="C120" s="62">
        <v>61.3</v>
      </c>
      <c r="D120" s="60">
        <v>58.4</v>
      </c>
    </row>
    <row r="121" spans="2:4" x14ac:dyDescent="0.2">
      <c r="B121" s="59" t="s">
        <v>82</v>
      </c>
      <c r="C121" s="62">
        <v>74</v>
      </c>
      <c r="D121" s="60">
        <v>70.2</v>
      </c>
    </row>
    <row r="122" spans="2:4" x14ac:dyDescent="0.2">
      <c r="B122" s="59" t="s">
        <v>81</v>
      </c>
      <c r="C122" s="62">
        <v>58.6</v>
      </c>
      <c r="D122" s="60">
        <v>52.4</v>
      </c>
    </row>
    <row r="123" spans="2:4" x14ac:dyDescent="0.2">
      <c r="B123" s="59" t="s">
        <v>80</v>
      </c>
      <c r="C123" s="62">
        <v>65.5</v>
      </c>
      <c r="D123" s="60">
        <v>66.599999999999994</v>
      </c>
    </row>
    <row r="124" spans="2:4" x14ac:dyDescent="0.2">
      <c r="B124" s="59" t="s">
        <v>79</v>
      </c>
      <c r="C124" s="62">
        <v>64.900000000000006</v>
      </c>
      <c r="D124" s="60">
        <v>66.400000000000006</v>
      </c>
    </row>
    <row r="125" spans="2:4" x14ac:dyDescent="0.2">
      <c r="B125" s="59" t="s">
        <v>118</v>
      </c>
      <c r="C125" s="62">
        <v>59.7</v>
      </c>
      <c r="D125" s="60">
        <v>58.8</v>
      </c>
    </row>
    <row r="126" spans="2:4" x14ac:dyDescent="0.2">
      <c r="B126" s="59" t="s">
        <v>78</v>
      </c>
      <c r="C126" s="62">
        <v>66.599999999999994</v>
      </c>
      <c r="D126" s="60">
        <v>66.7</v>
      </c>
    </row>
    <row r="127" spans="2:4" x14ac:dyDescent="0.2">
      <c r="B127" s="59" t="s">
        <v>77</v>
      </c>
      <c r="C127" s="62">
        <v>55.3</v>
      </c>
      <c r="D127" s="60">
        <v>56.6</v>
      </c>
    </row>
    <row r="128" spans="2:4" x14ac:dyDescent="0.2">
      <c r="B128" s="59" t="s">
        <v>32</v>
      </c>
      <c r="C128" s="62">
        <v>51.1</v>
      </c>
      <c r="D128" s="60">
        <v>51</v>
      </c>
    </row>
    <row r="129" spans="2:4" x14ac:dyDescent="0.2">
      <c r="B129" s="59" t="s">
        <v>76</v>
      </c>
      <c r="C129" s="62">
        <v>62.2</v>
      </c>
      <c r="D129" s="60">
        <v>53.5</v>
      </c>
    </row>
    <row r="130" spans="2:4" x14ac:dyDescent="0.2">
      <c r="B130" s="59" t="s">
        <v>75</v>
      </c>
      <c r="C130" s="62">
        <v>62.5</v>
      </c>
      <c r="D130" s="60">
        <v>62.8</v>
      </c>
    </row>
    <row r="131" spans="2:4" x14ac:dyDescent="0.2">
      <c r="B131" s="59" t="s">
        <v>74</v>
      </c>
      <c r="C131" s="62">
        <v>48.5</v>
      </c>
      <c r="D131" s="60">
        <v>49.2</v>
      </c>
    </row>
    <row r="132" spans="2:4" x14ac:dyDescent="0.2">
      <c r="B132" s="59" t="s">
        <v>34</v>
      </c>
      <c r="C132" s="62">
        <v>46.6</v>
      </c>
      <c r="D132" s="60">
        <v>38.1</v>
      </c>
    </row>
    <row r="133" spans="2:4" x14ac:dyDescent="0.2">
      <c r="B133" s="59" t="s">
        <v>73</v>
      </c>
      <c r="C133" s="62">
        <v>69.3</v>
      </c>
      <c r="D133" s="60">
        <v>70.5</v>
      </c>
    </row>
    <row r="134" spans="2:4" x14ac:dyDescent="0.2">
      <c r="B134" s="59" t="s">
        <v>72</v>
      </c>
      <c r="C134" s="62">
        <v>65.900000000000006</v>
      </c>
      <c r="D134" s="60">
        <v>66.599999999999994</v>
      </c>
    </row>
    <row r="135" spans="2:4" x14ac:dyDescent="0.2">
      <c r="B135" s="59" t="s">
        <v>33</v>
      </c>
      <c r="C135" s="62">
        <v>41.4</v>
      </c>
      <c r="D135" s="60">
        <v>36.1</v>
      </c>
    </row>
    <row r="136" spans="2:4" x14ac:dyDescent="0.2">
      <c r="B136" s="59" t="s">
        <v>43</v>
      </c>
      <c r="C136" s="62">
        <v>56.9</v>
      </c>
      <c r="D136" s="60">
        <v>61.5</v>
      </c>
    </row>
    <row r="137" spans="2:4" x14ac:dyDescent="0.2">
      <c r="B137" s="59" t="s">
        <v>36</v>
      </c>
      <c r="C137" s="62">
        <v>56.8</v>
      </c>
      <c r="D137" s="62">
        <v>56.8</v>
      </c>
    </row>
    <row r="138" spans="2:4" x14ac:dyDescent="0.2">
      <c r="B138" s="59" t="s">
        <v>71</v>
      </c>
      <c r="C138" s="62">
        <v>66.900000000000006</v>
      </c>
      <c r="D138" s="60">
        <v>69</v>
      </c>
    </row>
    <row r="139" spans="2:4" x14ac:dyDescent="0.2">
      <c r="B139" s="59" t="s">
        <v>70</v>
      </c>
      <c r="C139" s="62">
        <v>68.099999999999994</v>
      </c>
      <c r="D139" s="60">
        <v>65.900000000000006</v>
      </c>
    </row>
    <row r="140" spans="2:4" x14ac:dyDescent="0.2">
      <c r="B140" s="59" t="s">
        <v>69</v>
      </c>
      <c r="C140" s="62">
        <v>59.3</v>
      </c>
      <c r="D140" s="60">
        <v>58</v>
      </c>
    </row>
    <row r="141" spans="2:4" x14ac:dyDescent="0.2">
      <c r="B141" s="59" t="s">
        <v>68</v>
      </c>
      <c r="C141" s="62">
        <v>56.9</v>
      </c>
      <c r="D141" s="60">
        <v>71.900000000000006</v>
      </c>
    </row>
    <row r="142" spans="2:4" x14ac:dyDescent="0.2">
      <c r="B142" s="59" t="s">
        <v>67</v>
      </c>
      <c r="C142" s="62">
        <v>61.4</v>
      </c>
      <c r="D142" s="60">
        <v>64.599999999999994</v>
      </c>
    </row>
    <row r="143" spans="2:4" x14ac:dyDescent="0.2">
      <c r="B143" s="59" t="s">
        <v>113</v>
      </c>
      <c r="C143" s="62">
        <v>41.8</v>
      </c>
      <c r="D143" s="62">
        <v>41.8</v>
      </c>
    </row>
    <row r="144" spans="2:4" x14ac:dyDescent="0.2">
      <c r="B144" s="59" t="s">
        <v>42</v>
      </c>
      <c r="C144" s="62">
        <v>44.3</v>
      </c>
      <c r="D144" s="60">
        <v>50.3</v>
      </c>
    </row>
    <row r="145" spans="2:4" x14ac:dyDescent="0.2">
      <c r="B145" s="59" t="s">
        <v>66</v>
      </c>
      <c r="C145" s="62">
        <v>55.9</v>
      </c>
      <c r="D145" s="60">
        <v>54.5</v>
      </c>
    </row>
  </sheetData>
  <sortState ref="B93:C95">
    <sortCondition descending="1" ref="C93:C95"/>
  </sortState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L105"/>
  <sheetViews>
    <sheetView showGridLines="0" zoomScaleNormal="100" workbookViewId="0">
      <selection activeCell="C49" sqref="C49"/>
    </sheetView>
  </sheetViews>
  <sheetFormatPr defaultColWidth="9.140625" defaultRowHeight="12" x14ac:dyDescent="0.2"/>
  <cols>
    <col min="1" max="1" width="9.140625" style="4"/>
    <col min="2" max="2" width="17.7109375" style="4" customWidth="1"/>
    <col min="3" max="9" width="10.7109375" style="4" customWidth="1"/>
    <col min="10" max="16384" width="9.140625" style="4"/>
  </cols>
  <sheetData>
    <row r="2" spans="2:9" x14ac:dyDescent="0.2">
      <c r="B2" s="63" t="s">
        <v>125</v>
      </c>
    </row>
    <row r="3" spans="2:9" x14ac:dyDescent="0.2">
      <c r="B3" s="16"/>
    </row>
    <row r="4" spans="2:9" ht="12" customHeight="1" x14ac:dyDescent="0.2">
      <c r="B4" s="70" t="s">
        <v>127</v>
      </c>
      <c r="C4" s="314" t="s">
        <v>30</v>
      </c>
      <c r="D4" s="315"/>
      <c r="E4" s="315"/>
      <c r="F4" s="312" t="s">
        <v>31</v>
      </c>
      <c r="G4" s="313"/>
      <c r="H4" s="313"/>
      <c r="I4" s="313"/>
    </row>
    <row r="5" spans="2:9" ht="24" customHeight="1" x14ac:dyDescent="0.2">
      <c r="B5" s="71" t="s">
        <v>124</v>
      </c>
      <c r="C5" s="318" t="s">
        <v>155</v>
      </c>
      <c r="D5" s="319"/>
      <c r="E5" s="319"/>
      <c r="F5" s="318" t="s">
        <v>156</v>
      </c>
      <c r="G5" s="319"/>
      <c r="H5" s="319"/>
      <c r="I5" s="319"/>
    </row>
    <row r="6" spans="2:9" x14ac:dyDescent="0.2">
      <c r="B6" s="32" t="s">
        <v>34</v>
      </c>
      <c r="C6" s="316">
        <v>2009</v>
      </c>
      <c r="D6" s="317"/>
      <c r="E6" s="317"/>
      <c r="F6" s="316">
        <v>2009</v>
      </c>
      <c r="G6" s="317"/>
      <c r="H6" s="317"/>
      <c r="I6" s="317"/>
    </row>
    <row r="7" spans="2:9" x14ac:dyDescent="0.2">
      <c r="B7" s="33" t="s">
        <v>35</v>
      </c>
      <c r="C7" s="320">
        <v>2011</v>
      </c>
      <c r="D7" s="321"/>
      <c r="E7" s="321"/>
      <c r="F7" s="320">
        <v>2009</v>
      </c>
      <c r="G7" s="321"/>
      <c r="H7" s="321"/>
      <c r="I7" s="321"/>
    </row>
    <row r="8" spans="2:9" x14ac:dyDescent="0.2">
      <c r="B8" s="34" t="s">
        <v>36</v>
      </c>
      <c r="C8" s="322">
        <v>2011</v>
      </c>
      <c r="D8" s="323"/>
      <c r="E8" s="323"/>
      <c r="F8" s="322">
        <v>2011</v>
      </c>
      <c r="G8" s="323"/>
      <c r="H8" s="323"/>
      <c r="I8" s="323"/>
    </row>
    <row r="9" spans="2:9" x14ac:dyDescent="0.2">
      <c r="B9" s="31"/>
      <c r="C9" s="31"/>
      <c r="D9" s="31"/>
      <c r="E9" s="31"/>
      <c r="F9" s="31"/>
      <c r="G9" s="31"/>
      <c r="H9" s="31"/>
      <c r="I9" s="31"/>
    </row>
    <row r="10" spans="2:9" ht="12" customHeight="1" x14ac:dyDescent="0.2">
      <c r="B10" s="70" t="s">
        <v>142</v>
      </c>
      <c r="C10" s="314" t="s">
        <v>30</v>
      </c>
      <c r="D10" s="315" t="s">
        <v>31</v>
      </c>
      <c r="E10" s="315"/>
      <c r="F10" s="312" t="s">
        <v>31</v>
      </c>
      <c r="G10" s="313"/>
      <c r="H10" s="313"/>
      <c r="I10" s="313"/>
    </row>
    <row r="11" spans="2:9" s="17" customFormat="1" ht="48" x14ac:dyDescent="0.2">
      <c r="B11" s="71" t="s">
        <v>124</v>
      </c>
      <c r="C11" s="38" t="s">
        <v>157</v>
      </c>
      <c r="D11" s="35" t="s">
        <v>158</v>
      </c>
      <c r="E11" s="35" t="s">
        <v>159</v>
      </c>
      <c r="F11" s="38" t="s">
        <v>160</v>
      </c>
      <c r="G11" s="35" t="s">
        <v>161</v>
      </c>
      <c r="H11" s="35" t="s">
        <v>162</v>
      </c>
      <c r="I11" s="35" t="s">
        <v>163</v>
      </c>
    </row>
    <row r="12" spans="2:9" s="17" customFormat="1" x14ac:dyDescent="0.2">
      <c r="B12" s="32" t="s">
        <v>86</v>
      </c>
      <c r="C12" s="39">
        <v>2008</v>
      </c>
      <c r="D12" s="36">
        <v>2008</v>
      </c>
      <c r="E12" s="36">
        <v>2008</v>
      </c>
      <c r="F12" s="39">
        <v>2008</v>
      </c>
      <c r="G12" s="36">
        <v>2008</v>
      </c>
      <c r="H12" s="36">
        <v>2008</v>
      </c>
      <c r="I12" s="36">
        <v>2008</v>
      </c>
    </row>
    <row r="13" spans="2:9" s="17" customFormat="1" x14ac:dyDescent="0.2">
      <c r="B13" s="33" t="s">
        <v>84</v>
      </c>
      <c r="C13" s="40">
        <v>2008</v>
      </c>
      <c r="D13" s="37">
        <v>2008</v>
      </c>
      <c r="E13" s="37">
        <v>2008</v>
      </c>
      <c r="F13" s="40">
        <v>2008</v>
      </c>
      <c r="G13" s="37">
        <v>2008</v>
      </c>
      <c r="H13" s="37">
        <v>2008</v>
      </c>
      <c r="I13" s="37">
        <v>2008</v>
      </c>
    </row>
    <row r="14" spans="2:9" s="17" customFormat="1" x14ac:dyDescent="0.2">
      <c r="B14" s="33" t="s">
        <v>112</v>
      </c>
      <c r="C14" s="40">
        <v>2008</v>
      </c>
      <c r="D14" s="37">
        <v>2008</v>
      </c>
      <c r="E14" s="37">
        <v>2008</v>
      </c>
      <c r="F14" s="40">
        <v>2008</v>
      </c>
      <c r="G14" s="37">
        <v>2008</v>
      </c>
      <c r="H14" s="37">
        <v>2008</v>
      </c>
      <c r="I14" s="37">
        <v>2008</v>
      </c>
    </row>
    <row r="15" spans="2:9" s="17" customFormat="1" x14ac:dyDescent="0.2">
      <c r="B15" s="33" t="s">
        <v>80</v>
      </c>
      <c r="C15" s="40">
        <v>2008</v>
      </c>
      <c r="D15" s="37">
        <v>2008</v>
      </c>
      <c r="E15" s="37">
        <v>2008</v>
      </c>
      <c r="F15" s="40">
        <v>2008</v>
      </c>
      <c r="G15" s="37">
        <v>2008</v>
      </c>
      <c r="H15" s="37">
        <v>2008</v>
      </c>
      <c r="I15" s="37">
        <v>2008</v>
      </c>
    </row>
    <row r="16" spans="2:9" s="17" customFormat="1" x14ac:dyDescent="0.2">
      <c r="B16" s="33" t="s">
        <v>79</v>
      </c>
      <c r="C16" s="40">
        <v>2008</v>
      </c>
      <c r="D16" s="37">
        <v>2008</v>
      </c>
      <c r="E16" s="37">
        <v>2008</v>
      </c>
      <c r="F16" s="40">
        <v>2008</v>
      </c>
      <c r="G16" s="37">
        <v>2008</v>
      </c>
      <c r="H16" s="37">
        <v>2008</v>
      </c>
      <c r="I16" s="37">
        <v>2008</v>
      </c>
    </row>
    <row r="17" spans="2:12" s="17" customFormat="1" x14ac:dyDescent="0.2">
      <c r="B17" s="33" t="s">
        <v>78</v>
      </c>
      <c r="C17" s="40">
        <v>2008</v>
      </c>
      <c r="D17" s="37">
        <v>2008</v>
      </c>
      <c r="E17" s="37">
        <v>2008</v>
      </c>
      <c r="F17" s="40">
        <v>2008</v>
      </c>
      <c r="G17" s="37">
        <v>2008</v>
      </c>
      <c r="H17" s="37">
        <v>2008</v>
      </c>
      <c r="I17" s="37">
        <v>2008</v>
      </c>
    </row>
    <row r="18" spans="2:12" s="17" customFormat="1" x14ac:dyDescent="0.2">
      <c r="B18" s="33" t="s">
        <v>75</v>
      </c>
      <c r="C18" s="40">
        <v>2008</v>
      </c>
      <c r="D18" s="37">
        <v>2008</v>
      </c>
      <c r="E18" s="37">
        <v>2008</v>
      </c>
      <c r="F18" s="40">
        <v>2008</v>
      </c>
      <c r="G18" s="37">
        <v>2008</v>
      </c>
      <c r="H18" s="37">
        <v>2008</v>
      </c>
      <c r="I18" s="37">
        <v>2008</v>
      </c>
    </row>
    <row r="19" spans="2:12" s="17" customFormat="1" x14ac:dyDescent="0.2">
      <c r="B19" s="33" t="s">
        <v>73</v>
      </c>
      <c r="C19" s="40">
        <v>2008</v>
      </c>
      <c r="D19" s="37">
        <v>2008</v>
      </c>
      <c r="E19" s="37">
        <v>2008</v>
      </c>
      <c r="F19" s="40">
        <v>2008</v>
      </c>
      <c r="G19" s="37">
        <v>2008</v>
      </c>
      <c r="H19" s="37">
        <v>2008</v>
      </c>
      <c r="I19" s="37">
        <v>2008</v>
      </c>
    </row>
    <row r="20" spans="2:12" s="17" customFormat="1" x14ac:dyDescent="0.2">
      <c r="B20" s="33" t="s">
        <v>72</v>
      </c>
      <c r="C20" s="40">
        <v>2008</v>
      </c>
      <c r="D20" s="37">
        <v>2008</v>
      </c>
      <c r="E20" s="37">
        <v>2008</v>
      </c>
      <c r="F20" s="40">
        <v>2008</v>
      </c>
      <c r="G20" s="37">
        <v>2008</v>
      </c>
      <c r="H20" s="37">
        <v>2008</v>
      </c>
      <c r="I20" s="37">
        <v>2008</v>
      </c>
    </row>
    <row r="21" spans="2:12" s="17" customFormat="1" x14ac:dyDescent="0.2">
      <c r="B21" s="33" t="s">
        <v>69</v>
      </c>
      <c r="C21" s="40">
        <v>2008</v>
      </c>
      <c r="D21" s="37">
        <v>2008</v>
      </c>
      <c r="E21" s="37">
        <v>2008</v>
      </c>
      <c r="F21" s="40">
        <v>2008</v>
      </c>
      <c r="G21" s="37">
        <v>2008</v>
      </c>
      <c r="H21" s="37">
        <v>2008</v>
      </c>
      <c r="I21" s="37">
        <v>2008</v>
      </c>
    </row>
    <row r="22" spans="2:12" s="17" customFormat="1" x14ac:dyDescent="0.2">
      <c r="B22" s="33" t="s">
        <v>68</v>
      </c>
      <c r="C22" s="40">
        <v>2008</v>
      </c>
      <c r="D22" s="37">
        <v>2008</v>
      </c>
      <c r="E22" s="37">
        <v>2008</v>
      </c>
      <c r="F22" s="40">
        <v>2008</v>
      </c>
      <c r="G22" s="37">
        <v>2008</v>
      </c>
      <c r="H22" s="37">
        <v>2008</v>
      </c>
      <c r="I22" s="37">
        <v>2008</v>
      </c>
    </row>
    <row r="23" spans="2:12" s="17" customFormat="1" x14ac:dyDescent="0.2">
      <c r="B23" s="33" t="s">
        <v>67</v>
      </c>
      <c r="C23" s="40">
        <v>2008</v>
      </c>
      <c r="D23" s="37">
        <v>2008</v>
      </c>
      <c r="E23" s="37">
        <v>2008</v>
      </c>
      <c r="F23" s="40">
        <v>2008</v>
      </c>
      <c r="G23" s="37">
        <v>2008</v>
      </c>
      <c r="H23" s="37">
        <v>2008</v>
      </c>
      <c r="I23" s="37">
        <v>2008</v>
      </c>
    </row>
    <row r="24" spans="2:12" s="17" customFormat="1" x14ac:dyDescent="0.2">
      <c r="B24" s="33" t="s">
        <v>81</v>
      </c>
      <c r="C24" s="40">
        <v>2011</v>
      </c>
      <c r="D24" s="37">
        <v>2011</v>
      </c>
      <c r="E24" s="37">
        <v>2011</v>
      </c>
      <c r="F24" s="40">
        <v>2011</v>
      </c>
      <c r="G24" s="37">
        <v>2011</v>
      </c>
      <c r="H24" s="37">
        <v>2011</v>
      </c>
      <c r="I24" s="37">
        <v>2011</v>
      </c>
    </row>
    <row r="25" spans="2:12" s="17" customFormat="1" x14ac:dyDescent="0.2">
      <c r="B25" s="33" t="s">
        <v>82</v>
      </c>
      <c r="C25" s="40">
        <v>2011</v>
      </c>
      <c r="D25" s="37">
        <v>2011</v>
      </c>
      <c r="E25" s="37">
        <v>2011</v>
      </c>
      <c r="F25" s="40">
        <v>2011</v>
      </c>
      <c r="G25" s="37">
        <v>2011</v>
      </c>
      <c r="H25" s="37">
        <v>2011</v>
      </c>
      <c r="I25" s="37">
        <v>2011</v>
      </c>
    </row>
    <row r="26" spans="2:12" s="17" customFormat="1" x14ac:dyDescent="0.2">
      <c r="B26" s="33" t="s">
        <v>43</v>
      </c>
      <c r="C26" s="40">
        <v>2011</v>
      </c>
      <c r="D26" s="37">
        <v>2011</v>
      </c>
      <c r="E26" s="37">
        <v>2011</v>
      </c>
      <c r="F26" s="40">
        <v>2011</v>
      </c>
      <c r="G26" s="37">
        <v>2011</v>
      </c>
      <c r="H26" s="37">
        <v>2011</v>
      </c>
      <c r="I26" s="37">
        <v>2011</v>
      </c>
    </row>
    <row r="27" spans="2:12" s="17" customFormat="1" x14ac:dyDescent="0.2">
      <c r="B27" s="33" t="s">
        <v>85</v>
      </c>
      <c r="C27" s="40">
        <v>2012</v>
      </c>
      <c r="D27" s="37">
        <v>2012</v>
      </c>
      <c r="E27" s="37">
        <v>2012</v>
      </c>
      <c r="F27" s="40">
        <v>2012</v>
      </c>
      <c r="G27" s="37">
        <v>2012</v>
      </c>
      <c r="H27" s="37">
        <v>2012</v>
      </c>
      <c r="I27" s="37">
        <v>2012</v>
      </c>
    </row>
    <row r="28" spans="2:12" s="17" customFormat="1" x14ac:dyDescent="0.2">
      <c r="B28" s="33" t="s">
        <v>83</v>
      </c>
      <c r="C28" s="40">
        <v>2012</v>
      </c>
      <c r="D28" s="37">
        <v>2012</v>
      </c>
      <c r="E28" s="37">
        <v>2012</v>
      </c>
      <c r="F28" s="40">
        <v>2012</v>
      </c>
      <c r="G28" s="37">
        <v>2012</v>
      </c>
      <c r="H28" s="37">
        <v>2012</v>
      </c>
      <c r="I28" s="37">
        <v>2012</v>
      </c>
    </row>
    <row r="29" spans="2:12" s="17" customFormat="1" x14ac:dyDescent="0.2">
      <c r="B29" s="33" t="s">
        <v>77</v>
      </c>
      <c r="C29" s="40">
        <v>2012</v>
      </c>
      <c r="D29" s="37">
        <v>2012</v>
      </c>
      <c r="E29" s="37">
        <v>2012</v>
      </c>
      <c r="F29" s="40">
        <v>2012</v>
      </c>
      <c r="G29" s="37">
        <v>2012</v>
      </c>
      <c r="H29" s="37">
        <v>2012</v>
      </c>
      <c r="I29" s="37">
        <v>2012</v>
      </c>
    </row>
    <row r="30" spans="2:12" s="17" customFormat="1" x14ac:dyDescent="0.2">
      <c r="B30" s="33" t="s">
        <v>76</v>
      </c>
      <c r="C30" s="40">
        <v>2012</v>
      </c>
      <c r="D30" s="37">
        <v>2012</v>
      </c>
      <c r="E30" s="37">
        <v>2012</v>
      </c>
      <c r="F30" s="40">
        <v>2012</v>
      </c>
      <c r="G30" s="37">
        <v>2012</v>
      </c>
      <c r="H30" s="37">
        <v>2012</v>
      </c>
      <c r="I30" s="37">
        <v>2012</v>
      </c>
    </row>
    <row r="31" spans="2:12" s="17" customFormat="1" x14ac:dyDescent="0.2">
      <c r="B31" s="33" t="s">
        <v>74</v>
      </c>
      <c r="C31" s="40">
        <v>2012</v>
      </c>
      <c r="D31" s="37">
        <v>2012</v>
      </c>
      <c r="E31" s="37">
        <v>2012</v>
      </c>
      <c r="F31" s="40">
        <v>2012</v>
      </c>
      <c r="G31" s="37">
        <v>2012</v>
      </c>
      <c r="H31" s="37">
        <v>2012</v>
      </c>
      <c r="I31" s="37">
        <v>2012</v>
      </c>
    </row>
    <row r="32" spans="2:12" s="17" customFormat="1" x14ac:dyDescent="0.2">
      <c r="B32" s="33" t="s">
        <v>71</v>
      </c>
      <c r="C32" s="40">
        <v>2012</v>
      </c>
      <c r="D32" s="37">
        <v>2012</v>
      </c>
      <c r="E32" s="37">
        <v>2012</v>
      </c>
      <c r="F32" s="40">
        <v>2012</v>
      </c>
      <c r="G32" s="37">
        <v>2012</v>
      </c>
      <c r="H32" s="37">
        <v>2012</v>
      </c>
      <c r="I32" s="37">
        <v>2012</v>
      </c>
      <c r="L32" s="55"/>
    </row>
    <row r="33" spans="2:10" s="17" customFormat="1" x14ac:dyDescent="0.2">
      <c r="B33" s="33" t="s">
        <v>70</v>
      </c>
      <c r="C33" s="40">
        <v>2012</v>
      </c>
      <c r="D33" s="37">
        <v>2012</v>
      </c>
      <c r="E33" s="37">
        <v>2012</v>
      </c>
      <c r="F33" s="40">
        <v>2012</v>
      </c>
      <c r="G33" s="37">
        <v>2012</v>
      </c>
      <c r="H33" s="37">
        <v>2012</v>
      </c>
      <c r="I33" s="37">
        <v>2012</v>
      </c>
    </row>
    <row r="34" spans="2:10" s="17" customFormat="1" x14ac:dyDescent="0.2">
      <c r="B34" s="33" t="s">
        <v>34</v>
      </c>
      <c r="C34" s="40">
        <v>2013</v>
      </c>
      <c r="D34" s="37">
        <v>2013</v>
      </c>
      <c r="E34" s="37">
        <v>2013</v>
      </c>
      <c r="F34" s="40">
        <v>2013</v>
      </c>
      <c r="G34" s="37">
        <v>2013</v>
      </c>
      <c r="H34" s="37">
        <v>2013</v>
      </c>
      <c r="I34" s="37">
        <v>2013</v>
      </c>
    </row>
    <row r="35" spans="2:10" s="17" customFormat="1" x14ac:dyDescent="0.2">
      <c r="B35" s="33" t="s">
        <v>33</v>
      </c>
      <c r="C35" s="40">
        <v>2014</v>
      </c>
      <c r="D35" s="37">
        <v>2014</v>
      </c>
      <c r="E35" s="37">
        <v>2014</v>
      </c>
      <c r="F35" s="40">
        <v>2014</v>
      </c>
      <c r="G35" s="37">
        <v>2014</v>
      </c>
      <c r="H35" s="37">
        <v>2014</v>
      </c>
      <c r="I35" s="37">
        <v>2014</v>
      </c>
    </row>
    <row r="36" spans="2:10" s="17" customFormat="1" x14ac:dyDescent="0.2">
      <c r="B36" s="33" t="s">
        <v>32</v>
      </c>
      <c r="C36" s="40">
        <v>2015</v>
      </c>
      <c r="D36" s="37">
        <v>2015</v>
      </c>
      <c r="E36" s="37">
        <v>2015</v>
      </c>
      <c r="F36" s="40">
        <v>2015</v>
      </c>
      <c r="G36" s="37">
        <v>2015</v>
      </c>
      <c r="H36" s="37">
        <v>2015</v>
      </c>
      <c r="I36" s="37">
        <v>2015</v>
      </c>
    </row>
    <row r="37" spans="2:10" x14ac:dyDescent="0.2">
      <c r="B37" s="33" t="s">
        <v>35</v>
      </c>
      <c r="C37" s="64">
        <v>2014</v>
      </c>
      <c r="D37" s="65">
        <v>2014</v>
      </c>
      <c r="E37" s="65">
        <v>2013</v>
      </c>
      <c r="F37" s="64">
        <v>2008</v>
      </c>
      <c r="G37" s="65">
        <v>2008</v>
      </c>
      <c r="H37" s="65">
        <v>2013</v>
      </c>
      <c r="I37" s="66">
        <v>2008</v>
      </c>
    </row>
    <row r="38" spans="2:10" x14ac:dyDescent="0.2">
      <c r="B38" s="34" t="s">
        <v>36</v>
      </c>
      <c r="C38" s="67">
        <v>2013</v>
      </c>
      <c r="D38" s="68">
        <v>2013</v>
      </c>
      <c r="E38" s="68">
        <v>2013</v>
      </c>
      <c r="F38" s="67">
        <v>2008</v>
      </c>
      <c r="G38" s="68">
        <v>2008</v>
      </c>
      <c r="H38" s="68">
        <v>2013</v>
      </c>
      <c r="I38" s="69">
        <v>2011</v>
      </c>
    </row>
    <row r="40" spans="2:10" ht="14.45" customHeight="1" x14ac:dyDescent="0.2">
      <c r="B40" s="113" t="s">
        <v>126</v>
      </c>
      <c r="J40" s="30"/>
    </row>
    <row r="41" spans="2:10" ht="24" customHeight="1" x14ac:dyDescent="0.2">
      <c r="B41" s="324" t="s">
        <v>164</v>
      </c>
      <c r="C41" s="324"/>
      <c r="D41" s="324"/>
      <c r="E41" s="324"/>
      <c r="F41" s="324"/>
      <c r="G41" s="324"/>
      <c r="H41" s="324"/>
      <c r="I41" s="324"/>
    </row>
    <row r="42" spans="2:10" x14ac:dyDescent="0.2">
      <c r="B42" s="18" t="s">
        <v>123</v>
      </c>
    </row>
    <row r="81" ht="12" customHeight="1" x14ac:dyDescent="0.2"/>
    <row r="104" spans="2:2" x14ac:dyDescent="0.2">
      <c r="B104" s="57" t="s">
        <v>128</v>
      </c>
    </row>
    <row r="105" spans="2:2" x14ac:dyDescent="0.2">
      <c r="B105" s="41" t="s">
        <v>38</v>
      </c>
    </row>
  </sheetData>
  <mergeCells count="13">
    <mergeCell ref="C7:E7"/>
    <mergeCell ref="F7:I7"/>
    <mergeCell ref="C8:E8"/>
    <mergeCell ref="F8:I8"/>
    <mergeCell ref="B41:I41"/>
    <mergeCell ref="C10:E10"/>
    <mergeCell ref="F10:I10"/>
    <mergeCell ref="F4:I4"/>
    <mergeCell ref="C4:E4"/>
    <mergeCell ref="C6:E6"/>
    <mergeCell ref="F6:I6"/>
    <mergeCell ref="C5:E5"/>
    <mergeCell ref="F5:I5"/>
  </mergeCells>
  <phoneticPr fontId="2" type="noConversion"/>
  <hyperlinks>
    <hyperlink ref="B42" r:id="rId1"/>
  </hyperlinks>
  <pageMargins left="0.78740157499999996" right="0.78740157499999996" top="0.984251969" bottom="0.984251969" header="0.4921259845" footer="0.4921259845"/>
  <pageSetup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AL69"/>
  <sheetViews>
    <sheetView zoomScale="70" zoomScaleNormal="70" workbookViewId="0">
      <selection activeCell="J52" sqref="J52"/>
    </sheetView>
  </sheetViews>
  <sheetFormatPr defaultColWidth="11.42578125" defaultRowHeight="12" x14ac:dyDescent="0.2"/>
  <cols>
    <col min="1" max="2" width="11.42578125" style="4" customWidth="1"/>
    <col min="3" max="3" width="2.140625" style="4" customWidth="1"/>
    <col min="4" max="5" width="11.42578125" style="4" customWidth="1"/>
    <col min="6" max="6" width="2.42578125" style="4" customWidth="1"/>
    <col min="7" max="8" width="11.42578125" style="4" customWidth="1"/>
    <col min="9" max="9" width="2.5703125" style="4" customWidth="1"/>
    <col min="10" max="11" width="11.42578125" style="4" customWidth="1"/>
    <col min="12" max="12" width="2.7109375" style="4" customWidth="1"/>
    <col min="13" max="14" width="11.42578125" style="4" customWidth="1"/>
    <col min="15" max="15" width="2.85546875" style="4" customWidth="1"/>
    <col min="16" max="17" width="11.42578125" style="4" customWidth="1"/>
    <col min="18" max="18" width="2.85546875" style="4" customWidth="1"/>
    <col min="19" max="16384" width="11.42578125" style="4"/>
  </cols>
  <sheetData>
    <row r="1" spans="1:38" x14ac:dyDescent="0.2">
      <c r="A1" s="4" t="s">
        <v>105</v>
      </c>
      <c r="C1" s="21"/>
      <c r="D1" s="4" t="s">
        <v>106</v>
      </c>
      <c r="F1" s="21"/>
      <c r="G1" s="4" t="s">
        <v>107</v>
      </c>
      <c r="I1" s="21"/>
      <c r="J1" s="4" t="s">
        <v>108</v>
      </c>
      <c r="L1" s="21"/>
      <c r="M1" s="4" t="s">
        <v>109</v>
      </c>
      <c r="O1" s="21"/>
      <c r="P1" s="4" t="s">
        <v>110</v>
      </c>
      <c r="R1" s="21"/>
      <c r="S1" s="4" t="s">
        <v>111</v>
      </c>
    </row>
    <row r="2" spans="1:38" x14ac:dyDescent="0.2">
      <c r="A2" s="4" t="s">
        <v>98</v>
      </c>
      <c r="C2" s="21"/>
      <c r="D2" s="4" t="s">
        <v>99</v>
      </c>
      <c r="F2" s="21"/>
      <c r="G2" s="4" t="s">
        <v>100</v>
      </c>
      <c r="I2" s="21"/>
      <c r="J2" s="4" t="s">
        <v>101</v>
      </c>
      <c r="L2" s="21"/>
      <c r="M2" s="4" t="s">
        <v>102</v>
      </c>
      <c r="O2" s="21"/>
      <c r="P2" s="4" t="s">
        <v>103</v>
      </c>
      <c r="R2" s="21"/>
      <c r="S2" s="4" t="s">
        <v>104</v>
      </c>
      <c r="Y2" s="4" t="s">
        <v>122</v>
      </c>
    </row>
    <row r="3" spans="1:38" x14ac:dyDescent="0.2">
      <c r="A3" s="4" t="s">
        <v>0</v>
      </c>
      <c r="B3" s="4">
        <f>VLOOKUP(A3,$X$5:$Y$34,2,FALSE)</f>
        <v>1</v>
      </c>
      <c r="C3" s="21"/>
      <c r="D3" s="4" t="s">
        <v>0</v>
      </c>
      <c r="E3" s="4">
        <f>VLOOKUP(D3,$X$6:$AL$34,4,FALSE)</f>
        <v>0.90388083271978403</v>
      </c>
      <c r="F3" s="21"/>
      <c r="G3" s="4" t="s">
        <v>0</v>
      </c>
      <c r="H3" s="4">
        <f>VLOOKUP(G3,$X$6:$AL$34,5,FALSE)</f>
        <v>0.97414252570855198</v>
      </c>
      <c r="I3" s="21"/>
      <c r="J3" s="4" t="s">
        <v>0</v>
      </c>
      <c r="K3" s="4">
        <f>VLOOKUP(J3,$X$6:$AL$34,3,FALSE)</f>
        <v>0.41375359617167901</v>
      </c>
      <c r="L3" s="21"/>
      <c r="M3" s="20" t="s">
        <v>0</v>
      </c>
      <c r="N3" s="4">
        <f>VLOOKUP(M3,$X$6:$AL$34,6,FALSE)</f>
        <v>0.63359111856301598</v>
      </c>
      <c r="O3" s="21"/>
      <c r="P3" s="4" t="s">
        <v>0</v>
      </c>
      <c r="Q3" s="4">
        <f>VLOOKUP(P3,$X$6:$AL$34,8,FALSE)</f>
        <v>0.80169514920661</v>
      </c>
      <c r="R3" s="21"/>
      <c r="S3" s="4" t="s">
        <v>0</v>
      </c>
      <c r="T3" s="4">
        <f>VLOOKUP(S3,$X$6:$AL$34,15,FALSE)</f>
        <v>0.969164848267699</v>
      </c>
    </row>
    <row r="4" spans="1:38" x14ac:dyDescent="0.2">
      <c r="A4" s="4" t="s">
        <v>3</v>
      </c>
      <c r="B4" s="4">
        <f t="shared" ref="B4:B36" si="0">VLOOKUP(A4,$X$5:$Y$34,2,FALSE)</f>
        <v>0.85901203009500193</v>
      </c>
      <c r="C4" s="21"/>
      <c r="D4" s="4" t="s">
        <v>1</v>
      </c>
      <c r="E4" s="4">
        <f t="shared" ref="E4:E36" si="1">VLOOKUP(D4,$X$6:$AL$34,4,FALSE)</f>
        <v>0.98132765031286795</v>
      </c>
      <c r="F4" s="21"/>
      <c r="G4" s="4" t="s">
        <v>1</v>
      </c>
      <c r="H4" s="4">
        <f t="shared" ref="H4:H36" si="2">VLOOKUP(G4,$X$6:$AL$34,5,FALSE)</f>
        <v>0.69934396898762397</v>
      </c>
      <c r="I4" s="21"/>
      <c r="J4" s="4" t="s">
        <v>3</v>
      </c>
      <c r="K4" s="4">
        <f t="shared" ref="K4:K36" si="3">VLOOKUP(J4,$X$6:$AL$34,3,FALSE)</f>
        <v>0.22286081556987297</v>
      </c>
      <c r="L4" s="21"/>
      <c r="M4" s="20" t="s">
        <v>1</v>
      </c>
      <c r="N4" s="4">
        <f t="shared" ref="N4:N36" si="4">VLOOKUP(M4,$X$6:$AL$34,6,FALSE)</f>
        <v>0.41522104085058698</v>
      </c>
      <c r="O4" s="21"/>
      <c r="P4" s="4" t="s">
        <v>3</v>
      </c>
      <c r="Q4" s="4">
        <f t="shared" ref="Q4:Q36" si="5">VLOOKUP(P4,$X$6:$AL$34,8,FALSE)</f>
        <v>0.54282999809760202</v>
      </c>
      <c r="R4" s="21"/>
      <c r="S4" s="4" t="s">
        <v>3</v>
      </c>
      <c r="T4" s="4">
        <f t="shared" ref="T4:T36" si="6">VLOOKUP(S4,$X$6:$AL$34,15,FALSE)</f>
        <v>0.90515527190701806</v>
      </c>
      <c r="Y4" s="4" t="s">
        <v>31</v>
      </c>
      <c r="AF4" s="4" t="s">
        <v>30</v>
      </c>
    </row>
    <row r="5" spans="1:38" x14ac:dyDescent="0.2">
      <c r="A5" s="4" t="s">
        <v>4</v>
      </c>
      <c r="B5" s="4">
        <f t="shared" si="0"/>
        <v>0.88418174326703292</v>
      </c>
      <c r="C5" s="21"/>
      <c r="D5" s="4" t="s">
        <v>3</v>
      </c>
      <c r="E5" s="4">
        <f t="shared" si="1"/>
        <v>0.637785603350844</v>
      </c>
      <c r="F5" s="21"/>
      <c r="G5" s="4" t="s">
        <v>3</v>
      </c>
      <c r="H5" s="4">
        <f t="shared" si="2"/>
        <v>0.58027253233727594</v>
      </c>
      <c r="I5" s="21"/>
      <c r="J5" s="4" t="s">
        <v>4</v>
      </c>
      <c r="K5" s="4">
        <f t="shared" si="3"/>
        <v>0.48515743209164902</v>
      </c>
      <c r="L5" s="21"/>
      <c r="M5" s="20" t="s">
        <v>3</v>
      </c>
      <c r="N5" s="4">
        <f t="shared" si="4"/>
        <v>0.29532754849210502</v>
      </c>
      <c r="O5" s="21"/>
      <c r="P5" s="4" t="s">
        <v>4</v>
      </c>
      <c r="Q5" s="4">
        <f t="shared" si="5"/>
        <v>0.71754558357899301</v>
      </c>
      <c r="R5" s="21"/>
      <c r="S5" s="4" t="s">
        <v>4</v>
      </c>
      <c r="T5" s="4">
        <f t="shared" si="6"/>
        <v>0.97423584573764699</v>
      </c>
      <c r="X5" s="4" t="s">
        <v>97</v>
      </c>
      <c r="Y5" s="4" t="s">
        <v>54</v>
      </c>
      <c r="Z5" s="4" t="s">
        <v>57</v>
      </c>
      <c r="AA5" s="4" t="s">
        <v>58</v>
      </c>
      <c r="AB5" s="4" t="s">
        <v>55</v>
      </c>
      <c r="AC5" s="4" t="s">
        <v>56</v>
      </c>
      <c r="AD5" s="4" t="s">
        <v>53</v>
      </c>
      <c r="AE5" s="4" t="s">
        <v>59</v>
      </c>
      <c r="AF5" s="4" t="s">
        <v>54</v>
      </c>
      <c r="AG5" s="4" t="s">
        <v>57</v>
      </c>
      <c r="AH5" s="4" t="s">
        <v>58</v>
      </c>
      <c r="AI5" s="4" t="s">
        <v>55</v>
      </c>
      <c r="AJ5" s="4" t="s">
        <v>56</v>
      </c>
      <c r="AK5" s="4" t="s">
        <v>53</v>
      </c>
      <c r="AL5" s="4" t="s">
        <v>59</v>
      </c>
    </row>
    <row r="6" spans="1:38" x14ac:dyDescent="0.2">
      <c r="A6" s="4" t="s">
        <v>6</v>
      </c>
      <c r="B6" s="4">
        <f t="shared" si="0"/>
        <v>0.81240704057199598</v>
      </c>
      <c r="C6" s="21"/>
      <c r="D6" s="4" t="s">
        <v>4</v>
      </c>
      <c r="E6" s="4">
        <f t="shared" si="1"/>
        <v>0.87986769930174602</v>
      </c>
      <c r="F6" s="21"/>
      <c r="G6" s="4" t="s">
        <v>4</v>
      </c>
      <c r="H6" s="4">
        <f t="shared" si="2"/>
        <v>0.92849846782431</v>
      </c>
      <c r="I6" s="21"/>
      <c r="J6" s="4" t="s">
        <v>6</v>
      </c>
      <c r="K6" s="4">
        <f t="shared" si="3"/>
        <v>0.47487508427479497</v>
      </c>
      <c r="L6" s="21"/>
      <c r="M6" s="20" t="s">
        <v>4</v>
      </c>
      <c r="N6" s="4">
        <f t="shared" si="4"/>
        <v>0.30093504818543299</v>
      </c>
      <c r="O6" s="21"/>
      <c r="P6" s="4" t="s">
        <v>6</v>
      </c>
      <c r="Q6" s="4">
        <f t="shared" si="5"/>
        <v>0.70902134794510308</v>
      </c>
      <c r="R6" s="21"/>
      <c r="S6" s="4" t="s">
        <v>6</v>
      </c>
      <c r="T6" s="4">
        <f t="shared" si="6"/>
        <v>0.79004418732833404</v>
      </c>
      <c r="X6" s="4" t="s">
        <v>18</v>
      </c>
      <c r="Y6" s="4">
        <f>Y41/100</f>
        <v>0.82781186695539299</v>
      </c>
      <c r="Z6" s="4">
        <f t="shared" ref="Z6:AL6" si="7">Z41/100</f>
        <v>0.34786410854356498</v>
      </c>
      <c r="AA6" s="4">
        <f t="shared" si="7"/>
        <v>0.84518843455290804</v>
      </c>
      <c r="AB6" s="4">
        <f t="shared" si="7"/>
        <v>0.62138686715188296</v>
      </c>
      <c r="AC6" s="4">
        <f t="shared" si="7"/>
        <v>0.21140726116046898</v>
      </c>
      <c r="AD6" s="4">
        <f t="shared" si="7"/>
        <v>0.28676854267610802</v>
      </c>
      <c r="AE6" s="4">
        <f t="shared" si="7"/>
        <v>0.65823146456460191</v>
      </c>
      <c r="AF6" s="4">
        <f t="shared" si="7"/>
        <v>0.860889194445567</v>
      </c>
      <c r="AG6" s="4">
        <f t="shared" si="7"/>
        <v>1</v>
      </c>
      <c r="AH6" s="4">
        <f t="shared" si="7"/>
        <v>0.96908031826095897</v>
      </c>
      <c r="AI6" s="4">
        <f t="shared" si="7"/>
        <v>0.62138686715188296</v>
      </c>
      <c r="AJ6" s="4">
        <f t="shared" si="7"/>
        <v>1</v>
      </c>
      <c r="AK6" s="4">
        <f t="shared" si="7"/>
        <v>1</v>
      </c>
      <c r="AL6" s="4">
        <f t="shared" si="7"/>
        <v>0.93748026677293794</v>
      </c>
    </row>
    <row r="7" spans="1:38" x14ac:dyDescent="0.2">
      <c r="A7" s="4" t="s">
        <v>7</v>
      </c>
      <c r="B7" s="4">
        <f t="shared" si="0"/>
        <v>0.36851994192501403</v>
      </c>
      <c r="C7" s="21"/>
      <c r="D7" s="4" t="s">
        <v>6</v>
      </c>
      <c r="E7" s="4">
        <f t="shared" si="1"/>
        <v>0.91481184612715793</v>
      </c>
      <c r="F7" s="21"/>
      <c r="G7" s="4" t="s">
        <v>6</v>
      </c>
      <c r="H7" s="4">
        <f t="shared" si="2"/>
        <v>0.66616021375805501</v>
      </c>
      <c r="I7" s="21"/>
      <c r="J7" s="4" t="s">
        <v>7</v>
      </c>
      <c r="K7" s="4">
        <f t="shared" si="3"/>
        <v>0.32983587620926896</v>
      </c>
      <c r="L7" s="21"/>
      <c r="M7" s="20" t="s">
        <v>6</v>
      </c>
      <c r="N7" s="4">
        <f t="shared" si="4"/>
        <v>0.92797298004922202</v>
      </c>
      <c r="O7" s="21"/>
      <c r="P7" s="4" t="s">
        <v>7</v>
      </c>
      <c r="Q7" s="4">
        <f t="shared" si="5"/>
        <v>0.62421919200083098</v>
      </c>
      <c r="R7" s="21"/>
      <c r="S7" s="4" t="s">
        <v>7</v>
      </c>
      <c r="T7" s="4">
        <f t="shared" si="6"/>
        <v>0.62421919200083098</v>
      </c>
      <c r="X7" s="4" t="s">
        <v>0</v>
      </c>
      <c r="Y7" s="4">
        <f t="shared" ref="Y7:AL34" si="8">Y42/100</f>
        <v>1</v>
      </c>
      <c r="Z7" s="4">
        <f t="shared" si="8"/>
        <v>0.41375359617167901</v>
      </c>
      <c r="AA7" s="4">
        <f t="shared" si="8"/>
        <v>0.90388083271978403</v>
      </c>
      <c r="AB7" s="4">
        <f t="shared" si="8"/>
        <v>0.97414252570855198</v>
      </c>
      <c r="AC7" s="4">
        <f t="shared" si="8"/>
        <v>0.63359111856301598</v>
      </c>
      <c r="AD7" s="4">
        <f t="shared" si="8"/>
        <v>8.9718647111643207E-2</v>
      </c>
      <c r="AE7" s="4">
        <f t="shared" si="8"/>
        <v>0.80169514920661</v>
      </c>
      <c r="AF7" s="4">
        <f t="shared" si="8"/>
        <v>1</v>
      </c>
      <c r="AG7" s="4">
        <f t="shared" si="8"/>
        <v>0.92338927905659207</v>
      </c>
      <c r="AH7" s="4">
        <f t="shared" si="8"/>
        <v>0.96774940969697498</v>
      </c>
      <c r="AI7" s="4">
        <f t="shared" si="8"/>
        <v>0.97414252570855198</v>
      </c>
      <c r="AJ7" s="4">
        <f t="shared" si="8"/>
        <v>1</v>
      </c>
      <c r="AK7" s="4">
        <f t="shared" si="8"/>
        <v>0.71303501945525194</v>
      </c>
      <c r="AL7" s="4">
        <f t="shared" si="8"/>
        <v>0.969164848267699</v>
      </c>
    </row>
    <row r="8" spans="1:38" x14ac:dyDescent="0.2">
      <c r="A8" s="4" t="s">
        <v>8</v>
      </c>
      <c r="B8" s="4">
        <f t="shared" si="0"/>
        <v>0.66641728002762401</v>
      </c>
      <c r="C8" s="21"/>
      <c r="D8" s="4" t="s">
        <v>7</v>
      </c>
      <c r="E8" s="4">
        <f t="shared" si="1"/>
        <v>0.91854785478547796</v>
      </c>
      <c r="F8" s="21"/>
      <c r="G8" s="4" t="s">
        <v>7</v>
      </c>
      <c r="H8" s="4">
        <f t="shared" si="2"/>
        <v>0.441078004686976</v>
      </c>
      <c r="I8" s="21"/>
      <c r="J8" s="4" t="s">
        <v>8</v>
      </c>
      <c r="K8" s="4">
        <f t="shared" si="3"/>
        <v>0.32393416251277501</v>
      </c>
      <c r="L8" s="21"/>
      <c r="M8" s="20" t="s">
        <v>7</v>
      </c>
      <c r="N8" s="4">
        <f t="shared" si="4"/>
        <v>0.6593023255813949</v>
      </c>
      <c r="O8" s="21"/>
      <c r="P8" s="4" t="s">
        <v>8</v>
      </c>
      <c r="Q8" s="4">
        <f t="shared" si="5"/>
        <v>0.64397892719314698</v>
      </c>
      <c r="R8" s="21"/>
      <c r="S8" s="4" t="s">
        <v>8</v>
      </c>
      <c r="T8" s="4">
        <f t="shared" si="6"/>
        <v>0.72053722756669603</v>
      </c>
      <c r="X8" s="4" t="s">
        <v>1</v>
      </c>
      <c r="Y8" s="4">
        <f t="shared" si="8"/>
        <v>0.59453109234006907</v>
      </c>
      <c r="Z8" s="4">
        <f t="shared" si="8"/>
        <v>0.39171045565114804</v>
      </c>
      <c r="AA8" s="4">
        <f t="shared" si="8"/>
        <v>0.98132765031286795</v>
      </c>
      <c r="AB8" s="4">
        <f t="shared" si="8"/>
        <v>0.69934396898762397</v>
      </c>
      <c r="AC8" s="4">
        <f t="shared" si="8"/>
        <v>0.41522104085058698</v>
      </c>
      <c r="AD8" s="4">
        <f t="shared" si="8"/>
        <v>0</v>
      </c>
      <c r="AE8" s="4">
        <f t="shared" si="8"/>
        <v>0.65134646372509397</v>
      </c>
      <c r="AF8" s="4">
        <f t="shared" si="8"/>
        <v>0.59458875082884</v>
      </c>
      <c r="AG8" s="4">
        <f t="shared" si="8"/>
        <v>0.39823931425923703</v>
      </c>
      <c r="AH8" s="4">
        <f t="shared" si="8"/>
        <v>0.98166319035095595</v>
      </c>
      <c r="AI8" s="4">
        <f t="shared" si="8"/>
        <v>0.69934396898762397</v>
      </c>
      <c r="AJ8" s="4">
        <f t="shared" si="8"/>
        <v>0.44856370080208896</v>
      </c>
      <c r="AK8" s="4">
        <f t="shared" si="8"/>
        <v>0</v>
      </c>
      <c r="AL8" s="4">
        <f t="shared" si="8"/>
        <v>0.65571972959486902</v>
      </c>
    </row>
    <row r="9" spans="1:38" x14ac:dyDescent="0.2">
      <c r="A9" s="4" t="s">
        <v>9</v>
      </c>
      <c r="B9" s="4">
        <f t="shared" si="0"/>
        <v>0.70663406524564709</v>
      </c>
      <c r="C9" s="21"/>
      <c r="D9" s="4" t="s">
        <v>8</v>
      </c>
      <c r="E9" s="4">
        <f t="shared" si="1"/>
        <v>0.76634388742304294</v>
      </c>
      <c r="F9" s="21"/>
      <c r="G9" s="4" t="s">
        <v>8</v>
      </c>
      <c r="H9" s="4">
        <f t="shared" si="2"/>
        <v>0.75233575803352903</v>
      </c>
      <c r="I9" s="21"/>
      <c r="J9" s="4" t="s">
        <v>9</v>
      </c>
      <c r="K9" s="4">
        <f t="shared" si="3"/>
        <v>0.23319433090583502</v>
      </c>
      <c r="L9" s="21"/>
      <c r="M9" s="20" t="s">
        <v>8</v>
      </c>
      <c r="N9" s="4">
        <f t="shared" si="4"/>
        <v>0.53154903902650608</v>
      </c>
      <c r="O9" s="21"/>
      <c r="P9" s="4" t="s">
        <v>9</v>
      </c>
      <c r="Q9" s="4">
        <f t="shared" si="5"/>
        <v>0.61275978741233406</v>
      </c>
      <c r="R9" s="21"/>
      <c r="S9" s="4" t="s">
        <v>9</v>
      </c>
      <c r="T9" s="4">
        <f t="shared" si="6"/>
        <v>0.71188774397057397</v>
      </c>
      <c r="X9" s="4" t="s">
        <v>11</v>
      </c>
      <c r="Y9" s="4">
        <f t="shared" si="8"/>
        <v>0.33787311315401197</v>
      </c>
      <c r="Z9" s="4">
        <f t="shared" si="8"/>
        <v>0.38020284510010499</v>
      </c>
      <c r="AA9" s="4">
        <f t="shared" si="8"/>
        <v>0.88349085059320298</v>
      </c>
      <c r="AB9" s="4">
        <f t="shared" si="8"/>
        <v>0.88823751891074099</v>
      </c>
      <c r="AC9" s="4">
        <f t="shared" si="8"/>
        <v>9.8396010243968102E-2</v>
      </c>
      <c r="AD9" s="4">
        <f t="shared" si="8"/>
        <v>2.5695517774343101E-2</v>
      </c>
      <c r="AE9" s="4">
        <f t="shared" si="8"/>
        <v>0.51956216745638795</v>
      </c>
      <c r="AF9" s="4">
        <f t="shared" si="8"/>
        <v>0.33787311315401197</v>
      </c>
      <c r="AG9" s="4">
        <f t="shared" si="8"/>
        <v>0.38092729188619501</v>
      </c>
      <c r="AH9" s="4">
        <f t="shared" si="8"/>
        <v>0.88357128493866799</v>
      </c>
      <c r="AI9" s="4">
        <f t="shared" si="8"/>
        <v>0.88823751891074099</v>
      </c>
      <c r="AJ9" s="4">
        <f t="shared" si="8"/>
        <v>0.10405715055937399</v>
      </c>
      <c r="AK9" s="4">
        <f t="shared" si="8"/>
        <v>2.5695517774343101E-2</v>
      </c>
      <c r="AL9" s="4">
        <f t="shared" si="8"/>
        <v>0.520290123620192</v>
      </c>
    </row>
    <row r="10" spans="1:38" x14ac:dyDescent="0.2">
      <c r="A10" s="4" t="s">
        <v>10</v>
      </c>
      <c r="B10" s="4">
        <f t="shared" si="0"/>
        <v>0.69213656988376993</v>
      </c>
      <c r="C10" s="21"/>
      <c r="D10" s="4" t="s">
        <v>9</v>
      </c>
      <c r="E10" s="4">
        <f t="shared" si="1"/>
        <v>0.87984000190103206</v>
      </c>
      <c r="F10" s="21"/>
      <c r="G10" s="4" t="s">
        <v>9</v>
      </c>
      <c r="H10" s="4">
        <f t="shared" si="2"/>
        <v>0.73592681284521599</v>
      </c>
      <c r="I10" s="21"/>
      <c r="J10" s="4" t="s">
        <v>10</v>
      </c>
      <c r="K10" s="4">
        <f t="shared" si="3"/>
        <v>0.36112385542168601</v>
      </c>
      <c r="L10" s="21"/>
      <c r="M10" s="20" t="s">
        <v>9</v>
      </c>
      <c r="N10" s="4">
        <f t="shared" si="4"/>
        <v>0.25182479940852098</v>
      </c>
      <c r="O10" s="21"/>
      <c r="P10" s="4" t="s">
        <v>10</v>
      </c>
      <c r="Q10" s="4">
        <f t="shared" si="5"/>
        <v>0.64525670879984798</v>
      </c>
      <c r="R10" s="21"/>
      <c r="S10" s="4" t="s">
        <v>10</v>
      </c>
      <c r="T10" s="4">
        <f t="shared" si="6"/>
        <v>0.74022281034912296</v>
      </c>
      <c r="X10" s="4" t="s">
        <v>2</v>
      </c>
      <c r="Y10" s="4">
        <f t="shared" si="8"/>
        <v>0.74448295411999998</v>
      </c>
      <c r="Z10" s="4">
        <f t="shared" si="8"/>
        <v>0.57032003590972902</v>
      </c>
      <c r="AA10" s="4">
        <f t="shared" si="8"/>
        <v>0.905136535581474</v>
      </c>
      <c r="AB10" s="4">
        <f t="shared" si="8"/>
        <v>0.67957567957567899</v>
      </c>
      <c r="AC10" s="4">
        <f t="shared" si="8"/>
        <v>0.276039683546981</v>
      </c>
      <c r="AD10" s="4">
        <f t="shared" si="8"/>
        <v>1.9077678414869299E-2</v>
      </c>
      <c r="AE10" s="4">
        <f t="shared" si="8"/>
        <v>0.697306509146147</v>
      </c>
      <c r="AF10" s="4">
        <f t="shared" si="8"/>
        <v>0.74448295411999998</v>
      </c>
      <c r="AG10" s="4">
        <f t="shared" si="8"/>
        <v>0.706853409991691</v>
      </c>
      <c r="AH10" s="4">
        <f t="shared" si="8"/>
        <v>0.95336246733103491</v>
      </c>
      <c r="AI10" s="4">
        <f t="shared" si="8"/>
        <v>0.67957567957567899</v>
      </c>
      <c r="AJ10" s="4">
        <f t="shared" si="8"/>
        <v>0.32836231332233295</v>
      </c>
      <c r="AK10" s="4">
        <f t="shared" si="8"/>
        <v>3.46133613887427E-2</v>
      </c>
      <c r="AL10" s="4">
        <f t="shared" si="8"/>
        <v>0.75236534661425292</v>
      </c>
    </row>
    <row r="11" spans="1:38" x14ac:dyDescent="0.2">
      <c r="A11" s="4" t="s">
        <v>14</v>
      </c>
      <c r="B11" s="4">
        <f t="shared" si="0"/>
        <v>0.95539182853315396</v>
      </c>
      <c r="C11" s="21"/>
      <c r="D11" s="4" t="s">
        <v>10</v>
      </c>
      <c r="E11" s="4">
        <f t="shared" si="1"/>
        <v>0.79474316211408702</v>
      </c>
      <c r="F11" s="21"/>
      <c r="G11" s="4" t="s">
        <v>10</v>
      </c>
      <c r="H11" s="4">
        <f t="shared" si="2"/>
        <v>0.70951232839163692</v>
      </c>
      <c r="I11" s="21"/>
      <c r="J11" s="4" t="s">
        <v>14</v>
      </c>
      <c r="K11" s="4">
        <f t="shared" si="3"/>
        <v>0.33239495798319296</v>
      </c>
      <c r="L11" s="21"/>
      <c r="M11" s="20" t="s">
        <v>10</v>
      </c>
      <c r="N11" s="4">
        <f t="shared" si="4"/>
        <v>0.55182811273542498</v>
      </c>
      <c r="O11" s="21"/>
      <c r="P11" s="4" t="s">
        <v>14</v>
      </c>
      <c r="Q11" s="4">
        <f t="shared" si="5"/>
        <v>0.68221371388792207</v>
      </c>
      <c r="R11" s="21"/>
      <c r="S11" s="4" t="s">
        <v>14</v>
      </c>
      <c r="T11" s="4">
        <f t="shared" si="6"/>
        <v>0.92961882067346702</v>
      </c>
      <c r="X11" s="4" t="s">
        <v>4</v>
      </c>
      <c r="Y11" s="4">
        <f t="shared" si="8"/>
        <v>0.88418174326703292</v>
      </c>
      <c r="Z11" s="4">
        <f t="shared" si="8"/>
        <v>0.48515743209164902</v>
      </c>
      <c r="AA11" s="4">
        <f t="shared" si="8"/>
        <v>0.87986769930174602</v>
      </c>
      <c r="AB11" s="4">
        <f t="shared" si="8"/>
        <v>0.92849846782431</v>
      </c>
      <c r="AC11" s="4">
        <f t="shared" si="8"/>
        <v>0.30093504818543299</v>
      </c>
      <c r="AD11" s="4">
        <f t="shared" si="8"/>
        <v>0</v>
      </c>
      <c r="AE11" s="4">
        <f t="shared" si="8"/>
        <v>0.71754558357899301</v>
      </c>
      <c r="AF11" s="4">
        <f t="shared" si="8"/>
        <v>0.88418174326703292</v>
      </c>
      <c r="AG11" s="4">
        <f t="shared" si="8"/>
        <v>0.99502233590316291</v>
      </c>
      <c r="AH11" s="4">
        <f t="shared" si="8"/>
        <v>0.99787774435476095</v>
      </c>
      <c r="AI11" s="4">
        <f t="shared" si="8"/>
        <v>0.93570877312450307</v>
      </c>
      <c r="AJ11" s="4">
        <f t="shared" si="8"/>
        <v>0.98956292766811105</v>
      </c>
      <c r="AK11" s="4">
        <f t="shared" si="8"/>
        <v>0.98299065420560694</v>
      </c>
      <c r="AL11" s="4">
        <f t="shared" si="8"/>
        <v>0.97423584573764699</v>
      </c>
    </row>
    <row r="12" spans="1:38" x14ac:dyDescent="0.2">
      <c r="A12" s="4" t="s">
        <v>17</v>
      </c>
      <c r="B12" s="4">
        <f t="shared" si="0"/>
        <v>0.82751937984496093</v>
      </c>
      <c r="C12" s="21"/>
      <c r="D12" s="4" t="s">
        <v>14</v>
      </c>
      <c r="E12" s="4">
        <f t="shared" si="1"/>
        <v>0.7782874617736999</v>
      </c>
      <c r="F12" s="21"/>
      <c r="G12" s="4" t="s">
        <v>14</v>
      </c>
      <c r="H12" s="4">
        <f t="shared" si="2"/>
        <v>0.82385874246339297</v>
      </c>
      <c r="I12" s="21"/>
      <c r="J12" s="4" t="s">
        <v>17</v>
      </c>
      <c r="K12" s="4">
        <f t="shared" si="3"/>
        <v>0.50675675675675602</v>
      </c>
      <c r="L12" s="21"/>
      <c r="M12" s="20" t="s">
        <v>14</v>
      </c>
      <c r="N12" s="4">
        <f t="shared" si="4"/>
        <v>0.34405822081777204</v>
      </c>
      <c r="O12" s="21"/>
      <c r="P12" s="4" t="s">
        <v>17</v>
      </c>
      <c r="Q12" s="4">
        <f t="shared" si="5"/>
        <v>0.71943231441047995</v>
      </c>
      <c r="R12" s="21"/>
      <c r="S12" s="4" t="s">
        <v>17</v>
      </c>
      <c r="T12" s="4">
        <f t="shared" si="6"/>
        <v>0.95171761280931511</v>
      </c>
      <c r="X12" s="4" t="s">
        <v>3</v>
      </c>
      <c r="Y12" s="4">
        <f t="shared" si="8"/>
        <v>0.85901203009500193</v>
      </c>
      <c r="Z12" s="4">
        <f t="shared" si="8"/>
        <v>0.22286081556987297</v>
      </c>
      <c r="AA12" s="4">
        <f t="shared" si="8"/>
        <v>0.637785603350844</v>
      </c>
      <c r="AB12" s="4">
        <f t="shared" si="8"/>
        <v>0.58027253233727594</v>
      </c>
      <c r="AC12" s="4">
        <f t="shared" si="8"/>
        <v>0.29532754849210502</v>
      </c>
      <c r="AD12" s="4">
        <f t="shared" si="8"/>
        <v>0</v>
      </c>
      <c r="AE12" s="4">
        <f t="shared" si="8"/>
        <v>0.54282999809760202</v>
      </c>
      <c r="AF12" s="4">
        <f t="shared" si="8"/>
        <v>0.85901203009500193</v>
      </c>
      <c r="AG12" s="4">
        <f t="shared" si="8"/>
        <v>0.97668662123328698</v>
      </c>
      <c r="AH12" s="4">
        <f t="shared" si="8"/>
        <v>0.99637780569029299</v>
      </c>
      <c r="AI12" s="4">
        <f t="shared" si="8"/>
        <v>0.80680639136750298</v>
      </c>
      <c r="AJ12" s="4">
        <f t="shared" si="8"/>
        <v>0.50266952798598297</v>
      </c>
      <c r="AK12" s="4">
        <f t="shared" si="8"/>
        <v>0.97006390850992208</v>
      </c>
      <c r="AL12" s="4">
        <f t="shared" si="8"/>
        <v>0.90515527190701806</v>
      </c>
    </row>
    <row r="13" spans="1:38" x14ac:dyDescent="0.2">
      <c r="A13" s="4" t="s">
        <v>18</v>
      </c>
      <c r="B13" s="4">
        <f t="shared" si="0"/>
        <v>0.82781186695539299</v>
      </c>
      <c r="C13" s="21"/>
      <c r="D13" s="4" t="s">
        <v>17</v>
      </c>
      <c r="E13" s="4">
        <f t="shared" si="1"/>
        <v>0.88636363636363602</v>
      </c>
      <c r="F13" s="21"/>
      <c r="G13" s="4" t="s">
        <v>17</v>
      </c>
      <c r="H13" s="4">
        <f t="shared" si="2"/>
        <v>0.91191709844559499</v>
      </c>
      <c r="I13" s="21"/>
      <c r="J13" s="4" t="s">
        <v>18</v>
      </c>
      <c r="K13" s="4">
        <f t="shared" si="3"/>
        <v>0.34786410854356498</v>
      </c>
      <c r="L13" s="21"/>
      <c r="M13" s="20" t="s">
        <v>17</v>
      </c>
      <c r="N13" s="4">
        <f t="shared" si="4"/>
        <v>0.30542986425339302</v>
      </c>
      <c r="O13" s="21"/>
      <c r="P13" s="4" t="s">
        <v>18</v>
      </c>
      <c r="Q13" s="4">
        <f t="shared" si="5"/>
        <v>0.65823146456460191</v>
      </c>
      <c r="R13" s="21"/>
      <c r="S13" s="4" t="s">
        <v>18</v>
      </c>
      <c r="T13" s="4">
        <f t="shared" si="6"/>
        <v>0.93748026677293794</v>
      </c>
      <c r="X13" s="4" t="s">
        <v>5</v>
      </c>
      <c r="Y13" s="4">
        <f t="shared" si="8"/>
        <v>0.65401522461670392</v>
      </c>
      <c r="Z13" s="4">
        <f t="shared" si="8"/>
        <v>0.39622351267161399</v>
      </c>
      <c r="AA13" s="4">
        <f t="shared" si="8"/>
        <v>0.79148350281173707</v>
      </c>
      <c r="AB13" s="4">
        <f t="shared" si="8"/>
        <v>0.62869269377168402</v>
      </c>
      <c r="AC13" s="4">
        <f t="shared" si="8"/>
        <v>0.72411786104037801</v>
      </c>
      <c r="AD13" s="4">
        <f t="shared" si="8"/>
        <v>0</v>
      </c>
      <c r="AE13" s="4">
        <f t="shared" si="8"/>
        <v>0.62858948655383307</v>
      </c>
      <c r="AF13" s="4">
        <f t="shared" si="8"/>
        <v>0.65401522461670392</v>
      </c>
      <c r="AG13" s="4">
        <f t="shared" si="8"/>
        <v>0.47479137022651202</v>
      </c>
      <c r="AH13" s="4">
        <f t="shared" si="8"/>
        <v>0.81770980210009403</v>
      </c>
      <c r="AI13" s="4">
        <f t="shared" si="8"/>
        <v>0.62869269377168402</v>
      </c>
      <c r="AJ13" s="4">
        <f t="shared" si="8"/>
        <v>0.89479810840305507</v>
      </c>
      <c r="AK13" s="4">
        <f t="shared" si="8"/>
        <v>0</v>
      </c>
      <c r="AL13" s="4">
        <f t="shared" si="8"/>
        <v>0.67010138372990502</v>
      </c>
    </row>
    <row r="14" spans="1:38" x14ac:dyDescent="0.2">
      <c r="A14" s="4" t="s">
        <v>20</v>
      </c>
      <c r="B14" s="4">
        <f t="shared" si="0"/>
        <v>0.59655679025536901</v>
      </c>
      <c r="C14" s="21"/>
      <c r="D14" s="4" t="s">
        <v>18</v>
      </c>
      <c r="E14" s="4">
        <f t="shared" si="1"/>
        <v>0.84518843455290804</v>
      </c>
      <c r="F14" s="21"/>
      <c r="G14" s="4" t="s">
        <v>18</v>
      </c>
      <c r="H14" s="4">
        <f t="shared" si="2"/>
        <v>0.62138686715188296</v>
      </c>
      <c r="I14" s="21"/>
      <c r="J14" s="4" t="s">
        <v>20</v>
      </c>
      <c r="K14" s="4">
        <f t="shared" si="3"/>
        <v>0.26084287192080902</v>
      </c>
      <c r="L14" s="21"/>
      <c r="M14" s="20" t="s">
        <v>18</v>
      </c>
      <c r="N14" s="4">
        <f t="shared" si="4"/>
        <v>0.21140726116046898</v>
      </c>
      <c r="O14" s="21"/>
      <c r="P14" s="4" t="s">
        <v>20</v>
      </c>
      <c r="Q14" s="4">
        <f t="shared" si="5"/>
        <v>0.58408660410591606</v>
      </c>
      <c r="R14" s="21"/>
      <c r="S14" s="4" t="s">
        <v>20</v>
      </c>
      <c r="T14" s="4">
        <f t="shared" si="6"/>
        <v>0.62881345324356597</v>
      </c>
      <c r="X14" s="4" t="s">
        <v>7</v>
      </c>
      <c r="Y14" s="4">
        <f t="shared" si="8"/>
        <v>0.36851994192501403</v>
      </c>
      <c r="Z14" s="4">
        <f t="shared" si="8"/>
        <v>0.32983587620926896</v>
      </c>
      <c r="AA14" s="4">
        <f t="shared" si="8"/>
        <v>0.91854785478547796</v>
      </c>
      <c r="AB14" s="4">
        <f t="shared" si="8"/>
        <v>0.441078004686976</v>
      </c>
      <c r="AC14" s="4">
        <f t="shared" si="8"/>
        <v>0.6593023255813949</v>
      </c>
      <c r="AD14" s="4">
        <f t="shared" si="8"/>
        <v>0</v>
      </c>
      <c r="AE14" s="4">
        <f t="shared" si="8"/>
        <v>0.62421919200083098</v>
      </c>
      <c r="AF14" s="4">
        <f t="shared" si="8"/>
        <v>0.36851994192501403</v>
      </c>
      <c r="AG14" s="4">
        <f t="shared" si="8"/>
        <v>0.32983587620926896</v>
      </c>
      <c r="AH14" s="4">
        <f t="shared" si="8"/>
        <v>0.91854785478547796</v>
      </c>
      <c r="AI14" s="4">
        <f t="shared" si="8"/>
        <v>0.441078004686976</v>
      </c>
      <c r="AJ14" s="4">
        <f t="shared" si="8"/>
        <v>0.6593023255813949</v>
      </c>
      <c r="AK14" s="4">
        <f t="shared" si="8"/>
        <v>0</v>
      </c>
      <c r="AL14" s="4">
        <f t="shared" si="8"/>
        <v>0.62421919200083098</v>
      </c>
    </row>
    <row r="15" spans="1:38" x14ac:dyDescent="0.2">
      <c r="A15" s="4" t="s">
        <v>24</v>
      </c>
      <c r="B15" s="4">
        <f t="shared" si="0"/>
        <v>0.87877738983867004</v>
      </c>
      <c r="C15" s="21"/>
      <c r="D15" s="4" t="s">
        <v>20</v>
      </c>
      <c r="E15" s="4">
        <f t="shared" si="1"/>
        <v>0.71250183698620706</v>
      </c>
      <c r="F15" s="21"/>
      <c r="G15" s="4" t="s">
        <v>20</v>
      </c>
      <c r="H15" s="4">
        <f t="shared" si="2"/>
        <v>0.70967741935483797</v>
      </c>
      <c r="I15" s="21"/>
      <c r="J15" s="4" t="s">
        <v>24</v>
      </c>
      <c r="K15" s="4">
        <f t="shared" si="3"/>
        <v>0.25415364650034999</v>
      </c>
      <c r="L15" s="21"/>
      <c r="M15" s="20" t="s">
        <v>20</v>
      </c>
      <c r="N15" s="4">
        <f t="shared" si="4"/>
        <v>0.78041172800998093</v>
      </c>
      <c r="O15" s="21"/>
      <c r="P15" s="4" t="s">
        <v>24</v>
      </c>
      <c r="Q15" s="4">
        <f t="shared" si="5"/>
        <v>0.58673445662114598</v>
      </c>
      <c r="R15" s="21"/>
      <c r="S15" s="4" t="s">
        <v>24</v>
      </c>
      <c r="T15" s="4">
        <f t="shared" si="6"/>
        <v>0.89608718750132099</v>
      </c>
      <c r="X15" s="4" t="s">
        <v>8</v>
      </c>
      <c r="Y15" s="4">
        <f t="shared" si="8"/>
        <v>0.66641728002762401</v>
      </c>
      <c r="Z15" s="4">
        <f t="shared" si="8"/>
        <v>0.32393416251277501</v>
      </c>
      <c r="AA15" s="4">
        <f t="shared" si="8"/>
        <v>0.76634388742304294</v>
      </c>
      <c r="AB15" s="4">
        <f t="shared" si="8"/>
        <v>0.75233575803352903</v>
      </c>
      <c r="AC15" s="4">
        <f t="shared" si="8"/>
        <v>0.53154903902650608</v>
      </c>
      <c r="AD15" s="4">
        <f t="shared" si="8"/>
        <v>0</v>
      </c>
      <c r="AE15" s="4">
        <f t="shared" si="8"/>
        <v>0.64397892719314698</v>
      </c>
      <c r="AF15" s="4">
        <f t="shared" si="8"/>
        <v>0.66641728002762401</v>
      </c>
      <c r="AG15" s="4">
        <f t="shared" si="8"/>
        <v>0.55475646697241199</v>
      </c>
      <c r="AH15" s="4">
        <f t="shared" si="8"/>
        <v>0.82165112870126</v>
      </c>
      <c r="AI15" s="4">
        <f t="shared" si="8"/>
        <v>0.75233575803352903</v>
      </c>
      <c r="AJ15" s="4">
        <f t="shared" si="8"/>
        <v>0.62574665678390995</v>
      </c>
      <c r="AK15" s="4">
        <f t="shared" si="8"/>
        <v>2.4865029275340199E-2</v>
      </c>
      <c r="AL15" s="4">
        <f t="shared" si="8"/>
        <v>0.72053722756669603</v>
      </c>
    </row>
    <row r="16" spans="1:38" x14ac:dyDescent="0.2">
      <c r="A16" s="4" t="s">
        <v>25</v>
      </c>
      <c r="B16" s="4">
        <f t="shared" si="0"/>
        <v>0.91871921182265992</v>
      </c>
      <c r="C16" s="21"/>
      <c r="D16" s="4" t="s">
        <v>21</v>
      </c>
      <c r="E16" s="4">
        <f t="shared" si="1"/>
        <v>0.65503241214602492</v>
      </c>
      <c r="F16" s="21"/>
      <c r="G16" s="4" t="s">
        <v>21</v>
      </c>
      <c r="H16" s="4">
        <f t="shared" si="2"/>
        <v>0.62303096143400305</v>
      </c>
      <c r="I16" s="21"/>
      <c r="J16" s="4" t="s">
        <v>25</v>
      </c>
      <c r="K16" s="4">
        <f t="shared" si="3"/>
        <v>0.34130560969509299</v>
      </c>
      <c r="L16" s="21"/>
      <c r="M16" s="20" t="s">
        <v>21</v>
      </c>
      <c r="N16" s="4">
        <f t="shared" si="4"/>
        <v>0.32539682539682502</v>
      </c>
      <c r="O16" s="21"/>
      <c r="P16" s="4" t="s">
        <v>25</v>
      </c>
      <c r="Q16" s="4">
        <f t="shared" si="5"/>
        <v>0.56962387037928008</v>
      </c>
      <c r="R16" s="21"/>
      <c r="S16" s="4" t="s">
        <v>25</v>
      </c>
      <c r="T16" s="4">
        <f t="shared" si="6"/>
        <v>0.80255762890284299</v>
      </c>
      <c r="X16" s="4" t="s">
        <v>24</v>
      </c>
      <c r="Y16" s="4">
        <f t="shared" si="8"/>
        <v>0.87877738983867004</v>
      </c>
      <c r="Z16" s="4">
        <f t="shared" si="8"/>
        <v>0.25415364650034999</v>
      </c>
      <c r="AA16" s="4">
        <f t="shared" si="8"/>
        <v>0.96794758695319705</v>
      </c>
      <c r="AB16" s="4">
        <f t="shared" si="8"/>
        <v>0.79862590047963811</v>
      </c>
      <c r="AC16" s="4">
        <f t="shared" si="8"/>
        <v>0.17695221688108401</v>
      </c>
      <c r="AD16" s="4">
        <f t="shared" si="8"/>
        <v>0</v>
      </c>
      <c r="AE16" s="4">
        <f t="shared" si="8"/>
        <v>0.58673445662114598</v>
      </c>
      <c r="AF16" s="4">
        <f t="shared" si="8"/>
        <v>0.87877738983867004</v>
      </c>
      <c r="AG16" s="4">
        <f t="shared" si="8"/>
        <v>0.46759899595307602</v>
      </c>
      <c r="AH16" s="4">
        <f t="shared" si="8"/>
        <v>1.06008602201128</v>
      </c>
      <c r="AI16" s="4">
        <f t="shared" si="8"/>
        <v>0.79862590047963811</v>
      </c>
      <c r="AJ16" s="4">
        <f t="shared" si="8"/>
        <v>0.968999786971945</v>
      </c>
      <c r="AK16" s="4">
        <f t="shared" si="8"/>
        <v>0</v>
      </c>
      <c r="AL16" s="4">
        <f t="shared" si="8"/>
        <v>0.89608718750132099</v>
      </c>
    </row>
    <row r="17" spans="1:38" x14ac:dyDescent="0.2">
      <c r="A17" s="4" t="s">
        <v>26</v>
      </c>
      <c r="B17" s="4">
        <f t="shared" si="0"/>
        <v>0.63936461058785199</v>
      </c>
      <c r="C17" s="21"/>
      <c r="D17" s="4" t="s">
        <v>24</v>
      </c>
      <c r="E17" s="4">
        <f t="shared" si="1"/>
        <v>0.96794758695319705</v>
      </c>
      <c r="F17" s="21"/>
      <c r="G17" s="4" t="s">
        <v>24</v>
      </c>
      <c r="H17" s="4">
        <f t="shared" si="2"/>
        <v>0.79862590047963811</v>
      </c>
      <c r="I17" s="21"/>
      <c r="J17" s="4" t="s">
        <v>26</v>
      </c>
      <c r="K17" s="4">
        <f t="shared" si="3"/>
        <v>0.242430963558839</v>
      </c>
      <c r="L17" s="21"/>
      <c r="M17" s="20" t="s">
        <v>24</v>
      </c>
      <c r="N17" s="4">
        <f t="shared" si="4"/>
        <v>0.17695221688108401</v>
      </c>
      <c r="O17" s="21"/>
      <c r="P17" s="4" t="s">
        <v>26</v>
      </c>
      <c r="Q17" s="4">
        <f t="shared" si="5"/>
        <v>0.60835074696305602</v>
      </c>
      <c r="R17" s="21"/>
      <c r="S17" s="4" t="s">
        <v>26</v>
      </c>
      <c r="T17" s="4">
        <f t="shared" si="6"/>
        <v>0.67108025439407593</v>
      </c>
      <c r="X17" s="4" t="s">
        <v>9</v>
      </c>
      <c r="Y17" s="4">
        <f t="shared" si="8"/>
        <v>0.70663406524564709</v>
      </c>
      <c r="Z17" s="4">
        <f t="shared" si="8"/>
        <v>0.23319433090583502</v>
      </c>
      <c r="AA17" s="4">
        <f t="shared" si="8"/>
        <v>0.87984000190103206</v>
      </c>
      <c r="AB17" s="4">
        <f t="shared" si="8"/>
        <v>0.73592681284521599</v>
      </c>
      <c r="AC17" s="4">
        <f t="shared" si="8"/>
        <v>0.25182479940852098</v>
      </c>
      <c r="AD17" s="4">
        <f t="shared" si="8"/>
        <v>0</v>
      </c>
      <c r="AE17" s="4">
        <f t="shared" si="8"/>
        <v>0.61275978741233406</v>
      </c>
      <c r="AF17" s="4">
        <f t="shared" si="8"/>
        <v>0.70663406524564709</v>
      </c>
      <c r="AG17" s="4">
        <f t="shared" si="8"/>
        <v>0.60980757030876598</v>
      </c>
      <c r="AH17" s="4">
        <f t="shared" si="8"/>
        <v>0.93861078778537499</v>
      </c>
      <c r="AI17" s="4">
        <f t="shared" si="8"/>
        <v>0.74363569780765904</v>
      </c>
      <c r="AJ17" s="4">
        <f t="shared" si="8"/>
        <v>0.33998994354823997</v>
      </c>
      <c r="AK17" s="4">
        <f t="shared" si="8"/>
        <v>0</v>
      </c>
      <c r="AL17" s="4">
        <f t="shared" si="8"/>
        <v>0.71188774397057397</v>
      </c>
    </row>
    <row r="18" spans="1:38" x14ac:dyDescent="0.2">
      <c r="B18" s="4" t="e">
        <f t="shared" si="0"/>
        <v>#N/A</v>
      </c>
      <c r="C18" s="21"/>
      <c r="D18" s="4" t="s">
        <v>25</v>
      </c>
      <c r="E18" s="4">
        <f t="shared" si="1"/>
        <v>0.75548432751945993</v>
      </c>
      <c r="F18" s="21"/>
      <c r="G18" s="4" t="s">
        <v>25</v>
      </c>
      <c r="H18" s="4">
        <f t="shared" si="2"/>
        <v>0.75433866065300503</v>
      </c>
      <c r="I18" s="21"/>
      <c r="K18" s="4" t="e">
        <f t="shared" si="3"/>
        <v>#N/A</v>
      </c>
      <c r="L18" s="21"/>
      <c r="M18" s="20" t="s">
        <v>25</v>
      </c>
      <c r="N18" s="4">
        <f t="shared" si="4"/>
        <v>0.17064649380381203</v>
      </c>
      <c r="O18" s="21"/>
      <c r="Q18" s="4" t="e">
        <f t="shared" si="5"/>
        <v>#N/A</v>
      </c>
      <c r="R18" s="21"/>
      <c r="T18" s="4" t="e">
        <f t="shared" si="6"/>
        <v>#N/A</v>
      </c>
      <c r="X18" s="4" t="s">
        <v>15</v>
      </c>
      <c r="Y18" s="4">
        <f t="shared" si="8"/>
        <v>0.411999160897839</v>
      </c>
      <c r="Z18" s="4">
        <f t="shared" si="8"/>
        <v>0.37283741169930301</v>
      </c>
      <c r="AA18" s="4">
        <f t="shared" si="8"/>
        <v>0.94020605135734203</v>
      </c>
      <c r="AB18" s="4">
        <f t="shared" si="8"/>
        <v>0.83526967506025007</v>
      </c>
      <c r="AC18" s="4">
        <f t="shared" si="8"/>
        <v>0.34748977437656597</v>
      </c>
      <c r="AD18" s="4">
        <f t="shared" si="8"/>
        <v>0.50773195876288602</v>
      </c>
      <c r="AE18" s="4">
        <f t="shared" si="8"/>
        <v>0.593018776335829</v>
      </c>
      <c r="AF18" s="4">
        <f t="shared" si="8"/>
        <v>0.411999160897839</v>
      </c>
      <c r="AG18" s="4">
        <f t="shared" si="8"/>
        <v>0.49058285648560795</v>
      </c>
      <c r="AH18" s="4">
        <f t="shared" si="8"/>
        <v>0.9531773784683919</v>
      </c>
      <c r="AI18" s="4">
        <f t="shared" si="8"/>
        <v>0.83526967506025007</v>
      </c>
      <c r="AJ18" s="4">
        <f t="shared" si="8"/>
        <v>0.35969455073228601</v>
      </c>
      <c r="AK18" s="4">
        <f t="shared" si="8"/>
        <v>0.50773195876288602</v>
      </c>
      <c r="AL18" s="4">
        <f t="shared" si="8"/>
        <v>0.62924757498667094</v>
      </c>
    </row>
    <row r="19" spans="1:38" x14ac:dyDescent="0.2">
      <c r="A19" s="4" t="s">
        <v>2</v>
      </c>
      <c r="B19" s="4">
        <f t="shared" si="0"/>
        <v>0.74448295411999998</v>
      </c>
      <c r="C19" s="21"/>
      <c r="D19" s="4" t="s">
        <v>26</v>
      </c>
      <c r="E19" s="4">
        <f t="shared" si="1"/>
        <v>0.84843027245629699</v>
      </c>
      <c r="F19" s="21"/>
      <c r="G19" s="4" t="s">
        <v>26</v>
      </c>
      <c r="H19" s="4">
        <f t="shared" si="2"/>
        <v>0.55260326796497605</v>
      </c>
      <c r="I19" s="21"/>
      <c r="J19" s="4" t="s">
        <v>2</v>
      </c>
      <c r="K19" s="4">
        <f t="shared" si="3"/>
        <v>0.57032003590972902</v>
      </c>
      <c r="L19" s="21"/>
      <c r="M19" s="20" t="s">
        <v>26</v>
      </c>
      <c r="N19" s="4">
        <f t="shared" si="4"/>
        <v>0.58667362020589098</v>
      </c>
      <c r="O19" s="21"/>
      <c r="P19" s="4" t="s">
        <v>2</v>
      </c>
      <c r="Q19" s="4">
        <f t="shared" si="5"/>
        <v>0.697306509146147</v>
      </c>
      <c r="R19" s="21"/>
      <c r="S19" s="4" t="s">
        <v>2</v>
      </c>
      <c r="T19" s="4">
        <f t="shared" si="6"/>
        <v>0.75236534661425292</v>
      </c>
      <c r="X19" s="4" t="s">
        <v>6</v>
      </c>
      <c r="Y19" s="4">
        <f t="shared" si="8"/>
        <v>0.81240704057199598</v>
      </c>
      <c r="Z19" s="4">
        <f t="shared" si="8"/>
        <v>0.47487508427479497</v>
      </c>
      <c r="AA19" s="4">
        <f t="shared" si="8"/>
        <v>0.91481184612715793</v>
      </c>
      <c r="AB19" s="4">
        <f t="shared" si="8"/>
        <v>0.66616021375805501</v>
      </c>
      <c r="AC19" s="4">
        <f t="shared" si="8"/>
        <v>0.92797298004922202</v>
      </c>
      <c r="AD19" s="4">
        <f t="shared" si="8"/>
        <v>2.7025472945776501E-3</v>
      </c>
      <c r="AE19" s="4">
        <f t="shared" si="8"/>
        <v>0.70902134794510308</v>
      </c>
      <c r="AF19" s="4">
        <f t="shared" si="8"/>
        <v>0.81240704057199598</v>
      </c>
      <c r="AG19" s="4">
        <f t="shared" si="8"/>
        <v>0.47487508427479497</v>
      </c>
      <c r="AH19" s="4">
        <f t="shared" si="8"/>
        <v>0.91481184612715793</v>
      </c>
      <c r="AI19" s="4">
        <f t="shared" si="8"/>
        <v>0.66616021375805501</v>
      </c>
      <c r="AJ19" s="4">
        <f t="shared" si="8"/>
        <v>0.990181703932554</v>
      </c>
      <c r="AK19" s="4">
        <f t="shared" si="8"/>
        <v>0.75273417284802402</v>
      </c>
      <c r="AL19" s="4">
        <f t="shared" si="8"/>
        <v>0.79004418732833404</v>
      </c>
    </row>
    <row r="20" spans="1:38" x14ac:dyDescent="0.2">
      <c r="A20" s="4" t="s">
        <v>5</v>
      </c>
      <c r="B20" s="4">
        <f t="shared" si="0"/>
        <v>0.65401522461670392</v>
      </c>
      <c r="C20" s="21"/>
      <c r="E20" s="4" t="e">
        <f t="shared" si="1"/>
        <v>#N/A</v>
      </c>
      <c r="F20" s="21"/>
      <c r="H20" s="4" t="e">
        <f t="shared" si="2"/>
        <v>#N/A</v>
      </c>
      <c r="I20" s="21"/>
      <c r="J20" s="4" t="s">
        <v>5</v>
      </c>
      <c r="K20" s="4">
        <f t="shared" si="3"/>
        <v>0.39622351267161399</v>
      </c>
      <c r="L20" s="21"/>
      <c r="N20" s="4" t="e">
        <f t="shared" si="4"/>
        <v>#N/A</v>
      </c>
      <c r="O20" s="21"/>
      <c r="P20" s="4" t="s">
        <v>5</v>
      </c>
      <c r="Q20" s="4">
        <f t="shared" si="5"/>
        <v>0.62858948655383307</v>
      </c>
      <c r="R20" s="21"/>
      <c r="S20" s="4" t="s">
        <v>5</v>
      </c>
      <c r="T20" s="4">
        <f t="shared" si="6"/>
        <v>0.67010138372990502</v>
      </c>
      <c r="X20" s="4" t="s">
        <v>10</v>
      </c>
      <c r="Y20" s="4">
        <f t="shared" si="8"/>
        <v>0.69213656988376993</v>
      </c>
      <c r="Z20" s="4">
        <f t="shared" si="8"/>
        <v>0.36112385542168601</v>
      </c>
      <c r="AA20" s="4">
        <f t="shared" si="8"/>
        <v>0.79474316211408702</v>
      </c>
      <c r="AB20" s="4">
        <f t="shared" si="8"/>
        <v>0.70951232839163692</v>
      </c>
      <c r="AC20" s="4">
        <f t="shared" si="8"/>
        <v>0.55182811273542498</v>
      </c>
      <c r="AD20" s="4">
        <f t="shared" si="8"/>
        <v>0</v>
      </c>
      <c r="AE20" s="4">
        <f t="shared" si="8"/>
        <v>0.64525670879984798</v>
      </c>
      <c r="AF20" s="4">
        <f t="shared" si="8"/>
        <v>0.69213656988376993</v>
      </c>
      <c r="AG20" s="4">
        <f t="shared" si="8"/>
        <v>0.68039469879518</v>
      </c>
      <c r="AH20" s="4">
        <f t="shared" si="8"/>
        <v>0.87476655148558291</v>
      </c>
      <c r="AI20" s="4">
        <f t="shared" si="8"/>
        <v>0.71582394555418705</v>
      </c>
      <c r="AJ20" s="4">
        <f t="shared" si="8"/>
        <v>0.58834266434800708</v>
      </c>
      <c r="AK20" s="4">
        <f t="shared" si="8"/>
        <v>0</v>
      </c>
      <c r="AL20" s="4">
        <f t="shared" si="8"/>
        <v>0.74022281034912296</v>
      </c>
    </row>
    <row r="21" spans="1:38" x14ac:dyDescent="0.2">
      <c r="A21" s="4" t="s">
        <v>11</v>
      </c>
      <c r="B21" s="4">
        <f t="shared" si="0"/>
        <v>0.33787311315401197</v>
      </c>
      <c r="C21" s="21"/>
      <c r="D21" s="4" t="s">
        <v>2</v>
      </c>
      <c r="E21" s="4">
        <f t="shared" si="1"/>
        <v>0.905136535581474</v>
      </c>
      <c r="F21" s="21"/>
      <c r="G21" s="4" t="s">
        <v>2</v>
      </c>
      <c r="H21" s="4">
        <f t="shared" si="2"/>
        <v>0.67957567957567899</v>
      </c>
      <c r="I21" s="21"/>
      <c r="J21" s="4" t="s">
        <v>11</v>
      </c>
      <c r="K21" s="4">
        <f t="shared" si="3"/>
        <v>0.38020284510010499</v>
      </c>
      <c r="L21" s="21"/>
      <c r="M21" s="20" t="s">
        <v>2</v>
      </c>
      <c r="N21" s="4">
        <f t="shared" si="4"/>
        <v>0.276039683546981</v>
      </c>
      <c r="O21" s="21"/>
      <c r="P21" s="4" t="s">
        <v>11</v>
      </c>
      <c r="Q21" s="4">
        <f t="shared" si="5"/>
        <v>0.51956216745638795</v>
      </c>
      <c r="R21" s="21"/>
      <c r="S21" s="4" t="s">
        <v>11</v>
      </c>
      <c r="T21" s="4">
        <f t="shared" si="6"/>
        <v>0.520290123620192</v>
      </c>
      <c r="X21" s="4" t="s">
        <v>28</v>
      </c>
      <c r="Y21" s="4">
        <f t="shared" si="8"/>
        <v>0.64091858037578209</v>
      </c>
      <c r="Z21" s="4">
        <f t="shared" si="8"/>
        <v>2.6162790697674399E-2</v>
      </c>
      <c r="AA21" s="4">
        <f t="shared" si="8"/>
        <v>0.74556489262371595</v>
      </c>
      <c r="AB21" s="4">
        <f t="shared" si="8"/>
        <v>1</v>
      </c>
      <c r="AC21" s="4">
        <f t="shared" si="8"/>
        <v>0</v>
      </c>
      <c r="AD21" s="4">
        <f t="shared" si="8"/>
        <v>0</v>
      </c>
      <c r="AE21" s="4">
        <f t="shared" si="8"/>
        <v>0.48672257162823201</v>
      </c>
      <c r="AF21" s="4">
        <f t="shared" si="8"/>
        <v>0.64091858037578209</v>
      </c>
      <c r="AG21" s="4">
        <f t="shared" si="8"/>
        <v>1</v>
      </c>
      <c r="AH21" s="4">
        <f t="shared" si="8"/>
        <v>1</v>
      </c>
      <c r="AI21" s="4">
        <f t="shared" si="8"/>
        <v>1</v>
      </c>
      <c r="AJ21" s="4">
        <f t="shared" si="8"/>
        <v>1</v>
      </c>
      <c r="AK21" s="4">
        <f t="shared" si="8"/>
        <v>1</v>
      </c>
      <c r="AL21" s="4">
        <f t="shared" si="8"/>
        <v>0.90985324947589008</v>
      </c>
    </row>
    <row r="22" spans="1:38" x14ac:dyDescent="0.2">
      <c r="A22" s="4" t="s">
        <v>13</v>
      </c>
      <c r="B22" s="4">
        <f t="shared" si="0"/>
        <v>0.74091060047759794</v>
      </c>
      <c r="C22" s="21"/>
      <c r="D22" s="4" t="s">
        <v>5</v>
      </c>
      <c r="E22" s="4">
        <f t="shared" si="1"/>
        <v>0.79148350281173707</v>
      </c>
      <c r="F22" s="21"/>
      <c r="G22" s="4" t="s">
        <v>5</v>
      </c>
      <c r="H22" s="4">
        <f t="shared" si="2"/>
        <v>0.62869269377168402</v>
      </c>
      <c r="I22" s="21"/>
      <c r="J22" s="4" t="s">
        <v>13</v>
      </c>
      <c r="K22" s="4">
        <f t="shared" si="3"/>
        <v>0.38897541255218998</v>
      </c>
      <c r="L22" s="21"/>
      <c r="M22" s="20" t="s">
        <v>5</v>
      </c>
      <c r="N22" s="4">
        <f t="shared" si="4"/>
        <v>0.72411786104037801</v>
      </c>
      <c r="O22" s="21"/>
      <c r="P22" s="4" t="s">
        <v>13</v>
      </c>
      <c r="Q22" s="4">
        <f t="shared" si="5"/>
        <v>0.62215578693885298</v>
      </c>
      <c r="R22" s="21"/>
      <c r="S22" s="4" t="s">
        <v>13</v>
      </c>
      <c r="T22" s="4">
        <f t="shared" si="6"/>
        <v>0.62905851929891698</v>
      </c>
      <c r="X22" s="4" t="s">
        <v>13</v>
      </c>
      <c r="Y22" s="4">
        <f t="shared" si="8"/>
        <v>0.74091060047759794</v>
      </c>
      <c r="Z22" s="4">
        <f t="shared" si="8"/>
        <v>0.38897541255218998</v>
      </c>
      <c r="AA22" s="4">
        <f t="shared" si="8"/>
        <v>0.837327433428529</v>
      </c>
      <c r="AB22" s="4">
        <f t="shared" si="8"/>
        <v>0.68418238753532412</v>
      </c>
      <c r="AC22" s="4">
        <f t="shared" si="8"/>
        <v>0.47356661682933698</v>
      </c>
      <c r="AD22" s="4">
        <f t="shared" si="8"/>
        <v>3.0860927152317797E-2</v>
      </c>
      <c r="AE22" s="4">
        <f t="shared" si="8"/>
        <v>0.62215578693885298</v>
      </c>
      <c r="AF22" s="4">
        <f t="shared" si="8"/>
        <v>0.74091060047759794</v>
      </c>
      <c r="AG22" s="4">
        <f t="shared" si="8"/>
        <v>0.38897541255218998</v>
      </c>
      <c r="AH22" s="4">
        <f t="shared" si="8"/>
        <v>0.837327433428529</v>
      </c>
      <c r="AI22" s="4">
        <f t="shared" si="8"/>
        <v>0.68418238753532412</v>
      </c>
      <c r="AJ22" s="4">
        <f t="shared" si="8"/>
        <v>0.50746719975809196</v>
      </c>
      <c r="AK22" s="4">
        <f t="shared" si="8"/>
        <v>3.0860927152317797E-2</v>
      </c>
      <c r="AL22" s="4">
        <f t="shared" si="8"/>
        <v>0.62905851929891698</v>
      </c>
    </row>
    <row r="23" spans="1:38" x14ac:dyDescent="0.2">
      <c r="A23" s="4" t="s">
        <v>15</v>
      </c>
      <c r="B23" s="4">
        <f t="shared" si="0"/>
        <v>0.411999160897839</v>
      </c>
      <c r="C23" s="21"/>
      <c r="D23" s="4" t="s">
        <v>11</v>
      </c>
      <c r="E23" s="4">
        <f t="shared" si="1"/>
        <v>0.88349085059320298</v>
      </c>
      <c r="F23" s="21"/>
      <c r="G23" s="4" t="s">
        <v>11</v>
      </c>
      <c r="H23" s="4">
        <f t="shared" si="2"/>
        <v>0.88823751891074099</v>
      </c>
      <c r="I23" s="21"/>
      <c r="J23" s="4" t="s">
        <v>15</v>
      </c>
      <c r="K23" s="4">
        <f t="shared" si="3"/>
        <v>0.37283741169930301</v>
      </c>
      <c r="L23" s="21"/>
      <c r="M23" s="20" t="s">
        <v>11</v>
      </c>
      <c r="N23" s="4">
        <f t="shared" si="4"/>
        <v>9.8396010243968102E-2</v>
      </c>
      <c r="O23" s="21"/>
      <c r="P23" s="4" t="s">
        <v>15</v>
      </c>
      <c r="Q23" s="4">
        <f t="shared" si="5"/>
        <v>0.593018776335829</v>
      </c>
      <c r="R23" s="21"/>
      <c r="S23" s="4" t="s">
        <v>15</v>
      </c>
      <c r="T23" s="4">
        <f t="shared" si="6"/>
        <v>0.62924757498667094</v>
      </c>
      <c r="X23" s="4" t="s">
        <v>14</v>
      </c>
      <c r="Y23" s="4">
        <f t="shared" si="8"/>
        <v>0.95539182853315396</v>
      </c>
      <c r="Z23" s="4">
        <f t="shared" si="8"/>
        <v>0.33239495798319296</v>
      </c>
      <c r="AA23" s="4">
        <f t="shared" si="8"/>
        <v>0.7782874617736999</v>
      </c>
      <c r="AB23" s="4">
        <f t="shared" si="8"/>
        <v>0.82385874246339297</v>
      </c>
      <c r="AC23" s="4">
        <f t="shared" si="8"/>
        <v>0.34405822081777204</v>
      </c>
      <c r="AD23" s="4">
        <f t="shared" si="8"/>
        <v>0</v>
      </c>
      <c r="AE23" s="4">
        <f t="shared" si="8"/>
        <v>0.68221371388792207</v>
      </c>
      <c r="AF23" s="4">
        <f t="shared" si="8"/>
        <v>0.95539182853315396</v>
      </c>
      <c r="AG23" s="4">
        <f t="shared" si="8"/>
        <v>0.87201680672268911</v>
      </c>
      <c r="AH23" s="4">
        <f t="shared" si="8"/>
        <v>0.94776758409785899</v>
      </c>
      <c r="AI23" s="4">
        <f t="shared" si="8"/>
        <v>0.82385874246339297</v>
      </c>
      <c r="AJ23" s="4">
        <f t="shared" si="8"/>
        <v>0.99061572345111504</v>
      </c>
      <c r="AK23" s="4">
        <f t="shared" si="8"/>
        <v>0.82397959183673397</v>
      </c>
      <c r="AL23" s="4">
        <f t="shared" si="8"/>
        <v>0.92961882067346702</v>
      </c>
    </row>
    <row r="24" spans="1:38" x14ac:dyDescent="0.2">
      <c r="A24" s="4" t="s">
        <v>22</v>
      </c>
      <c r="B24" s="4">
        <f t="shared" si="0"/>
        <v>0.82296282026584389</v>
      </c>
      <c r="C24" s="21"/>
      <c r="D24" s="4" t="s">
        <v>13</v>
      </c>
      <c r="E24" s="4">
        <f t="shared" si="1"/>
        <v>0.837327433428529</v>
      </c>
      <c r="F24" s="21"/>
      <c r="G24" s="4" t="s">
        <v>13</v>
      </c>
      <c r="H24" s="4">
        <f t="shared" si="2"/>
        <v>0.68418238753532412</v>
      </c>
      <c r="I24" s="21"/>
      <c r="J24" s="4" t="s">
        <v>22</v>
      </c>
      <c r="K24" s="4">
        <f t="shared" si="3"/>
        <v>0.75546066310447302</v>
      </c>
      <c r="L24" s="21"/>
      <c r="M24" s="20" t="s">
        <v>13</v>
      </c>
      <c r="N24" s="4">
        <f t="shared" si="4"/>
        <v>0.47356661682933698</v>
      </c>
      <c r="O24" s="21"/>
      <c r="P24" s="4" t="s">
        <v>22</v>
      </c>
      <c r="Q24" s="4">
        <f t="shared" si="5"/>
        <v>0.63621767054330802</v>
      </c>
      <c r="R24" s="21"/>
      <c r="S24" s="4" t="s">
        <v>22</v>
      </c>
      <c r="T24" s="4">
        <f t="shared" si="6"/>
        <v>0.70497020193253401</v>
      </c>
      <c r="X24" s="4" t="s">
        <v>12</v>
      </c>
      <c r="Y24" s="4">
        <f t="shared" si="8"/>
        <v>0.51598129582234797</v>
      </c>
      <c r="Z24" s="4">
        <f t="shared" si="8"/>
        <v>0.22964682473884898</v>
      </c>
      <c r="AA24" s="4">
        <f t="shared" si="8"/>
        <v>0.75170679123248207</v>
      </c>
      <c r="AB24" s="4">
        <f t="shared" si="8"/>
        <v>0.74287321830457598</v>
      </c>
      <c r="AC24" s="4">
        <f t="shared" si="8"/>
        <v>0.35447410912094901</v>
      </c>
      <c r="AD24" s="4">
        <f t="shared" si="8"/>
        <v>0</v>
      </c>
      <c r="AE24" s="4">
        <f t="shared" si="8"/>
        <v>0.50924387636575608</v>
      </c>
      <c r="AF24" s="4">
        <f t="shared" ref="Z24:AL34" si="9">AF59/100</f>
        <v>0.51634691246367803</v>
      </c>
      <c r="AG24" s="4">
        <f t="shared" si="9"/>
        <v>0.35038412645774597</v>
      </c>
      <c r="AH24" s="4">
        <f t="shared" si="9"/>
        <v>0.75294099267290504</v>
      </c>
      <c r="AI24" s="4">
        <f t="shared" si="9"/>
        <v>0.79097899474868694</v>
      </c>
      <c r="AJ24" s="4">
        <f t="shared" si="9"/>
        <v>0.37458225376440901</v>
      </c>
      <c r="AK24" s="4">
        <f t="shared" si="9"/>
        <v>0</v>
      </c>
      <c r="AL24" s="4">
        <f t="shared" si="9"/>
        <v>0.53724622724895699</v>
      </c>
    </row>
    <row r="25" spans="1:38" x14ac:dyDescent="0.2">
      <c r="A25" s="4" t="s">
        <v>23</v>
      </c>
      <c r="B25" s="4">
        <f t="shared" si="0"/>
        <v>0.63904845078045203</v>
      </c>
      <c r="C25" s="21"/>
      <c r="D25" s="4" t="s">
        <v>15</v>
      </c>
      <c r="E25" s="4">
        <f t="shared" si="1"/>
        <v>0.94020605135734203</v>
      </c>
      <c r="F25" s="21"/>
      <c r="G25" s="4" t="s">
        <v>15</v>
      </c>
      <c r="H25" s="4">
        <f t="shared" si="2"/>
        <v>0.83526967506025007</v>
      </c>
      <c r="I25" s="21"/>
      <c r="J25" s="4" t="s">
        <v>23</v>
      </c>
      <c r="K25" s="4">
        <f t="shared" si="3"/>
        <v>0.49928721488595401</v>
      </c>
      <c r="L25" s="21"/>
      <c r="M25" s="20" t="s">
        <v>15</v>
      </c>
      <c r="N25" s="4">
        <f t="shared" si="4"/>
        <v>0.34748977437656597</v>
      </c>
      <c r="O25" s="21"/>
      <c r="P25" s="4" t="s">
        <v>23</v>
      </c>
      <c r="Q25" s="4">
        <f t="shared" si="5"/>
        <v>0.62389417431306304</v>
      </c>
      <c r="R25" s="21"/>
      <c r="S25" s="4" t="s">
        <v>23</v>
      </c>
      <c r="T25" s="4">
        <f t="shared" si="6"/>
        <v>0.65035510387154505</v>
      </c>
      <c r="X25" s="4" t="s">
        <v>16</v>
      </c>
      <c r="Y25" s="4">
        <f t="shared" si="8"/>
        <v>0.171743846081297</v>
      </c>
      <c r="Z25" s="4">
        <f t="shared" si="9"/>
        <v>0.28878365342453699</v>
      </c>
      <c r="AA25" s="4">
        <f t="shared" si="9"/>
        <v>0.72731775406366694</v>
      </c>
      <c r="AB25" s="4">
        <f t="shared" si="9"/>
        <v>0.30199999999999999</v>
      </c>
      <c r="AC25" s="4">
        <f t="shared" si="9"/>
        <v>0</v>
      </c>
      <c r="AD25" s="4">
        <f t="shared" si="9"/>
        <v>8.5889570552147201E-2</v>
      </c>
      <c r="AE25" s="4">
        <f t="shared" si="9"/>
        <v>0.422567742662385</v>
      </c>
      <c r="AF25" s="4">
        <f t="shared" si="9"/>
        <v>0.26662265396585799</v>
      </c>
      <c r="AG25" s="4">
        <f t="shared" si="9"/>
        <v>0.29553626238709102</v>
      </c>
      <c r="AH25" s="4">
        <f t="shared" si="9"/>
        <v>0.73119005808455995</v>
      </c>
      <c r="AI25" s="4">
        <f t="shared" si="9"/>
        <v>0.30199999999999999</v>
      </c>
      <c r="AJ25" s="4">
        <f t="shared" si="9"/>
        <v>2.84380305602716E-2</v>
      </c>
      <c r="AK25" s="4">
        <f t="shared" si="9"/>
        <v>8.5889570552147201E-2</v>
      </c>
      <c r="AL25" s="4">
        <f t="shared" si="9"/>
        <v>0.44703584774566602</v>
      </c>
    </row>
    <row r="26" spans="1:38" x14ac:dyDescent="0.2">
      <c r="B26" s="4" t="e">
        <f t="shared" si="0"/>
        <v>#N/A</v>
      </c>
      <c r="C26" s="21"/>
      <c r="D26" s="4" t="s">
        <v>22</v>
      </c>
      <c r="E26" s="4">
        <f t="shared" si="1"/>
        <v>0.73526621749811394</v>
      </c>
      <c r="F26" s="21"/>
      <c r="G26" s="4" t="s">
        <v>22</v>
      </c>
      <c r="H26" s="4">
        <f t="shared" si="2"/>
        <v>0.403842318686432</v>
      </c>
      <c r="I26" s="21"/>
      <c r="K26" s="4" t="e">
        <f t="shared" si="3"/>
        <v>#N/A</v>
      </c>
      <c r="L26" s="21"/>
      <c r="M26" s="20" t="s">
        <v>22</v>
      </c>
      <c r="N26" s="4">
        <f t="shared" si="4"/>
        <v>0.15580184514203899</v>
      </c>
      <c r="O26" s="21"/>
      <c r="Q26" s="4" t="e">
        <f t="shared" si="5"/>
        <v>#N/A</v>
      </c>
      <c r="R26" s="21"/>
      <c r="T26" s="4" t="e">
        <f t="shared" si="6"/>
        <v>#N/A</v>
      </c>
      <c r="X26" s="4" t="s">
        <v>17</v>
      </c>
      <c r="Y26" s="4">
        <f t="shared" si="8"/>
        <v>0.82751937984496093</v>
      </c>
      <c r="Z26" s="4">
        <f t="shared" si="9"/>
        <v>0.50675675675675602</v>
      </c>
      <c r="AA26" s="4">
        <f t="shared" si="9"/>
        <v>0.88636363636363602</v>
      </c>
      <c r="AB26" s="4">
        <f t="shared" si="9"/>
        <v>0.91191709844559499</v>
      </c>
      <c r="AC26" s="4">
        <f t="shared" si="9"/>
        <v>0.30542986425339302</v>
      </c>
      <c r="AD26" s="4">
        <f t="shared" si="9"/>
        <v>0</v>
      </c>
      <c r="AE26" s="4">
        <f t="shared" si="9"/>
        <v>0.71943231441047995</v>
      </c>
      <c r="AF26" s="4">
        <f t="shared" si="9"/>
        <v>0.82751937984496093</v>
      </c>
      <c r="AG26" s="4">
        <f t="shared" si="9"/>
        <v>0.98225225225225199</v>
      </c>
      <c r="AH26" s="4">
        <f t="shared" si="9"/>
        <v>0.99545454545454504</v>
      </c>
      <c r="AI26" s="4">
        <f t="shared" si="9"/>
        <v>0.91191709844559499</v>
      </c>
      <c r="AJ26" s="4">
        <f t="shared" si="9"/>
        <v>0.98959276018099507</v>
      </c>
      <c r="AK26" s="4">
        <f t="shared" si="9"/>
        <v>0</v>
      </c>
      <c r="AL26" s="4">
        <f t="shared" si="9"/>
        <v>0.95171761280931511</v>
      </c>
    </row>
    <row r="27" spans="1:38" x14ac:dyDescent="0.2">
      <c r="A27" s="4" t="s">
        <v>1</v>
      </c>
      <c r="B27" s="4">
        <f t="shared" si="0"/>
        <v>0.59453109234006907</v>
      </c>
      <c r="C27" s="21"/>
      <c r="D27" s="4" t="s">
        <v>23</v>
      </c>
      <c r="E27" s="4">
        <f t="shared" si="1"/>
        <v>0.80203891033070407</v>
      </c>
      <c r="F27" s="21"/>
      <c r="G27" s="4" t="s">
        <v>23</v>
      </c>
      <c r="H27" s="4">
        <f t="shared" si="2"/>
        <v>0.58357225304389904</v>
      </c>
      <c r="I27" s="21"/>
      <c r="J27" s="4" t="s">
        <v>1</v>
      </c>
      <c r="K27" s="4">
        <f t="shared" si="3"/>
        <v>0.39171045565114804</v>
      </c>
      <c r="L27" s="21"/>
      <c r="M27" s="20" t="s">
        <v>23</v>
      </c>
      <c r="N27" s="4">
        <f t="shared" si="4"/>
        <v>0.26328108097476499</v>
      </c>
      <c r="O27" s="21"/>
      <c r="P27" s="4" t="s">
        <v>16</v>
      </c>
      <c r="Q27" s="4">
        <f t="shared" si="5"/>
        <v>0.422567742662385</v>
      </c>
      <c r="R27" s="21"/>
      <c r="S27" s="4" t="s">
        <v>16</v>
      </c>
      <c r="T27" s="4">
        <f t="shared" si="6"/>
        <v>0.44703584774566602</v>
      </c>
      <c r="X27" s="4" t="s">
        <v>27</v>
      </c>
      <c r="Y27" s="4">
        <f t="shared" si="8"/>
        <v>0.87390318024226299</v>
      </c>
      <c r="Z27" s="4">
        <f t="shared" si="9"/>
        <v>0.376137984526697</v>
      </c>
      <c r="AA27" s="4">
        <f t="shared" si="9"/>
        <v>0.84942094766740894</v>
      </c>
      <c r="AB27" s="4">
        <f t="shared" si="9"/>
        <v>0.789440890587355</v>
      </c>
      <c r="AC27" s="4">
        <f t="shared" si="9"/>
        <v>8.4872127758800986E-2</v>
      </c>
      <c r="AD27" s="4">
        <f t="shared" si="9"/>
        <v>0</v>
      </c>
      <c r="AE27" s="4">
        <f t="shared" si="9"/>
        <v>0.57531343032962301</v>
      </c>
      <c r="AF27" s="4">
        <f t="shared" si="9"/>
        <v>0.87390318024226299</v>
      </c>
      <c r="AG27" s="4">
        <f t="shared" si="9"/>
        <v>0.91202434711732394</v>
      </c>
      <c r="AH27" s="4">
        <f t="shared" si="9"/>
        <v>0.98558810151625498</v>
      </c>
      <c r="AI27" s="4">
        <f t="shared" si="9"/>
        <v>0.79234859184182094</v>
      </c>
      <c r="AJ27" s="4">
        <f t="shared" si="9"/>
        <v>0.700549554432358</v>
      </c>
      <c r="AK27" s="4">
        <f t="shared" si="9"/>
        <v>0</v>
      </c>
      <c r="AL27" s="4">
        <f t="shared" si="9"/>
        <v>0.88099901315382001</v>
      </c>
    </row>
    <row r="28" spans="1:38" x14ac:dyDescent="0.2">
      <c r="A28" s="4" t="s">
        <v>16</v>
      </c>
      <c r="B28" s="4">
        <f t="shared" si="0"/>
        <v>0.171743846081297</v>
      </c>
      <c r="C28" s="21"/>
      <c r="E28" s="4" t="e">
        <f t="shared" si="1"/>
        <v>#N/A</v>
      </c>
      <c r="F28" s="21"/>
      <c r="H28" s="4" t="e">
        <f t="shared" si="2"/>
        <v>#N/A</v>
      </c>
      <c r="I28" s="21"/>
      <c r="J28" s="4" t="s">
        <v>16</v>
      </c>
      <c r="K28" s="4">
        <f t="shared" si="3"/>
        <v>0.28878365342453699</v>
      </c>
      <c r="L28" s="21"/>
      <c r="N28" s="4" t="e">
        <f t="shared" si="4"/>
        <v>#N/A</v>
      </c>
      <c r="O28" s="21"/>
      <c r="P28" s="4" t="s">
        <v>21</v>
      </c>
      <c r="Q28" s="4">
        <f t="shared" si="5"/>
        <v>0.49978337749745499</v>
      </c>
      <c r="R28" s="21"/>
      <c r="S28" s="4" t="s">
        <v>21</v>
      </c>
      <c r="T28" s="4">
        <f t="shared" si="6"/>
        <v>0.54393406615550399</v>
      </c>
      <c r="X28" s="4" t="s">
        <v>19</v>
      </c>
      <c r="Y28" s="4">
        <f t="shared" si="8"/>
        <v>0.45000709145567597</v>
      </c>
      <c r="Z28" s="4">
        <f t="shared" si="9"/>
        <v>0.22583667527540702</v>
      </c>
      <c r="AA28" s="4">
        <f t="shared" si="9"/>
        <v>0.58688442384473394</v>
      </c>
      <c r="AB28" s="4">
        <f t="shared" si="9"/>
        <v>0.45058231290314699</v>
      </c>
      <c r="AC28" s="4">
        <f t="shared" si="9"/>
        <v>0.27237350485551803</v>
      </c>
      <c r="AD28" s="4">
        <f t="shared" si="9"/>
        <v>0</v>
      </c>
      <c r="AE28" s="4">
        <f t="shared" si="9"/>
        <v>0.41241095315259602</v>
      </c>
      <c r="AF28" s="4">
        <f t="shared" si="9"/>
        <v>0.45927696815704599</v>
      </c>
      <c r="AG28" s="4">
        <f t="shared" si="9"/>
        <v>0.25861277747892197</v>
      </c>
      <c r="AH28" s="4">
        <f t="shared" si="9"/>
        <v>0.690255227771012</v>
      </c>
      <c r="AI28" s="4">
        <f t="shared" si="9"/>
        <v>0.45069157244716995</v>
      </c>
      <c r="AJ28" s="4">
        <f t="shared" si="9"/>
        <v>0.72677899988157191</v>
      </c>
      <c r="AK28" s="4">
        <f t="shared" si="9"/>
        <v>0</v>
      </c>
      <c r="AL28" s="4">
        <f t="shared" si="9"/>
        <v>0.55850503659031603</v>
      </c>
    </row>
    <row r="29" spans="1:38" x14ac:dyDescent="0.2">
      <c r="A29" s="4" t="s">
        <v>21</v>
      </c>
      <c r="B29" s="4">
        <f t="shared" si="0"/>
        <v>0.59965648035496999</v>
      </c>
      <c r="C29" s="21"/>
      <c r="D29" s="4" t="s">
        <v>16</v>
      </c>
      <c r="E29" s="4">
        <f t="shared" si="1"/>
        <v>0.72731775406366694</v>
      </c>
      <c r="F29" s="21"/>
      <c r="G29" s="4" t="s">
        <v>16</v>
      </c>
      <c r="H29" s="4">
        <f t="shared" si="2"/>
        <v>0.30199999999999999</v>
      </c>
      <c r="I29" s="21"/>
      <c r="J29" s="4" t="s">
        <v>21</v>
      </c>
      <c r="K29" s="4">
        <f t="shared" si="3"/>
        <v>0.40335712492378301</v>
      </c>
      <c r="L29" s="21"/>
      <c r="M29" s="20" t="s">
        <v>16</v>
      </c>
      <c r="N29" s="4">
        <f t="shared" si="4"/>
        <v>0</v>
      </c>
      <c r="O29" s="21"/>
      <c r="Q29" s="4" t="e">
        <f t="shared" si="5"/>
        <v>#N/A</v>
      </c>
      <c r="R29" s="21"/>
      <c r="T29" s="4" t="e">
        <f t="shared" si="6"/>
        <v>#N/A</v>
      </c>
      <c r="X29" s="4" t="s">
        <v>20</v>
      </c>
      <c r="Y29" s="4">
        <f t="shared" si="8"/>
        <v>0.59655679025536901</v>
      </c>
      <c r="Z29" s="4">
        <f t="shared" si="9"/>
        <v>0.26084287192080902</v>
      </c>
      <c r="AA29" s="4">
        <f t="shared" si="9"/>
        <v>0.71250183698620706</v>
      </c>
      <c r="AB29" s="4">
        <f t="shared" si="9"/>
        <v>0.70967741935483797</v>
      </c>
      <c r="AC29" s="4">
        <f t="shared" si="9"/>
        <v>0.78041172800998093</v>
      </c>
      <c r="AD29" s="4">
        <f t="shared" si="9"/>
        <v>0</v>
      </c>
      <c r="AE29" s="4">
        <f t="shared" si="9"/>
        <v>0.58408660410591606</v>
      </c>
      <c r="AF29" s="4">
        <f t="shared" si="9"/>
        <v>0.59655679025536901</v>
      </c>
      <c r="AG29" s="4">
        <f t="shared" si="9"/>
        <v>0.38059034114642398</v>
      </c>
      <c r="AH29" s="4">
        <f t="shared" si="9"/>
        <v>0.75194065770653906</v>
      </c>
      <c r="AI29" s="4">
        <f t="shared" si="9"/>
        <v>0.70967741935483797</v>
      </c>
      <c r="AJ29" s="4">
        <f t="shared" si="9"/>
        <v>0.78435653737477495</v>
      </c>
      <c r="AK29" s="4">
        <f t="shared" si="9"/>
        <v>0</v>
      </c>
      <c r="AL29" s="4">
        <f t="shared" si="9"/>
        <v>0.62881345324356597</v>
      </c>
    </row>
    <row r="30" spans="1:38" x14ac:dyDescent="0.2">
      <c r="B30" s="4" t="e">
        <f t="shared" si="0"/>
        <v>#N/A</v>
      </c>
      <c r="C30" s="21"/>
      <c r="E30" s="4" t="e">
        <f t="shared" si="1"/>
        <v>#N/A</v>
      </c>
      <c r="F30" s="21"/>
      <c r="H30" s="4" t="e">
        <f t="shared" si="2"/>
        <v>#N/A</v>
      </c>
      <c r="I30" s="21"/>
      <c r="K30" s="4" t="e">
        <f t="shared" si="3"/>
        <v>#N/A</v>
      </c>
      <c r="L30" s="21"/>
      <c r="M30" s="20"/>
      <c r="N30" s="4" t="e">
        <f t="shared" si="4"/>
        <v>#N/A</v>
      </c>
      <c r="O30" s="21"/>
      <c r="P30" s="4" t="s">
        <v>1</v>
      </c>
      <c r="Q30" s="4">
        <f t="shared" si="5"/>
        <v>0.65134646372509397</v>
      </c>
      <c r="R30" s="21"/>
      <c r="S30" s="4" t="s">
        <v>1</v>
      </c>
      <c r="T30" s="4">
        <f t="shared" si="6"/>
        <v>0.65571972959486902</v>
      </c>
      <c r="X30" s="4" t="s">
        <v>21</v>
      </c>
      <c r="Y30" s="4">
        <f t="shared" si="8"/>
        <v>0.59965648035496999</v>
      </c>
      <c r="Z30" s="4">
        <f t="shared" si="9"/>
        <v>0.40335712492378301</v>
      </c>
      <c r="AA30" s="4">
        <f t="shared" si="9"/>
        <v>0.65503241214602492</v>
      </c>
      <c r="AB30" s="4">
        <f t="shared" si="9"/>
        <v>0.62303096143400305</v>
      </c>
      <c r="AC30" s="4">
        <f t="shared" si="9"/>
        <v>0.32539682539682502</v>
      </c>
      <c r="AD30" s="4">
        <f t="shared" si="9"/>
        <v>0</v>
      </c>
      <c r="AE30" s="4">
        <f t="shared" si="9"/>
        <v>0.49978337749745499</v>
      </c>
      <c r="AF30" s="4">
        <f t="shared" si="9"/>
        <v>0.59965648035496999</v>
      </c>
      <c r="AG30" s="4">
        <f t="shared" si="9"/>
        <v>0.43172769986729298</v>
      </c>
      <c r="AH30" s="4">
        <f t="shared" si="9"/>
        <v>0.68010917775503199</v>
      </c>
      <c r="AI30" s="4">
        <f t="shared" si="9"/>
        <v>0.62303096143400305</v>
      </c>
      <c r="AJ30" s="4">
        <f t="shared" si="9"/>
        <v>0.45202624811563297</v>
      </c>
      <c r="AK30" s="4">
        <f t="shared" si="9"/>
        <v>0</v>
      </c>
      <c r="AL30" s="4">
        <f t="shared" si="9"/>
        <v>0.54393406615550399</v>
      </c>
    </row>
    <row r="31" spans="1:38" x14ac:dyDescent="0.2">
      <c r="A31" s="4" t="s">
        <v>19</v>
      </c>
      <c r="B31" s="4">
        <f t="shared" si="0"/>
        <v>0.45000709145567597</v>
      </c>
      <c r="C31" s="21"/>
      <c r="D31" s="4" t="s">
        <v>19</v>
      </c>
      <c r="E31" s="4">
        <f t="shared" si="1"/>
        <v>0.58688442384473394</v>
      </c>
      <c r="F31" s="21"/>
      <c r="G31" s="4" t="s">
        <v>19</v>
      </c>
      <c r="H31" s="4">
        <f t="shared" si="2"/>
        <v>0.45058231290314699</v>
      </c>
      <c r="I31" s="21"/>
      <c r="J31" s="4" t="s">
        <v>19</v>
      </c>
      <c r="K31" s="4">
        <f t="shared" si="3"/>
        <v>0.22583667527540702</v>
      </c>
      <c r="L31" s="21"/>
      <c r="M31" s="20" t="s">
        <v>19</v>
      </c>
      <c r="N31" s="4">
        <f t="shared" si="4"/>
        <v>0.27237350485551803</v>
      </c>
      <c r="O31" s="21"/>
      <c r="P31" s="4" t="s">
        <v>19</v>
      </c>
      <c r="Q31" s="4">
        <f t="shared" si="5"/>
        <v>0.41241095315259602</v>
      </c>
      <c r="R31" s="21"/>
      <c r="S31" s="4" t="s">
        <v>19</v>
      </c>
      <c r="T31" s="4">
        <f t="shared" si="6"/>
        <v>0.55850503659031603</v>
      </c>
      <c r="X31" s="4" t="s">
        <v>25</v>
      </c>
      <c r="Y31" s="4">
        <f t="shared" si="8"/>
        <v>0.91871921182265992</v>
      </c>
      <c r="Z31" s="4">
        <f t="shared" si="9"/>
        <v>0.34130560969509299</v>
      </c>
      <c r="AA31" s="4">
        <f t="shared" si="9"/>
        <v>0.75548432751945993</v>
      </c>
      <c r="AB31" s="4">
        <f t="shared" si="9"/>
        <v>0.75433866065300503</v>
      </c>
      <c r="AC31" s="4">
        <f t="shared" si="9"/>
        <v>0.17064649380381203</v>
      </c>
      <c r="AD31" s="4">
        <f t="shared" si="9"/>
        <v>0</v>
      </c>
      <c r="AE31" s="4">
        <f t="shared" si="9"/>
        <v>0.56962387037928008</v>
      </c>
      <c r="AF31" s="4">
        <f t="shared" si="9"/>
        <v>0.91871921182265992</v>
      </c>
      <c r="AG31" s="4">
        <f t="shared" si="9"/>
        <v>0.58236157450885007</v>
      </c>
      <c r="AH31" s="4">
        <f t="shared" si="9"/>
        <v>0.75548432751945993</v>
      </c>
      <c r="AI31" s="4">
        <f t="shared" si="9"/>
        <v>0.75433866065300503</v>
      </c>
      <c r="AJ31" s="4">
        <f t="shared" si="9"/>
        <v>1.0018513910317</v>
      </c>
      <c r="AK31" s="4">
        <f t="shared" si="9"/>
        <v>0</v>
      </c>
      <c r="AL31" s="4">
        <f t="shared" si="9"/>
        <v>0.80255762890284299</v>
      </c>
    </row>
    <row r="32" spans="1:38" x14ac:dyDescent="0.2">
      <c r="B32" s="4" t="e">
        <f t="shared" si="0"/>
        <v>#N/A</v>
      </c>
      <c r="C32" s="21"/>
      <c r="E32" s="4" t="e">
        <f t="shared" si="1"/>
        <v>#N/A</v>
      </c>
      <c r="F32" s="21"/>
      <c r="H32" s="4" t="e">
        <f t="shared" si="2"/>
        <v>#N/A</v>
      </c>
      <c r="I32" s="21"/>
      <c r="K32" s="4" t="e">
        <f t="shared" si="3"/>
        <v>#N/A</v>
      </c>
      <c r="L32" s="21"/>
      <c r="M32" s="20"/>
      <c r="N32" s="4" t="e">
        <f t="shared" si="4"/>
        <v>#N/A</v>
      </c>
      <c r="O32" s="21"/>
      <c r="Q32" s="4" t="e">
        <f t="shared" si="5"/>
        <v>#N/A</v>
      </c>
      <c r="R32" s="21"/>
      <c r="T32" s="4" t="e">
        <f t="shared" si="6"/>
        <v>#N/A</v>
      </c>
      <c r="X32" s="4" t="s">
        <v>22</v>
      </c>
      <c r="Y32" s="4">
        <f t="shared" si="8"/>
        <v>0.82296282026584389</v>
      </c>
      <c r="Z32" s="4">
        <f t="shared" si="9"/>
        <v>0.75546066310447302</v>
      </c>
      <c r="AA32" s="4">
        <f t="shared" si="9"/>
        <v>0.73526621749811394</v>
      </c>
      <c r="AB32" s="4">
        <f t="shared" si="9"/>
        <v>0.403842318686432</v>
      </c>
      <c r="AC32" s="4">
        <f t="shared" si="9"/>
        <v>0.15580184514203899</v>
      </c>
      <c r="AD32" s="4">
        <f t="shared" si="9"/>
        <v>0.62171753016323594</v>
      </c>
      <c r="AE32" s="4">
        <f t="shared" si="9"/>
        <v>0.63621767054330802</v>
      </c>
      <c r="AF32" s="4">
        <f t="shared" si="9"/>
        <v>0.82296282026584389</v>
      </c>
      <c r="AG32" s="4">
        <f t="shared" si="9"/>
        <v>0.81904357352053392</v>
      </c>
      <c r="AH32" s="4">
        <f t="shared" si="9"/>
        <v>0.76952545423588603</v>
      </c>
      <c r="AI32" s="4">
        <f t="shared" si="9"/>
        <v>0.403842318686432</v>
      </c>
      <c r="AJ32" s="4">
        <f t="shared" si="9"/>
        <v>0.40876290229272499</v>
      </c>
      <c r="AK32" s="4">
        <f t="shared" si="9"/>
        <v>0.82753726046841702</v>
      </c>
      <c r="AL32" s="4">
        <f t="shared" si="9"/>
        <v>0.70497020193253401</v>
      </c>
    </row>
    <row r="33" spans="1:38" x14ac:dyDescent="0.2">
      <c r="A33" s="4" t="s">
        <v>12</v>
      </c>
      <c r="B33" s="4">
        <f t="shared" si="0"/>
        <v>0.51598129582234797</v>
      </c>
      <c r="C33" s="21"/>
      <c r="D33" s="4" t="s">
        <v>12</v>
      </c>
      <c r="E33" s="4">
        <f t="shared" si="1"/>
        <v>0.75170679123248207</v>
      </c>
      <c r="F33" s="21"/>
      <c r="G33" s="4" t="s">
        <v>12</v>
      </c>
      <c r="H33" s="4">
        <f t="shared" si="2"/>
        <v>0.74287321830457598</v>
      </c>
      <c r="I33" s="21"/>
      <c r="J33" s="4" t="s">
        <v>12</v>
      </c>
      <c r="K33" s="4">
        <f t="shared" si="3"/>
        <v>0.22964682473884898</v>
      </c>
      <c r="L33" s="21"/>
      <c r="M33" s="20" t="s">
        <v>12</v>
      </c>
      <c r="N33" s="4">
        <f t="shared" si="4"/>
        <v>0.35447410912094901</v>
      </c>
      <c r="O33" s="21"/>
      <c r="P33" s="4" t="s">
        <v>12</v>
      </c>
      <c r="Q33" s="4">
        <f t="shared" si="5"/>
        <v>0.50924387636575608</v>
      </c>
      <c r="R33" s="21"/>
      <c r="S33" s="4" t="s">
        <v>12</v>
      </c>
      <c r="T33" s="4">
        <f t="shared" si="6"/>
        <v>0.53724622724895699</v>
      </c>
      <c r="X33" s="4" t="s">
        <v>23</v>
      </c>
      <c r="Y33" s="4">
        <f t="shared" si="8"/>
        <v>0.63904845078045203</v>
      </c>
      <c r="Z33" s="4">
        <f t="shared" si="9"/>
        <v>0.49928721488595401</v>
      </c>
      <c r="AA33" s="4">
        <f t="shared" si="9"/>
        <v>0.80203891033070407</v>
      </c>
      <c r="AB33" s="4">
        <f t="shared" si="9"/>
        <v>0.58357225304389904</v>
      </c>
      <c r="AC33" s="4">
        <f t="shared" si="9"/>
        <v>0.26328108097476499</v>
      </c>
      <c r="AD33" s="4">
        <f t="shared" si="9"/>
        <v>0</v>
      </c>
      <c r="AE33" s="4">
        <f t="shared" si="9"/>
        <v>0.62389417431306304</v>
      </c>
      <c r="AF33" s="4">
        <f t="shared" si="9"/>
        <v>0.63904845078045203</v>
      </c>
      <c r="AG33" s="4">
        <f t="shared" si="9"/>
        <v>0.536914765906362</v>
      </c>
      <c r="AH33" s="4">
        <f t="shared" si="9"/>
        <v>0.81830968482407007</v>
      </c>
      <c r="AI33" s="4">
        <f t="shared" si="9"/>
        <v>0.68466321629370297</v>
      </c>
      <c r="AJ33" s="4">
        <f t="shared" si="9"/>
        <v>0.302303168577778</v>
      </c>
      <c r="AK33" s="4">
        <f t="shared" si="9"/>
        <v>0.44480519480519398</v>
      </c>
      <c r="AL33" s="4">
        <f t="shared" si="9"/>
        <v>0.65035510387154505</v>
      </c>
    </row>
    <row r="34" spans="1:38" x14ac:dyDescent="0.2">
      <c r="B34" s="4" t="e">
        <f t="shared" si="0"/>
        <v>#N/A</v>
      </c>
      <c r="C34" s="21"/>
      <c r="E34" s="4" t="e">
        <f t="shared" si="1"/>
        <v>#N/A</v>
      </c>
      <c r="F34" s="21"/>
      <c r="H34" s="4" t="e">
        <f t="shared" si="2"/>
        <v>#N/A</v>
      </c>
      <c r="I34" s="21"/>
      <c r="K34" s="4" t="e">
        <f t="shared" si="3"/>
        <v>#N/A</v>
      </c>
      <c r="L34" s="21"/>
      <c r="M34" s="20"/>
      <c r="N34" s="4" t="e">
        <f t="shared" si="4"/>
        <v>#N/A</v>
      </c>
      <c r="O34" s="21"/>
      <c r="Q34" s="4" t="e">
        <f t="shared" si="5"/>
        <v>#N/A</v>
      </c>
      <c r="R34" s="21"/>
      <c r="T34" s="4" t="e">
        <f t="shared" si="6"/>
        <v>#N/A</v>
      </c>
      <c r="X34" s="4" t="s">
        <v>26</v>
      </c>
      <c r="Y34" s="4">
        <f t="shared" si="8"/>
        <v>0.63936461058785199</v>
      </c>
      <c r="Z34" s="4">
        <f t="shared" si="9"/>
        <v>0.242430963558839</v>
      </c>
      <c r="AA34" s="4">
        <f t="shared" si="9"/>
        <v>0.84843027245629699</v>
      </c>
      <c r="AB34" s="4">
        <f t="shared" si="9"/>
        <v>0.55260326796497605</v>
      </c>
      <c r="AC34" s="4">
        <f t="shared" si="9"/>
        <v>0.58667362020589098</v>
      </c>
      <c r="AD34" s="4">
        <f t="shared" si="9"/>
        <v>0</v>
      </c>
      <c r="AE34" s="4">
        <f t="shared" si="9"/>
        <v>0.60835074696305602</v>
      </c>
      <c r="AF34" s="4">
        <f t="shared" si="9"/>
        <v>0.63936461058785199</v>
      </c>
      <c r="AG34" s="4">
        <f t="shared" si="9"/>
        <v>0.35143963631579295</v>
      </c>
      <c r="AH34" s="4">
        <f t="shared" si="9"/>
        <v>0.95617833026878896</v>
      </c>
      <c r="AI34" s="4">
        <f t="shared" si="9"/>
        <v>0.55260326796497605</v>
      </c>
      <c r="AJ34" s="4">
        <f t="shared" si="9"/>
        <v>0.58667362020589098</v>
      </c>
      <c r="AK34" s="4">
        <f t="shared" si="9"/>
        <v>0</v>
      </c>
      <c r="AL34" s="4">
        <f t="shared" si="9"/>
        <v>0.67108025439407593</v>
      </c>
    </row>
    <row r="35" spans="1:38" x14ac:dyDescent="0.2">
      <c r="A35" s="4" t="s">
        <v>28</v>
      </c>
      <c r="B35" s="4">
        <f t="shared" si="0"/>
        <v>0.64091858037578209</v>
      </c>
      <c r="C35" s="21"/>
      <c r="D35" s="4" t="s">
        <v>28</v>
      </c>
      <c r="E35" s="4">
        <f t="shared" si="1"/>
        <v>0.74556489262371595</v>
      </c>
      <c r="F35" s="21"/>
      <c r="G35" s="4" t="s">
        <v>28</v>
      </c>
      <c r="H35" s="4">
        <f t="shared" si="2"/>
        <v>1</v>
      </c>
      <c r="I35" s="21"/>
      <c r="J35" s="4" t="s">
        <v>28</v>
      </c>
      <c r="K35" s="4">
        <f t="shared" si="3"/>
        <v>2.6162790697674399E-2</v>
      </c>
      <c r="L35" s="21"/>
      <c r="M35" s="20" t="s">
        <v>28</v>
      </c>
      <c r="N35" s="4">
        <f t="shared" si="4"/>
        <v>0</v>
      </c>
      <c r="O35" s="21"/>
      <c r="P35" s="4" t="s">
        <v>28</v>
      </c>
      <c r="Q35" s="4">
        <f t="shared" si="5"/>
        <v>0.48672257162823201</v>
      </c>
      <c r="R35" s="21"/>
      <c r="S35" s="4" t="s">
        <v>28</v>
      </c>
      <c r="T35" s="4">
        <f t="shared" si="6"/>
        <v>0.90985324947589008</v>
      </c>
    </row>
    <row r="36" spans="1:38" x14ac:dyDescent="0.2">
      <c r="A36" s="4" t="s">
        <v>27</v>
      </c>
      <c r="B36" s="4">
        <f t="shared" si="0"/>
        <v>0.87390318024226299</v>
      </c>
      <c r="C36" s="21"/>
      <c r="D36" s="4" t="s">
        <v>27</v>
      </c>
      <c r="E36" s="4">
        <f t="shared" si="1"/>
        <v>0.84942094766740894</v>
      </c>
      <c r="F36" s="21"/>
      <c r="G36" s="4" t="s">
        <v>27</v>
      </c>
      <c r="H36" s="4">
        <f t="shared" si="2"/>
        <v>0.789440890587355</v>
      </c>
      <c r="I36" s="21"/>
      <c r="J36" s="4" t="s">
        <v>27</v>
      </c>
      <c r="K36" s="4">
        <f t="shared" si="3"/>
        <v>0.376137984526697</v>
      </c>
      <c r="L36" s="21"/>
      <c r="M36" s="20" t="s">
        <v>27</v>
      </c>
      <c r="N36" s="4">
        <f t="shared" si="4"/>
        <v>8.4872127758800986E-2</v>
      </c>
      <c r="O36" s="21"/>
      <c r="P36" s="4" t="s">
        <v>27</v>
      </c>
      <c r="Q36" s="4">
        <f t="shared" si="5"/>
        <v>0.57531343032962301</v>
      </c>
      <c r="R36" s="21"/>
      <c r="S36" s="4" t="s">
        <v>27</v>
      </c>
      <c r="T36" s="4">
        <f t="shared" si="6"/>
        <v>0.88099901315382001</v>
      </c>
      <c r="X36" s="4">
        <v>1</v>
      </c>
      <c r="Y36" s="4">
        <f>X36+1</f>
        <v>2</v>
      </c>
      <c r="Z36" s="4">
        <f t="shared" ref="Z36:AL36" si="10">Y36+1</f>
        <v>3</v>
      </c>
      <c r="AA36" s="4">
        <f t="shared" si="10"/>
        <v>4</v>
      </c>
      <c r="AB36" s="4">
        <f t="shared" si="10"/>
        <v>5</v>
      </c>
      <c r="AC36" s="4">
        <f t="shared" si="10"/>
        <v>6</v>
      </c>
      <c r="AD36" s="4">
        <f t="shared" si="10"/>
        <v>7</v>
      </c>
      <c r="AE36" s="4">
        <f t="shared" si="10"/>
        <v>8</v>
      </c>
      <c r="AF36" s="4">
        <f t="shared" si="10"/>
        <v>9</v>
      </c>
      <c r="AG36" s="4">
        <f t="shared" si="10"/>
        <v>10</v>
      </c>
      <c r="AH36" s="4">
        <f t="shared" si="10"/>
        <v>11</v>
      </c>
      <c r="AI36" s="4">
        <f t="shared" si="10"/>
        <v>12</v>
      </c>
      <c r="AJ36" s="4">
        <f t="shared" si="10"/>
        <v>13</v>
      </c>
      <c r="AK36" s="4">
        <f t="shared" si="10"/>
        <v>14</v>
      </c>
      <c r="AL36" s="4">
        <f t="shared" si="10"/>
        <v>15</v>
      </c>
    </row>
    <row r="41" spans="1:38" x14ac:dyDescent="0.2">
      <c r="Y41" s="4">
        <v>82.781186695539304</v>
      </c>
      <c r="Z41" s="4">
        <v>34.786410854356497</v>
      </c>
      <c r="AA41" s="4">
        <v>84.518843455290806</v>
      </c>
      <c r="AB41" s="4">
        <v>62.1386867151883</v>
      </c>
      <c r="AC41" s="4">
        <v>21.140726116046899</v>
      </c>
      <c r="AD41" s="4">
        <v>28.6768542676108</v>
      </c>
      <c r="AE41" s="4">
        <v>65.823146456460194</v>
      </c>
      <c r="AF41" s="4">
        <v>86.088919444556694</v>
      </c>
      <c r="AG41" s="4">
        <v>100</v>
      </c>
      <c r="AH41" s="4">
        <v>96.908031826095893</v>
      </c>
      <c r="AI41" s="4">
        <v>62.1386867151883</v>
      </c>
      <c r="AJ41" s="4">
        <v>100</v>
      </c>
      <c r="AK41" s="4">
        <v>100</v>
      </c>
      <c r="AL41" s="4">
        <v>93.748026677293794</v>
      </c>
    </row>
    <row r="42" spans="1:38" x14ac:dyDescent="0.2">
      <c r="Y42" s="4">
        <v>100</v>
      </c>
      <c r="Z42" s="4">
        <v>41.375359617167902</v>
      </c>
      <c r="AA42" s="4">
        <v>90.388083271978402</v>
      </c>
      <c r="AB42" s="4">
        <v>97.414252570855197</v>
      </c>
      <c r="AC42" s="4">
        <v>63.359111856301602</v>
      </c>
      <c r="AD42" s="4">
        <v>8.9718647111643204</v>
      </c>
      <c r="AE42" s="4">
        <v>80.169514920661001</v>
      </c>
      <c r="AF42" s="4">
        <v>100</v>
      </c>
      <c r="AG42" s="4">
        <v>92.338927905659204</v>
      </c>
      <c r="AH42" s="4">
        <v>96.774940969697496</v>
      </c>
      <c r="AI42" s="4">
        <v>97.414252570855197</v>
      </c>
      <c r="AJ42" s="4">
        <v>100</v>
      </c>
      <c r="AK42" s="4">
        <v>71.303501945525198</v>
      </c>
      <c r="AL42" s="4">
        <v>96.916484826769903</v>
      </c>
    </row>
    <row r="43" spans="1:38" x14ac:dyDescent="0.2">
      <c r="Y43" s="4">
        <v>59.453109234006902</v>
      </c>
      <c r="Z43" s="4">
        <v>39.171045565114802</v>
      </c>
      <c r="AA43" s="4">
        <v>98.132765031286795</v>
      </c>
      <c r="AB43" s="4">
        <v>69.934396898762401</v>
      </c>
      <c r="AC43" s="4">
        <v>41.5221040850587</v>
      </c>
      <c r="AD43" s="4">
        <v>0</v>
      </c>
      <c r="AE43" s="4">
        <v>65.134646372509394</v>
      </c>
      <c r="AF43" s="4">
        <v>59.458875082883999</v>
      </c>
      <c r="AG43" s="4">
        <v>39.823931425923703</v>
      </c>
      <c r="AH43" s="4">
        <v>98.166319035095597</v>
      </c>
      <c r="AI43" s="4">
        <v>69.934396898762401</v>
      </c>
      <c r="AJ43" s="4">
        <v>44.856370080208897</v>
      </c>
      <c r="AK43" s="4">
        <v>0</v>
      </c>
      <c r="AL43" s="4">
        <v>65.571972959486899</v>
      </c>
    </row>
    <row r="44" spans="1:38" x14ac:dyDescent="0.2">
      <c r="Y44" s="4">
        <v>33.787311315401197</v>
      </c>
      <c r="Z44" s="4">
        <v>38.020284510010498</v>
      </c>
      <c r="AA44" s="4">
        <v>88.349085059320302</v>
      </c>
      <c r="AB44" s="4">
        <v>88.823751891074096</v>
      </c>
      <c r="AC44" s="4">
        <v>9.8396010243968099</v>
      </c>
      <c r="AD44" s="4">
        <v>2.56955177743431</v>
      </c>
      <c r="AE44" s="4">
        <v>51.956216745638798</v>
      </c>
      <c r="AF44" s="4">
        <v>33.787311315401197</v>
      </c>
      <c r="AG44" s="4">
        <v>38.092729188619501</v>
      </c>
      <c r="AH44" s="4">
        <v>88.357128493866796</v>
      </c>
      <c r="AI44" s="4">
        <v>88.823751891074096</v>
      </c>
      <c r="AJ44" s="4">
        <v>10.405715055937399</v>
      </c>
      <c r="AK44" s="4">
        <v>2.56955177743431</v>
      </c>
      <c r="AL44" s="4">
        <v>52.029012362019202</v>
      </c>
    </row>
    <row r="45" spans="1:38" x14ac:dyDescent="0.2">
      <c r="Y45" s="4">
        <v>74.448295411999993</v>
      </c>
      <c r="Z45" s="4">
        <v>57.032003590972899</v>
      </c>
      <c r="AA45" s="4">
        <v>90.513653558147396</v>
      </c>
      <c r="AB45" s="4">
        <v>67.957567957567903</v>
      </c>
      <c r="AC45" s="4">
        <v>27.6039683546981</v>
      </c>
      <c r="AD45" s="4">
        <v>1.9077678414869299</v>
      </c>
      <c r="AE45" s="4">
        <v>69.730650914614699</v>
      </c>
      <c r="AF45" s="4">
        <v>74.448295411999993</v>
      </c>
      <c r="AG45" s="4">
        <v>70.6853409991691</v>
      </c>
      <c r="AH45" s="4">
        <v>95.336246733103494</v>
      </c>
      <c r="AI45" s="4">
        <v>67.957567957567903</v>
      </c>
      <c r="AJ45" s="4">
        <v>32.836231332233297</v>
      </c>
      <c r="AK45" s="4">
        <v>3.4613361388742701</v>
      </c>
      <c r="AL45" s="4">
        <v>75.236534661425296</v>
      </c>
    </row>
    <row r="46" spans="1:38" x14ac:dyDescent="0.2">
      <c r="Y46" s="4">
        <v>88.418174326703294</v>
      </c>
      <c r="Z46" s="4">
        <v>48.515743209164903</v>
      </c>
      <c r="AA46" s="4">
        <v>87.986769930174603</v>
      </c>
      <c r="AB46" s="4">
        <v>92.849846782431001</v>
      </c>
      <c r="AC46" s="4">
        <v>30.093504818543298</v>
      </c>
      <c r="AD46" s="4">
        <v>0</v>
      </c>
      <c r="AE46" s="4">
        <v>71.754558357899299</v>
      </c>
      <c r="AF46" s="4">
        <v>88.418174326703294</v>
      </c>
      <c r="AG46" s="4">
        <v>99.502233590316294</v>
      </c>
      <c r="AH46" s="4">
        <v>99.787774435476095</v>
      </c>
      <c r="AI46" s="4">
        <v>93.570877312450307</v>
      </c>
      <c r="AJ46" s="4">
        <v>98.956292766811103</v>
      </c>
      <c r="AK46" s="4">
        <v>98.299065420560694</v>
      </c>
      <c r="AL46" s="4">
        <v>97.4235845737647</v>
      </c>
    </row>
    <row r="47" spans="1:38" x14ac:dyDescent="0.2">
      <c r="Y47" s="4">
        <v>85.901203009500193</v>
      </c>
      <c r="Z47" s="4">
        <v>22.286081556987298</v>
      </c>
      <c r="AA47" s="4">
        <v>63.7785603350844</v>
      </c>
      <c r="AB47" s="4">
        <v>58.027253233727599</v>
      </c>
      <c r="AC47" s="4">
        <v>29.532754849210502</v>
      </c>
      <c r="AD47" s="4">
        <v>0</v>
      </c>
      <c r="AE47" s="4">
        <v>54.282999809760199</v>
      </c>
      <c r="AF47" s="4">
        <v>85.901203009500193</v>
      </c>
      <c r="AG47" s="4">
        <v>97.668662123328701</v>
      </c>
      <c r="AH47" s="4">
        <v>99.637780569029303</v>
      </c>
      <c r="AI47" s="4">
        <v>80.680639136750301</v>
      </c>
      <c r="AJ47" s="4">
        <v>50.266952798598297</v>
      </c>
      <c r="AK47" s="4">
        <v>97.006390850992204</v>
      </c>
      <c r="AL47" s="4">
        <v>90.515527190701803</v>
      </c>
    </row>
    <row r="48" spans="1:38" x14ac:dyDescent="0.2">
      <c r="Y48" s="4">
        <v>65.401522461670396</v>
      </c>
      <c r="Z48" s="4">
        <v>39.622351267161399</v>
      </c>
      <c r="AA48" s="4">
        <v>79.148350281173705</v>
      </c>
      <c r="AB48" s="4">
        <v>62.869269377168401</v>
      </c>
      <c r="AC48" s="4">
        <v>72.411786104037802</v>
      </c>
      <c r="AE48" s="4">
        <v>62.858948655383301</v>
      </c>
      <c r="AF48" s="4">
        <v>65.401522461670396</v>
      </c>
      <c r="AG48" s="4">
        <v>47.479137022651202</v>
      </c>
      <c r="AH48" s="4">
        <v>81.770980210009398</v>
      </c>
      <c r="AI48" s="4">
        <v>62.869269377168401</v>
      </c>
      <c r="AJ48" s="4">
        <v>89.479810840305504</v>
      </c>
      <c r="AL48" s="4">
        <v>67.010138372990497</v>
      </c>
    </row>
    <row r="49" spans="25:38" x14ac:dyDescent="0.2">
      <c r="Y49" s="4">
        <v>36.851994192501401</v>
      </c>
      <c r="Z49" s="4">
        <v>32.983587620926897</v>
      </c>
      <c r="AA49" s="4">
        <v>91.854785478547797</v>
      </c>
      <c r="AB49" s="4">
        <v>44.107800468697597</v>
      </c>
      <c r="AC49" s="4">
        <v>65.930232558139494</v>
      </c>
      <c r="AE49" s="4">
        <v>62.421919200083103</v>
      </c>
      <c r="AF49" s="4">
        <v>36.851994192501401</v>
      </c>
      <c r="AG49" s="4">
        <v>32.983587620926897</v>
      </c>
      <c r="AH49" s="4">
        <v>91.854785478547797</v>
      </c>
      <c r="AI49" s="4">
        <v>44.107800468697597</v>
      </c>
      <c r="AJ49" s="4">
        <v>65.930232558139494</v>
      </c>
      <c r="AL49" s="4">
        <v>62.421919200083103</v>
      </c>
    </row>
    <row r="50" spans="25:38" x14ac:dyDescent="0.2">
      <c r="Y50" s="4">
        <v>66.641728002762406</v>
      </c>
      <c r="Z50" s="4">
        <v>32.3934162512775</v>
      </c>
      <c r="AA50" s="4">
        <v>76.634388742304296</v>
      </c>
      <c r="AB50" s="4">
        <v>75.233575803352906</v>
      </c>
      <c r="AC50" s="4">
        <v>53.154903902650602</v>
      </c>
      <c r="AD50" s="4">
        <v>0</v>
      </c>
      <c r="AE50" s="4">
        <v>64.397892719314697</v>
      </c>
      <c r="AF50" s="4">
        <v>66.641728002762406</v>
      </c>
      <c r="AG50" s="4">
        <v>55.475646697241203</v>
      </c>
      <c r="AH50" s="4">
        <v>82.165112870125995</v>
      </c>
      <c r="AI50" s="4">
        <v>75.233575803352906</v>
      </c>
      <c r="AJ50" s="4">
        <v>62.574665678391</v>
      </c>
      <c r="AK50" s="4">
        <v>2.48650292753402</v>
      </c>
      <c r="AL50" s="4">
        <v>72.0537227566696</v>
      </c>
    </row>
    <row r="51" spans="25:38" x14ac:dyDescent="0.2">
      <c r="Y51" s="4">
        <v>87.877738983867005</v>
      </c>
      <c r="Z51" s="4">
        <v>25.415364650034999</v>
      </c>
      <c r="AA51" s="4">
        <v>96.7947586953197</v>
      </c>
      <c r="AB51" s="4">
        <v>79.862590047963806</v>
      </c>
      <c r="AC51" s="4">
        <v>17.695221688108401</v>
      </c>
      <c r="AD51" s="4">
        <v>0</v>
      </c>
      <c r="AE51" s="4">
        <v>58.673445662114602</v>
      </c>
      <c r="AF51" s="4">
        <v>87.877738983867005</v>
      </c>
      <c r="AG51" s="4">
        <v>46.759899595307601</v>
      </c>
      <c r="AH51" s="4">
        <v>106.008602201128</v>
      </c>
      <c r="AI51" s="4">
        <v>79.862590047963806</v>
      </c>
      <c r="AJ51" s="4">
        <v>96.899978697194499</v>
      </c>
      <c r="AK51" s="4">
        <v>0</v>
      </c>
      <c r="AL51" s="4">
        <v>89.608718750132098</v>
      </c>
    </row>
    <row r="52" spans="25:38" x14ac:dyDescent="0.2">
      <c r="Y52" s="4">
        <v>70.663406524564707</v>
      </c>
      <c r="Z52" s="4">
        <v>23.319433090583502</v>
      </c>
      <c r="AA52" s="4">
        <v>87.984000190103202</v>
      </c>
      <c r="AB52" s="4">
        <v>73.592681284521603</v>
      </c>
      <c r="AC52" s="4">
        <v>25.182479940852101</v>
      </c>
      <c r="AD52" s="4">
        <v>0</v>
      </c>
      <c r="AE52" s="4">
        <v>61.275978741233402</v>
      </c>
      <c r="AF52" s="4">
        <v>70.663406524564707</v>
      </c>
      <c r="AG52" s="4">
        <v>60.980757030876603</v>
      </c>
      <c r="AH52" s="4">
        <v>93.861078778537504</v>
      </c>
      <c r="AI52" s="4">
        <v>74.3635697807659</v>
      </c>
      <c r="AJ52" s="4">
        <v>33.998994354823999</v>
      </c>
      <c r="AK52" s="4">
        <v>0</v>
      </c>
      <c r="AL52" s="4">
        <v>71.188774397057401</v>
      </c>
    </row>
    <row r="53" spans="25:38" x14ac:dyDescent="0.2">
      <c r="Y53" s="4">
        <v>41.199916089783898</v>
      </c>
      <c r="Z53" s="4">
        <v>37.283741169930302</v>
      </c>
      <c r="AA53" s="4">
        <v>94.020605135734201</v>
      </c>
      <c r="AB53" s="4">
        <v>83.526967506025002</v>
      </c>
      <c r="AC53" s="4">
        <v>34.748977437656599</v>
      </c>
      <c r="AD53" s="4">
        <v>50.773195876288597</v>
      </c>
      <c r="AE53" s="4">
        <v>59.301877633582897</v>
      </c>
      <c r="AF53" s="4">
        <v>41.199916089783898</v>
      </c>
      <c r="AG53" s="4">
        <v>49.058285648560798</v>
      </c>
      <c r="AH53" s="4">
        <v>95.317737846839194</v>
      </c>
      <c r="AI53" s="4">
        <v>83.526967506025002</v>
      </c>
      <c r="AJ53" s="4">
        <v>35.969455073228602</v>
      </c>
      <c r="AK53" s="4">
        <v>50.773195876288597</v>
      </c>
      <c r="AL53" s="4">
        <v>62.924757498667098</v>
      </c>
    </row>
    <row r="54" spans="25:38" x14ac:dyDescent="0.2">
      <c r="Y54" s="4">
        <v>81.240704057199594</v>
      </c>
      <c r="Z54" s="4">
        <v>47.487508427479497</v>
      </c>
      <c r="AA54" s="4">
        <v>91.481184612715793</v>
      </c>
      <c r="AB54" s="4">
        <v>66.616021375805502</v>
      </c>
      <c r="AC54" s="4">
        <v>92.797298004922197</v>
      </c>
      <c r="AD54" s="4">
        <v>0.27025472945776502</v>
      </c>
      <c r="AE54" s="4">
        <v>70.902134794510303</v>
      </c>
      <c r="AF54" s="4">
        <v>81.240704057199594</v>
      </c>
      <c r="AG54" s="4">
        <v>47.487508427479497</v>
      </c>
      <c r="AH54" s="4">
        <v>91.481184612715793</v>
      </c>
      <c r="AI54" s="4">
        <v>66.616021375805502</v>
      </c>
      <c r="AJ54" s="4">
        <v>99.018170393255403</v>
      </c>
      <c r="AK54" s="4">
        <v>75.273417284802406</v>
      </c>
      <c r="AL54" s="4">
        <v>79.0044187328334</v>
      </c>
    </row>
    <row r="55" spans="25:38" x14ac:dyDescent="0.2">
      <c r="Y55" s="4">
        <v>69.213656988376997</v>
      </c>
      <c r="Z55" s="4">
        <v>36.112385542168603</v>
      </c>
      <c r="AA55" s="4">
        <v>79.474316211408706</v>
      </c>
      <c r="AB55" s="4">
        <v>70.951232839163694</v>
      </c>
      <c r="AC55" s="4">
        <v>55.182811273542498</v>
      </c>
      <c r="AE55" s="4">
        <v>64.525670879984801</v>
      </c>
      <c r="AF55" s="4">
        <v>69.213656988376997</v>
      </c>
      <c r="AG55" s="4">
        <v>68.039469879517995</v>
      </c>
      <c r="AH55" s="4">
        <v>87.476655148558294</v>
      </c>
      <c r="AI55" s="4">
        <v>71.582394555418702</v>
      </c>
      <c r="AJ55" s="4">
        <v>58.834266434800703</v>
      </c>
      <c r="AL55" s="4">
        <v>74.022281034912297</v>
      </c>
    </row>
    <row r="56" spans="25:38" x14ac:dyDescent="0.2">
      <c r="Y56" s="4">
        <v>64.091858037578206</v>
      </c>
      <c r="Z56" s="4">
        <v>2.6162790697674398</v>
      </c>
      <c r="AA56" s="4">
        <v>74.556489262371599</v>
      </c>
      <c r="AB56" s="4">
        <v>100</v>
      </c>
      <c r="AC56" s="4">
        <v>0</v>
      </c>
      <c r="AD56" s="4">
        <v>0</v>
      </c>
      <c r="AE56" s="4">
        <v>48.6722571628232</v>
      </c>
      <c r="AF56" s="4">
        <v>64.091858037578206</v>
      </c>
      <c r="AG56" s="4">
        <v>100</v>
      </c>
      <c r="AH56" s="4">
        <v>100</v>
      </c>
      <c r="AI56" s="4">
        <v>100</v>
      </c>
      <c r="AJ56" s="4">
        <v>100</v>
      </c>
      <c r="AK56" s="4">
        <v>100</v>
      </c>
      <c r="AL56" s="4">
        <v>90.985324947589007</v>
      </c>
    </row>
    <row r="57" spans="25:38" x14ac:dyDescent="0.2">
      <c r="Y57" s="4">
        <v>74.091060047759797</v>
      </c>
      <c r="Z57" s="4">
        <v>38.897541255218997</v>
      </c>
      <c r="AA57" s="4">
        <v>83.732743342852899</v>
      </c>
      <c r="AB57" s="4">
        <v>68.418238753532407</v>
      </c>
      <c r="AC57" s="4">
        <v>47.356661682933698</v>
      </c>
      <c r="AD57" s="4">
        <v>3.0860927152317799</v>
      </c>
      <c r="AE57" s="4">
        <v>62.215578693885298</v>
      </c>
      <c r="AF57" s="4">
        <v>74.091060047759797</v>
      </c>
      <c r="AG57" s="4">
        <v>38.897541255218997</v>
      </c>
      <c r="AH57" s="4">
        <v>83.732743342852899</v>
      </c>
      <c r="AI57" s="4">
        <v>68.418238753532407</v>
      </c>
      <c r="AJ57" s="4">
        <v>50.746719975809199</v>
      </c>
      <c r="AK57" s="4">
        <v>3.0860927152317799</v>
      </c>
      <c r="AL57" s="4">
        <v>62.905851929891703</v>
      </c>
    </row>
    <row r="58" spans="25:38" x14ac:dyDescent="0.2">
      <c r="Y58" s="4">
        <v>95.539182853315396</v>
      </c>
      <c r="Z58" s="4">
        <v>33.239495798319297</v>
      </c>
      <c r="AA58" s="4">
        <v>77.828746177369993</v>
      </c>
      <c r="AB58" s="4">
        <v>82.385874246339299</v>
      </c>
      <c r="AC58" s="4">
        <v>34.405822081777202</v>
      </c>
      <c r="AD58" s="4">
        <v>0</v>
      </c>
      <c r="AE58" s="4">
        <v>68.221371388792207</v>
      </c>
      <c r="AF58" s="4">
        <v>95.539182853315396</v>
      </c>
      <c r="AG58" s="4">
        <v>87.201680672268907</v>
      </c>
      <c r="AH58" s="4">
        <v>94.776758409785899</v>
      </c>
      <c r="AI58" s="4">
        <v>82.385874246339299</v>
      </c>
      <c r="AJ58" s="4">
        <v>99.0615723451115</v>
      </c>
      <c r="AK58" s="4">
        <v>82.397959183673393</v>
      </c>
      <c r="AL58" s="4">
        <v>92.961882067346707</v>
      </c>
    </row>
    <row r="59" spans="25:38" x14ac:dyDescent="0.2">
      <c r="Y59" s="4">
        <v>51.598129582234797</v>
      </c>
      <c r="Z59" s="4">
        <v>22.964682473884899</v>
      </c>
      <c r="AA59" s="4">
        <v>75.170679123248206</v>
      </c>
      <c r="AB59" s="4">
        <v>74.2873218304576</v>
      </c>
      <c r="AC59" s="4">
        <v>35.447410912094902</v>
      </c>
      <c r="AE59" s="4">
        <v>50.924387636575602</v>
      </c>
      <c r="AF59" s="4">
        <v>51.634691246367801</v>
      </c>
      <c r="AG59" s="4">
        <v>35.038412645774599</v>
      </c>
      <c r="AH59" s="4">
        <v>75.294099267290505</v>
      </c>
      <c r="AI59" s="4">
        <v>79.097899474868697</v>
      </c>
      <c r="AJ59" s="4">
        <v>37.4582253764409</v>
      </c>
      <c r="AL59" s="4">
        <v>53.724622724895703</v>
      </c>
    </row>
    <row r="60" spans="25:38" x14ac:dyDescent="0.2">
      <c r="Y60" s="4">
        <v>17.174384608129699</v>
      </c>
      <c r="Z60" s="4">
        <v>28.878365342453701</v>
      </c>
      <c r="AA60" s="4">
        <v>72.731775406366694</v>
      </c>
      <c r="AB60" s="4">
        <v>30.2</v>
      </c>
      <c r="AC60" s="4">
        <v>0</v>
      </c>
      <c r="AD60" s="4">
        <v>8.5889570552147205</v>
      </c>
      <c r="AE60" s="4">
        <v>42.256774266238502</v>
      </c>
      <c r="AF60" s="4">
        <v>26.662265396585799</v>
      </c>
      <c r="AG60" s="4">
        <v>29.5536262387091</v>
      </c>
      <c r="AH60" s="4">
        <v>73.119005808455995</v>
      </c>
      <c r="AI60" s="4">
        <v>30.2</v>
      </c>
      <c r="AJ60" s="4">
        <v>2.8438030560271601</v>
      </c>
      <c r="AK60" s="4">
        <v>8.5889570552147205</v>
      </c>
      <c r="AL60" s="4">
        <v>44.7035847745666</v>
      </c>
    </row>
    <row r="61" spans="25:38" x14ac:dyDescent="0.2">
      <c r="Y61" s="4">
        <v>82.751937984496095</v>
      </c>
      <c r="Z61" s="4">
        <v>50.675675675675599</v>
      </c>
      <c r="AA61" s="4">
        <v>88.636363636363598</v>
      </c>
      <c r="AB61" s="4">
        <v>91.191709844559497</v>
      </c>
      <c r="AC61" s="4">
        <v>30.542986425339301</v>
      </c>
      <c r="AD61" s="4">
        <v>0</v>
      </c>
      <c r="AE61" s="4">
        <v>71.943231441047999</v>
      </c>
      <c r="AF61" s="4">
        <v>82.751937984496095</v>
      </c>
      <c r="AG61" s="4">
        <v>98.225225225225202</v>
      </c>
      <c r="AH61" s="4">
        <v>99.545454545454504</v>
      </c>
      <c r="AI61" s="4">
        <v>91.191709844559497</v>
      </c>
      <c r="AJ61" s="4">
        <v>98.959276018099501</v>
      </c>
      <c r="AK61" s="4">
        <v>0</v>
      </c>
      <c r="AL61" s="4">
        <v>95.171761280931506</v>
      </c>
    </row>
    <row r="62" spans="25:38" x14ac:dyDescent="0.2">
      <c r="Y62" s="4">
        <v>87.390318024226303</v>
      </c>
      <c r="Z62" s="4">
        <v>37.613798452669698</v>
      </c>
      <c r="AA62" s="4">
        <v>84.942094766740894</v>
      </c>
      <c r="AB62" s="4">
        <v>78.9440890587355</v>
      </c>
      <c r="AC62" s="4">
        <v>8.4872127758800993</v>
      </c>
      <c r="AD62" s="4">
        <v>0</v>
      </c>
      <c r="AE62" s="4">
        <v>57.531343032962297</v>
      </c>
      <c r="AF62" s="4">
        <v>87.390318024226303</v>
      </c>
      <c r="AG62" s="4">
        <v>91.202434711732394</v>
      </c>
      <c r="AH62" s="4">
        <v>98.558810151625494</v>
      </c>
      <c r="AI62" s="4">
        <v>79.234859184182099</v>
      </c>
      <c r="AJ62" s="4">
        <v>70.054955443235798</v>
      </c>
      <c r="AK62" s="4">
        <v>0</v>
      </c>
      <c r="AL62" s="4">
        <v>88.099901315381999</v>
      </c>
    </row>
    <row r="63" spans="25:38" x14ac:dyDescent="0.2">
      <c r="Y63" s="4">
        <v>45.000709145567598</v>
      </c>
      <c r="Z63" s="4">
        <v>22.583667527540701</v>
      </c>
      <c r="AA63" s="4">
        <v>58.688442384473397</v>
      </c>
      <c r="AB63" s="4">
        <v>45.058231290314701</v>
      </c>
      <c r="AC63" s="4">
        <v>27.237350485551801</v>
      </c>
      <c r="AE63" s="4">
        <v>41.241095315259599</v>
      </c>
      <c r="AF63" s="4">
        <v>45.9276968157046</v>
      </c>
      <c r="AG63" s="4">
        <v>25.861277747892199</v>
      </c>
      <c r="AH63" s="4">
        <v>69.025522777101202</v>
      </c>
      <c r="AI63" s="4">
        <v>45.069157244716997</v>
      </c>
      <c r="AJ63" s="4">
        <v>72.677899988157193</v>
      </c>
      <c r="AL63" s="4">
        <v>55.850503659031602</v>
      </c>
    </row>
    <row r="64" spans="25:38" x14ac:dyDescent="0.2">
      <c r="Y64" s="4">
        <v>59.655679025536898</v>
      </c>
      <c r="Z64" s="4">
        <v>26.0842871920809</v>
      </c>
      <c r="AA64" s="4">
        <v>71.250183698620702</v>
      </c>
      <c r="AB64" s="4">
        <v>70.967741935483801</v>
      </c>
      <c r="AC64" s="4">
        <v>78.041172800998098</v>
      </c>
      <c r="AE64" s="4">
        <v>58.408660410591601</v>
      </c>
      <c r="AF64" s="4">
        <v>59.655679025536898</v>
      </c>
      <c r="AG64" s="4">
        <v>38.059034114642401</v>
      </c>
      <c r="AH64" s="4">
        <v>75.194065770653907</v>
      </c>
      <c r="AI64" s="4">
        <v>70.967741935483801</v>
      </c>
      <c r="AJ64" s="4">
        <v>78.435653737477494</v>
      </c>
      <c r="AL64" s="4">
        <v>62.881345324356602</v>
      </c>
    </row>
    <row r="65" spans="25:38" x14ac:dyDescent="0.2">
      <c r="Y65" s="4">
        <v>59.965648035496997</v>
      </c>
      <c r="Z65" s="4">
        <v>40.335712492378299</v>
      </c>
      <c r="AA65" s="4">
        <v>65.503241214602497</v>
      </c>
      <c r="AB65" s="4">
        <v>62.303096143400303</v>
      </c>
      <c r="AC65" s="4">
        <v>32.539682539682502</v>
      </c>
      <c r="AD65" s="4">
        <v>0</v>
      </c>
      <c r="AE65" s="4">
        <v>49.978337749745499</v>
      </c>
      <c r="AF65" s="4">
        <v>59.965648035496997</v>
      </c>
      <c r="AG65" s="4">
        <v>43.1727699867293</v>
      </c>
      <c r="AH65" s="4">
        <v>68.010917775503202</v>
      </c>
      <c r="AI65" s="4">
        <v>62.303096143400303</v>
      </c>
      <c r="AJ65" s="4">
        <v>45.202624811563297</v>
      </c>
      <c r="AK65" s="4">
        <v>0</v>
      </c>
      <c r="AL65" s="4">
        <v>54.393406615550397</v>
      </c>
    </row>
    <row r="66" spans="25:38" x14ac:dyDescent="0.2">
      <c r="Y66" s="4">
        <v>91.871921182265993</v>
      </c>
      <c r="Z66" s="4">
        <v>34.130560969509297</v>
      </c>
      <c r="AA66" s="4">
        <v>75.548432751945995</v>
      </c>
      <c r="AB66" s="4">
        <v>75.433866065300506</v>
      </c>
      <c r="AC66" s="4">
        <v>17.064649380381201</v>
      </c>
      <c r="AD66" s="4">
        <v>0</v>
      </c>
      <c r="AE66" s="4">
        <v>56.962387037928004</v>
      </c>
      <c r="AF66" s="4">
        <v>91.871921182265993</v>
      </c>
      <c r="AG66" s="4">
        <v>58.236157450885003</v>
      </c>
      <c r="AH66" s="4">
        <v>75.548432751945995</v>
      </c>
      <c r="AI66" s="4">
        <v>75.433866065300506</v>
      </c>
      <c r="AJ66" s="4">
        <v>100.18513910317</v>
      </c>
      <c r="AK66" s="4">
        <v>0</v>
      </c>
      <c r="AL66" s="4">
        <v>80.255762890284302</v>
      </c>
    </row>
    <row r="67" spans="25:38" x14ac:dyDescent="0.2">
      <c r="Y67" s="4">
        <v>82.296282026584393</v>
      </c>
      <c r="Z67" s="4">
        <v>75.546066310447301</v>
      </c>
      <c r="AA67" s="4">
        <v>73.526621749811397</v>
      </c>
      <c r="AB67" s="4">
        <v>40.384231868643198</v>
      </c>
      <c r="AC67" s="4">
        <v>15.5801845142039</v>
      </c>
      <c r="AD67" s="4">
        <v>62.171753016323599</v>
      </c>
      <c r="AE67" s="4">
        <v>63.621767054330803</v>
      </c>
      <c r="AF67" s="4">
        <v>82.296282026584393</v>
      </c>
      <c r="AG67" s="4">
        <v>81.904357352053395</v>
      </c>
      <c r="AH67" s="4">
        <v>76.952545423588603</v>
      </c>
      <c r="AI67" s="4">
        <v>40.384231868643198</v>
      </c>
      <c r="AJ67" s="4">
        <v>40.876290229272499</v>
      </c>
      <c r="AK67" s="4">
        <v>82.753726046841706</v>
      </c>
      <c r="AL67" s="4">
        <v>70.497020193253405</v>
      </c>
    </row>
    <row r="68" spans="25:38" x14ac:dyDescent="0.2">
      <c r="Y68" s="4">
        <v>63.904845078045199</v>
      </c>
      <c r="Z68" s="4">
        <v>49.9287214885954</v>
      </c>
      <c r="AA68" s="4">
        <v>80.203891033070406</v>
      </c>
      <c r="AB68" s="4">
        <v>58.3572253043899</v>
      </c>
      <c r="AC68" s="4">
        <v>26.328108097476498</v>
      </c>
      <c r="AD68" s="4">
        <v>0</v>
      </c>
      <c r="AE68" s="4">
        <v>62.389417431306299</v>
      </c>
      <c r="AF68" s="4">
        <v>63.904845078045199</v>
      </c>
      <c r="AG68" s="4">
        <v>53.691476590636199</v>
      </c>
      <c r="AH68" s="4">
        <v>81.830968482407002</v>
      </c>
      <c r="AI68" s="4">
        <v>68.466321629370299</v>
      </c>
      <c r="AJ68" s="4">
        <v>30.230316857777801</v>
      </c>
      <c r="AK68" s="4">
        <v>44.480519480519398</v>
      </c>
      <c r="AL68" s="4">
        <v>65.035510387154503</v>
      </c>
    </row>
    <row r="69" spans="25:38" x14ac:dyDescent="0.2">
      <c r="Y69" s="4">
        <v>63.936461058785198</v>
      </c>
      <c r="Z69" s="4">
        <v>24.2430963558839</v>
      </c>
      <c r="AA69" s="4">
        <v>84.843027245629699</v>
      </c>
      <c r="AB69" s="4">
        <v>55.260326796497601</v>
      </c>
      <c r="AC69" s="4">
        <v>58.667362020589103</v>
      </c>
      <c r="AD69" s="4">
        <v>0</v>
      </c>
      <c r="AE69" s="4">
        <v>60.835074696305597</v>
      </c>
      <c r="AF69" s="4">
        <v>63.936461058785198</v>
      </c>
      <c r="AG69" s="4">
        <v>35.143963631579297</v>
      </c>
      <c r="AH69" s="4">
        <v>95.617833026878898</v>
      </c>
      <c r="AI69" s="4">
        <v>55.260326796497601</v>
      </c>
      <c r="AJ69" s="4">
        <v>58.667362020589103</v>
      </c>
      <c r="AK69" s="4">
        <v>0</v>
      </c>
      <c r="AL69" s="4">
        <v>67.108025439407598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O47"/>
  <sheetViews>
    <sheetView zoomScale="70" zoomScaleNormal="70" workbookViewId="0">
      <selection activeCell="L28" sqref="L28"/>
    </sheetView>
  </sheetViews>
  <sheetFormatPr defaultColWidth="10.28515625" defaultRowHeight="12" x14ac:dyDescent="0.2"/>
  <cols>
    <col min="1" max="16384" width="10.28515625" style="23"/>
  </cols>
  <sheetData>
    <row r="1" spans="1:41" x14ac:dyDescent="0.2">
      <c r="A1" s="22" t="s">
        <v>65</v>
      </c>
    </row>
    <row r="3" spans="1:41" x14ac:dyDescent="0.2">
      <c r="A3" s="22" t="s">
        <v>64</v>
      </c>
      <c r="B3" s="24">
        <v>41299.611226851848</v>
      </c>
      <c r="I3" s="25" t="s">
        <v>48</v>
      </c>
      <c r="J3" s="25" t="s">
        <v>45</v>
      </c>
      <c r="K3" s="25" t="s">
        <v>52</v>
      </c>
      <c r="L3" s="25" t="s">
        <v>87</v>
      </c>
      <c r="M3" s="25" t="s">
        <v>86</v>
      </c>
      <c r="N3" s="25" t="s">
        <v>35</v>
      </c>
      <c r="O3" s="25" t="s">
        <v>85</v>
      </c>
      <c r="P3" s="25" t="s">
        <v>84</v>
      </c>
      <c r="Q3" s="25" t="s">
        <v>89</v>
      </c>
      <c r="R3" s="25" t="s">
        <v>83</v>
      </c>
      <c r="S3" s="25" t="s">
        <v>82</v>
      </c>
      <c r="T3" s="25" t="s">
        <v>81</v>
      </c>
      <c r="U3" s="25" t="s">
        <v>80</v>
      </c>
      <c r="V3" s="25" t="s">
        <v>79</v>
      </c>
      <c r="W3" s="25" t="s">
        <v>78</v>
      </c>
      <c r="X3" s="25" t="s">
        <v>77</v>
      </c>
      <c r="Y3" s="25" t="s">
        <v>32</v>
      </c>
      <c r="Z3" s="25" t="s">
        <v>76</v>
      </c>
      <c r="AA3" s="25" t="s">
        <v>75</v>
      </c>
      <c r="AB3" s="25" t="s">
        <v>74</v>
      </c>
      <c r="AC3" s="25" t="s">
        <v>34</v>
      </c>
      <c r="AD3" s="25" t="s">
        <v>73</v>
      </c>
      <c r="AE3" s="25" t="s">
        <v>72</v>
      </c>
      <c r="AF3" s="25" t="s">
        <v>33</v>
      </c>
      <c r="AG3" s="25" t="s">
        <v>43</v>
      </c>
      <c r="AH3" s="25" t="s">
        <v>36</v>
      </c>
      <c r="AI3" s="25" t="s">
        <v>71</v>
      </c>
      <c r="AJ3" s="25" t="s">
        <v>70</v>
      </c>
      <c r="AK3" s="25" t="s">
        <v>69</v>
      </c>
      <c r="AL3" s="25" t="s">
        <v>68</v>
      </c>
      <c r="AM3" s="25" t="s">
        <v>67</v>
      </c>
      <c r="AN3" s="25" t="s">
        <v>42</v>
      </c>
      <c r="AO3" s="25" t="s">
        <v>66</v>
      </c>
    </row>
    <row r="4" spans="1:41" x14ac:dyDescent="0.2">
      <c r="A4" s="22" t="s">
        <v>63</v>
      </c>
      <c r="B4" s="24">
        <v>41351.893215046293</v>
      </c>
      <c r="I4" s="25" t="s">
        <v>61</v>
      </c>
      <c r="J4" s="25" t="s">
        <v>44</v>
      </c>
      <c r="K4" s="26">
        <v>78672423</v>
      </c>
      <c r="L4" s="26">
        <v>70006710</v>
      </c>
      <c r="M4" s="26">
        <v>1685954</v>
      </c>
      <c r="N4" s="26">
        <v>321197</v>
      </c>
      <c r="O4" s="26">
        <v>922726</v>
      </c>
      <c r="P4" s="26">
        <v>693950</v>
      </c>
      <c r="Q4" s="26">
        <v>16002600</v>
      </c>
      <c r="R4" s="26">
        <v>157907</v>
      </c>
      <c r="S4" s="26">
        <v>863714</v>
      </c>
      <c r="T4" s="26">
        <v>927400</v>
      </c>
      <c r="U4" s="26">
        <v>7389590</v>
      </c>
      <c r="V4" s="26">
        <v>12515928</v>
      </c>
      <c r="W4" s="26">
        <v>11411000</v>
      </c>
      <c r="X4" s="26">
        <v>79528</v>
      </c>
      <c r="Y4" s="26">
        <v>213905</v>
      </c>
      <c r="Z4" s="26">
        <v>272478</v>
      </c>
      <c r="AA4" s="26">
        <v>102489</v>
      </c>
      <c r="AB4" s="26">
        <v>744211</v>
      </c>
      <c r="AC4" s="26">
        <v>45747</v>
      </c>
      <c r="AD4" s="26">
        <v>2724000</v>
      </c>
      <c r="AE4" s="26">
        <v>1230852</v>
      </c>
      <c r="AF4" s="26">
        <v>4292969</v>
      </c>
      <c r="AG4" s="26">
        <v>1664296</v>
      </c>
      <c r="AH4" s="26">
        <v>974940</v>
      </c>
      <c r="AI4" s="26">
        <v>203763</v>
      </c>
      <c r="AJ4" s="26">
        <v>436342</v>
      </c>
      <c r="AK4" s="26">
        <v>708241</v>
      </c>
      <c r="AL4" s="26">
        <v>1261876</v>
      </c>
      <c r="AM4" s="26">
        <v>10824820</v>
      </c>
      <c r="AN4" s="26">
        <v>5950</v>
      </c>
      <c r="AO4" s="26">
        <v>722024</v>
      </c>
    </row>
    <row r="5" spans="1:41" x14ac:dyDescent="0.2">
      <c r="A5" s="22" t="s">
        <v>93</v>
      </c>
      <c r="B5" s="22" t="s">
        <v>50</v>
      </c>
      <c r="I5" s="25" t="s">
        <v>92</v>
      </c>
      <c r="J5" s="25" t="s">
        <v>44</v>
      </c>
      <c r="K5" s="27" t="s">
        <v>41</v>
      </c>
      <c r="L5" s="27" t="s">
        <v>41</v>
      </c>
      <c r="M5" s="26">
        <v>30856</v>
      </c>
      <c r="N5" s="26">
        <v>0</v>
      </c>
      <c r="O5" s="26">
        <v>7208</v>
      </c>
      <c r="P5" s="26">
        <v>0</v>
      </c>
      <c r="Q5" s="26">
        <v>1819900</v>
      </c>
      <c r="R5" s="26">
        <v>8662</v>
      </c>
      <c r="S5" s="26">
        <v>64810</v>
      </c>
      <c r="T5" s="26">
        <v>1554</v>
      </c>
      <c r="U5" s="26">
        <v>95963</v>
      </c>
      <c r="V5" s="26">
        <v>213214</v>
      </c>
      <c r="W5" s="26">
        <v>34000</v>
      </c>
      <c r="X5" s="26">
        <v>78</v>
      </c>
      <c r="Y5" s="26">
        <v>4278</v>
      </c>
      <c r="Z5" s="26">
        <v>1433</v>
      </c>
      <c r="AA5" s="26">
        <v>6352</v>
      </c>
      <c r="AB5" s="26">
        <v>6238</v>
      </c>
      <c r="AC5" s="26">
        <v>0</v>
      </c>
      <c r="AD5" s="26">
        <v>308000</v>
      </c>
      <c r="AE5" s="26">
        <v>86197</v>
      </c>
      <c r="AF5" s="26">
        <v>128079</v>
      </c>
      <c r="AG5" s="26">
        <v>0</v>
      </c>
      <c r="AH5" s="26">
        <v>48251</v>
      </c>
      <c r="AI5" s="26">
        <v>8530</v>
      </c>
      <c r="AJ5" s="26">
        <v>2852</v>
      </c>
      <c r="AK5" s="27" t="s">
        <v>41</v>
      </c>
      <c r="AL5" s="26">
        <v>0</v>
      </c>
      <c r="AM5" s="26">
        <v>0</v>
      </c>
      <c r="AN5" s="26">
        <v>0</v>
      </c>
      <c r="AO5" s="26">
        <v>28790</v>
      </c>
    </row>
    <row r="6" spans="1:41" x14ac:dyDescent="0.2">
      <c r="I6" s="25" t="s">
        <v>91</v>
      </c>
      <c r="J6" s="25" t="s">
        <v>44</v>
      </c>
      <c r="K6" s="27" t="s">
        <v>41</v>
      </c>
      <c r="L6" s="27" t="s">
        <v>41</v>
      </c>
      <c r="M6" s="26">
        <v>0</v>
      </c>
      <c r="N6" s="26">
        <v>358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3794</v>
      </c>
      <c r="Z6" s="26">
        <v>0</v>
      </c>
      <c r="AA6" s="26">
        <v>0</v>
      </c>
      <c r="AB6" s="26">
        <v>0</v>
      </c>
      <c r="AC6" s="26">
        <v>320</v>
      </c>
      <c r="AD6" s="26">
        <v>0</v>
      </c>
      <c r="AE6" s="26">
        <v>0</v>
      </c>
      <c r="AF6" s="26">
        <v>448000</v>
      </c>
      <c r="AG6" s="26">
        <v>0</v>
      </c>
      <c r="AH6" s="26">
        <v>0</v>
      </c>
      <c r="AI6" s="26">
        <v>0</v>
      </c>
      <c r="AJ6" s="26">
        <v>4709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</row>
    <row r="7" spans="1:41" x14ac:dyDescent="0.2">
      <c r="A7" s="22" t="s">
        <v>46</v>
      </c>
      <c r="B7" s="22" t="s">
        <v>59</v>
      </c>
      <c r="I7" s="25" t="s">
        <v>90</v>
      </c>
      <c r="J7" s="25" t="s">
        <v>44</v>
      </c>
      <c r="K7" s="27" t="s">
        <v>41</v>
      </c>
      <c r="L7" s="27" t="s">
        <v>41</v>
      </c>
      <c r="M7" s="26">
        <v>234389</v>
      </c>
      <c r="N7" s="26">
        <v>758</v>
      </c>
      <c r="O7" s="26">
        <v>65860</v>
      </c>
      <c r="P7" s="26">
        <v>167532</v>
      </c>
      <c r="Q7" s="26">
        <v>1860818</v>
      </c>
      <c r="R7" s="26">
        <v>0</v>
      </c>
      <c r="S7" s="26">
        <v>7</v>
      </c>
      <c r="T7" s="26">
        <v>0</v>
      </c>
      <c r="U7" s="26">
        <v>504851</v>
      </c>
      <c r="V7" s="26">
        <v>939918</v>
      </c>
      <c r="W7" s="26">
        <v>1148000</v>
      </c>
      <c r="X7" s="26">
        <v>0</v>
      </c>
      <c r="Y7" s="26">
        <v>0</v>
      </c>
      <c r="Z7" s="26">
        <v>4</v>
      </c>
      <c r="AA7" s="26">
        <v>18554</v>
      </c>
      <c r="AB7" s="26">
        <v>25457</v>
      </c>
      <c r="AC7" s="26">
        <v>0</v>
      </c>
      <c r="AD7" s="26">
        <v>314880</v>
      </c>
      <c r="AE7" s="26">
        <v>229420</v>
      </c>
      <c r="AF7" s="26">
        <v>60051</v>
      </c>
      <c r="AG7" s="26">
        <v>96589</v>
      </c>
      <c r="AH7" s="26">
        <v>0</v>
      </c>
      <c r="AI7" s="26">
        <v>1276</v>
      </c>
      <c r="AJ7" s="27" t="s">
        <v>41</v>
      </c>
      <c r="AK7" s="26">
        <v>209866</v>
      </c>
      <c r="AL7" s="26">
        <v>281896</v>
      </c>
      <c r="AM7" s="26">
        <v>721505</v>
      </c>
      <c r="AN7" s="26">
        <v>2704</v>
      </c>
      <c r="AO7" s="26">
        <v>191283</v>
      </c>
    </row>
    <row r="8" spans="1:41" x14ac:dyDescent="0.2">
      <c r="A8" s="22" t="s">
        <v>49</v>
      </c>
      <c r="B8" s="22" t="s">
        <v>62</v>
      </c>
      <c r="I8" s="25" t="s">
        <v>31</v>
      </c>
      <c r="J8" s="25" t="s">
        <v>44</v>
      </c>
      <c r="K8" s="26">
        <v>49765018</v>
      </c>
      <c r="L8" s="26">
        <v>45710139</v>
      </c>
      <c r="M8" s="26">
        <v>1344669</v>
      </c>
      <c r="N8" s="26">
        <v>197958</v>
      </c>
      <c r="O8" s="26">
        <v>646015</v>
      </c>
      <c r="P8" s="26">
        <v>582952</v>
      </c>
      <c r="Q8" s="26">
        <v>11627900</v>
      </c>
      <c r="R8" s="26">
        <v>88650</v>
      </c>
      <c r="S8" s="26">
        <v>572116</v>
      </c>
      <c r="T8" s="26">
        <v>544080</v>
      </c>
      <c r="U8" s="26">
        <v>4575396</v>
      </c>
      <c r="V8" s="26">
        <v>7645844</v>
      </c>
      <c r="W8" s="26">
        <v>7346000</v>
      </c>
      <c r="X8" s="26">
        <v>39770</v>
      </c>
      <c r="Y8" s="26">
        <v>104643</v>
      </c>
      <c r="Z8" s="26">
        <v>164616</v>
      </c>
      <c r="AA8" s="26">
        <v>67598</v>
      </c>
      <c r="AB8" s="26">
        <v>384959</v>
      </c>
      <c r="AC8" s="26">
        <v>13034</v>
      </c>
      <c r="AD8" s="26">
        <v>2014000</v>
      </c>
      <c r="AE8" s="26">
        <v>819217</v>
      </c>
      <c r="AF8" s="26">
        <v>1668686</v>
      </c>
      <c r="AG8" s="26">
        <v>923991</v>
      </c>
      <c r="AH8" s="26">
        <v>422776</v>
      </c>
      <c r="AI8" s="26">
        <v>124204</v>
      </c>
      <c r="AJ8" s="26">
        <v>199568</v>
      </c>
      <c r="AK8" s="26">
        <v>392421</v>
      </c>
      <c r="AL8" s="26">
        <v>685585</v>
      </c>
      <c r="AM8" s="26">
        <v>6568370</v>
      </c>
      <c r="AN8" s="26">
        <v>2734</v>
      </c>
      <c r="AO8" s="26">
        <v>409346</v>
      </c>
    </row>
    <row r="9" spans="1:41" x14ac:dyDescent="0.2">
      <c r="A9" s="22" t="s">
        <v>47</v>
      </c>
      <c r="B9" s="22" t="s">
        <v>60</v>
      </c>
    </row>
    <row r="10" spans="1:41" x14ac:dyDescent="0.2">
      <c r="M10" s="23" t="str">
        <f t="shared" ref="M10:AO10" si="0">+M3</f>
        <v>Belgium</v>
      </c>
      <c r="N10" s="23" t="str">
        <f t="shared" si="0"/>
        <v>Bulgaria</v>
      </c>
      <c r="O10" s="23" t="str">
        <f t="shared" si="0"/>
        <v>Czech Republic</v>
      </c>
      <c r="P10" s="23" t="str">
        <f t="shared" si="0"/>
        <v>Denmark</v>
      </c>
      <c r="Q10" s="23" t="str">
        <f t="shared" si="0"/>
        <v>Germany (until 1990 former territory of the FRG)</v>
      </c>
      <c r="R10" s="23" t="str">
        <f t="shared" si="0"/>
        <v>Estonia</v>
      </c>
      <c r="S10" s="23" t="str">
        <f t="shared" si="0"/>
        <v>Ireland</v>
      </c>
      <c r="T10" s="23" t="str">
        <f t="shared" si="0"/>
        <v>Greece</v>
      </c>
      <c r="U10" s="23" t="str">
        <f t="shared" si="0"/>
        <v>Spain</v>
      </c>
      <c r="V10" s="23" t="str">
        <f t="shared" si="0"/>
        <v>France</v>
      </c>
      <c r="W10" s="23" t="str">
        <f t="shared" si="0"/>
        <v>Italy</v>
      </c>
      <c r="X10" s="23" t="str">
        <f t="shared" si="0"/>
        <v>Cyprus</v>
      </c>
      <c r="Y10" s="23" t="str">
        <f t="shared" si="0"/>
        <v>Latvia</v>
      </c>
      <c r="Z10" s="23" t="str">
        <f t="shared" si="0"/>
        <v>Lithuania</v>
      </c>
      <c r="AA10" s="23" t="str">
        <f t="shared" si="0"/>
        <v>Luxembourg</v>
      </c>
      <c r="AB10" s="23" t="str">
        <f t="shared" si="0"/>
        <v>Hungary</v>
      </c>
      <c r="AC10" s="23" t="str">
        <f t="shared" si="0"/>
        <v>Malta</v>
      </c>
      <c r="AD10" s="23" t="str">
        <f t="shared" si="0"/>
        <v>Netherlands</v>
      </c>
      <c r="AE10" s="23" t="str">
        <f t="shared" si="0"/>
        <v>Austria</v>
      </c>
      <c r="AF10" s="23" t="str">
        <f t="shared" si="0"/>
        <v>Poland</v>
      </c>
      <c r="AG10" s="23" t="str">
        <f t="shared" si="0"/>
        <v>Portugal</v>
      </c>
      <c r="AH10" s="23" t="str">
        <f t="shared" si="0"/>
        <v>Romania</v>
      </c>
      <c r="AI10" s="23" t="str">
        <f t="shared" si="0"/>
        <v>Slovenia</v>
      </c>
      <c r="AJ10" s="23" t="str">
        <f t="shared" si="0"/>
        <v>Slovakia</v>
      </c>
      <c r="AK10" s="23" t="str">
        <f t="shared" si="0"/>
        <v>Finland</v>
      </c>
      <c r="AL10" s="23" t="str">
        <f t="shared" si="0"/>
        <v>Sweden</v>
      </c>
      <c r="AM10" s="23" t="str">
        <f t="shared" si="0"/>
        <v>United Kingdom</v>
      </c>
      <c r="AN10" s="23" t="str">
        <f t="shared" si="0"/>
        <v>Liechtenstein</v>
      </c>
      <c r="AO10" s="23" t="str">
        <f t="shared" si="0"/>
        <v>Norway</v>
      </c>
    </row>
    <row r="11" spans="1:41" x14ac:dyDescent="0.2">
      <c r="A11" s="25" t="s">
        <v>48</v>
      </c>
      <c r="B11" s="25" t="s">
        <v>61</v>
      </c>
      <c r="C11" s="25" t="s">
        <v>92</v>
      </c>
      <c r="D11" s="25" t="s">
        <v>91</v>
      </c>
      <c r="E11" s="25" t="s">
        <v>90</v>
      </c>
      <c r="F11" s="25" t="s">
        <v>31</v>
      </c>
      <c r="M11" s="23" t="s">
        <v>0</v>
      </c>
      <c r="N11" s="23" t="s">
        <v>1</v>
      </c>
      <c r="O11" s="23" t="s">
        <v>2</v>
      </c>
      <c r="P11" s="23" t="s">
        <v>3</v>
      </c>
      <c r="Q11" s="23" t="s">
        <v>4</v>
      </c>
      <c r="R11" s="23" t="s">
        <v>5</v>
      </c>
      <c r="S11" s="23" t="s">
        <v>6</v>
      </c>
      <c r="T11" s="23" t="s">
        <v>7</v>
      </c>
      <c r="U11" s="23" t="s">
        <v>8</v>
      </c>
      <c r="V11" s="23" t="s">
        <v>9</v>
      </c>
      <c r="W11" s="23" t="s">
        <v>10</v>
      </c>
      <c r="X11" s="23" t="s">
        <v>11</v>
      </c>
      <c r="Y11" s="23" t="s">
        <v>12</v>
      </c>
      <c r="Z11" s="23" t="s">
        <v>13</v>
      </c>
      <c r="AA11" s="23" t="s">
        <v>14</v>
      </c>
      <c r="AB11" s="23" t="s">
        <v>15</v>
      </c>
      <c r="AC11" s="23" t="s">
        <v>16</v>
      </c>
      <c r="AD11" s="23" t="s">
        <v>17</v>
      </c>
      <c r="AE11" s="23" t="s">
        <v>18</v>
      </c>
      <c r="AF11" s="23" t="s">
        <v>19</v>
      </c>
      <c r="AG11" s="23" t="s">
        <v>20</v>
      </c>
      <c r="AH11" s="23" t="s">
        <v>21</v>
      </c>
      <c r="AI11" s="23" t="s">
        <v>22</v>
      </c>
      <c r="AJ11" s="23" t="s">
        <v>23</v>
      </c>
      <c r="AK11" s="23" t="s">
        <v>24</v>
      </c>
      <c r="AL11" s="23" t="s">
        <v>25</v>
      </c>
      <c r="AM11" s="23" t="s">
        <v>26</v>
      </c>
      <c r="AN11" s="23" t="s">
        <v>28</v>
      </c>
      <c r="AO11" s="23" t="s">
        <v>27</v>
      </c>
    </row>
    <row r="12" spans="1:41" x14ac:dyDescent="0.2">
      <c r="A12" s="25"/>
      <c r="B12" s="25"/>
      <c r="C12" s="25"/>
      <c r="D12" s="25"/>
      <c r="E12" s="25"/>
      <c r="F12" s="25"/>
      <c r="M12" s="28">
        <f>+M4</f>
        <v>1685954</v>
      </c>
      <c r="N12" s="28">
        <f t="shared" ref="N12:AO12" si="1">+N4</f>
        <v>321197</v>
      </c>
      <c r="O12" s="28">
        <f t="shared" si="1"/>
        <v>922726</v>
      </c>
      <c r="P12" s="28">
        <f t="shared" si="1"/>
        <v>693950</v>
      </c>
      <c r="Q12" s="28">
        <f t="shared" si="1"/>
        <v>16002600</v>
      </c>
      <c r="R12" s="28">
        <f t="shared" si="1"/>
        <v>157907</v>
      </c>
      <c r="S12" s="28">
        <f t="shared" si="1"/>
        <v>863714</v>
      </c>
      <c r="T12" s="28">
        <f t="shared" si="1"/>
        <v>927400</v>
      </c>
      <c r="U12" s="28">
        <f t="shared" si="1"/>
        <v>7389590</v>
      </c>
      <c r="V12" s="28">
        <f t="shared" si="1"/>
        <v>12515928</v>
      </c>
      <c r="W12" s="28">
        <f t="shared" si="1"/>
        <v>11411000</v>
      </c>
      <c r="X12" s="28">
        <f t="shared" si="1"/>
        <v>79528</v>
      </c>
      <c r="Y12" s="28">
        <f t="shared" si="1"/>
        <v>213905</v>
      </c>
      <c r="Z12" s="28">
        <f t="shared" si="1"/>
        <v>272478</v>
      </c>
      <c r="AA12" s="28">
        <f t="shared" si="1"/>
        <v>102489</v>
      </c>
      <c r="AB12" s="28">
        <f t="shared" si="1"/>
        <v>744211</v>
      </c>
      <c r="AC12" s="28">
        <f t="shared" si="1"/>
        <v>45747</v>
      </c>
      <c r="AD12" s="28">
        <f t="shared" si="1"/>
        <v>2724000</v>
      </c>
      <c r="AE12" s="28">
        <f t="shared" si="1"/>
        <v>1230852</v>
      </c>
      <c r="AF12" s="28">
        <f t="shared" si="1"/>
        <v>4292969</v>
      </c>
      <c r="AG12" s="28">
        <f t="shared" si="1"/>
        <v>1664296</v>
      </c>
      <c r="AH12" s="28">
        <f t="shared" si="1"/>
        <v>974940</v>
      </c>
      <c r="AI12" s="28">
        <f t="shared" si="1"/>
        <v>203763</v>
      </c>
      <c r="AJ12" s="28">
        <f t="shared" si="1"/>
        <v>436342</v>
      </c>
      <c r="AK12" s="28">
        <f t="shared" si="1"/>
        <v>708241</v>
      </c>
      <c r="AL12" s="28">
        <f t="shared" si="1"/>
        <v>1261876</v>
      </c>
      <c r="AM12" s="28">
        <f t="shared" si="1"/>
        <v>10824820</v>
      </c>
      <c r="AN12" s="28">
        <f t="shared" si="1"/>
        <v>5950</v>
      </c>
      <c r="AO12" s="28">
        <f t="shared" si="1"/>
        <v>722024</v>
      </c>
    </row>
    <row r="13" spans="1:41" x14ac:dyDescent="0.2">
      <c r="A13" s="25" t="s">
        <v>45</v>
      </c>
      <c r="B13" s="25" t="s">
        <v>44</v>
      </c>
      <c r="C13" s="25" t="s">
        <v>44</v>
      </c>
      <c r="D13" s="25" t="s">
        <v>44</v>
      </c>
      <c r="E13" s="25" t="s">
        <v>44</v>
      </c>
      <c r="F13" s="25" t="s">
        <v>44</v>
      </c>
      <c r="L13" s="23" t="s">
        <v>31</v>
      </c>
      <c r="M13" s="28">
        <f>+M8</f>
        <v>1344669</v>
      </c>
      <c r="N13" s="28">
        <f t="shared" ref="N13:AO13" si="2">+N8</f>
        <v>197958</v>
      </c>
      <c r="O13" s="28">
        <f t="shared" si="2"/>
        <v>646015</v>
      </c>
      <c r="P13" s="28">
        <f t="shared" si="2"/>
        <v>582952</v>
      </c>
      <c r="Q13" s="28">
        <f t="shared" si="2"/>
        <v>11627900</v>
      </c>
      <c r="R13" s="28">
        <f t="shared" si="2"/>
        <v>88650</v>
      </c>
      <c r="S13" s="28">
        <f t="shared" si="2"/>
        <v>572116</v>
      </c>
      <c r="T13" s="28">
        <f t="shared" si="2"/>
        <v>544080</v>
      </c>
      <c r="U13" s="28">
        <f t="shared" si="2"/>
        <v>4575396</v>
      </c>
      <c r="V13" s="28">
        <f t="shared" si="2"/>
        <v>7645844</v>
      </c>
      <c r="W13" s="28">
        <f t="shared" si="2"/>
        <v>7346000</v>
      </c>
      <c r="X13" s="28">
        <f t="shared" si="2"/>
        <v>39770</v>
      </c>
      <c r="Y13" s="28">
        <f t="shared" si="2"/>
        <v>104643</v>
      </c>
      <c r="Z13" s="28">
        <f t="shared" si="2"/>
        <v>164616</v>
      </c>
      <c r="AA13" s="28">
        <f t="shared" si="2"/>
        <v>67598</v>
      </c>
      <c r="AB13" s="28">
        <f t="shared" si="2"/>
        <v>384959</v>
      </c>
      <c r="AC13" s="28">
        <f t="shared" si="2"/>
        <v>13034</v>
      </c>
      <c r="AD13" s="28">
        <f t="shared" si="2"/>
        <v>2014000</v>
      </c>
      <c r="AE13" s="28">
        <f t="shared" si="2"/>
        <v>819217</v>
      </c>
      <c r="AF13" s="28">
        <f t="shared" si="2"/>
        <v>1668686</v>
      </c>
      <c r="AG13" s="28">
        <f t="shared" si="2"/>
        <v>923991</v>
      </c>
      <c r="AH13" s="28">
        <f t="shared" si="2"/>
        <v>422776</v>
      </c>
      <c r="AI13" s="28">
        <f t="shared" si="2"/>
        <v>124204</v>
      </c>
      <c r="AJ13" s="28">
        <f t="shared" si="2"/>
        <v>199568</v>
      </c>
      <c r="AK13" s="28">
        <f t="shared" si="2"/>
        <v>392421</v>
      </c>
      <c r="AL13" s="28">
        <f t="shared" si="2"/>
        <v>685585</v>
      </c>
      <c r="AM13" s="28">
        <f t="shared" si="2"/>
        <v>6568370</v>
      </c>
      <c r="AN13" s="28">
        <f t="shared" si="2"/>
        <v>2734</v>
      </c>
      <c r="AO13" s="28">
        <f t="shared" si="2"/>
        <v>409346</v>
      </c>
    </row>
    <row r="14" spans="1:41" x14ac:dyDescent="0.2">
      <c r="A14" s="25" t="s">
        <v>52</v>
      </c>
      <c r="B14" s="26">
        <v>78672423</v>
      </c>
      <c r="C14" s="27" t="s">
        <v>41</v>
      </c>
      <c r="D14" s="27" t="s">
        <v>41</v>
      </c>
      <c r="E14" s="27" t="s">
        <v>41</v>
      </c>
      <c r="F14" s="26">
        <v>49765018</v>
      </c>
      <c r="L14" s="23" t="s">
        <v>94</v>
      </c>
      <c r="M14" s="28">
        <f>+M5</f>
        <v>30856</v>
      </c>
      <c r="N14" s="28">
        <f t="shared" ref="N14:AO14" si="3">+N5</f>
        <v>0</v>
      </c>
      <c r="O14" s="28">
        <f t="shared" si="3"/>
        <v>7208</v>
      </c>
      <c r="P14" s="28">
        <f t="shared" si="3"/>
        <v>0</v>
      </c>
      <c r="Q14" s="28">
        <f t="shared" si="3"/>
        <v>1819900</v>
      </c>
      <c r="R14" s="28">
        <f t="shared" si="3"/>
        <v>8662</v>
      </c>
      <c r="S14" s="28">
        <f t="shared" si="3"/>
        <v>64810</v>
      </c>
      <c r="T14" s="28">
        <f t="shared" si="3"/>
        <v>1554</v>
      </c>
      <c r="U14" s="28">
        <f t="shared" si="3"/>
        <v>95963</v>
      </c>
      <c r="V14" s="28">
        <f t="shared" si="3"/>
        <v>213214</v>
      </c>
      <c r="W14" s="28">
        <f t="shared" si="3"/>
        <v>34000</v>
      </c>
      <c r="X14" s="28">
        <f t="shared" si="3"/>
        <v>78</v>
      </c>
      <c r="Y14" s="28">
        <f t="shared" si="3"/>
        <v>4278</v>
      </c>
      <c r="Z14" s="28">
        <f t="shared" si="3"/>
        <v>1433</v>
      </c>
      <c r="AA14" s="28">
        <f t="shared" si="3"/>
        <v>6352</v>
      </c>
      <c r="AB14" s="28">
        <f t="shared" si="3"/>
        <v>6238</v>
      </c>
      <c r="AC14" s="28">
        <f t="shared" si="3"/>
        <v>0</v>
      </c>
      <c r="AD14" s="28">
        <f t="shared" si="3"/>
        <v>308000</v>
      </c>
      <c r="AE14" s="28">
        <f t="shared" si="3"/>
        <v>86197</v>
      </c>
      <c r="AF14" s="28">
        <f t="shared" si="3"/>
        <v>128079</v>
      </c>
      <c r="AG14" s="28">
        <f t="shared" si="3"/>
        <v>0</v>
      </c>
      <c r="AH14" s="28">
        <f t="shared" si="3"/>
        <v>48251</v>
      </c>
      <c r="AI14" s="28">
        <f t="shared" si="3"/>
        <v>8530</v>
      </c>
      <c r="AJ14" s="28">
        <f t="shared" si="3"/>
        <v>2852</v>
      </c>
      <c r="AK14" s="28">
        <v>0</v>
      </c>
      <c r="AL14" s="28">
        <f t="shared" si="3"/>
        <v>0</v>
      </c>
      <c r="AM14" s="28">
        <f t="shared" si="3"/>
        <v>0</v>
      </c>
      <c r="AN14" s="28">
        <f t="shared" si="3"/>
        <v>0</v>
      </c>
      <c r="AO14" s="28">
        <f t="shared" si="3"/>
        <v>28790</v>
      </c>
    </row>
    <row r="15" spans="1:41" x14ac:dyDescent="0.2">
      <c r="A15" s="25" t="s">
        <v>87</v>
      </c>
      <c r="B15" s="26">
        <v>70006710</v>
      </c>
      <c r="C15" s="27" t="s">
        <v>41</v>
      </c>
      <c r="D15" s="27" t="s">
        <v>41</v>
      </c>
      <c r="E15" s="27" t="s">
        <v>41</v>
      </c>
      <c r="F15" s="26">
        <v>45710139</v>
      </c>
      <c r="L15" s="23" t="s">
        <v>95</v>
      </c>
      <c r="M15" s="28">
        <f>+M6</f>
        <v>0</v>
      </c>
      <c r="N15" s="28">
        <f t="shared" ref="N15:AO15" si="4">+N6</f>
        <v>358</v>
      </c>
      <c r="O15" s="28">
        <f t="shared" si="4"/>
        <v>0</v>
      </c>
      <c r="P15" s="28">
        <f t="shared" si="4"/>
        <v>0</v>
      </c>
      <c r="Q15" s="28">
        <f t="shared" si="4"/>
        <v>0</v>
      </c>
      <c r="R15" s="28">
        <f t="shared" si="4"/>
        <v>0</v>
      </c>
      <c r="S15" s="28">
        <f t="shared" si="4"/>
        <v>0</v>
      </c>
      <c r="T15" s="28">
        <f t="shared" si="4"/>
        <v>0</v>
      </c>
      <c r="U15" s="28">
        <f t="shared" si="4"/>
        <v>0</v>
      </c>
      <c r="V15" s="28">
        <f t="shared" si="4"/>
        <v>0</v>
      </c>
      <c r="W15" s="28">
        <f t="shared" si="4"/>
        <v>0</v>
      </c>
      <c r="X15" s="28">
        <f t="shared" si="4"/>
        <v>0</v>
      </c>
      <c r="Y15" s="28">
        <f t="shared" si="4"/>
        <v>3794</v>
      </c>
      <c r="Z15" s="28">
        <f t="shared" si="4"/>
        <v>0</v>
      </c>
      <c r="AA15" s="28">
        <f t="shared" si="4"/>
        <v>0</v>
      </c>
      <c r="AB15" s="28">
        <f t="shared" si="4"/>
        <v>0</v>
      </c>
      <c r="AC15" s="28">
        <f t="shared" si="4"/>
        <v>320</v>
      </c>
      <c r="AD15" s="28">
        <f t="shared" si="4"/>
        <v>0</v>
      </c>
      <c r="AE15" s="28">
        <f t="shared" si="4"/>
        <v>0</v>
      </c>
      <c r="AF15" s="28">
        <f t="shared" si="4"/>
        <v>448000</v>
      </c>
      <c r="AG15" s="28">
        <f t="shared" si="4"/>
        <v>0</v>
      </c>
      <c r="AH15" s="28">
        <f t="shared" si="4"/>
        <v>0</v>
      </c>
      <c r="AI15" s="28">
        <f t="shared" si="4"/>
        <v>0</v>
      </c>
      <c r="AJ15" s="28">
        <f t="shared" si="4"/>
        <v>4709</v>
      </c>
      <c r="AK15" s="28">
        <f t="shared" si="4"/>
        <v>0</v>
      </c>
      <c r="AL15" s="28">
        <f t="shared" si="4"/>
        <v>0</v>
      </c>
      <c r="AM15" s="28">
        <f t="shared" si="4"/>
        <v>0</v>
      </c>
      <c r="AN15" s="28">
        <f t="shared" si="4"/>
        <v>0</v>
      </c>
      <c r="AO15" s="28">
        <f t="shared" si="4"/>
        <v>0</v>
      </c>
    </row>
    <row r="16" spans="1:41" x14ac:dyDescent="0.2">
      <c r="A16" s="25" t="s">
        <v>86</v>
      </c>
      <c r="B16" s="26">
        <v>1685954</v>
      </c>
      <c r="C16" s="26">
        <v>30856</v>
      </c>
      <c r="D16" s="26">
        <v>0</v>
      </c>
      <c r="E16" s="26">
        <v>234389</v>
      </c>
      <c r="F16" s="26">
        <v>1344669</v>
      </c>
      <c r="L16" s="23" t="s">
        <v>96</v>
      </c>
      <c r="M16" s="28">
        <f>+M7</f>
        <v>234389</v>
      </c>
      <c r="N16" s="28">
        <f t="shared" ref="N16:AO16" si="5">+N7</f>
        <v>758</v>
      </c>
      <c r="O16" s="28">
        <f t="shared" si="5"/>
        <v>65860</v>
      </c>
      <c r="P16" s="28">
        <f t="shared" si="5"/>
        <v>167532</v>
      </c>
      <c r="Q16" s="28">
        <f t="shared" si="5"/>
        <v>1860818</v>
      </c>
      <c r="R16" s="28">
        <f t="shared" si="5"/>
        <v>0</v>
      </c>
      <c r="S16" s="28">
        <f t="shared" si="5"/>
        <v>7</v>
      </c>
      <c r="T16" s="28">
        <f t="shared" si="5"/>
        <v>0</v>
      </c>
      <c r="U16" s="28">
        <f t="shared" si="5"/>
        <v>504851</v>
      </c>
      <c r="V16" s="28">
        <f t="shared" si="5"/>
        <v>939918</v>
      </c>
      <c r="W16" s="28">
        <f t="shared" si="5"/>
        <v>1148000</v>
      </c>
      <c r="X16" s="28">
        <f t="shared" si="5"/>
        <v>0</v>
      </c>
      <c r="Y16" s="28">
        <f t="shared" si="5"/>
        <v>0</v>
      </c>
      <c r="Z16" s="28">
        <f t="shared" si="5"/>
        <v>4</v>
      </c>
      <c r="AA16" s="28">
        <f t="shared" si="5"/>
        <v>18554</v>
      </c>
      <c r="AB16" s="28">
        <f t="shared" si="5"/>
        <v>25457</v>
      </c>
      <c r="AC16" s="28">
        <f t="shared" si="5"/>
        <v>0</v>
      </c>
      <c r="AD16" s="28">
        <f t="shared" si="5"/>
        <v>314880</v>
      </c>
      <c r="AE16" s="28">
        <f t="shared" si="5"/>
        <v>229420</v>
      </c>
      <c r="AF16" s="28">
        <f t="shared" si="5"/>
        <v>60051</v>
      </c>
      <c r="AG16" s="28">
        <f t="shared" si="5"/>
        <v>96589</v>
      </c>
      <c r="AH16" s="28">
        <f t="shared" si="5"/>
        <v>0</v>
      </c>
      <c r="AI16" s="28">
        <f t="shared" si="5"/>
        <v>1276</v>
      </c>
      <c r="AJ16" s="28">
        <v>0</v>
      </c>
      <c r="AK16" s="28">
        <f t="shared" si="5"/>
        <v>209866</v>
      </c>
      <c r="AL16" s="28">
        <f t="shared" si="5"/>
        <v>281896</v>
      </c>
      <c r="AM16" s="28">
        <f t="shared" si="5"/>
        <v>721505</v>
      </c>
      <c r="AN16" s="28">
        <f t="shared" si="5"/>
        <v>2704</v>
      </c>
      <c r="AO16" s="28">
        <f t="shared" si="5"/>
        <v>191283</v>
      </c>
    </row>
    <row r="17" spans="1:41" x14ac:dyDescent="0.2">
      <c r="A17" s="25" t="s">
        <v>35</v>
      </c>
      <c r="B17" s="26">
        <v>321197</v>
      </c>
      <c r="C17" s="26">
        <v>0</v>
      </c>
      <c r="D17" s="26">
        <v>358</v>
      </c>
      <c r="E17" s="26">
        <v>758</v>
      </c>
      <c r="F17" s="26">
        <v>197958</v>
      </c>
    </row>
    <row r="18" spans="1:41" x14ac:dyDescent="0.2">
      <c r="A18" s="25" t="s">
        <v>85</v>
      </c>
      <c r="B18" s="26">
        <v>922726</v>
      </c>
      <c r="C18" s="26">
        <v>7208</v>
      </c>
      <c r="D18" s="26">
        <v>0</v>
      </c>
      <c r="E18" s="26">
        <v>65860</v>
      </c>
      <c r="F18" s="26">
        <v>646015</v>
      </c>
    </row>
    <row r="19" spans="1:41" x14ac:dyDescent="0.2">
      <c r="A19" s="25" t="s">
        <v>84</v>
      </c>
      <c r="B19" s="26">
        <v>693950</v>
      </c>
      <c r="C19" s="26">
        <v>0</v>
      </c>
      <c r="D19" s="26">
        <v>0</v>
      </c>
      <c r="E19" s="26">
        <v>167532</v>
      </c>
      <c r="F19" s="26">
        <v>582952</v>
      </c>
    </row>
    <row r="20" spans="1:41" x14ac:dyDescent="0.2">
      <c r="A20" s="25" t="s">
        <v>89</v>
      </c>
      <c r="B20" s="26">
        <v>16002600</v>
      </c>
      <c r="C20" s="26">
        <v>1819900</v>
      </c>
      <c r="D20" s="26">
        <v>0</v>
      </c>
      <c r="E20" s="26">
        <v>1860818</v>
      </c>
      <c r="F20" s="26">
        <v>11627900</v>
      </c>
      <c r="M20" s="23" t="s">
        <v>0</v>
      </c>
      <c r="N20" s="23" t="s">
        <v>1</v>
      </c>
      <c r="O20" s="23" t="s">
        <v>2</v>
      </c>
      <c r="P20" s="23" t="s">
        <v>3</v>
      </c>
      <c r="Q20" s="23" t="s">
        <v>4</v>
      </c>
      <c r="R20" s="23" t="s">
        <v>5</v>
      </c>
      <c r="S20" s="23" t="s">
        <v>6</v>
      </c>
      <c r="T20" s="23" t="s">
        <v>7</v>
      </c>
      <c r="U20" s="23" t="s">
        <v>8</v>
      </c>
      <c r="V20" s="23" t="s">
        <v>9</v>
      </c>
      <c r="W20" s="23" t="s">
        <v>10</v>
      </c>
      <c r="X20" s="23" t="s">
        <v>11</v>
      </c>
      <c r="Y20" s="23" t="s">
        <v>12</v>
      </c>
      <c r="Z20" s="23" t="s">
        <v>13</v>
      </c>
      <c r="AA20" s="23" t="s">
        <v>14</v>
      </c>
      <c r="AB20" s="23" t="s">
        <v>15</v>
      </c>
      <c r="AC20" s="23" t="s">
        <v>16</v>
      </c>
      <c r="AD20" s="23" t="s">
        <v>17</v>
      </c>
      <c r="AE20" s="23" t="s">
        <v>18</v>
      </c>
      <c r="AF20" s="23" t="s">
        <v>19</v>
      </c>
      <c r="AG20" s="23" t="s">
        <v>20</v>
      </c>
      <c r="AH20" s="23" t="s">
        <v>21</v>
      </c>
      <c r="AI20" s="23" t="s">
        <v>22</v>
      </c>
      <c r="AJ20" s="23" t="s">
        <v>23</v>
      </c>
      <c r="AK20" s="23" t="s">
        <v>24</v>
      </c>
      <c r="AL20" s="23" t="s">
        <v>25</v>
      </c>
      <c r="AM20" s="23" t="s">
        <v>26</v>
      </c>
      <c r="AN20" s="23" t="s">
        <v>28</v>
      </c>
      <c r="AO20" s="23" t="s">
        <v>27</v>
      </c>
    </row>
    <row r="21" spans="1:41" x14ac:dyDescent="0.2">
      <c r="A21" s="25" t="s">
        <v>83</v>
      </c>
      <c r="B21" s="26">
        <v>157907</v>
      </c>
      <c r="C21" s="26">
        <v>8662</v>
      </c>
      <c r="D21" s="26">
        <v>0</v>
      </c>
      <c r="E21" s="26">
        <v>0</v>
      </c>
      <c r="F21" s="26">
        <v>88650</v>
      </c>
      <c r="L21" s="23" t="s">
        <v>31</v>
      </c>
      <c r="M21" s="7">
        <f t="shared" ref="M21:R21" si="6">+M13/M$12</f>
        <v>0.79757158261731931</v>
      </c>
      <c r="N21" s="7">
        <f t="shared" si="6"/>
        <v>0.61631335286444144</v>
      </c>
      <c r="O21" s="7">
        <f t="shared" si="6"/>
        <v>0.70011574400201149</v>
      </c>
      <c r="P21" s="7">
        <f t="shared" si="6"/>
        <v>0.84004899488435769</v>
      </c>
      <c r="Q21" s="7">
        <f t="shared" si="6"/>
        <v>0.72662567332808414</v>
      </c>
      <c r="R21" s="7">
        <f t="shared" si="6"/>
        <v>0.56140639743646581</v>
      </c>
      <c r="S21" s="7">
        <f t="shared" ref="S21:AO21" si="7">+S13/S$12</f>
        <v>0.66239055983809458</v>
      </c>
      <c r="T21" s="7">
        <f t="shared" si="7"/>
        <v>0.58667241751132193</v>
      </c>
      <c r="U21" s="7">
        <f t="shared" si="7"/>
        <v>0.61916777520809685</v>
      </c>
      <c r="V21" s="7">
        <f t="shared" si="7"/>
        <v>0.61088910067235924</v>
      </c>
      <c r="W21" s="7">
        <f t="shared" si="7"/>
        <v>0.64376478836210671</v>
      </c>
      <c r="X21" s="7">
        <f t="shared" si="7"/>
        <v>0.5000754451262448</v>
      </c>
      <c r="Y21" s="7">
        <f t="shared" si="7"/>
        <v>0.48920315093148825</v>
      </c>
      <c r="Z21" s="7">
        <f t="shared" si="7"/>
        <v>0.6041441877876379</v>
      </c>
      <c r="AA21" s="7">
        <f t="shared" si="7"/>
        <v>0.65956346534750065</v>
      </c>
      <c r="AB21" s="7">
        <f t="shared" si="7"/>
        <v>0.51727131149633643</v>
      </c>
      <c r="AC21" s="7">
        <f t="shared" si="7"/>
        <v>0.2849148578048834</v>
      </c>
      <c r="AD21" s="7">
        <f t="shared" si="7"/>
        <v>0.73935389133627016</v>
      </c>
      <c r="AE21" s="7">
        <f t="shared" si="7"/>
        <v>0.66556905298118707</v>
      </c>
      <c r="AF21" s="7">
        <f t="shared" si="7"/>
        <v>0.38870208473436452</v>
      </c>
      <c r="AG21" s="7">
        <f t="shared" si="7"/>
        <v>0.55518429413998471</v>
      </c>
      <c r="AH21" s="7">
        <f t="shared" si="7"/>
        <v>0.43364309598539397</v>
      </c>
      <c r="AI21" s="7">
        <f t="shared" si="7"/>
        <v>0.60955129243287542</v>
      </c>
      <c r="AJ21" s="7">
        <f t="shared" si="7"/>
        <v>0.45736601106471531</v>
      </c>
      <c r="AK21" s="7">
        <f t="shared" si="7"/>
        <v>0.55407834338876172</v>
      </c>
      <c r="AL21" s="7">
        <f t="shared" si="7"/>
        <v>0.54330615686485839</v>
      </c>
      <c r="AM21" s="7">
        <f t="shared" si="7"/>
        <v>0.60678791887532546</v>
      </c>
      <c r="AN21" s="7">
        <f t="shared" si="7"/>
        <v>0.45949579831932774</v>
      </c>
      <c r="AO21" s="7">
        <f t="shared" si="7"/>
        <v>0.56694237310671114</v>
      </c>
    </row>
    <row r="22" spans="1:41" x14ac:dyDescent="0.2">
      <c r="A22" s="25" t="s">
        <v>82</v>
      </c>
      <c r="B22" s="26">
        <v>863714</v>
      </c>
      <c r="C22" s="26">
        <v>64810</v>
      </c>
      <c r="D22" s="26">
        <v>0</v>
      </c>
      <c r="E22" s="26">
        <v>7</v>
      </c>
      <c r="F22" s="26">
        <v>572116</v>
      </c>
      <c r="L22" s="23" t="s">
        <v>94</v>
      </c>
      <c r="M22" s="7">
        <f t="shared" ref="M22:Q24" si="8">+M14/M$12</f>
        <v>1.8301804201063612E-2</v>
      </c>
      <c r="N22" s="7">
        <f t="shared" si="8"/>
        <v>0</v>
      </c>
      <c r="O22" s="7">
        <f t="shared" si="8"/>
        <v>7.8116363904344299E-3</v>
      </c>
      <c r="P22" s="7">
        <f t="shared" si="8"/>
        <v>0</v>
      </c>
      <c r="Q22" s="7">
        <f t="shared" si="8"/>
        <v>0.1137252696436829</v>
      </c>
      <c r="R22" s="7">
        <f t="shared" ref="R22:AO22" si="9">+R14/R$12</f>
        <v>5.4855072922669675E-2</v>
      </c>
      <c r="S22" s="7">
        <f t="shared" si="9"/>
        <v>7.5036412516180123E-2</v>
      </c>
      <c r="T22" s="7">
        <f t="shared" si="9"/>
        <v>1.6756523614405866E-3</v>
      </c>
      <c r="U22" s="7">
        <f t="shared" si="9"/>
        <v>1.2986241455885915E-2</v>
      </c>
      <c r="V22" s="7">
        <f t="shared" si="9"/>
        <v>1.7035412795599336E-2</v>
      </c>
      <c r="W22" s="7">
        <f t="shared" si="9"/>
        <v>2.9795811059503989E-3</v>
      </c>
      <c r="X22" s="7">
        <f t="shared" si="9"/>
        <v>9.8078664118297952E-4</v>
      </c>
      <c r="Y22" s="7">
        <f t="shared" si="9"/>
        <v>1.9999532502746546E-2</v>
      </c>
      <c r="Z22" s="7">
        <f t="shared" si="9"/>
        <v>5.2591401874646764E-3</v>
      </c>
      <c r="AA22" s="7">
        <f t="shared" si="9"/>
        <v>6.197738293865683E-2</v>
      </c>
      <c r="AB22" s="7">
        <f t="shared" si="9"/>
        <v>8.3820314400082779E-3</v>
      </c>
      <c r="AC22" s="7">
        <f t="shared" si="9"/>
        <v>0</v>
      </c>
      <c r="AD22" s="7">
        <f t="shared" si="9"/>
        <v>0.1130690161527166</v>
      </c>
      <c r="AE22" s="7">
        <f t="shared" si="9"/>
        <v>7.0030352958763517E-2</v>
      </c>
      <c r="AF22" s="7">
        <f t="shared" si="9"/>
        <v>2.9834596988704089E-2</v>
      </c>
      <c r="AG22" s="7">
        <f t="shared" si="9"/>
        <v>0</v>
      </c>
      <c r="AH22" s="7">
        <f t="shared" si="9"/>
        <v>4.9491250743635508E-2</v>
      </c>
      <c r="AI22" s="7">
        <f t="shared" si="9"/>
        <v>4.1862359702203047E-2</v>
      </c>
      <c r="AJ22" s="7">
        <f t="shared" si="9"/>
        <v>6.5361574178052998E-3</v>
      </c>
      <c r="AK22" s="7">
        <f t="shared" si="9"/>
        <v>0</v>
      </c>
      <c r="AL22" s="7">
        <f t="shared" si="9"/>
        <v>0</v>
      </c>
      <c r="AM22" s="7">
        <f t="shared" si="9"/>
        <v>0</v>
      </c>
      <c r="AN22" s="7">
        <f t="shared" si="9"/>
        <v>0</v>
      </c>
      <c r="AO22" s="7">
        <f t="shared" si="9"/>
        <v>3.9874020808172581E-2</v>
      </c>
    </row>
    <row r="23" spans="1:41" x14ac:dyDescent="0.2">
      <c r="A23" s="25" t="s">
        <v>81</v>
      </c>
      <c r="B23" s="26">
        <v>927400</v>
      </c>
      <c r="C23" s="26">
        <v>1554</v>
      </c>
      <c r="D23" s="26">
        <v>0</v>
      </c>
      <c r="E23" s="26">
        <v>0</v>
      </c>
      <c r="F23" s="26">
        <v>544080</v>
      </c>
      <c r="L23" s="23" t="s">
        <v>95</v>
      </c>
      <c r="M23" s="7">
        <f t="shared" si="8"/>
        <v>0</v>
      </c>
      <c r="N23" s="7">
        <f t="shared" si="8"/>
        <v>1.1145807713023471E-3</v>
      </c>
      <c r="O23" s="7">
        <f t="shared" si="8"/>
        <v>0</v>
      </c>
      <c r="P23" s="7">
        <f t="shared" si="8"/>
        <v>0</v>
      </c>
      <c r="Q23" s="7">
        <f t="shared" si="8"/>
        <v>0</v>
      </c>
      <c r="R23" s="7">
        <f t="shared" ref="R23:AO23" si="10">+R15/R$12</f>
        <v>0</v>
      </c>
      <c r="S23" s="7">
        <f t="shared" si="10"/>
        <v>0</v>
      </c>
      <c r="T23" s="7">
        <f t="shared" si="10"/>
        <v>0</v>
      </c>
      <c r="U23" s="7">
        <f t="shared" si="10"/>
        <v>0</v>
      </c>
      <c r="V23" s="7">
        <f t="shared" si="10"/>
        <v>0</v>
      </c>
      <c r="W23" s="7">
        <f t="shared" si="10"/>
        <v>0</v>
      </c>
      <c r="X23" s="7">
        <f t="shared" si="10"/>
        <v>0</v>
      </c>
      <c r="Y23" s="7">
        <f t="shared" si="10"/>
        <v>1.7736845796030947E-2</v>
      </c>
      <c r="Z23" s="7">
        <f t="shared" si="10"/>
        <v>0</v>
      </c>
      <c r="AA23" s="7">
        <f t="shared" si="10"/>
        <v>0</v>
      </c>
      <c r="AB23" s="7">
        <f t="shared" si="10"/>
        <v>0</v>
      </c>
      <c r="AC23" s="7">
        <f t="shared" si="10"/>
        <v>6.9949942072704222E-3</v>
      </c>
      <c r="AD23" s="7">
        <f t="shared" si="10"/>
        <v>0</v>
      </c>
      <c r="AE23" s="7">
        <f t="shared" si="10"/>
        <v>0</v>
      </c>
      <c r="AF23" s="7">
        <f t="shared" si="10"/>
        <v>0.10435668182090296</v>
      </c>
      <c r="AG23" s="7">
        <f t="shared" si="10"/>
        <v>0</v>
      </c>
      <c r="AH23" s="7">
        <f t="shared" si="10"/>
        <v>0</v>
      </c>
      <c r="AI23" s="7">
        <f t="shared" si="10"/>
        <v>0</v>
      </c>
      <c r="AJ23" s="7">
        <f t="shared" si="10"/>
        <v>1.0791993436341218E-2</v>
      </c>
      <c r="AK23" s="7">
        <f t="shared" si="10"/>
        <v>0</v>
      </c>
      <c r="AL23" s="7">
        <f t="shared" si="10"/>
        <v>0</v>
      </c>
      <c r="AM23" s="7">
        <f t="shared" si="10"/>
        <v>0</v>
      </c>
      <c r="AN23" s="7">
        <f t="shared" si="10"/>
        <v>0</v>
      </c>
      <c r="AO23" s="7">
        <f t="shared" si="10"/>
        <v>0</v>
      </c>
    </row>
    <row r="24" spans="1:41" x14ac:dyDescent="0.2">
      <c r="A24" s="25" t="s">
        <v>80</v>
      </c>
      <c r="B24" s="26">
        <v>7389590</v>
      </c>
      <c r="C24" s="26">
        <v>95963</v>
      </c>
      <c r="D24" s="26">
        <v>0</v>
      </c>
      <c r="E24" s="26">
        <v>504851</v>
      </c>
      <c r="F24" s="26">
        <v>4575396</v>
      </c>
      <c r="L24" s="23" t="s">
        <v>96</v>
      </c>
      <c r="M24" s="7">
        <f t="shared" si="8"/>
        <v>0.13902455227129565</v>
      </c>
      <c r="N24" s="7">
        <f t="shared" si="8"/>
        <v>2.3599224152155841E-3</v>
      </c>
      <c r="O24" s="7">
        <f t="shared" si="8"/>
        <v>7.1375467907049336E-2</v>
      </c>
      <c r="P24" s="7">
        <f t="shared" si="8"/>
        <v>0.24141796959435119</v>
      </c>
      <c r="Q24" s="7">
        <f t="shared" si="8"/>
        <v>0.11628222913776512</v>
      </c>
      <c r="R24" s="7">
        <f t="shared" ref="R24:AO24" si="11">+R16/R$12</f>
        <v>0</v>
      </c>
      <c r="S24" s="7">
        <f t="shared" si="11"/>
        <v>8.1045346028893829E-6</v>
      </c>
      <c r="T24" s="7">
        <f t="shared" si="11"/>
        <v>0</v>
      </c>
      <c r="U24" s="7">
        <f t="shared" si="11"/>
        <v>6.8319216627715479E-2</v>
      </c>
      <c r="V24" s="7">
        <f t="shared" si="11"/>
        <v>7.5097747446294036E-2</v>
      </c>
      <c r="W24" s="7">
        <f t="shared" si="11"/>
        <v>0.1006046796950311</v>
      </c>
      <c r="X24" s="7">
        <f t="shared" si="11"/>
        <v>0</v>
      </c>
      <c r="Y24" s="7">
        <f t="shared" si="11"/>
        <v>0</v>
      </c>
      <c r="Z24" s="7">
        <f t="shared" si="11"/>
        <v>1.4680084263683674E-5</v>
      </c>
      <c r="AA24" s="7">
        <f t="shared" si="11"/>
        <v>0.18103406219204013</v>
      </c>
      <c r="AB24" s="7">
        <f t="shared" si="11"/>
        <v>3.4206696756699378E-2</v>
      </c>
      <c r="AC24" s="7">
        <f t="shared" si="11"/>
        <v>0</v>
      </c>
      <c r="AD24" s="7">
        <f t="shared" si="11"/>
        <v>0.11559471365638767</v>
      </c>
      <c r="AE24" s="7">
        <f t="shared" si="11"/>
        <v>0.18639121519077842</v>
      </c>
      <c r="AF24" s="7">
        <f t="shared" si="11"/>
        <v>1.398822120541751E-2</v>
      </c>
      <c r="AG24" s="7">
        <f t="shared" si="11"/>
        <v>5.8035950335757584E-2</v>
      </c>
      <c r="AH24" s="7">
        <f t="shared" si="11"/>
        <v>0</v>
      </c>
      <c r="AI24" s="7">
        <f t="shared" si="11"/>
        <v>6.2621771371642546E-3</v>
      </c>
      <c r="AJ24" s="7">
        <f t="shared" si="11"/>
        <v>0</v>
      </c>
      <c r="AK24" s="7">
        <f t="shared" si="11"/>
        <v>0.29632003795318262</v>
      </c>
      <c r="AL24" s="7">
        <f t="shared" si="11"/>
        <v>0.22339437472461637</v>
      </c>
      <c r="AM24" s="7">
        <f t="shared" si="11"/>
        <v>6.6652840416745962E-2</v>
      </c>
      <c r="AN24" s="7">
        <f t="shared" si="11"/>
        <v>0.45445378151260502</v>
      </c>
      <c r="AO24" s="7">
        <f t="shared" si="11"/>
        <v>0.26492609663944688</v>
      </c>
    </row>
    <row r="25" spans="1:41" x14ac:dyDescent="0.2">
      <c r="A25" s="25" t="s">
        <v>79</v>
      </c>
      <c r="B25" s="26">
        <v>12515928</v>
      </c>
      <c r="C25" s="26">
        <v>213214</v>
      </c>
      <c r="D25" s="26">
        <v>0</v>
      </c>
      <c r="E25" s="26">
        <v>939918</v>
      </c>
      <c r="F25" s="26">
        <v>7645844</v>
      </c>
    </row>
    <row r="26" spans="1:41" x14ac:dyDescent="0.2">
      <c r="A26" s="25" t="s">
        <v>78</v>
      </c>
      <c r="B26" s="26">
        <v>11411000</v>
      </c>
      <c r="C26" s="26">
        <v>34000</v>
      </c>
      <c r="D26" s="26">
        <v>0</v>
      </c>
      <c r="E26" s="26">
        <v>1148000</v>
      </c>
      <c r="F26" s="26">
        <v>7346000</v>
      </c>
    </row>
    <row r="27" spans="1:41" x14ac:dyDescent="0.2">
      <c r="A27" s="25" t="s">
        <v>77</v>
      </c>
      <c r="B27" s="26">
        <v>79528</v>
      </c>
      <c r="C27" s="26">
        <v>78</v>
      </c>
      <c r="D27" s="26">
        <v>0</v>
      </c>
      <c r="E27" s="26">
        <v>0</v>
      </c>
      <c r="F27" s="26">
        <v>39770</v>
      </c>
    </row>
    <row r="28" spans="1:41" x14ac:dyDescent="0.2">
      <c r="A28" s="25" t="s">
        <v>32</v>
      </c>
      <c r="B28" s="26">
        <v>213905</v>
      </c>
      <c r="C28" s="26">
        <v>4278</v>
      </c>
      <c r="D28" s="26">
        <v>3794</v>
      </c>
      <c r="E28" s="26">
        <v>0</v>
      </c>
      <c r="F28" s="26">
        <v>104643</v>
      </c>
    </row>
    <row r="29" spans="1:41" x14ac:dyDescent="0.2">
      <c r="A29" s="25" t="s">
        <v>76</v>
      </c>
      <c r="B29" s="26">
        <v>272478</v>
      </c>
      <c r="C29" s="26">
        <v>1433</v>
      </c>
      <c r="D29" s="26">
        <v>0</v>
      </c>
      <c r="E29" s="26">
        <v>4</v>
      </c>
      <c r="F29" s="26">
        <v>164616</v>
      </c>
    </row>
    <row r="30" spans="1:41" x14ac:dyDescent="0.2">
      <c r="A30" s="25" t="s">
        <v>75</v>
      </c>
      <c r="B30" s="26">
        <v>102489</v>
      </c>
      <c r="C30" s="26">
        <v>6352</v>
      </c>
      <c r="D30" s="26">
        <v>0</v>
      </c>
      <c r="E30" s="26">
        <v>18554</v>
      </c>
      <c r="F30" s="26">
        <v>67598</v>
      </c>
    </row>
    <row r="31" spans="1:41" x14ac:dyDescent="0.2">
      <c r="A31" s="25" t="s">
        <v>74</v>
      </c>
      <c r="B31" s="26">
        <v>744211</v>
      </c>
      <c r="C31" s="26">
        <v>6238</v>
      </c>
      <c r="D31" s="26">
        <v>0</v>
      </c>
      <c r="E31" s="26">
        <v>25457</v>
      </c>
      <c r="F31" s="26">
        <v>384959</v>
      </c>
    </row>
    <row r="32" spans="1:41" x14ac:dyDescent="0.2">
      <c r="A32" s="25" t="s">
        <v>34</v>
      </c>
      <c r="B32" s="26">
        <v>45747</v>
      </c>
      <c r="C32" s="26">
        <v>0</v>
      </c>
      <c r="D32" s="26">
        <v>320</v>
      </c>
      <c r="E32" s="26">
        <v>0</v>
      </c>
      <c r="F32" s="26">
        <v>13034</v>
      </c>
    </row>
    <row r="33" spans="1:6" x14ac:dyDescent="0.2">
      <c r="A33" s="25" t="s">
        <v>73</v>
      </c>
      <c r="B33" s="26">
        <v>2724000</v>
      </c>
      <c r="C33" s="26">
        <v>308000</v>
      </c>
      <c r="D33" s="26">
        <v>0</v>
      </c>
      <c r="E33" s="26">
        <v>314880</v>
      </c>
      <c r="F33" s="26">
        <v>2014000</v>
      </c>
    </row>
    <row r="34" spans="1:6" x14ac:dyDescent="0.2">
      <c r="A34" s="25" t="s">
        <v>72</v>
      </c>
      <c r="B34" s="26">
        <v>1230852</v>
      </c>
      <c r="C34" s="26">
        <v>86197</v>
      </c>
      <c r="D34" s="26">
        <v>0</v>
      </c>
      <c r="E34" s="26">
        <v>229420</v>
      </c>
      <c r="F34" s="26">
        <v>819217</v>
      </c>
    </row>
    <row r="35" spans="1:6" x14ac:dyDescent="0.2">
      <c r="A35" s="25" t="s">
        <v>33</v>
      </c>
      <c r="B35" s="26">
        <v>4292969</v>
      </c>
      <c r="C35" s="26">
        <v>128079</v>
      </c>
      <c r="D35" s="26">
        <v>448000</v>
      </c>
      <c r="E35" s="26">
        <v>60051</v>
      </c>
      <c r="F35" s="26">
        <v>1668686</v>
      </c>
    </row>
    <row r="36" spans="1:6" x14ac:dyDescent="0.2">
      <c r="A36" s="25" t="s">
        <v>43</v>
      </c>
      <c r="B36" s="26">
        <v>1664296</v>
      </c>
      <c r="C36" s="26">
        <v>0</v>
      </c>
      <c r="D36" s="26">
        <v>0</v>
      </c>
      <c r="E36" s="26">
        <v>96589</v>
      </c>
      <c r="F36" s="26">
        <v>923991</v>
      </c>
    </row>
    <row r="37" spans="1:6" x14ac:dyDescent="0.2">
      <c r="A37" s="25" t="s">
        <v>36</v>
      </c>
      <c r="B37" s="26">
        <v>974940</v>
      </c>
      <c r="C37" s="26">
        <v>48251</v>
      </c>
      <c r="D37" s="26">
        <v>0</v>
      </c>
      <c r="E37" s="26">
        <v>0</v>
      </c>
      <c r="F37" s="26">
        <v>422776</v>
      </c>
    </row>
    <row r="38" spans="1:6" x14ac:dyDescent="0.2">
      <c r="A38" s="25" t="s">
        <v>71</v>
      </c>
      <c r="B38" s="26">
        <v>203763</v>
      </c>
      <c r="C38" s="26">
        <v>8530</v>
      </c>
      <c r="D38" s="26">
        <v>0</v>
      </c>
      <c r="E38" s="26">
        <v>1276</v>
      </c>
      <c r="F38" s="26">
        <v>124204</v>
      </c>
    </row>
    <row r="39" spans="1:6" x14ac:dyDescent="0.2">
      <c r="A39" s="25" t="s">
        <v>70</v>
      </c>
      <c r="B39" s="26">
        <v>436342</v>
      </c>
      <c r="C39" s="26">
        <v>2852</v>
      </c>
      <c r="D39" s="26">
        <v>4709</v>
      </c>
      <c r="E39" s="27" t="s">
        <v>41</v>
      </c>
      <c r="F39" s="26">
        <v>199568</v>
      </c>
    </row>
    <row r="40" spans="1:6" x14ac:dyDescent="0.2">
      <c r="A40" s="25" t="s">
        <v>69</v>
      </c>
      <c r="B40" s="26">
        <v>708241</v>
      </c>
      <c r="C40" s="27" t="s">
        <v>41</v>
      </c>
      <c r="D40" s="26">
        <v>0</v>
      </c>
      <c r="E40" s="26">
        <v>209866</v>
      </c>
      <c r="F40" s="26">
        <v>392421</v>
      </c>
    </row>
    <row r="41" spans="1:6" x14ac:dyDescent="0.2">
      <c r="A41" s="25" t="s">
        <v>68</v>
      </c>
      <c r="B41" s="26">
        <v>1261876</v>
      </c>
      <c r="C41" s="26">
        <v>0</v>
      </c>
      <c r="D41" s="26">
        <v>0</v>
      </c>
      <c r="E41" s="26">
        <v>281896</v>
      </c>
      <c r="F41" s="26">
        <v>685585</v>
      </c>
    </row>
    <row r="42" spans="1:6" x14ac:dyDescent="0.2">
      <c r="A42" s="25" t="s">
        <v>67</v>
      </c>
      <c r="B42" s="26">
        <v>10824820</v>
      </c>
      <c r="C42" s="26">
        <v>0</v>
      </c>
      <c r="D42" s="26">
        <v>0</v>
      </c>
      <c r="E42" s="26">
        <v>721505</v>
      </c>
      <c r="F42" s="26">
        <v>6568370</v>
      </c>
    </row>
    <row r="43" spans="1:6" x14ac:dyDescent="0.2">
      <c r="A43" s="25" t="s">
        <v>42</v>
      </c>
      <c r="B43" s="26">
        <v>5950</v>
      </c>
      <c r="C43" s="26">
        <v>0</v>
      </c>
      <c r="D43" s="26">
        <v>0</v>
      </c>
      <c r="E43" s="26">
        <v>2704</v>
      </c>
      <c r="F43" s="26">
        <v>2734</v>
      </c>
    </row>
    <row r="44" spans="1:6" x14ac:dyDescent="0.2">
      <c r="A44" s="25" t="s">
        <v>66</v>
      </c>
      <c r="B44" s="26">
        <v>722024</v>
      </c>
      <c r="C44" s="26">
        <v>28790</v>
      </c>
      <c r="D44" s="26">
        <v>0</v>
      </c>
      <c r="E44" s="26">
        <v>191283</v>
      </c>
      <c r="F44" s="26">
        <v>409346</v>
      </c>
    </row>
    <row r="46" spans="1:6" x14ac:dyDescent="0.2">
      <c r="A46" s="22" t="s">
        <v>88</v>
      </c>
    </row>
    <row r="47" spans="1:6" x14ac:dyDescent="0.2">
      <c r="A47" s="22" t="s">
        <v>41</v>
      </c>
      <c r="B47" s="22" t="s">
        <v>51</v>
      </c>
    </row>
  </sheetData>
  <pageMargins left="0.78740157499999996" right="0.78740157499999996" top="0.984251969" bottom="0.984251969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Figure 1</vt:lpstr>
      <vt:lpstr>Figure 2</vt:lpstr>
      <vt:lpstr>Figure 3</vt:lpstr>
      <vt:lpstr>Figure 4</vt:lpstr>
      <vt:lpstr>Figure 5</vt:lpstr>
      <vt:lpstr>Figure 6</vt:lpstr>
      <vt:lpstr>Table 1</vt:lpstr>
      <vt:lpstr>Figure 7</vt:lpstr>
      <vt:lpstr>Figure 8</vt:lpstr>
      <vt:lpstr>Figure 9</vt:lpstr>
      <vt:lpstr>Figure 10</vt:lpstr>
      <vt:lpstr>Figure 8 (deleted from SE)</vt:lpstr>
      <vt:lpstr>Figure 9 (deleted from SE)</vt:lpstr>
      <vt:lpstr>Table 2</vt:lpstr>
      <vt:lpstr>data recycling rates</vt:lpstr>
      <vt:lpstr>Datax</vt:lpstr>
      <vt:lpstr>'Figure 10'!_ftn1</vt:lpstr>
      <vt:lpstr>'Figure 8'!_ftnref1</vt:lpstr>
      <vt:lpstr>'Figure 9'!_ftnref1</vt:lpstr>
    </vt:vector>
  </TitlesOfParts>
  <Manager>Christian Heidorn</Manager>
  <Company>Eurostat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Packaging Waste Statistics</dc:title>
  <dc:creator>Wolfgang Jenseit and Stefanie Dittrich, Oeko Institut</dc:creator>
  <cp:lastModifiedBy>Manuel Da Silva</cp:lastModifiedBy>
  <cp:lastPrinted>2018-03-13T15:10:09Z</cp:lastPrinted>
  <dcterms:created xsi:type="dcterms:W3CDTF">2010-09-04T16:16:10Z</dcterms:created>
  <dcterms:modified xsi:type="dcterms:W3CDTF">2020-12-18T07:47:41Z</dcterms:modified>
</cp:coreProperties>
</file>