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0"/>
  </bookViews>
  <sheets>
    <sheet name="Fig1" sheetId="10" r:id="rId1"/>
    <sheet name="Tab1" sheetId="18" r:id="rId2"/>
    <sheet name="Fig2 " sheetId="30" r:id="rId3"/>
    <sheet name="Fig3" sheetId="31" r:id="rId4"/>
    <sheet name="Fig4" sheetId="22" r:id="rId5"/>
    <sheet name="Fig5" sheetId="25" r:id="rId6"/>
    <sheet name="Fig6" sheetId="29" r:id="rId7"/>
  </sheets>
  <definedNames/>
  <calcPr calcId="191029"/>
  <extLst/>
</workbook>
</file>

<file path=xl/sharedStrings.xml><?xml version="1.0" encoding="utf-8"?>
<sst xmlns="http://schemas.openxmlformats.org/spreadsheetml/2006/main" count="3037" uniqueCount="204">
  <si>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</si>
  <si>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</si>
  <si>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</si>
  <si>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</si>
  <si>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</si>
  <si>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</si>
  <si>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</si>
  <si>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</si>
  <si>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</si>
  <si>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</si>
  <si>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</si>
  <si>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</si>
  <si>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</si>
  <si>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</si>
  <si>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</si>
  <si>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</si>
  <si>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</si>
  <si>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</si>
  <si>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</si>
  <si>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</si>
  <si>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</si>
  <si>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</si>
  <si>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</si>
  <si>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</si>
  <si>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</si>
  <si>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</si>
  <si>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</si>
  <si>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</si>
  <si>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</si>
  <si>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: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</si>
  <si>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</si>
  <si>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</si>
  <si>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</si>
  <si>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</si>
  <si>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</si>
  <si>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</si>
  <si>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</si>
  <si>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</si>
  <si>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</si>
  <si>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</si>
  <si>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</si>
  <si>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</si>
  <si>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</si>
  <si>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</si>
  <si>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</si>
  <si>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</si>
  <si>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Herbicides, haulm destructors and moss killers</t>
  </si>
  <si>
    <t>TIME</t>
  </si>
  <si>
    <t>2017</t>
  </si>
  <si>
    <t>Kilogram</t>
  </si>
  <si>
    <t/>
  </si>
  <si>
    <t>c</t>
  </si>
  <si>
    <t>Czechia</t>
  </si>
  <si>
    <t>% change</t>
  </si>
  <si>
    <t>Countries</t>
  </si>
  <si>
    <t>PESTICID</t>
  </si>
  <si>
    <t>GEO/TIME</t>
  </si>
  <si>
    <t>Iceland</t>
  </si>
  <si>
    <t>not available</t>
  </si>
  <si>
    <t>Special value:</t>
  </si>
  <si>
    <t>2016</t>
  </si>
  <si>
    <t>2014</t>
  </si>
  <si>
    <t>2013</t>
  </si>
  <si>
    <t>2012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</si>
  <si>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</si>
  <si>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</si>
  <si>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</si>
  <si>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</si>
  <si>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</si>
  <si>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</si>
  <si>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</si>
  <si>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</si>
  <si>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</si>
  <si>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</si>
  <si>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</si>
  <si>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</si>
  <si>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</si>
  <si>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</si>
  <si>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</si>
  <si>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>Number of EU MS</t>
  </si>
  <si>
    <t>2020</t>
  </si>
  <si>
    <t>(:) not available</t>
  </si>
  <si>
    <t>(c) confidential</t>
  </si>
  <si>
    <t>Aryloxyphenoxy- propionic herbicides</t>
  </si>
  <si>
    <t>Benzofurane herbicides</t>
  </si>
  <si>
    <t>Benzoic-acid herbicides</t>
  </si>
  <si>
    <t>Bipyridylium herbicides</t>
  </si>
  <si>
    <t>Cyclohexanedione herbicides</t>
  </si>
  <si>
    <t>Diazine herbicides</t>
  </si>
  <si>
    <t>Dicarboximide herbicides</t>
  </si>
  <si>
    <t>Diphenyl ether herbicides</t>
  </si>
  <si>
    <t>Imidazolinone herbicides</t>
  </si>
  <si>
    <t>Inorganic herbicides</t>
  </si>
  <si>
    <t>Isoxazole herbicides</t>
  </si>
  <si>
    <t>Nitrile herbicides</t>
  </si>
  <si>
    <t>Organophosphorus herbicides</t>
  </si>
  <si>
    <t>Phenylpyrazole herbicides</t>
  </si>
  <si>
    <t>Pyridazinone herbicides</t>
  </si>
  <si>
    <t>Pyridinecarboxamide herbicides</t>
  </si>
  <si>
    <t>Pyridinecarboxylic-acid herbicides</t>
  </si>
  <si>
    <t>Pyridyloxyacetic-acid herbicides</t>
  </si>
  <si>
    <t>Quinoline herbicides</t>
  </si>
  <si>
    <t>Thiadiazine herbicides</t>
  </si>
  <si>
    <t>Thiocarbamate herbicides</t>
  </si>
  <si>
    <t>Triazole herbicides</t>
  </si>
  <si>
    <t>Triazolinone herbicides</t>
  </si>
  <si>
    <t>Triazolone herbicides</t>
  </si>
  <si>
    <t>Triketone herbicides</t>
  </si>
  <si>
    <t>Unclassified herbicides</t>
  </si>
  <si>
    <t>2018</t>
  </si>
  <si>
    <t>2019</t>
  </si>
  <si>
    <t>Time frequency</t>
  </si>
  <si>
    <t>Annual</t>
  </si>
  <si>
    <t>Unit of measure</t>
  </si>
  <si>
    <t>Time</t>
  </si>
  <si>
    <t xml:space="preserve">Dataset: </t>
  </si>
  <si>
    <t xml:space="preserve">Last updated: </t>
  </si>
  <si>
    <t>PESTICID (Labels)</t>
  </si>
  <si>
    <t>Montenegro</t>
  </si>
  <si>
    <t>Türkiye</t>
  </si>
  <si>
    <t>Insecticides produced by fermentation</t>
  </si>
  <si>
    <t>Benzoylurea insecticides</t>
  </si>
  <si>
    <t>Carbazate insecticides</t>
  </si>
  <si>
    <t>Diazylhydrazine insecticides</t>
  </si>
  <si>
    <t>Insect growth regulators</t>
  </si>
  <si>
    <t>Nitroguanidine insecticides</t>
  </si>
  <si>
    <t>Organotin insecticides</t>
  </si>
  <si>
    <t>Oxadiazine insecticides</t>
  </si>
  <si>
    <t>Phenyl-ether insecticides</t>
  </si>
  <si>
    <t>Pyrazole (phenyl-) insecticides</t>
  </si>
  <si>
    <t>Pyridine insecticides</t>
  </si>
  <si>
    <t>Pyridylmethylamine insecticides</t>
  </si>
  <si>
    <t>Sulfite ester insecticides</t>
  </si>
  <si>
    <t>Tetronic acid insecticides</t>
  </si>
  <si>
    <t>Insect attractants straight chain lepidopteran pheromones (sclps)</t>
  </si>
  <si>
    <t>Other insect attractants</t>
  </si>
  <si>
    <t>Unclassified insecticides-acaricides</t>
  </si>
  <si>
    <t>Aliphatic nitrogen fungicides</t>
  </si>
  <si>
    <t>Amide fungicides</t>
  </si>
  <si>
    <t>Anilide fungicides</t>
  </si>
  <si>
    <t>Aromatic fungicides</t>
  </si>
  <si>
    <t>Dicarboximide fungicides</t>
  </si>
  <si>
    <t>Dinitroaniline fungicides</t>
  </si>
  <si>
    <t>Dinitrophenol fungicides</t>
  </si>
  <si>
    <t>Organophosphorus fungicides</t>
  </si>
  <si>
    <t>Oxazole fungicides</t>
  </si>
  <si>
    <t>Phenylpyrrole fungicides</t>
  </si>
  <si>
    <t>Phthalimide fungicides</t>
  </si>
  <si>
    <t>Pyrimidine fungicides</t>
  </si>
  <si>
    <t>Quinoline fungicides</t>
  </si>
  <si>
    <t>Quinone fungicides</t>
  </si>
  <si>
    <t>Strobilurine fungicides</t>
  </si>
  <si>
    <t>Urea fungicides</t>
  </si>
  <si>
    <t>Unclassified fungicides</t>
  </si>
  <si>
    <t>Sales of pesticides</t>
  </si>
  <si>
    <t>Developments in the sales of pesticides</t>
  </si>
  <si>
    <t>Sales of categories of ‘insecticides and acaricides’</t>
  </si>
  <si>
    <t>Sales of categories of ‘herbicides, haulm destructors and moss killers’</t>
  </si>
  <si>
    <t>Sales of categories of ‘fungicides and bactericides’</t>
  </si>
  <si>
    <t>Table 1: Sales of pesticides</t>
  </si>
  <si>
    <t>Pesticide sales [aei_fm_salpest09__custom_11191506]</t>
  </si>
  <si>
    <t>p</t>
  </si>
  <si>
    <t>Data extracted on 03/05/2024 11:38:18 from [ESTAT]]</t>
  </si>
  <si>
    <t>Data extracted on 03/05/2024 16:20:10 from [ESTAT]</t>
  </si>
  <si>
    <t>Pesticide sales [aei_fm_salpest09__custom_11197328]</t>
  </si>
  <si>
    <t>(tonnes, 2011 and 2022)</t>
  </si>
  <si>
    <t>(%, selected EU countries, 2011-2022)</t>
  </si>
  <si>
    <t>% of the total EU of pesticides in 2022</t>
  </si>
  <si>
    <t>Data extracted on 05/05/2024 22:52:24 from [ESTAT]</t>
  </si>
  <si>
    <t>Pesticide sales [aei_fm_salpest09__custom_11217328]</t>
  </si>
  <si>
    <t>https://ec.europa.eu/eurostat/databrowser/bookmark/0859f722-e27a-441b-a4c7-04523c0d74e5?lang=en</t>
  </si>
  <si>
    <t>https://ec.europa.eu/eurostat/databrowser/bookmark/90cdec98-61c8-4281-b5ca-30e672bc5e61?lang=en</t>
  </si>
  <si>
    <t>Data extracted on 06/05/2024 06:37:45 from [ESTAT]</t>
  </si>
  <si>
    <t>Pesticide sales [aei_fm_salpest09__custom_11218557]</t>
  </si>
  <si>
    <t>Data extracted on 06/05/2024 08:15:19 from [ESTAT]</t>
  </si>
  <si>
    <t>Pesticide sales [aei_fm_salpest09__custom_11218817]</t>
  </si>
  <si>
    <t>https://ec.europa.eu/eurostat/databrowser/bookmark/e39d1a90-ff5b-4518-a5e7-e493803f2415?lang=en</t>
  </si>
  <si>
    <t>(% share of total ‘insecticides and acaricides’, EU, 2022)</t>
  </si>
  <si>
    <t>(tonnes, EU, 2011-2022)</t>
  </si>
  <si>
    <t>2011-2022</t>
  </si>
  <si>
    <t>CAGR</t>
  </si>
  <si>
    <t>2011-2021</t>
  </si>
  <si>
    <t>(¹) Provisional for 'herbicides, haulm destructors and moss killers' in 2022.</t>
  </si>
  <si>
    <t>Growth rate (%)</t>
  </si>
  <si>
    <t>Note: This figure does not take into account confidential values, which represent &lt; 1 % of the total sales over the time series.</t>
  </si>
  <si>
    <t>Source: Eurostat (online data code: aei_fm_salpest09)</t>
  </si>
  <si>
    <t>(% share of total ‘fungicides and bactericides’, EU, 2022)</t>
  </si>
  <si>
    <t>(% share of total ‘herbicides, haulm destructors and moss killers’, EU, 2022)</t>
  </si>
  <si>
    <r>
      <t>Switzerland</t>
    </r>
    <r>
      <rPr>
        <b/>
        <strike/>
        <sz val="9"/>
        <color rgb="FFFF0000"/>
        <rFont val="Arial"/>
        <family val="2"/>
      </rPr>
      <t xml:space="preserve"> </t>
    </r>
  </si>
  <si>
    <r>
      <t>Belgium</t>
    </r>
    <r>
      <rPr>
        <b/>
        <strike/>
        <sz val="9"/>
        <color rgb="FFFF0000"/>
        <rFont val="Arial"/>
        <family val="2"/>
      </rPr>
      <t xml:space="preserve"> </t>
    </r>
  </si>
  <si>
    <t>Note: definition of 2011 values differs for Luxembourg. See main article for more information.</t>
  </si>
  <si>
    <r>
      <t xml:space="preserve">Finland </t>
    </r>
    <r>
      <rPr>
        <sz val="9"/>
        <rFont val="Arial"/>
        <family val="2"/>
      </rPr>
      <t>(¹)</t>
    </r>
  </si>
  <si>
    <t>Note: EU data do not take into account confidential values, which represent &lt; 1 % of the total sales over the entire time series. EU data for herbicides, haulm destructors and moss killers, provisional.</t>
  </si>
  <si>
    <r>
      <t>Türkiye</t>
    </r>
    <r>
      <rPr>
        <sz val="9"/>
        <rFont val="Arial"/>
        <family val="2"/>
      </rPr>
      <t xml:space="preserve"> (²)</t>
    </r>
  </si>
  <si>
    <t>(²) TR, 2021 instead of 2022.</t>
  </si>
  <si>
    <t>Note: Finland: herbicides, haulm destructors and moss killers, provisional. Bulgaria, Estonia, Croatia, Luxembourg, Malta and Poland: 2011 data not available.</t>
  </si>
  <si>
    <t>Note: This figure does not take into account confidential values, which represent &lt; 1 % of the total sales over the time series. EU data for herbicides, haulm destructors and moss killers, provisional.</t>
  </si>
  <si>
    <t>https://ec.europa.eu/eurostat/databrowser/bookmark/dc62940a-231c-4ae2-9c67-2964a5aedb89?lang=en</t>
  </si>
  <si>
    <t>https://ec.europa.eu/eurostat/databrowser/bookmark/81852b81-6079-49a2-9cd1-334bc1101841?lang=en</t>
  </si>
  <si>
    <t>(%, selected EU countries, 2018-2022)</t>
  </si>
  <si>
    <t>Note: Finland: herbicides, haulm destructors and moss killers, provisional. Bulgaria, Estonia, Malta, Poland and Sweden: 2018 data not available.</t>
  </si>
  <si>
    <t>Note: This figure does not take into account confidential values, which represent &lt; 1 % of the total sales over the time series. Due to rounding, the shares do not sum to 100.0%.</t>
  </si>
  <si>
    <t>https://ec.europa.eu/eurostat/databrowser/bookmark/c5e91573-1487-4bc6-89b1-a41903ef1422?lang=en</t>
  </si>
  <si>
    <t>https://ec.europa.eu/eurostat/databrowser/bookmark/df269b90-c5eb-4610-9533-ebf6eba28120?lang=en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</si>
</sst>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_i"/>
    <numFmt numFmtId="166" formatCode="0.0%"/>
    <numFmt numFmtId="167" formatCode="0.0"/>
  </numFmts>
  <fonts count="22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b/>
      <strike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99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0" fontId="5" fillId="0" borderId="0" xfId="0" applyFont="1" applyFill="1"/>
    <xf numFmtId="1" fontId="2" fillId="2" borderId="5" xfId="2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11" xfId="20" applyFont="1" applyFill="1" applyBorder="1" applyAlignment="1">
      <alignment horizontal="left"/>
    </xf>
    <xf numFmtId="3" fontId="3" fillId="0" borderId="12" xfId="2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3" fillId="0" borderId="13" xfId="0" applyNumberFormat="1" applyFont="1" applyBorder="1"/>
    <xf numFmtId="1" fontId="2" fillId="0" borderId="0" xfId="0" applyNumberFormat="1" applyFont="1"/>
    <xf numFmtId="0" fontId="2" fillId="0" borderId="13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1" fontId="3" fillId="0" borderId="0" xfId="0" applyNumberFormat="1" applyFont="1" applyFill="1"/>
    <xf numFmtId="3" fontId="3" fillId="0" borderId="0" xfId="20" applyNumberFormat="1" applyFont="1" applyFill="1" applyBorder="1" applyAlignment="1">
      <alignment horizontal="right"/>
    </xf>
    <xf numFmtId="3" fontId="3" fillId="0" borderId="0" xfId="0" applyNumberFormat="1" applyFont="1" applyFill="1"/>
    <xf numFmtId="167" fontId="3" fillId="0" borderId="0" xfId="0" applyNumberFormat="1" applyFont="1"/>
    <xf numFmtId="166" fontId="3" fillId="0" borderId="0" xfId="15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14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left" vertical="center"/>
    </xf>
    <xf numFmtId="3" fontId="3" fillId="5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7" fillId="3" borderId="15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left"/>
    </xf>
    <xf numFmtId="166" fontId="3" fillId="6" borderId="0" xfId="15" applyNumberFormat="1" applyFont="1" applyFill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22" fontId="3" fillId="0" borderId="0" xfId="0" applyNumberFormat="1" applyFont="1" applyAlignment="1">
      <alignment horizontal="left" vertical="center"/>
    </xf>
    <xf numFmtId="0" fontId="9" fillId="0" borderId="0" xfId="21"/>
    <xf numFmtId="3" fontId="3" fillId="0" borderId="0" xfId="22" applyNumberFormat="1" applyFont="1" applyAlignment="1">
      <alignment horizontal="right" vertical="center" shrinkToFit="1"/>
      <protection/>
    </xf>
    <xf numFmtId="3" fontId="3" fillId="5" borderId="0" xfId="22" applyNumberFormat="1" applyFont="1" applyFill="1" applyAlignment="1">
      <alignment horizontal="right" vertical="center" shrinkToFit="1"/>
      <protection/>
    </xf>
    <xf numFmtId="166" fontId="3" fillId="0" borderId="0" xfId="0" applyNumberFormat="1" applyFont="1"/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shrinkToFit="1"/>
    </xf>
    <xf numFmtId="3" fontId="3" fillId="0" borderId="0" xfId="22" applyNumberFormat="1" applyFont="1" applyFill="1" applyAlignment="1">
      <alignment horizontal="right" vertical="center" shrinkToFit="1"/>
      <protection/>
    </xf>
    <xf numFmtId="0" fontId="12" fillId="0" borderId="0" xfId="21" applyFont="1" applyFill="1"/>
    <xf numFmtId="0" fontId="2" fillId="4" borderId="14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5" borderId="0" xfId="0" applyNumberFormat="1" applyFont="1" applyFill="1" applyAlignment="1">
      <alignment horizontal="right" vertical="center" shrinkToFit="1"/>
    </xf>
    <xf numFmtId="0" fontId="12" fillId="0" borderId="0" xfId="21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/>
    <xf numFmtId="9" fontId="3" fillId="0" borderId="0" xfId="15" applyFont="1" applyAlignment="1">
      <alignment horizontal="right" vertical="center" shrinkToFit="1"/>
    </xf>
    <xf numFmtId="3" fontId="3" fillId="5" borderId="0" xfId="0" applyNumberFormat="1" applyFont="1" applyFill="1" applyAlignment="1">
      <alignment horizontal="right" vertical="center" shrinkToFit="1"/>
    </xf>
    <xf numFmtId="9" fontId="3" fillId="5" borderId="0" xfId="15" applyFont="1" applyFill="1" applyAlignment="1">
      <alignment horizontal="right" vertical="center" shrinkToFit="1"/>
    </xf>
    <xf numFmtId="0" fontId="13" fillId="0" borderId="0" xfId="0" applyFont="1"/>
    <xf numFmtId="0" fontId="7" fillId="3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/>
    <xf numFmtId="0" fontId="16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" fillId="0" borderId="0" xfId="0" applyFont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/>
    </xf>
    <xf numFmtId="3" fontId="3" fillId="7" borderId="0" xfId="0" applyNumberFormat="1" applyFont="1" applyFill="1" applyAlignment="1">
      <alignment horizontal="right" vertical="center" shrinkToFit="1"/>
    </xf>
    <xf numFmtId="166" fontId="3" fillId="0" borderId="13" xfId="15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65" fontId="2" fillId="2" borderId="12" xfId="20" applyFont="1" applyFill="1" applyBorder="1" applyAlignment="1">
      <alignment horizontal="center" vertical="center" wrapText="1"/>
    </xf>
    <xf numFmtId="165" fontId="2" fillId="2" borderId="11" xfId="20" applyFont="1" applyFill="1" applyBorder="1" applyAlignment="1">
      <alignment horizontal="center" vertical="center" wrapText="1"/>
    </xf>
    <xf numFmtId="165" fontId="2" fillId="2" borderId="11" xfId="20" applyFont="1" applyFill="1" applyBorder="1" applyAlignment="1">
      <alignment horizontal="left"/>
    </xf>
    <xf numFmtId="165" fontId="2" fillId="2" borderId="0" xfId="20" applyFont="1" applyFill="1" applyBorder="1" applyAlignment="1">
      <alignment horizontal="left"/>
    </xf>
    <xf numFmtId="165" fontId="2" fillId="2" borderId="2" xfId="20" applyFont="1" applyFill="1" applyBorder="1" applyAlignment="1">
      <alignment horizontal="center" vertical="center"/>
    </xf>
    <xf numFmtId="165" fontId="2" fillId="2" borderId="11" xfId="20" applyFont="1" applyFill="1" applyBorder="1" applyAlignment="1">
      <alignment horizontal="center" vertical="center"/>
    </xf>
    <xf numFmtId="165" fontId="2" fillId="2" borderId="12" xfId="20" applyFont="1" applyFill="1" applyBorder="1" applyAlignment="1">
      <alignment horizontal="center" vertical="center"/>
    </xf>
    <xf numFmtId="166" fontId="2" fillId="0" borderId="16" xfId="15" applyNumberFormat="1" applyFont="1" applyBorder="1" applyAlignment="1">
      <alignment horizontal="center" vertical="center"/>
    </xf>
    <xf numFmtId="166" fontId="2" fillId="0" borderId="17" xfId="15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(tonnes, EU, 2011-2022)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Fig1!$I$88:$T$88</c:f>
              <c:numCache/>
            </c:numRef>
          </c:cat>
          <c:val>
            <c:numRef>
              <c:f>Fig1!$I$89:$T$89</c:f>
              <c:numCache/>
            </c:numRef>
          </c:val>
          <c:smooth val="0"/>
        </c:ser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4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9116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the 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selected EU countries, 2011-2022)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'!$J$85:$J$105</c:f>
              <c:strCache/>
            </c:strRef>
          </c:cat>
          <c:val>
            <c:numRef>
              <c:f>'Fig2 '!$K$85:$K$105</c:f>
              <c:numCache/>
            </c:numRef>
          </c:val>
        </c:ser>
        <c:overlap val="-27"/>
        <c:gapWidth val="75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2475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the 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selected EU countries, 2018-2022)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Fig3!$J$85:$J$106</c:f>
              <c:strCache/>
            </c:strRef>
          </c:cat>
          <c:val>
            <c:numRef>
              <c:f>Fig3!$K$85:$K$106</c:f>
              <c:numCache/>
            </c:numRef>
          </c:val>
        </c:ser>
        <c:overlap val="-27"/>
        <c:gapWidth val="75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0602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‘fungicides and bactericides’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‘fungicides and bactericides’, EU, 2022)</a:t>
            </a:r>
          </a:p>
        </c:rich>
      </c:tx>
      <c:layout>
        <c:manualLayout>
          <c:xMode val="edge"/>
          <c:yMode val="edge"/>
          <c:x val="0.009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2875"/>
          <c:w val="0.493"/>
          <c:h val="0.4955"/>
        </c:manualLayout>
      </c:layout>
      <c:pieChart>
        <c:varyColors val="1"/>
        <c:ser>
          <c:idx val="0"/>
          <c:order val="0"/>
          <c:spPr>
            <a:ln w="19050">
              <a:noFill/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0070C0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4925"/>
                  <c:y val="0.04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2"/>
                  <c:y val="0.19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1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985"/>
                  <c:y val="-0.2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842259-cee6-45c1-8f38-9b1dcb38f96f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65"/>
                  <c:y val="-0.24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303acb-08e0-4f68-914d-7f01d6e238f1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286"/>
                  <c:y val="-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Fig4!$K$77:$Q$77</c:f>
              <c:strCache/>
            </c:strRef>
          </c:cat>
          <c:val>
            <c:numRef>
              <c:f>Fig4!$K$78:$Q$78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‘herbicides, haulm destructors and moss killers’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‘herbicides, haulm destructors and moss killers’, EU, 2022)</a:t>
            </a:r>
          </a:p>
        </c:rich>
      </c:tx>
      <c:layout>
        <c:manualLayout>
          <c:xMode val="edge"/>
          <c:yMode val="edge"/>
          <c:x val="0.009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"/>
          <c:y val="0.267"/>
          <c:w val="0.49225"/>
          <c:h val="0.45425"/>
        </c:manualLayout>
      </c:layout>
      <c:pieChart>
        <c:varyColors val="1"/>
        <c:ser>
          <c:idx val="0"/>
          <c:order val="0"/>
          <c:spPr>
            <a:ln w="19050">
              <a:noFill/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0070C0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725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4125"/>
                  <c:y val="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875"/>
                  <c:y val="0.04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9"/>
                  <c:y val="0.05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275"/>
                  <c:y val="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8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375"/>
                  <c:y val="-0.06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3"/>
                  <c:y val="-0.1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89"/>
                  <c:y val="-0.08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Fig5!$K$74:$S$74</c:f>
              <c:strCache/>
            </c:strRef>
          </c:cat>
          <c:val>
            <c:numRef>
              <c:f>Fig5!$K$75:$S$75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‘insecticides and acaricides’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‘insecticides and acaricides’, EU, 2022)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925"/>
          <c:y val="0.2135"/>
          <c:w val="0.492"/>
          <c:h val="0.482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368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175"/>
                  <c:y val="-0.02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2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985"/>
                  <c:y val="-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775"/>
                  <c:y val="0.17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575"/>
                  <c:y val="0.04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Fig6!$J$75:$O$75</c:f>
              <c:strCache/>
            </c:strRef>
          </c:cat>
          <c:val>
            <c:numRef>
              <c:f>Fig6!$J$76:$O$76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data do not take into account confidential values, which represent &lt; 1 % of the total sales over the entire time series. EU data for herbicides, haulm destructors and moss killers,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10</xdr:col>
      <xdr:colOff>266700</xdr:colOff>
      <xdr:row>39</xdr:row>
      <xdr:rowOff>57150</xdr:rowOff>
    </xdr:to>
    <xdr:graphicFrame macro="">
      <xdr:nvGraphicFramePr>
        <xdr:cNvPr id="3" name="Chart 2"/>
        <xdr:cNvGraphicFramePr/>
      </xdr:nvGraphicFramePr>
      <xdr:xfrm>
        <a:off x="676275" y="152400"/>
        <a:ext cx="6657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values, which represent &lt; 1 % of the total sales over the time series.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9</xdr:col>
      <xdr:colOff>247650</xdr:colOff>
      <xdr:row>37</xdr:row>
      <xdr:rowOff>114300</xdr:rowOff>
    </xdr:to>
    <xdr:graphicFrame macro="">
      <xdr:nvGraphicFramePr>
        <xdr:cNvPr id="4" name="Chart 3"/>
        <xdr:cNvGraphicFramePr/>
      </xdr:nvGraphicFramePr>
      <xdr:xfrm>
        <a:off x="266700" y="57150"/>
        <a:ext cx="64960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</xdr:rowOff>
    </xdr:from>
    <xdr:to>
      <xdr:col>14</xdr:col>
      <xdr:colOff>38100</xdr:colOff>
      <xdr:row>45</xdr:row>
      <xdr:rowOff>28575</xdr:rowOff>
    </xdr:to>
    <xdr:graphicFrame macro="">
      <xdr:nvGraphicFramePr>
        <xdr:cNvPr id="4" name="Chart 3"/>
        <xdr:cNvGraphicFramePr/>
      </xdr:nvGraphicFramePr>
      <xdr:xfrm>
        <a:off x="295275" y="9525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Finland: herbicides, haulm destructors and moss killers, provisional. Bulgaria, Estonia, Croatia, Luxembourg, Malta and Poland: 2011 data not available.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14</xdr:col>
      <xdr:colOff>304800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581025" y="95250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Finland: herbicides, haulm destructors and moss killers, provisional. Bulgaria, Estonia, Malta, Poland and Sweden: 2018 data not available.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14</xdr:col>
      <xdr:colOff>304800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581025" y="95250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values, which represent &lt; 1 % of the total sales over the time series. Due to rounding, the shares do not sum to 100.0%.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8</xdr:col>
      <xdr:colOff>152400</xdr:colOff>
      <xdr:row>35</xdr:row>
      <xdr:rowOff>104775</xdr:rowOff>
    </xdr:to>
    <xdr:graphicFrame macro="">
      <xdr:nvGraphicFramePr>
        <xdr:cNvPr id="4" name="Chart 3"/>
        <xdr:cNvGraphicFramePr/>
      </xdr:nvGraphicFramePr>
      <xdr:xfrm>
        <a:off x="161925" y="76200"/>
        <a:ext cx="5686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values, which represent &lt; 1 % of the total sales over the time series. EU data for herbicides, haulm destructors and moss killers, provisional.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5e91573-1487-4bc6-89b1-a41903ef1422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f269b90-c5eb-4610-9533-ebf6eba2812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c62940a-231c-4ae2-9c67-2964a5aedb89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1852b81-6079-49a2-9cd1-334bc110184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59f722-e27a-441b-a4c7-04523c0d74e5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0cdec98-61c8-4281-b5ca-30e672bc5e61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39d1a90-ff5b-4518-a5e7-e493803f2415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B537-CF8A-4A17-B004-D2163615FAC6}">
  <dimension ref="A2:T510"/>
  <sheetViews>
    <sheetView showGridLines="0" tabSelected="1" workbookViewId="0" topLeftCell="A1"/>
  </sheetViews>
  <sheetFormatPr defaultColWidth="9.00390625" defaultRowHeight="14.25"/>
  <cols>
    <col min="1" max="1" width="9.00390625" style="2" customWidth="1"/>
    <col min="2" max="2" width="11.375" style="2" bestFit="1" customWidth="1"/>
    <col min="3" max="19" width="9.00390625" style="2" customWidth="1"/>
    <col min="20" max="16384" width="9.00390625" style="2" customWidth="1"/>
  </cols>
  <sheetData>
    <row r="1" ht="12"/>
    <row r="2" spans="3:6" ht="12">
      <c r="C2" s="8"/>
      <c r="D2" s="8"/>
      <c r="E2" s="8"/>
      <c r="F2" s="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1" ht="1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ht="15" customHeight="1">
      <c r="B34" s="7"/>
    </row>
    <row r="35" ht="12"/>
    <row r="36" ht="12"/>
    <row r="37" ht="12"/>
    <row r="38" ht="12"/>
    <row r="39" ht="12"/>
    <row r="40" ht="12"/>
    <row r="41" ht="12"/>
    <row r="42" ht="12">
      <c r="P42" s="2" t="s">
        <v>154</v>
      </c>
    </row>
    <row r="43" ht="12">
      <c r="P43" s="2" t="s">
        <v>178</v>
      </c>
    </row>
    <row r="44" ht="12"/>
    <row r="45" ht="12">
      <c r="P45" s="2" t="s">
        <v>192</v>
      </c>
    </row>
    <row r="46" ht="12">
      <c r="P46" s="2" t="s">
        <v>185</v>
      </c>
    </row>
    <row r="65" ht="14.25">
      <c r="A65" s="55"/>
    </row>
    <row r="67" ht="14.25">
      <c r="A67" s="55"/>
    </row>
    <row r="73" ht="14.25">
      <c r="A73" s="1" t="s">
        <v>45</v>
      </c>
    </row>
    <row r="74" s="4" customFormat="1" ht="14.25">
      <c r="A74" s="67" t="s">
        <v>202</v>
      </c>
    </row>
    <row r="75" ht="14.25">
      <c r="A75" s="1"/>
    </row>
    <row r="76" ht="14.25">
      <c r="A76" s="38" t="s">
        <v>162</v>
      </c>
    </row>
    <row r="77" spans="1:2" ht="14.25">
      <c r="A77" s="38" t="s">
        <v>115</v>
      </c>
      <c r="B77" s="39" t="s">
        <v>160</v>
      </c>
    </row>
    <row r="78" spans="1:2" ht="14.25">
      <c r="A78" s="38" t="s">
        <v>116</v>
      </c>
      <c r="B78" s="54">
        <v>45411.958333333336</v>
      </c>
    </row>
    <row r="80" spans="1:3" ht="14.25">
      <c r="A80" s="39" t="s">
        <v>111</v>
      </c>
      <c r="C80" s="38" t="s">
        <v>112</v>
      </c>
    </row>
    <row r="81" spans="1:3" ht="14.25">
      <c r="A81" s="39" t="s">
        <v>113</v>
      </c>
      <c r="C81" s="38" t="s">
        <v>49</v>
      </c>
    </row>
    <row r="82" spans="1:3" ht="14.25">
      <c r="A82" s="39" t="s">
        <v>114</v>
      </c>
      <c r="C82" s="38" t="s">
        <v>1</v>
      </c>
    </row>
    <row r="84" spans="1:7" ht="14.25">
      <c r="A84" s="40" t="s">
        <v>117</v>
      </c>
      <c r="B84" s="53" t="s">
        <v>0</v>
      </c>
      <c r="C84" s="53" t="s">
        <v>46</v>
      </c>
      <c r="D84" s="53" t="s">
        <v>30</v>
      </c>
      <c r="E84" s="53" t="s">
        <v>31</v>
      </c>
      <c r="F84" s="53" t="s">
        <v>32</v>
      </c>
      <c r="G84" s="53" t="s">
        <v>33</v>
      </c>
    </row>
    <row r="85" spans="1:7" ht="14.25">
      <c r="A85" s="41" t="s">
        <v>2</v>
      </c>
      <c r="B85" s="43">
        <v>2407996</v>
      </c>
      <c r="C85" s="43">
        <v>2505110</v>
      </c>
      <c r="D85" s="43">
        <v>653663</v>
      </c>
      <c r="E85" s="43">
        <v>18176</v>
      </c>
      <c r="F85" s="43">
        <v>245225</v>
      </c>
      <c r="G85" s="43">
        <v>466669</v>
      </c>
    </row>
    <row r="86" spans="1:9" ht="15.75">
      <c r="A86" s="41" t="s">
        <v>3</v>
      </c>
      <c r="B86" s="42" t="s">
        <v>29</v>
      </c>
      <c r="C86" s="42" t="s">
        <v>29</v>
      </c>
      <c r="D86" s="42" t="s">
        <v>29</v>
      </c>
      <c r="E86" s="42" t="s">
        <v>29</v>
      </c>
      <c r="F86" s="42" t="s">
        <v>29</v>
      </c>
      <c r="G86" s="42" t="s">
        <v>29</v>
      </c>
      <c r="I86" s="48" t="s">
        <v>154</v>
      </c>
    </row>
    <row r="87" spans="1:9" ht="12.75">
      <c r="A87" s="41" t="s">
        <v>52</v>
      </c>
      <c r="B87" s="43">
        <v>1626666</v>
      </c>
      <c r="C87" s="43">
        <v>3473231</v>
      </c>
      <c r="D87" s="43">
        <v>290967</v>
      </c>
      <c r="E87" s="43">
        <v>12881</v>
      </c>
      <c r="F87" s="43">
        <v>1183447</v>
      </c>
      <c r="G87" s="43">
        <v>462038</v>
      </c>
      <c r="I87" s="49" t="s">
        <v>178</v>
      </c>
    </row>
    <row r="88" spans="1:20" ht="14.25">
      <c r="A88" s="41" t="s">
        <v>4</v>
      </c>
      <c r="B88" s="42">
        <v>632925</v>
      </c>
      <c r="C88" s="42">
        <v>3692148</v>
      </c>
      <c r="D88" s="42">
        <v>44940</v>
      </c>
      <c r="E88" s="42">
        <v>3673</v>
      </c>
      <c r="F88" s="42">
        <v>172604</v>
      </c>
      <c r="G88" s="42">
        <v>3172</v>
      </c>
      <c r="I88" s="52">
        <v>2011</v>
      </c>
      <c r="J88" s="52">
        <v>2012</v>
      </c>
      <c r="K88" s="52">
        <v>2013</v>
      </c>
      <c r="L88" s="52">
        <v>2014</v>
      </c>
      <c r="M88" s="52">
        <v>2015</v>
      </c>
      <c r="N88" s="52">
        <v>2016</v>
      </c>
      <c r="O88" s="52">
        <v>2017</v>
      </c>
      <c r="P88" s="52">
        <v>2018</v>
      </c>
      <c r="Q88" s="52">
        <v>2019</v>
      </c>
      <c r="R88" s="52">
        <v>2020</v>
      </c>
      <c r="S88" s="52">
        <v>2021</v>
      </c>
      <c r="T88" s="52">
        <v>2022</v>
      </c>
    </row>
    <row r="89" spans="1:20" ht="14.25">
      <c r="A89" s="41" t="s">
        <v>43</v>
      </c>
      <c r="B89" s="43">
        <v>10472846</v>
      </c>
      <c r="C89" s="43">
        <v>17955168</v>
      </c>
      <c r="D89" s="43">
        <v>11831598</v>
      </c>
      <c r="E89" s="43">
        <v>255155</v>
      </c>
      <c r="F89" s="43">
        <v>3122898</v>
      </c>
      <c r="G89" s="43">
        <v>218552</v>
      </c>
      <c r="I89" s="10">
        <f>SUM(B85:G111)/1000</f>
        <v>350686.786</v>
      </c>
      <c r="J89" s="10">
        <f>SUM(B121:G147)/1000</f>
        <v>346680.643</v>
      </c>
      <c r="K89" s="10">
        <f>SUM(B157:G183)/1000</f>
        <v>348711.118</v>
      </c>
      <c r="L89" s="10">
        <f>SUM(B193:G219)/1000</f>
        <v>368057.195</v>
      </c>
      <c r="M89" s="10">
        <f>SUM(B229:G255)/1000</f>
        <v>364320.608</v>
      </c>
      <c r="N89" s="10">
        <f>SUM(B265:G291)/1000</f>
        <v>371146.238</v>
      </c>
      <c r="O89" s="10">
        <f>SUM(B301:G327)/1000</f>
        <v>359634.272</v>
      </c>
      <c r="P89" s="10">
        <f>SUM(B337:G363)/1000</f>
        <v>354302.895</v>
      </c>
      <c r="Q89" s="10">
        <f>SUM(B373:G399)/1000</f>
        <v>333169.664</v>
      </c>
      <c r="R89" s="10">
        <f>SUM(B409:G435)/1000</f>
        <v>346320.426</v>
      </c>
      <c r="S89" s="10">
        <f>SUM(B445:G471)/1000</f>
        <v>355611.67</v>
      </c>
      <c r="T89" s="10">
        <f>SUM(B481:G507)/1000</f>
        <v>320674.461</v>
      </c>
    </row>
    <row r="90" spans="1:17" ht="14.45" customHeight="1">
      <c r="A90" s="41" t="s">
        <v>5</v>
      </c>
      <c r="B90" s="42">
        <v>49256</v>
      </c>
      <c r="C90" s="42">
        <v>357091</v>
      </c>
      <c r="D90" s="42" t="s">
        <v>29</v>
      </c>
      <c r="E90" s="42" t="s">
        <v>29</v>
      </c>
      <c r="F90" s="42">
        <v>31687</v>
      </c>
      <c r="G90" s="42" t="s">
        <v>29</v>
      </c>
      <c r="I90" s="23" t="s">
        <v>192</v>
      </c>
      <c r="J90" s="4"/>
      <c r="K90" s="4"/>
      <c r="L90" s="4"/>
      <c r="M90" s="4"/>
      <c r="N90" s="4"/>
      <c r="O90" s="4"/>
      <c r="P90" s="4"/>
      <c r="Q90" s="4"/>
    </row>
    <row r="91" spans="1:13" ht="15" customHeight="1">
      <c r="A91" s="41" t="s">
        <v>6</v>
      </c>
      <c r="B91" s="43">
        <v>619971</v>
      </c>
      <c r="C91" s="43">
        <v>2811899</v>
      </c>
      <c r="D91" s="43">
        <v>47513</v>
      </c>
      <c r="E91" s="43">
        <v>4460</v>
      </c>
      <c r="F91" s="43">
        <v>188224</v>
      </c>
      <c r="G91" s="43">
        <v>20388</v>
      </c>
      <c r="I91" s="46" t="s">
        <v>35</v>
      </c>
      <c r="J91" s="4"/>
      <c r="K91" s="4"/>
      <c r="L91" s="4"/>
      <c r="M91" s="4"/>
    </row>
    <row r="92" spans="1:7" ht="15" customHeight="1">
      <c r="A92" s="41" t="s">
        <v>7</v>
      </c>
      <c r="B92" s="42">
        <v>1699908</v>
      </c>
      <c r="C92" s="42">
        <v>1448612</v>
      </c>
      <c r="D92" s="42">
        <v>1095293</v>
      </c>
      <c r="E92" s="42">
        <v>7759</v>
      </c>
      <c r="F92" s="42">
        <v>21280</v>
      </c>
      <c r="G92" s="42">
        <v>1707635</v>
      </c>
    </row>
    <row r="93" spans="1:9" ht="14.25">
      <c r="A93" s="41" t="s">
        <v>8</v>
      </c>
      <c r="B93" s="43">
        <v>31330384</v>
      </c>
      <c r="C93" s="43">
        <v>13834600</v>
      </c>
      <c r="D93" s="43">
        <v>8045495</v>
      </c>
      <c r="E93" s="43" t="s">
        <v>29</v>
      </c>
      <c r="F93" s="43" t="s">
        <v>29</v>
      </c>
      <c r="G93" s="43">
        <v>19450049</v>
      </c>
      <c r="I93" s="69" t="s">
        <v>183</v>
      </c>
    </row>
    <row r="94" spans="1:20" ht="14.25">
      <c r="A94" s="41" t="s">
        <v>9</v>
      </c>
      <c r="B94" s="42">
        <v>24495844</v>
      </c>
      <c r="C94" s="42">
        <v>29252304</v>
      </c>
      <c r="D94" s="42">
        <v>2190206</v>
      </c>
      <c r="E94" s="42">
        <v>331356</v>
      </c>
      <c r="F94" s="42">
        <v>2531959</v>
      </c>
      <c r="G94" s="42">
        <v>2460669</v>
      </c>
      <c r="I94" s="59">
        <v>2011</v>
      </c>
      <c r="J94" s="59">
        <v>2012</v>
      </c>
      <c r="K94" s="59">
        <v>2013</v>
      </c>
      <c r="L94" s="59">
        <v>2014</v>
      </c>
      <c r="M94" s="59">
        <v>2015</v>
      </c>
      <c r="N94" s="59">
        <v>2016</v>
      </c>
      <c r="O94" s="59">
        <v>2017</v>
      </c>
      <c r="P94" s="59">
        <v>2018</v>
      </c>
      <c r="Q94" s="59">
        <v>2019</v>
      </c>
      <c r="R94" s="59">
        <v>2020</v>
      </c>
      <c r="S94" s="59">
        <v>2021</v>
      </c>
      <c r="T94" s="59">
        <v>2022</v>
      </c>
    </row>
    <row r="95" spans="1:20" ht="14.25">
      <c r="A95" s="41" t="s">
        <v>10</v>
      </c>
      <c r="B95" s="43" t="s">
        <v>29</v>
      </c>
      <c r="C95" s="43" t="s">
        <v>29</v>
      </c>
      <c r="D95" s="43" t="s">
        <v>29</v>
      </c>
      <c r="E95" s="43" t="s">
        <v>29</v>
      </c>
      <c r="F95" s="43" t="s">
        <v>29</v>
      </c>
      <c r="G95" s="43" t="s">
        <v>29</v>
      </c>
      <c r="I95" s="10"/>
      <c r="J95" s="10">
        <f>((J89-I89)/I89)*100</f>
        <v>-1.1423706737555945</v>
      </c>
      <c r="K95" s="10">
        <f aca="true" t="shared" si="0" ref="K95:T95">(K89-J89)/J89*100</f>
        <v>0.5856903294136429</v>
      </c>
      <c r="L95" s="10">
        <f t="shared" si="0"/>
        <v>5.547880753260063</v>
      </c>
      <c r="M95" s="10">
        <f t="shared" si="0"/>
        <v>-1.0152191156051167</v>
      </c>
      <c r="N95" s="10">
        <f t="shared" si="0"/>
        <v>1.8735228944281968</v>
      </c>
      <c r="O95" s="10">
        <f t="shared" si="0"/>
        <v>-3.101733177206558</v>
      </c>
      <c r="P95" s="10">
        <f t="shared" si="0"/>
        <v>-1.4824440869751088</v>
      </c>
      <c r="Q95" s="10">
        <f t="shared" si="0"/>
        <v>-5.964735625431462</v>
      </c>
      <c r="R95" s="10">
        <f t="shared" si="0"/>
        <v>3.9471666904223275</v>
      </c>
      <c r="S95" s="10">
        <f t="shared" si="0"/>
        <v>2.682846087744188</v>
      </c>
      <c r="T95" s="10">
        <f t="shared" si="0"/>
        <v>-9.82453950400446</v>
      </c>
    </row>
    <row r="96" spans="1:7" ht="14.25">
      <c r="A96" s="41" t="s">
        <v>11</v>
      </c>
      <c r="B96" s="42">
        <v>43574469</v>
      </c>
      <c r="C96" s="42">
        <v>8327293</v>
      </c>
      <c r="D96" s="42">
        <v>2493839</v>
      </c>
      <c r="E96" s="42">
        <v>97426</v>
      </c>
      <c r="F96" s="42">
        <v>389841</v>
      </c>
      <c r="G96" s="42">
        <v>15443354</v>
      </c>
    </row>
    <row r="97" spans="1:10" ht="14.25">
      <c r="A97" s="41" t="s">
        <v>12</v>
      </c>
      <c r="B97" s="43">
        <v>894770</v>
      </c>
      <c r="C97" s="43">
        <v>169986</v>
      </c>
      <c r="D97" s="43">
        <v>158669</v>
      </c>
      <c r="E97" s="43">
        <v>2031</v>
      </c>
      <c r="F97" s="43">
        <v>3339</v>
      </c>
      <c r="G97" s="43">
        <v>5939</v>
      </c>
      <c r="H97" s="4"/>
      <c r="I97" s="68" t="s">
        <v>180</v>
      </c>
      <c r="J97" s="84">
        <f>((T89/I89)^(1/(T88-I88))-1)</f>
        <v>-0.008100378150199927</v>
      </c>
    </row>
    <row r="98" spans="1:10" ht="14.25">
      <c r="A98" s="41" t="s">
        <v>13</v>
      </c>
      <c r="B98" s="42">
        <v>149021</v>
      </c>
      <c r="C98" s="42">
        <v>723549</v>
      </c>
      <c r="D98" s="42">
        <v>34404</v>
      </c>
      <c r="E98" s="42" t="s">
        <v>29</v>
      </c>
      <c r="F98" s="42">
        <v>163599</v>
      </c>
      <c r="G98" s="42">
        <v>5966</v>
      </c>
      <c r="H98" s="4"/>
      <c r="I98" s="68" t="s">
        <v>179</v>
      </c>
      <c r="J98" s="84"/>
    </row>
    <row r="99" spans="1:9" ht="14.25">
      <c r="A99" s="41" t="s">
        <v>14</v>
      </c>
      <c r="B99" s="43">
        <v>361502</v>
      </c>
      <c r="C99" s="43">
        <v>1772873</v>
      </c>
      <c r="D99" s="43">
        <v>26359</v>
      </c>
      <c r="E99" s="43" t="s">
        <v>29</v>
      </c>
      <c r="F99" s="43">
        <v>402931</v>
      </c>
      <c r="G99" s="43" t="s">
        <v>29</v>
      </c>
      <c r="H99" s="4"/>
      <c r="I99" s="4"/>
    </row>
    <row r="100" spans="1:10" ht="14.25">
      <c r="A100" s="41" t="s">
        <v>15</v>
      </c>
      <c r="B100" s="42">
        <v>92080</v>
      </c>
      <c r="C100" s="42">
        <v>102073</v>
      </c>
      <c r="D100" s="42" t="s">
        <v>29</v>
      </c>
      <c r="E100" s="42">
        <v>1107</v>
      </c>
      <c r="F100" s="42" t="s">
        <v>29</v>
      </c>
      <c r="G100" s="42" t="s">
        <v>29</v>
      </c>
      <c r="H100" s="4"/>
      <c r="I100" s="68" t="s">
        <v>180</v>
      </c>
      <c r="J100" s="84">
        <f>((S89/I89)^(1/(S88-I88))-1)</f>
        <v>0.0013955572215031964</v>
      </c>
    </row>
    <row r="101" spans="1:10" ht="14.25">
      <c r="A101" s="41" t="s">
        <v>16</v>
      </c>
      <c r="B101" s="43" t="s">
        <v>29</v>
      </c>
      <c r="C101" s="43" t="s">
        <v>29</v>
      </c>
      <c r="D101" s="43" t="s">
        <v>29</v>
      </c>
      <c r="E101" s="43" t="s">
        <v>29</v>
      </c>
      <c r="F101" s="43" t="s">
        <v>29</v>
      </c>
      <c r="G101" s="43" t="s">
        <v>29</v>
      </c>
      <c r="H101" s="4"/>
      <c r="I101" s="68" t="s">
        <v>181</v>
      </c>
      <c r="J101" s="84"/>
    </row>
    <row r="102" spans="1:9" ht="14.25">
      <c r="A102" s="41" t="s">
        <v>17</v>
      </c>
      <c r="B102" s="42">
        <v>95040</v>
      </c>
      <c r="C102" s="42">
        <v>6223</v>
      </c>
      <c r="D102" s="42">
        <v>4377</v>
      </c>
      <c r="E102" s="42">
        <v>911</v>
      </c>
      <c r="F102" s="42">
        <v>0</v>
      </c>
      <c r="G102" s="42" t="s">
        <v>29</v>
      </c>
      <c r="H102" s="4"/>
      <c r="I102" s="4"/>
    </row>
    <row r="103" spans="1:9" ht="14.25">
      <c r="A103" s="41" t="s">
        <v>18</v>
      </c>
      <c r="B103" s="43">
        <v>4246282</v>
      </c>
      <c r="C103" s="43">
        <v>3011210</v>
      </c>
      <c r="D103" s="43">
        <v>1898289</v>
      </c>
      <c r="E103" s="43">
        <v>20141</v>
      </c>
      <c r="F103" s="43">
        <v>206187</v>
      </c>
      <c r="G103" s="43">
        <v>1532107</v>
      </c>
      <c r="H103" s="4"/>
      <c r="I103" s="4"/>
    </row>
    <row r="104" spans="1:9" ht="14.25">
      <c r="A104" s="41" t="s">
        <v>19</v>
      </c>
      <c r="B104" s="42">
        <v>1544218</v>
      </c>
      <c r="C104" s="42">
        <v>1505163</v>
      </c>
      <c r="D104" s="42">
        <v>247982</v>
      </c>
      <c r="E104" s="42">
        <v>33428</v>
      </c>
      <c r="F104" s="42">
        <v>59369</v>
      </c>
      <c r="G104" s="42">
        <v>58114</v>
      </c>
      <c r="H104" s="4"/>
      <c r="I104" s="4"/>
    </row>
    <row r="105" spans="1:9" ht="14.25">
      <c r="A105" s="41" t="s">
        <v>20</v>
      </c>
      <c r="B105" s="43">
        <v>6080802</v>
      </c>
      <c r="C105" s="43">
        <v>12408486</v>
      </c>
      <c r="D105" s="43">
        <v>991418</v>
      </c>
      <c r="E105" s="43" t="s">
        <v>29</v>
      </c>
      <c r="F105" s="43">
        <v>1593141</v>
      </c>
      <c r="G105" s="43">
        <v>689379</v>
      </c>
      <c r="H105" s="4"/>
      <c r="I105" s="4"/>
    </row>
    <row r="106" spans="1:7" ht="14.25">
      <c r="A106" s="41" t="s">
        <v>21</v>
      </c>
      <c r="B106" s="42">
        <v>9978764</v>
      </c>
      <c r="C106" s="42">
        <v>1995991</v>
      </c>
      <c r="D106" s="42">
        <v>883245</v>
      </c>
      <c r="E106" s="42">
        <v>2773</v>
      </c>
      <c r="F106" s="42">
        <v>3867</v>
      </c>
      <c r="G106" s="42">
        <v>1159391</v>
      </c>
    </row>
    <row r="107" spans="1:7" ht="14.25">
      <c r="A107" s="41" t="s">
        <v>22</v>
      </c>
      <c r="B107" s="43">
        <v>3455176</v>
      </c>
      <c r="C107" s="43">
        <v>6770904</v>
      </c>
      <c r="D107" s="43">
        <v>814860</v>
      </c>
      <c r="E107" s="43">
        <v>756</v>
      </c>
      <c r="F107" s="43">
        <v>335296</v>
      </c>
      <c r="G107" s="43">
        <v>49432</v>
      </c>
    </row>
    <row r="108" spans="1:7" ht="14.25">
      <c r="A108" s="41" t="s">
        <v>23</v>
      </c>
      <c r="B108" s="42">
        <v>796596</v>
      </c>
      <c r="C108" s="42">
        <v>264289</v>
      </c>
      <c r="D108" s="42">
        <v>38943</v>
      </c>
      <c r="E108" s="42">
        <v>974</v>
      </c>
      <c r="F108" s="42">
        <v>594</v>
      </c>
      <c r="G108" s="42">
        <v>20325</v>
      </c>
    </row>
    <row r="109" spans="1:7" ht="14.25">
      <c r="A109" s="41" t="s">
        <v>24</v>
      </c>
      <c r="B109" s="43" t="s">
        <v>29</v>
      </c>
      <c r="C109" s="43">
        <v>1079871</v>
      </c>
      <c r="D109" s="43">
        <v>75218</v>
      </c>
      <c r="E109" s="43">
        <v>0</v>
      </c>
      <c r="F109" s="43">
        <v>112724</v>
      </c>
      <c r="G109" s="43" t="s">
        <v>29</v>
      </c>
    </row>
    <row r="110" spans="1:7" ht="14.25">
      <c r="A110" s="41" t="s">
        <v>25</v>
      </c>
      <c r="B110" s="42">
        <v>1473668</v>
      </c>
      <c r="C110" s="42">
        <v>1452126</v>
      </c>
      <c r="D110" s="42">
        <v>31631</v>
      </c>
      <c r="E110" s="42" t="s">
        <v>29</v>
      </c>
      <c r="F110" s="42">
        <v>59334</v>
      </c>
      <c r="G110" s="42" t="s">
        <v>29</v>
      </c>
    </row>
    <row r="111" spans="1:7" ht="14.25">
      <c r="A111" s="41" t="s">
        <v>26</v>
      </c>
      <c r="B111" s="43">
        <v>218458</v>
      </c>
      <c r="C111" s="43">
        <v>2136107</v>
      </c>
      <c r="D111" s="43">
        <v>28829</v>
      </c>
      <c r="E111" s="43">
        <v>776</v>
      </c>
      <c r="F111" s="43">
        <v>20692</v>
      </c>
      <c r="G111" s="43">
        <v>10899</v>
      </c>
    </row>
    <row r="113" ht="14.25">
      <c r="A113" s="1" t="s">
        <v>59</v>
      </c>
    </row>
    <row r="114" spans="1:2" ht="14.25">
      <c r="A114" s="1" t="s">
        <v>29</v>
      </c>
      <c r="B114" s="1" t="s">
        <v>58</v>
      </c>
    </row>
    <row r="116" spans="1:3" ht="14.25">
      <c r="A116" s="39" t="s">
        <v>111</v>
      </c>
      <c r="C116" s="38" t="s">
        <v>112</v>
      </c>
    </row>
    <row r="117" spans="1:3" ht="14.25">
      <c r="A117" s="39" t="s">
        <v>113</v>
      </c>
      <c r="C117" s="38" t="s">
        <v>49</v>
      </c>
    </row>
    <row r="118" spans="1:3" ht="14.25">
      <c r="A118" s="39" t="s">
        <v>114</v>
      </c>
      <c r="C118" s="38" t="s">
        <v>63</v>
      </c>
    </row>
    <row r="119" spans="1:3" ht="14.25">
      <c r="A119" s="39"/>
      <c r="C119" s="38"/>
    </row>
    <row r="120" spans="1:7" ht="14.25">
      <c r="A120" s="40" t="s">
        <v>117</v>
      </c>
      <c r="B120" s="53" t="s">
        <v>0</v>
      </c>
      <c r="C120" s="53" t="s">
        <v>46</v>
      </c>
      <c r="D120" s="53" t="s">
        <v>30</v>
      </c>
      <c r="E120" s="53" t="s">
        <v>31</v>
      </c>
      <c r="F120" s="53" t="s">
        <v>32</v>
      </c>
      <c r="G120" s="53" t="s">
        <v>33</v>
      </c>
    </row>
    <row r="121" spans="1:7" ht="14.25">
      <c r="A121" s="41" t="s">
        <v>2</v>
      </c>
      <c r="B121" s="43">
        <v>2639643</v>
      </c>
      <c r="C121" s="43">
        <v>2556041</v>
      </c>
      <c r="D121" s="43">
        <v>551736</v>
      </c>
      <c r="E121" s="43">
        <v>24447</v>
      </c>
      <c r="F121" s="43">
        <v>267744</v>
      </c>
      <c r="G121" s="43">
        <v>544075</v>
      </c>
    </row>
    <row r="122" spans="1:7" ht="14.25">
      <c r="A122" s="41" t="s">
        <v>3</v>
      </c>
      <c r="B122" s="42">
        <v>474395</v>
      </c>
      <c r="C122" s="42">
        <v>773569</v>
      </c>
      <c r="D122" s="42">
        <v>83058</v>
      </c>
      <c r="E122" s="42" t="s">
        <v>29</v>
      </c>
      <c r="F122" s="42" t="s">
        <v>29</v>
      </c>
      <c r="G122" s="42" t="s">
        <v>29</v>
      </c>
    </row>
    <row r="123" spans="1:7" ht="14.25">
      <c r="A123" s="41" t="s">
        <v>52</v>
      </c>
      <c r="B123" s="43">
        <v>1410021</v>
      </c>
      <c r="C123" s="43">
        <v>3606879</v>
      </c>
      <c r="D123" s="43">
        <v>287724</v>
      </c>
      <c r="E123" s="43">
        <v>6703</v>
      </c>
      <c r="F123" s="43">
        <v>808193</v>
      </c>
      <c r="G123" s="43">
        <v>395542</v>
      </c>
    </row>
    <row r="124" spans="1:7" ht="14.25">
      <c r="A124" s="41" t="s">
        <v>4</v>
      </c>
      <c r="B124" s="42">
        <v>890573</v>
      </c>
      <c r="C124" s="42">
        <v>4563850</v>
      </c>
      <c r="D124" s="42">
        <v>77174</v>
      </c>
      <c r="E124" s="42">
        <v>11253</v>
      </c>
      <c r="F124" s="42">
        <v>406276</v>
      </c>
      <c r="G124" s="42">
        <v>9918</v>
      </c>
    </row>
    <row r="125" spans="1:7" ht="14.25">
      <c r="A125" s="41" t="s">
        <v>43</v>
      </c>
      <c r="B125" s="43">
        <v>9062328</v>
      </c>
      <c r="C125" s="43">
        <v>19907265</v>
      </c>
      <c r="D125" s="43">
        <v>12994675</v>
      </c>
      <c r="E125" s="43">
        <v>161165</v>
      </c>
      <c r="F125" s="43">
        <v>3194600</v>
      </c>
      <c r="G125" s="43">
        <v>202307</v>
      </c>
    </row>
    <row r="126" spans="1:7" ht="14.25">
      <c r="A126" s="41" t="s">
        <v>5</v>
      </c>
      <c r="B126" s="42">
        <v>58532</v>
      </c>
      <c r="C126" s="42">
        <v>436888</v>
      </c>
      <c r="D126" s="42" t="s">
        <v>29</v>
      </c>
      <c r="E126" s="42" t="s">
        <v>29</v>
      </c>
      <c r="F126" s="42">
        <v>34024</v>
      </c>
      <c r="G126" s="42" t="s">
        <v>29</v>
      </c>
    </row>
    <row r="127" spans="1:7" ht="14.25">
      <c r="A127" s="41" t="s">
        <v>6</v>
      </c>
      <c r="B127" s="43">
        <v>650158</v>
      </c>
      <c r="C127" s="43">
        <v>1807584</v>
      </c>
      <c r="D127" s="43">
        <v>41502</v>
      </c>
      <c r="E127" s="43">
        <v>19934</v>
      </c>
      <c r="F127" s="43">
        <v>242244</v>
      </c>
      <c r="G127" s="43">
        <v>21255</v>
      </c>
    </row>
    <row r="128" spans="1:7" ht="14.25">
      <c r="A128" s="41" t="s">
        <v>7</v>
      </c>
      <c r="B128" s="42">
        <v>2095225</v>
      </c>
      <c r="C128" s="42">
        <v>2139107</v>
      </c>
      <c r="D128" s="42">
        <v>902709</v>
      </c>
      <c r="E128" s="42">
        <v>15023</v>
      </c>
      <c r="F128" s="42">
        <v>23788</v>
      </c>
      <c r="G128" s="42">
        <v>904838</v>
      </c>
    </row>
    <row r="129" spans="1:7" ht="14.25">
      <c r="A129" s="41" t="s">
        <v>8</v>
      </c>
      <c r="B129" s="43">
        <v>26777092</v>
      </c>
      <c r="C129" s="43">
        <v>13984903</v>
      </c>
      <c r="D129" s="43">
        <v>7637807</v>
      </c>
      <c r="E129" s="43" t="s">
        <v>29</v>
      </c>
      <c r="F129" s="43" t="s">
        <v>29</v>
      </c>
      <c r="G129" s="43">
        <v>14840671</v>
      </c>
    </row>
    <row r="130" spans="1:7" ht="14.25">
      <c r="A130" s="41" t="s">
        <v>9</v>
      </c>
      <c r="B130" s="42">
        <v>27580733</v>
      </c>
      <c r="C130" s="42">
        <v>27800650</v>
      </c>
      <c r="D130" s="42">
        <v>2363015</v>
      </c>
      <c r="E130" s="42">
        <v>567828</v>
      </c>
      <c r="F130" s="42">
        <v>2573103</v>
      </c>
      <c r="G130" s="42">
        <v>3024293</v>
      </c>
    </row>
    <row r="131" spans="1:7" ht="14.25">
      <c r="A131" s="41" t="s">
        <v>10</v>
      </c>
      <c r="B131" s="43" t="s">
        <v>29</v>
      </c>
      <c r="C131" s="43" t="s">
        <v>29</v>
      </c>
      <c r="D131" s="43" t="s">
        <v>29</v>
      </c>
      <c r="E131" s="43" t="s">
        <v>29</v>
      </c>
      <c r="F131" s="43" t="s">
        <v>29</v>
      </c>
      <c r="G131" s="43" t="s">
        <v>29</v>
      </c>
    </row>
    <row r="132" spans="1:7" ht="14.25">
      <c r="A132" s="41" t="s">
        <v>11</v>
      </c>
      <c r="B132" s="42">
        <v>37358123</v>
      </c>
      <c r="C132" s="42">
        <v>8055924</v>
      </c>
      <c r="D132" s="42">
        <v>2364839</v>
      </c>
      <c r="E132" s="42">
        <v>69291</v>
      </c>
      <c r="F132" s="42">
        <v>274441</v>
      </c>
      <c r="G132" s="42">
        <v>13527751</v>
      </c>
    </row>
    <row r="133" spans="1:7" ht="14.25">
      <c r="A133" s="41" t="s">
        <v>12</v>
      </c>
      <c r="B133" s="43">
        <v>837480</v>
      </c>
      <c r="C133" s="43">
        <v>137002</v>
      </c>
      <c r="D133" s="43">
        <v>168179</v>
      </c>
      <c r="E133" s="43">
        <v>2691</v>
      </c>
      <c r="F133" s="43">
        <v>318</v>
      </c>
      <c r="G133" s="43">
        <v>20914</v>
      </c>
    </row>
    <row r="134" spans="1:7" ht="14.25">
      <c r="A134" s="41" t="s">
        <v>13</v>
      </c>
      <c r="B134" s="42">
        <v>200949</v>
      </c>
      <c r="C134" s="42">
        <v>795822</v>
      </c>
      <c r="D134" s="42">
        <v>46081</v>
      </c>
      <c r="E134" s="42">
        <v>131</v>
      </c>
      <c r="F134" s="42">
        <v>236874</v>
      </c>
      <c r="G134" s="42">
        <v>8341</v>
      </c>
    </row>
    <row r="135" spans="1:7" ht="14.25">
      <c r="A135" s="41" t="s">
        <v>14</v>
      </c>
      <c r="B135" s="43">
        <v>485437</v>
      </c>
      <c r="C135" s="43">
        <v>1715221</v>
      </c>
      <c r="D135" s="43">
        <v>44898</v>
      </c>
      <c r="E135" s="43" t="s">
        <v>29</v>
      </c>
      <c r="F135" s="43">
        <v>313514</v>
      </c>
      <c r="G135" s="43" t="s">
        <v>29</v>
      </c>
    </row>
    <row r="136" spans="1:7" ht="14.25">
      <c r="A136" s="41" t="s">
        <v>15</v>
      </c>
      <c r="B136" s="42">
        <v>91039</v>
      </c>
      <c r="C136" s="42">
        <v>96467</v>
      </c>
      <c r="D136" s="42" t="s">
        <v>29</v>
      </c>
      <c r="E136" s="42">
        <v>1555</v>
      </c>
      <c r="F136" s="42" t="s">
        <v>29</v>
      </c>
      <c r="G136" s="42" t="s">
        <v>29</v>
      </c>
    </row>
    <row r="137" spans="1:7" ht="14.25">
      <c r="A137" s="41" t="s">
        <v>16</v>
      </c>
      <c r="B137" s="43">
        <v>3123495</v>
      </c>
      <c r="C137" s="43">
        <v>3824102</v>
      </c>
      <c r="D137" s="43">
        <v>670897</v>
      </c>
      <c r="E137" s="43">
        <v>961</v>
      </c>
      <c r="F137" s="43">
        <v>208817</v>
      </c>
      <c r="G137" s="43">
        <v>229956</v>
      </c>
    </row>
    <row r="138" spans="1:7" ht="14.25">
      <c r="A138" s="41" t="s">
        <v>17</v>
      </c>
      <c r="B138" s="42">
        <v>124625</v>
      </c>
      <c r="C138" s="42">
        <v>7959</v>
      </c>
      <c r="D138" s="42">
        <v>4710</v>
      </c>
      <c r="E138" s="42">
        <v>400</v>
      </c>
      <c r="F138" s="42">
        <v>0</v>
      </c>
      <c r="G138" s="42" t="s">
        <v>29</v>
      </c>
    </row>
    <row r="139" spans="1:7" ht="14.25">
      <c r="A139" s="41" t="s">
        <v>18</v>
      </c>
      <c r="B139" s="43">
        <v>4657134</v>
      </c>
      <c r="C139" s="43">
        <v>3029202</v>
      </c>
      <c r="D139" s="43">
        <v>1862550</v>
      </c>
      <c r="E139" s="43">
        <v>26742</v>
      </c>
      <c r="F139" s="43">
        <v>303690</v>
      </c>
      <c r="G139" s="43">
        <v>1432795</v>
      </c>
    </row>
    <row r="140" spans="1:7" ht="14.25">
      <c r="A140" s="41" t="s">
        <v>19</v>
      </c>
      <c r="B140" s="42">
        <v>1634371</v>
      </c>
      <c r="C140" s="42">
        <v>1544519</v>
      </c>
      <c r="D140" s="42">
        <v>244079</v>
      </c>
      <c r="E140" s="42">
        <v>23653</v>
      </c>
      <c r="F140" s="42">
        <v>67373</v>
      </c>
      <c r="G140" s="42">
        <v>43028</v>
      </c>
    </row>
    <row r="141" spans="1:7" ht="14.25">
      <c r="A141" s="41" t="s">
        <v>20</v>
      </c>
      <c r="B141" s="43">
        <v>6130813</v>
      </c>
      <c r="C141" s="43">
        <v>12654357</v>
      </c>
      <c r="D141" s="43">
        <v>1286326</v>
      </c>
      <c r="E141" s="43">
        <v>6731</v>
      </c>
      <c r="F141" s="43">
        <v>1365917</v>
      </c>
      <c r="G141" s="43">
        <v>430170</v>
      </c>
    </row>
    <row r="142" spans="1:7" ht="14.25">
      <c r="A142" s="41" t="s">
        <v>21</v>
      </c>
      <c r="B142" s="42">
        <v>8493423</v>
      </c>
      <c r="C142" s="42">
        <v>1768620</v>
      </c>
      <c r="D142" s="42">
        <v>813171</v>
      </c>
      <c r="E142" s="42">
        <v>31773</v>
      </c>
      <c r="F142" s="42">
        <v>10907</v>
      </c>
      <c r="G142" s="42">
        <v>1324174</v>
      </c>
    </row>
    <row r="143" spans="1:7" ht="14.25">
      <c r="A143" s="41" t="s">
        <v>22</v>
      </c>
      <c r="B143" s="43">
        <v>3494771</v>
      </c>
      <c r="C143" s="43">
        <v>6614042</v>
      </c>
      <c r="D143" s="43">
        <v>856609</v>
      </c>
      <c r="E143" s="43">
        <v>753</v>
      </c>
      <c r="F143" s="43">
        <v>513240</v>
      </c>
      <c r="G143" s="43">
        <v>43585</v>
      </c>
    </row>
    <row r="144" spans="1:7" ht="14.25">
      <c r="A144" s="41" t="s">
        <v>23</v>
      </c>
      <c r="B144" s="42">
        <v>699871</v>
      </c>
      <c r="C144" s="42">
        <v>257006</v>
      </c>
      <c r="D144" s="42">
        <v>41971</v>
      </c>
      <c r="E144" s="42">
        <v>453</v>
      </c>
      <c r="F144" s="42">
        <v>784</v>
      </c>
      <c r="G144" s="42">
        <v>15858</v>
      </c>
    </row>
    <row r="145" spans="1:7" ht="14.25">
      <c r="A145" s="41" t="s">
        <v>24</v>
      </c>
      <c r="B145" s="43">
        <v>486279</v>
      </c>
      <c r="C145" s="43">
        <v>1257380</v>
      </c>
      <c r="D145" s="43" t="s">
        <v>29</v>
      </c>
      <c r="E145" s="43">
        <v>0</v>
      </c>
      <c r="F145" s="43">
        <v>191609</v>
      </c>
      <c r="G145" s="43" t="s">
        <v>29</v>
      </c>
    </row>
    <row r="146" spans="1:7" ht="14.25">
      <c r="A146" s="41" t="s">
        <v>25</v>
      </c>
      <c r="B146" s="42">
        <v>1789082</v>
      </c>
      <c r="C146" s="42">
        <v>1223838</v>
      </c>
      <c r="D146" s="42">
        <v>31320</v>
      </c>
      <c r="E146" s="42" t="s">
        <v>29</v>
      </c>
      <c r="F146" s="42">
        <v>92630</v>
      </c>
      <c r="G146" s="42" t="s">
        <v>29</v>
      </c>
    </row>
    <row r="147" spans="1:7" ht="14.25">
      <c r="A147" s="41" t="s">
        <v>26</v>
      </c>
      <c r="B147" s="43">
        <v>234589</v>
      </c>
      <c r="C147" s="43">
        <v>2087116</v>
      </c>
      <c r="D147" s="43">
        <v>28990</v>
      </c>
      <c r="E147" s="43">
        <v>4395</v>
      </c>
      <c r="F147" s="43">
        <v>9474</v>
      </c>
      <c r="G147" s="43">
        <v>16216</v>
      </c>
    </row>
    <row r="149" ht="14.25">
      <c r="A149" s="1" t="s">
        <v>59</v>
      </c>
    </row>
    <row r="150" spans="1:2" ht="14.25">
      <c r="A150" s="1" t="s">
        <v>29</v>
      </c>
      <c r="B150" s="1" t="s">
        <v>58</v>
      </c>
    </row>
    <row r="152" spans="1:3" ht="14.25">
      <c r="A152" s="39" t="s">
        <v>111</v>
      </c>
      <c r="C152" s="38" t="s">
        <v>112</v>
      </c>
    </row>
    <row r="153" spans="1:3" ht="14.25">
      <c r="A153" s="39" t="s">
        <v>113</v>
      </c>
      <c r="C153" s="38" t="s">
        <v>49</v>
      </c>
    </row>
    <row r="154" spans="1:3" ht="14.25">
      <c r="A154" s="39" t="s">
        <v>114</v>
      </c>
      <c r="C154" s="38" t="s">
        <v>62</v>
      </c>
    </row>
    <row r="156" spans="1:7" ht="14.25">
      <c r="A156" s="40" t="s">
        <v>117</v>
      </c>
      <c r="B156" s="53" t="s">
        <v>0</v>
      </c>
      <c r="C156" s="53" t="s">
        <v>46</v>
      </c>
      <c r="D156" s="53" t="s">
        <v>30</v>
      </c>
      <c r="E156" s="53" t="s">
        <v>31</v>
      </c>
      <c r="F156" s="53" t="s">
        <v>32</v>
      </c>
      <c r="G156" s="53" t="s">
        <v>33</v>
      </c>
    </row>
    <row r="157" spans="1:7" ht="14.25">
      <c r="A157" s="41" t="s">
        <v>2</v>
      </c>
      <c r="B157" s="43">
        <v>2453223</v>
      </c>
      <c r="C157" s="43">
        <v>2448441</v>
      </c>
      <c r="D157" s="43">
        <v>608164</v>
      </c>
      <c r="E157" s="43">
        <v>27653</v>
      </c>
      <c r="F157" s="43">
        <v>294408</v>
      </c>
      <c r="G157" s="43">
        <v>502850</v>
      </c>
    </row>
    <row r="158" spans="1:7" ht="14.25">
      <c r="A158" s="41" t="s">
        <v>3</v>
      </c>
      <c r="B158" s="42">
        <v>380174</v>
      </c>
      <c r="C158" s="42">
        <v>705944</v>
      </c>
      <c r="D158" s="42">
        <v>110152</v>
      </c>
      <c r="E158" s="42" t="s">
        <v>29</v>
      </c>
      <c r="F158" s="42" t="s">
        <v>29</v>
      </c>
      <c r="G158" s="42" t="s">
        <v>29</v>
      </c>
    </row>
    <row r="159" spans="1:7" ht="14.25">
      <c r="A159" s="41" t="s">
        <v>52</v>
      </c>
      <c r="B159" s="43">
        <v>1661560</v>
      </c>
      <c r="C159" s="43">
        <v>3144886</v>
      </c>
      <c r="D159" s="43">
        <v>270033</v>
      </c>
      <c r="E159" s="43">
        <v>11244</v>
      </c>
      <c r="F159" s="43">
        <v>698460</v>
      </c>
      <c r="G159" s="43">
        <v>402381</v>
      </c>
    </row>
    <row r="160" spans="1:7" ht="14.25">
      <c r="A160" s="41" t="s">
        <v>4</v>
      </c>
      <c r="B160" s="42">
        <v>883737</v>
      </c>
      <c r="C160" s="42">
        <v>2935904</v>
      </c>
      <c r="D160" s="42">
        <v>73780</v>
      </c>
      <c r="E160" s="42">
        <v>7656</v>
      </c>
      <c r="F160" s="42">
        <v>289099</v>
      </c>
      <c r="G160" s="42">
        <v>6926</v>
      </c>
    </row>
    <row r="161" spans="1:7" ht="14.25">
      <c r="A161" s="41" t="s">
        <v>43</v>
      </c>
      <c r="B161" s="43">
        <v>10506875</v>
      </c>
      <c r="C161" s="43">
        <v>17669877</v>
      </c>
      <c r="D161" s="43">
        <v>12142621</v>
      </c>
      <c r="E161" s="43">
        <v>162084</v>
      </c>
      <c r="F161" s="43">
        <v>2850145</v>
      </c>
      <c r="G161" s="43">
        <v>193483</v>
      </c>
    </row>
    <row r="162" spans="1:7" ht="14.25">
      <c r="A162" s="41" t="s">
        <v>5</v>
      </c>
      <c r="B162" s="42">
        <v>64133</v>
      </c>
      <c r="C162" s="42">
        <v>434251</v>
      </c>
      <c r="D162" s="42" t="s">
        <v>29</v>
      </c>
      <c r="E162" s="42" t="s">
        <v>29</v>
      </c>
      <c r="F162" s="42">
        <v>47410</v>
      </c>
      <c r="G162" s="42" t="s">
        <v>29</v>
      </c>
    </row>
    <row r="163" spans="1:7" ht="14.25">
      <c r="A163" s="41" t="s">
        <v>6</v>
      </c>
      <c r="B163" s="43">
        <v>594101</v>
      </c>
      <c r="C163" s="43">
        <v>2004814</v>
      </c>
      <c r="D163" s="43">
        <v>45941</v>
      </c>
      <c r="E163" s="43">
        <v>6007</v>
      </c>
      <c r="F163" s="43">
        <v>247383</v>
      </c>
      <c r="G163" s="43">
        <v>14760</v>
      </c>
    </row>
    <row r="164" spans="1:7" ht="14.25">
      <c r="A164" s="41" t="s">
        <v>7</v>
      </c>
      <c r="B164" s="42">
        <v>5513545</v>
      </c>
      <c r="C164" s="42">
        <v>2571535</v>
      </c>
      <c r="D164" s="42">
        <v>1284187</v>
      </c>
      <c r="E164" s="42">
        <v>18678</v>
      </c>
      <c r="F164" s="42">
        <v>76446</v>
      </c>
      <c r="G164" s="42">
        <v>1099900</v>
      </c>
    </row>
    <row r="165" spans="1:7" ht="14.25">
      <c r="A165" s="41" t="s">
        <v>8</v>
      </c>
      <c r="B165" s="43">
        <v>32380167</v>
      </c>
      <c r="C165" s="43">
        <v>14713225</v>
      </c>
      <c r="D165" s="43">
        <v>6815699</v>
      </c>
      <c r="E165" s="43" t="s">
        <v>29</v>
      </c>
      <c r="F165" s="43" t="s">
        <v>29</v>
      </c>
      <c r="G165" s="43">
        <v>17281313</v>
      </c>
    </row>
    <row r="166" spans="1:7" ht="14.25">
      <c r="A166" s="41" t="s">
        <v>9</v>
      </c>
      <c r="B166" s="42">
        <v>30376030</v>
      </c>
      <c r="C166" s="42">
        <v>27882963</v>
      </c>
      <c r="D166" s="42">
        <v>2282569</v>
      </c>
      <c r="E166" s="42">
        <v>1078127</v>
      </c>
      <c r="F166" s="42">
        <v>2423390</v>
      </c>
      <c r="G166" s="42">
        <v>2714341</v>
      </c>
    </row>
    <row r="167" spans="1:7" ht="14.25">
      <c r="A167" s="41" t="s">
        <v>10</v>
      </c>
      <c r="B167" s="43">
        <v>945128</v>
      </c>
      <c r="C167" s="43">
        <v>829438</v>
      </c>
      <c r="D167" s="43">
        <v>135129</v>
      </c>
      <c r="E167" s="43">
        <v>3159</v>
      </c>
      <c r="F167" s="43">
        <v>66594</v>
      </c>
      <c r="G167" s="43">
        <v>26990</v>
      </c>
    </row>
    <row r="168" spans="1:7" ht="14.25">
      <c r="A168" s="41" t="s">
        <v>11</v>
      </c>
      <c r="B168" s="42">
        <v>33302885</v>
      </c>
      <c r="C168" s="42">
        <v>7750988</v>
      </c>
      <c r="D168" s="42">
        <v>1978144</v>
      </c>
      <c r="E168" s="42">
        <v>75877</v>
      </c>
      <c r="F168" s="42">
        <v>333511</v>
      </c>
      <c r="G168" s="42">
        <v>12013602</v>
      </c>
    </row>
    <row r="169" spans="1:7" ht="14.25">
      <c r="A169" s="41" t="s">
        <v>12</v>
      </c>
      <c r="B169" s="43">
        <v>804761</v>
      </c>
      <c r="C169" s="43">
        <v>127677</v>
      </c>
      <c r="D169" s="43">
        <v>176869</v>
      </c>
      <c r="E169" s="43">
        <v>2653</v>
      </c>
      <c r="F169" s="43">
        <v>1499</v>
      </c>
      <c r="G169" s="43">
        <v>6064</v>
      </c>
    </row>
    <row r="170" spans="1:7" ht="14.25">
      <c r="A170" s="41" t="s">
        <v>13</v>
      </c>
      <c r="B170" s="42">
        <v>211322</v>
      </c>
      <c r="C170" s="42">
        <v>728065</v>
      </c>
      <c r="D170" s="42">
        <v>46843</v>
      </c>
      <c r="E170" s="42">
        <v>225</v>
      </c>
      <c r="F170" s="42">
        <v>257621</v>
      </c>
      <c r="G170" s="42">
        <v>6405</v>
      </c>
    </row>
    <row r="171" spans="1:7" ht="14.25">
      <c r="A171" s="41" t="s">
        <v>14</v>
      </c>
      <c r="B171" s="43">
        <v>534444</v>
      </c>
      <c r="C171" s="43">
        <v>1421923</v>
      </c>
      <c r="D171" s="43">
        <v>43707</v>
      </c>
      <c r="E171" s="43" t="s">
        <v>29</v>
      </c>
      <c r="F171" s="43">
        <v>513046</v>
      </c>
      <c r="G171" s="43" t="s">
        <v>29</v>
      </c>
    </row>
    <row r="172" spans="1:7" ht="14.25">
      <c r="A172" s="41" t="s">
        <v>15</v>
      </c>
      <c r="B172" s="42" t="s">
        <v>29</v>
      </c>
      <c r="C172" s="42">
        <v>82778</v>
      </c>
      <c r="D172" s="42" t="s">
        <v>29</v>
      </c>
      <c r="E172" s="42">
        <v>2258</v>
      </c>
      <c r="F172" s="42" t="s">
        <v>29</v>
      </c>
      <c r="G172" s="42" t="s">
        <v>29</v>
      </c>
    </row>
    <row r="173" spans="1:7" ht="14.25">
      <c r="A173" s="41" t="s">
        <v>16</v>
      </c>
      <c r="B173" s="43">
        <v>3181417</v>
      </c>
      <c r="C173" s="43">
        <v>3562123</v>
      </c>
      <c r="D173" s="43">
        <v>662560</v>
      </c>
      <c r="E173" s="43">
        <v>1789</v>
      </c>
      <c r="F173" s="43">
        <v>185577</v>
      </c>
      <c r="G173" s="43">
        <v>173427</v>
      </c>
    </row>
    <row r="174" spans="1:7" ht="14.25">
      <c r="A174" s="41" t="s">
        <v>17</v>
      </c>
      <c r="B174" s="42">
        <v>122070</v>
      </c>
      <c r="C174" s="42">
        <v>7006</v>
      </c>
      <c r="D174" s="42">
        <v>5131</v>
      </c>
      <c r="E174" s="42">
        <v>515</v>
      </c>
      <c r="F174" s="42">
        <v>0</v>
      </c>
      <c r="G174" s="42" t="s">
        <v>29</v>
      </c>
    </row>
    <row r="175" spans="1:7" ht="14.25">
      <c r="A175" s="41" t="s">
        <v>18</v>
      </c>
      <c r="B175" s="43">
        <v>4321344</v>
      </c>
      <c r="C175" s="43">
        <v>2750607</v>
      </c>
      <c r="D175" s="43">
        <v>1657403</v>
      </c>
      <c r="E175" s="43">
        <v>22711</v>
      </c>
      <c r="F175" s="43">
        <v>351603</v>
      </c>
      <c r="G175" s="43">
        <v>1581930</v>
      </c>
    </row>
    <row r="176" spans="1:7" ht="14.25">
      <c r="A176" s="41" t="s">
        <v>19</v>
      </c>
      <c r="B176" s="42">
        <v>1492799</v>
      </c>
      <c r="C176" s="42">
        <v>1227017</v>
      </c>
      <c r="D176" s="42">
        <v>238252</v>
      </c>
      <c r="E176" s="42">
        <v>13471</v>
      </c>
      <c r="F176" s="42">
        <v>45386</v>
      </c>
      <c r="G176" s="42">
        <v>80517</v>
      </c>
    </row>
    <row r="177" spans="1:7" ht="14.25">
      <c r="A177" s="41" t="s">
        <v>20</v>
      </c>
      <c r="B177" s="43">
        <v>6474339</v>
      </c>
      <c r="C177" s="43">
        <v>12518197</v>
      </c>
      <c r="D177" s="43">
        <v>1305890</v>
      </c>
      <c r="E177" s="43">
        <v>7738</v>
      </c>
      <c r="F177" s="43">
        <v>1500996</v>
      </c>
      <c r="G177" s="43">
        <v>384626</v>
      </c>
    </row>
    <row r="178" spans="1:7" ht="14.25">
      <c r="A178" s="41" t="s">
        <v>21</v>
      </c>
      <c r="B178" s="42">
        <v>7196927</v>
      </c>
      <c r="C178" s="42">
        <v>1611017</v>
      </c>
      <c r="D178" s="42">
        <v>747043</v>
      </c>
      <c r="E178" s="42">
        <v>17687</v>
      </c>
      <c r="F178" s="42">
        <v>672</v>
      </c>
      <c r="G178" s="42">
        <v>549171</v>
      </c>
    </row>
    <row r="179" spans="1:7" ht="14.25">
      <c r="A179" s="41" t="s">
        <v>22</v>
      </c>
      <c r="B179" s="43">
        <v>3590809</v>
      </c>
      <c r="C179" s="43">
        <v>6034253</v>
      </c>
      <c r="D179" s="43">
        <v>663764</v>
      </c>
      <c r="E179" s="43">
        <v>1018</v>
      </c>
      <c r="F179" s="43">
        <v>260171</v>
      </c>
      <c r="G179" s="43">
        <v>35636</v>
      </c>
    </row>
    <row r="180" spans="1:7" ht="14.25">
      <c r="A180" s="41" t="s">
        <v>23</v>
      </c>
      <c r="B180" s="42">
        <v>646686</v>
      </c>
      <c r="C180" s="42">
        <v>223472</v>
      </c>
      <c r="D180" s="42">
        <v>27555</v>
      </c>
      <c r="E180" s="42">
        <v>810</v>
      </c>
      <c r="F180" s="42">
        <v>564</v>
      </c>
      <c r="G180" s="42">
        <v>18272</v>
      </c>
    </row>
    <row r="181" spans="1:7" ht="14.25">
      <c r="A181" s="41" t="s">
        <v>24</v>
      </c>
      <c r="B181" s="43">
        <v>526088</v>
      </c>
      <c r="C181" s="43">
        <v>1157477</v>
      </c>
      <c r="D181" s="43">
        <v>95555</v>
      </c>
      <c r="E181" s="43" t="s">
        <v>29</v>
      </c>
      <c r="F181" s="43">
        <v>143017</v>
      </c>
      <c r="G181" s="43" t="s">
        <v>29</v>
      </c>
    </row>
    <row r="182" spans="1:7" ht="14.25">
      <c r="A182" s="41" t="s">
        <v>25</v>
      </c>
      <c r="B182" s="42">
        <v>2008175</v>
      </c>
      <c r="C182" s="42">
        <v>1132945</v>
      </c>
      <c r="D182" s="42">
        <v>25546</v>
      </c>
      <c r="E182" s="42" t="s">
        <v>29</v>
      </c>
      <c r="F182" s="42">
        <v>100193</v>
      </c>
      <c r="G182" s="42" t="s">
        <v>29</v>
      </c>
    </row>
    <row r="183" spans="1:7" ht="14.25">
      <c r="A183" s="41" t="s">
        <v>26</v>
      </c>
      <c r="B183" s="43">
        <v>332073</v>
      </c>
      <c r="C183" s="43">
        <v>1772813</v>
      </c>
      <c r="D183" s="43">
        <v>27569</v>
      </c>
      <c r="E183" s="43">
        <v>966</v>
      </c>
      <c r="F183" s="43">
        <v>26317</v>
      </c>
      <c r="G183" s="43">
        <v>18136</v>
      </c>
    </row>
    <row r="185" ht="14.25">
      <c r="A185" s="1" t="s">
        <v>59</v>
      </c>
    </row>
    <row r="186" spans="1:2" ht="14.25">
      <c r="A186" s="1" t="s">
        <v>29</v>
      </c>
      <c r="B186" s="1" t="s">
        <v>58</v>
      </c>
    </row>
    <row r="188" spans="1:3" ht="14.25">
      <c r="A188" s="39" t="s">
        <v>111</v>
      </c>
      <c r="C188" s="38" t="s">
        <v>112</v>
      </c>
    </row>
    <row r="189" spans="1:3" ht="14.25">
      <c r="A189" s="39" t="s">
        <v>113</v>
      </c>
      <c r="C189" s="38" t="s">
        <v>49</v>
      </c>
    </row>
    <row r="190" spans="1:3" ht="14.25">
      <c r="A190" s="39" t="s">
        <v>114</v>
      </c>
      <c r="C190" s="38" t="s">
        <v>61</v>
      </c>
    </row>
    <row r="192" spans="1:7" ht="14.25">
      <c r="A192" s="40" t="s">
        <v>117</v>
      </c>
      <c r="B192" s="53" t="s">
        <v>0</v>
      </c>
      <c r="C192" s="53" t="s">
        <v>46</v>
      </c>
      <c r="D192" s="53" t="s">
        <v>30</v>
      </c>
      <c r="E192" s="53" t="s">
        <v>31</v>
      </c>
      <c r="F192" s="53" t="s">
        <v>32</v>
      </c>
      <c r="G192" s="53" t="s">
        <v>33</v>
      </c>
    </row>
    <row r="193" spans="1:7" ht="14.25">
      <c r="A193" s="41" t="s">
        <v>2</v>
      </c>
      <c r="B193" s="43">
        <v>3173458</v>
      </c>
      <c r="C193" s="43">
        <v>2525455</v>
      </c>
      <c r="D193" s="43">
        <v>547326</v>
      </c>
      <c r="E193" s="43">
        <v>53878</v>
      </c>
      <c r="F193" s="43">
        <v>296549</v>
      </c>
      <c r="G193" s="43">
        <v>582968</v>
      </c>
    </row>
    <row r="194" spans="1:7" ht="14.25">
      <c r="A194" s="41" t="s">
        <v>3</v>
      </c>
      <c r="B194" s="42">
        <v>186142</v>
      </c>
      <c r="C194" s="42">
        <v>652446</v>
      </c>
      <c r="D194" s="42">
        <v>163439</v>
      </c>
      <c r="E194" s="42" t="s">
        <v>29</v>
      </c>
      <c r="F194" s="42" t="s">
        <v>29</v>
      </c>
      <c r="G194" s="42" t="s">
        <v>29</v>
      </c>
    </row>
    <row r="195" spans="1:7" ht="14.25">
      <c r="A195" s="41" t="s">
        <v>52</v>
      </c>
      <c r="B195" s="43">
        <v>1782187</v>
      </c>
      <c r="C195" s="43">
        <v>2755336</v>
      </c>
      <c r="D195" s="43">
        <v>343824</v>
      </c>
      <c r="E195" s="43">
        <v>15487</v>
      </c>
      <c r="F195" s="43">
        <v>350315</v>
      </c>
      <c r="G195" s="43">
        <v>416225</v>
      </c>
    </row>
    <row r="196" spans="1:7" ht="14.25">
      <c r="A196" s="41" t="s">
        <v>4</v>
      </c>
      <c r="B196" s="42">
        <v>416805</v>
      </c>
      <c r="C196" s="42">
        <v>1238594</v>
      </c>
      <c r="D196" s="42">
        <v>36949</v>
      </c>
      <c r="E196" s="42">
        <v>12552</v>
      </c>
      <c r="F196" s="42">
        <v>114237</v>
      </c>
      <c r="G196" s="42">
        <v>2758</v>
      </c>
    </row>
    <row r="197" spans="1:7" ht="14.25">
      <c r="A197" s="41" t="s">
        <v>43</v>
      </c>
      <c r="B197" s="43">
        <v>12919599</v>
      </c>
      <c r="C197" s="43">
        <v>17876678</v>
      </c>
      <c r="D197" s="43">
        <v>12635454</v>
      </c>
      <c r="E197" s="43">
        <v>255457</v>
      </c>
      <c r="F197" s="43">
        <v>2171262</v>
      </c>
      <c r="G197" s="43">
        <v>219836</v>
      </c>
    </row>
    <row r="198" spans="1:7" ht="14.25">
      <c r="A198" s="41" t="s">
        <v>5</v>
      </c>
      <c r="B198" s="42">
        <v>85914</v>
      </c>
      <c r="C198" s="42">
        <v>425845</v>
      </c>
      <c r="D198" s="42" t="s">
        <v>29</v>
      </c>
      <c r="E198" s="42" t="s">
        <v>29</v>
      </c>
      <c r="F198" s="42">
        <v>56636</v>
      </c>
      <c r="G198" s="42" t="s">
        <v>29</v>
      </c>
    </row>
    <row r="199" spans="1:7" ht="14.25">
      <c r="A199" s="41" t="s">
        <v>6</v>
      </c>
      <c r="B199" s="43">
        <v>635509</v>
      </c>
      <c r="C199" s="43">
        <v>2391861</v>
      </c>
      <c r="D199" s="43">
        <v>50651</v>
      </c>
      <c r="E199" s="43">
        <v>9850</v>
      </c>
      <c r="F199" s="43">
        <v>248070</v>
      </c>
      <c r="G199" s="43">
        <v>17201</v>
      </c>
    </row>
    <row r="200" spans="1:7" ht="14.25">
      <c r="A200" s="41" t="s">
        <v>7</v>
      </c>
      <c r="B200" s="42">
        <v>1868298</v>
      </c>
      <c r="C200" s="42">
        <v>1194606</v>
      </c>
      <c r="D200" s="42">
        <v>585148</v>
      </c>
      <c r="E200" s="42">
        <v>1162</v>
      </c>
      <c r="F200" s="42">
        <v>148484</v>
      </c>
      <c r="G200" s="42">
        <v>110137</v>
      </c>
    </row>
    <row r="201" spans="1:7" ht="14.25">
      <c r="A201" s="41" t="s">
        <v>8</v>
      </c>
      <c r="B201" s="43">
        <v>38297381</v>
      </c>
      <c r="C201" s="43">
        <v>14908032</v>
      </c>
      <c r="D201" s="43">
        <v>7575400</v>
      </c>
      <c r="E201" s="43" t="s">
        <v>29</v>
      </c>
      <c r="F201" s="43" t="s">
        <v>29</v>
      </c>
      <c r="G201" s="43">
        <v>17814902</v>
      </c>
    </row>
    <row r="202" spans="1:7" ht="14.25">
      <c r="A202" s="41" t="s">
        <v>9</v>
      </c>
      <c r="B202" s="42">
        <v>34441873</v>
      </c>
      <c r="C202" s="42">
        <v>31034696</v>
      </c>
      <c r="D202" s="42">
        <v>2538625</v>
      </c>
      <c r="E202" s="42">
        <v>873593</v>
      </c>
      <c r="F202" s="42">
        <v>2837085</v>
      </c>
      <c r="G202" s="42">
        <v>3147745</v>
      </c>
    </row>
    <row r="203" spans="1:7" ht="14.25">
      <c r="A203" s="41" t="s">
        <v>10</v>
      </c>
      <c r="B203" s="43">
        <v>1004778</v>
      </c>
      <c r="C203" s="43">
        <v>889117</v>
      </c>
      <c r="D203" s="43">
        <v>143090</v>
      </c>
      <c r="E203" s="43">
        <v>5411</v>
      </c>
      <c r="F203" s="43">
        <v>72156</v>
      </c>
      <c r="G203" s="43">
        <v>4486</v>
      </c>
    </row>
    <row r="204" spans="1:7" ht="14.25">
      <c r="A204" s="41" t="s">
        <v>11</v>
      </c>
      <c r="B204" s="42">
        <v>37226295</v>
      </c>
      <c r="C204" s="42">
        <v>7798745</v>
      </c>
      <c r="D204" s="42">
        <v>2046631</v>
      </c>
      <c r="E204" s="42">
        <v>70600</v>
      </c>
      <c r="F204" s="42">
        <v>313215</v>
      </c>
      <c r="G204" s="42">
        <v>11779935</v>
      </c>
    </row>
    <row r="205" spans="1:7" ht="14.25">
      <c r="A205" s="41" t="s">
        <v>12</v>
      </c>
      <c r="B205" s="43">
        <v>772662</v>
      </c>
      <c r="C205" s="43">
        <v>140379</v>
      </c>
      <c r="D205" s="43">
        <v>166763</v>
      </c>
      <c r="E205" s="43">
        <v>951</v>
      </c>
      <c r="F205" s="43">
        <v>1205</v>
      </c>
      <c r="G205" s="43">
        <v>12959</v>
      </c>
    </row>
    <row r="206" spans="1:7" ht="14.25">
      <c r="A206" s="41" t="s">
        <v>13</v>
      </c>
      <c r="B206" s="42">
        <v>223753</v>
      </c>
      <c r="C206" s="42">
        <v>847500</v>
      </c>
      <c r="D206" s="42">
        <v>70116</v>
      </c>
      <c r="E206" s="42">
        <v>36</v>
      </c>
      <c r="F206" s="42">
        <v>274510</v>
      </c>
      <c r="G206" s="42">
        <v>6642</v>
      </c>
    </row>
    <row r="207" spans="1:7" ht="14.25">
      <c r="A207" s="41" t="s">
        <v>14</v>
      </c>
      <c r="B207" s="43">
        <v>601198</v>
      </c>
      <c r="C207" s="43">
        <v>1394236</v>
      </c>
      <c r="D207" s="43">
        <v>47213</v>
      </c>
      <c r="E207" s="43" t="s">
        <v>29</v>
      </c>
      <c r="F207" s="43">
        <v>502943</v>
      </c>
      <c r="G207" s="43" t="s">
        <v>29</v>
      </c>
    </row>
    <row r="208" spans="1:7" ht="14.25">
      <c r="A208" s="41" t="s">
        <v>15</v>
      </c>
      <c r="B208" s="42" t="s">
        <v>29</v>
      </c>
      <c r="C208" s="42">
        <v>88601</v>
      </c>
      <c r="D208" s="42" t="s">
        <v>29</v>
      </c>
      <c r="E208" s="42">
        <v>1730</v>
      </c>
      <c r="F208" s="42" t="s">
        <v>29</v>
      </c>
      <c r="G208" s="42" t="s">
        <v>29</v>
      </c>
    </row>
    <row r="209" spans="1:7" ht="14.25">
      <c r="A209" s="41" t="s">
        <v>16</v>
      </c>
      <c r="B209" s="43">
        <v>3612209</v>
      </c>
      <c r="C209" s="43">
        <v>4011149</v>
      </c>
      <c r="D209" s="43">
        <v>977672</v>
      </c>
      <c r="E209" s="43">
        <v>3528</v>
      </c>
      <c r="F209" s="43">
        <v>203315</v>
      </c>
      <c r="G209" s="43">
        <v>191207</v>
      </c>
    </row>
    <row r="210" spans="1:7" ht="14.25">
      <c r="A210" s="41" t="s">
        <v>17</v>
      </c>
      <c r="B210" s="42">
        <v>97370</v>
      </c>
      <c r="C210" s="42">
        <v>7632</v>
      </c>
      <c r="D210" s="42">
        <v>4406</v>
      </c>
      <c r="E210" s="42">
        <v>480</v>
      </c>
      <c r="F210" s="42">
        <v>0</v>
      </c>
      <c r="G210" s="42" t="s">
        <v>29</v>
      </c>
    </row>
    <row r="211" spans="1:7" ht="14.25">
      <c r="A211" s="41" t="s">
        <v>18</v>
      </c>
      <c r="B211" s="43">
        <v>4896459</v>
      </c>
      <c r="C211" s="43">
        <v>3246596</v>
      </c>
      <c r="D211" s="43">
        <v>1715026</v>
      </c>
      <c r="E211" s="43">
        <v>27398</v>
      </c>
      <c r="F211" s="43">
        <v>452039</v>
      </c>
      <c r="G211" s="43">
        <v>281038</v>
      </c>
    </row>
    <row r="212" spans="1:7" ht="14.25">
      <c r="A212" s="41" t="s">
        <v>19</v>
      </c>
      <c r="B212" s="42">
        <v>1641055</v>
      </c>
      <c r="C212" s="42">
        <v>1375815</v>
      </c>
      <c r="D212" s="42">
        <v>240298</v>
      </c>
      <c r="E212" s="42">
        <v>16180</v>
      </c>
      <c r="F212" s="42">
        <v>53530</v>
      </c>
      <c r="G212" s="42">
        <v>46345</v>
      </c>
    </row>
    <row r="213" spans="1:7" ht="14.25">
      <c r="A213" s="41" t="s">
        <v>20</v>
      </c>
      <c r="B213" s="43">
        <v>7442470</v>
      </c>
      <c r="C213" s="43">
        <v>12073411</v>
      </c>
      <c r="D213" s="43">
        <v>1479061</v>
      </c>
      <c r="E213" s="43">
        <v>35280</v>
      </c>
      <c r="F213" s="43">
        <v>2127974</v>
      </c>
      <c r="G213" s="43">
        <v>392387</v>
      </c>
    </row>
    <row r="214" spans="1:7" ht="14.25">
      <c r="A214" s="41" t="s">
        <v>21</v>
      </c>
      <c r="B214" s="42">
        <v>8237617</v>
      </c>
      <c r="C214" s="42">
        <v>2410806</v>
      </c>
      <c r="D214" s="42">
        <v>739100</v>
      </c>
      <c r="E214" s="42">
        <v>35732</v>
      </c>
      <c r="F214" s="42">
        <v>1406</v>
      </c>
      <c r="G214" s="42">
        <v>1463552</v>
      </c>
    </row>
    <row r="215" spans="1:7" ht="14.25">
      <c r="A215" s="41" t="s">
        <v>22</v>
      </c>
      <c r="B215" s="43">
        <v>4113286</v>
      </c>
      <c r="C215" s="43">
        <v>5025373</v>
      </c>
      <c r="D215" s="43">
        <v>584033</v>
      </c>
      <c r="E215" s="43">
        <v>1199</v>
      </c>
      <c r="F215" s="43">
        <v>270600</v>
      </c>
      <c r="G215" s="43">
        <v>26734</v>
      </c>
    </row>
    <row r="216" spans="1:7" ht="14.25">
      <c r="A216" s="41" t="s">
        <v>23</v>
      </c>
      <c r="B216" s="42">
        <v>723576</v>
      </c>
      <c r="C216" s="42">
        <v>238503</v>
      </c>
      <c r="D216" s="42">
        <v>33571</v>
      </c>
      <c r="E216" s="42">
        <v>2241</v>
      </c>
      <c r="F216" s="42">
        <v>580</v>
      </c>
      <c r="G216" s="42">
        <v>10523</v>
      </c>
    </row>
    <row r="217" spans="1:7" ht="14.25">
      <c r="A217" s="41" t="s">
        <v>24</v>
      </c>
      <c r="B217" s="43">
        <v>558992</v>
      </c>
      <c r="C217" s="43">
        <v>1215096</v>
      </c>
      <c r="D217" s="43" t="s">
        <v>29</v>
      </c>
      <c r="E217" s="43" t="s">
        <v>29</v>
      </c>
      <c r="F217" s="43">
        <v>179808</v>
      </c>
      <c r="G217" s="43" t="s">
        <v>29</v>
      </c>
    </row>
    <row r="218" spans="1:7" ht="14.25">
      <c r="A218" s="41" t="s">
        <v>25</v>
      </c>
      <c r="B218" s="42">
        <v>2080733</v>
      </c>
      <c r="C218" s="42">
        <v>1305705</v>
      </c>
      <c r="D218" s="42">
        <v>13191</v>
      </c>
      <c r="E218" s="42" t="s">
        <v>29</v>
      </c>
      <c r="F218" s="42">
        <v>88646</v>
      </c>
      <c r="G218" s="42" t="s">
        <v>29</v>
      </c>
    </row>
    <row r="219" spans="1:7" ht="14.25">
      <c r="A219" s="41" t="s">
        <v>26</v>
      </c>
      <c r="B219" s="43">
        <v>302337</v>
      </c>
      <c r="C219" s="43">
        <v>2103771</v>
      </c>
      <c r="D219" s="43">
        <v>34126</v>
      </c>
      <c r="E219" s="43">
        <v>6816</v>
      </c>
      <c r="F219" s="43">
        <v>29302</v>
      </c>
      <c r="G219" s="43">
        <v>17134</v>
      </c>
    </row>
    <row r="221" ht="14.25">
      <c r="A221" s="1" t="s">
        <v>59</v>
      </c>
    </row>
    <row r="222" spans="1:2" ht="14.25">
      <c r="A222" s="1" t="s">
        <v>29</v>
      </c>
      <c r="B222" s="1" t="s">
        <v>58</v>
      </c>
    </row>
    <row r="224" spans="1:3" ht="14.25">
      <c r="A224" s="39" t="s">
        <v>111</v>
      </c>
      <c r="C224" s="38" t="s">
        <v>112</v>
      </c>
    </row>
    <row r="225" spans="1:3" ht="14.25">
      <c r="A225" s="39" t="s">
        <v>113</v>
      </c>
      <c r="C225" s="38" t="s">
        <v>49</v>
      </c>
    </row>
    <row r="226" spans="1:3" ht="14.25">
      <c r="A226" s="39" t="s">
        <v>114</v>
      </c>
      <c r="C226" s="38">
        <v>2015</v>
      </c>
    </row>
    <row r="228" spans="1:7" ht="14.25">
      <c r="A228" s="40" t="s">
        <v>117</v>
      </c>
      <c r="B228" s="53" t="s">
        <v>0</v>
      </c>
      <c r="C228" s="53" t="s">
        <v>46</v>
      </c>
      <c r="D228" s="53" t="s">
        <v>30</v>
      </c>
      <c r="E228" s="53" t="s">
        <v>31</v>
      </c>
      <c r="F228" s="44" t="s">
        <v>32</v>
      </c>
      <c r="G228" s="44" t="s">
        <v>33</v>
      </c>
    </row>
    <row r="229" spans="1:7" ht="14.25">
      <c r="A229" s="41" t="s">
        <v>2</v>
      </c>
      <c r="B229" s="43">
        <v>2635852</v>
      </c>
      <c r="C229" s="43">
        <v>2390605</v>
      </c>
      <c r="D229" s="43">
        <v>559893</v>
      </c>
      <c r="E229" s="43">
        <v>27087</v>
      </c>
      <c r="F229" s="43">
        <v>292610</v>
      </c>
      <c r="G229" s="43">
        <v>573198</v>
      </c>
    </row>
    <row r="230" spans="1:7" ht="14.25">
      <c r="A230" s="41" t="s">
        <v>3</v>
      </c>
      <c r="B230" s="42">
        <v>619022</v>
      </c>
      <c r="C230" s="42">
        <v>636209</v>
      </c>
      <c r="D230" s="42">
        <v>286100</v>
      </c>
      <c r="E230" s="42">
        <v>320</v>
      </c>
      <c r="F230" s="42">
        <v>280</v>
      </c>
      <c r="G230" s="42" t="s">
        <v>29</v>
      </c>
    </row>
    <row r="231" spans="1:7" ht="14.25">
      <c r="A231" s="41" t="s">
        <v>52</v>
      </c>
      <c r="B231" s="43">
        <v>2109337</v>
      </c>
      <c r="C231" s="43">
        <v>2889375</v>
      </c>
      <c r="D231" s="43">
        <v>336549</v>
      </c>
      <c r="E231" s="43">
        <v>21129</v>
      </c>
      <c r="F231" s="43">
        <v>582550</v>
      </c>
      <c r="G231" s="43">
        <v>371895</v>
      </c>
    </row>
    <row r="232" spans="1:7" ht="14.25">
      <c r="A232" s="41" t="s">
        <v>4</v>
      </c>
      <c r="B232" s="42">
        <v>504012</v>
      </c>
      <c r="C232" s="42">
        <v>1903399</v>
      </c>
      <c r="D232" s="42">
        <v>41440</v>
      </c>
      <c r="E232" s="42">
        <v>9080</v>
      </c>
      <c r="F232" s="42">
        <v>122352</v>
      </c>
      <c r="G232" s="42">
        <v>3464</v>
      </c>
    </row>
    <row r="233" spans="1:7" ht="14.25">
      <c r="A233" s="41" t="s">
        <v>43</v>
      </c>
      <c r="B233" s="43">
        <v>12817359</v>
      </c>
      <c r="C233" s="43">
        <v>16062592</v>
      </c>
      <c r="D233" s="43">
        <v>14874688</v>
      </c>
      <c r="E233" s="43">
        <v>265156</v>
      </c>
      <c r="F233" s="43">
        <v>3674437</v>
      </c>
      <c r="G233" s="43">
        <v>156406</v>
      </c>
    </row>
    <row r="234" spans="1:7" ht="14.25">
      <c r="A234" s="41" t="s">
        <v>5</v>
      </c>
      <c r="B234" s="42">
        <v>109267</v>
      </c>
      <c r="C234" s="42">
        <v>472279</v>
      </c>
      <c r="D234" s="42" t="s">
        <v>29</v>
      </c>
      <c r="E234" s="42" t="s">
        <v>29</v>
      </c>
      <c r="F234" s="42" t="s">
        <v>29</v>
      </c>
      <c r="G234" s="42" t="s">
        <v>29</v>
      </c>
    </row>
    <row r="235" spans="1:7" ht="14.25">
      <c r="A235" s="41" t="s">
        <v>6</v>
      </c>
      <c r="B235" s="43">
        <v>687731</v>
      </c>
      <c r="C235" s="43">
        <v>2482278</v>
      </c>
      <c r="D235" s="43">
        <v>58068</v>
      </c>
      <c r="E235" s="43">
        <v>10198</v>
      </c>
      <c r="F235" s="43">
        <v>254925</v>
      </c>
      <c r="G235" s="43">
        <v>10406</v>
      </c>
    </row>
    <row r="236" spans="1:7" ht="14.25">
      <c r="A236" s="41" t="s">
        <v>7</v>
      </c>
      <c r="B236" s="42">
        <v>1928684</v>
      </c>
      <c r="C236" s="42">
        <v>1315139</v>
      </c>
      <c r="D236" s="42">
        <v>687708</v>
      </c>
      <c r="E236" s="42">
        <v>1354</v>
      </c>
      <c r="F236" s="42">
        <v>157248</v>
      </c>
      <c r="G236" s="42">
        <v>89572</v>
      </c>
    </row>
    <row r="237" spans="1:7" ht="14.25">
      <c r="A237" s="41" t="s">
        <v>8</v>
      </c>
      <c r="B237" s="43">
        <v>36321096</v>
      </c>
      <c r="C237" s="43">
        <v>15586625</v>
      </c>
      <c r="D237" s="43">
        <v>6768826</v>
      </c>
      <c r="E237" s="43" t="s">
        <v>29</v>
      </c>
      <c r="F237" s="43" t="s">
        <v>29</v>
      </c>
      <c r="G237" s="43">
        <v>18303026</v>
      </c>
    </row>
    <row r="238" spans="1:7" ht="14.25">
      <c r="A238" s="41" t="s">
        <v>9</v>
      </c>
      <c r="B238" s="42">
        <v>27373707</v>
      </c>
      <c r="C238" s="42">
        <v>30595770</v>
      </c>
      <c r="D238" s="42">
        <v>2569970</v>
      </c>
      <c r="E238" s="42">
        <v>803175</v>
      </c>
      <c r="F238" s="42">
        <v>3074936</v>
      </c>
      <c r="G238" s="42">
        <v>2211775</v>
      </c>
    </row>
    <row r="239" spans="1:7" ht="14.25">
      <c r="A239" s="41" t="s">
        <v>10</v>
      </c>
      <c r="B239" s="43">
        <v>1315186</v>
      </c>
      <c r="C239" s="43">
        <v>820899</v>
      </c>
      <c r="D239" s="43">
        <v>139198</v>
      </c>
      <c r="E239" s="43">
        <v>5848</v>
      </c>
      <c r="F239" s="43">
        <v>25789</v>
      </c>
      <c r="G239" s="43">
        <v>4012</v>
      </c>
    </row>
    <row r="240" spans="1:7" ht="14.25">
      <c r="A240" s="41" t="s">
        <v>11</v>
      </c>
      <c r="B240" s="42">
        <v>39186665</v>
      </c>
      <c r="C240" s="42">
        <v>7950433</v>
      </c>
      <c r="D240" s="42">
        <v>2279343</v>
      </c>
      <c r="E240" s="42">
        <v>88485</v>
      </c>
      <c r="F240" s="42">
        <v>179737</v>
      </c>
      <c r="G240" s="42">
        <v>13400310</v>
      </c>
    </row>
    <row r="241" spans="1:7" ht="14.25">
      <c r="A241" s="41" t="s">
        <v>12</v>
      </c>
      <c r="B241" s="43">
        <v>781151</v>
      </c>
      <c r="C241" s="43">
        <v>121756</v>
      </c>
      <c r="D241" s="43">
        <v>103927</v>
      </c>
      <c r="E241" s="43">
        <v>2414</v>
      </c>
      <c r="F241" s="43">
        <v>223</v>
      </c>
      <c r="G241" s="43" t="s">
        <v>29</v>
      </c>
    </row>
    <row r="242" spans="1:7" ht="14.25">
      <c r="A242" s="41" t="s">
        <v>13</v>
      </c>
      <c r="B242" s="42">
        <v>263648</v>
      </c>
      <c r="C242" s="42">
        <v>861076</v>
      </c>
      <c r="D242" s="42">
        <v>22969</v>
      </c>
      <c r="E242" s="42">
        <v>651</v>
      </c>
      <c r="F242" s="42">
        <v>357062</v>
      </c>
      <c r="G242" s="42">
        <v>4717</v>
      </c>
    </row>
    <row r="243" spans="1:7" ht="14.25">
      <c r="A243" s="41" t="s">
        <v>14</v>
      </c>
      <c r="B243" s="43">
        <v>736752</v>
      </c>
      <c r="C243" s="43">
        <v>1371539</v>
      </c>
      <c r="D243" s="43">
        <v>33217</v>
      </c>
      <c r="E243" s="43" t="s">
        <v>29</v>
      </c>
      <c r="F243" s="43">
        <v>599521</v>
      </c>
      <c r="G243" s="43" t="s">
        <v>29</v>
      </c>
    </row>
    <row r="244" spans="1:7" ht="14.25">
      <c r="A244" s="41" t="s">
        <v>15</v>
      </c>
      <c r="B244" s="42" t="s">
        <v>29</v>
      </c>
      <c r="C244" s="42">
        <v>83354</v>
      </c>
      <c r="D244" s="42" t="s">
        <v>29</v>
      </c>
      <c r="E244" s="42">
        <v>1810</v>
      </c>
      <c r="F244" s="42">
        <v>15046</v>
      </c>
      <c r="G244" s="42" t="s">
        <v>29</v>
      </c>
    </row>
    <row r="245" spans="1:7" ht="14.25">
      <c r="A245" s="41" t="s">
        <v>16</v>
      </c>
      <c r="B245" s="43">
        <v>3782149</v>
      </c>
      <c r="C245" s="43">
        <v>4270181</v>
      </c>
      <c r="D245" s="43">
        <v>911022</v>
      </c>
      <c r="E245" s="43" t="s">
        <v>29</v>
      </c>
      <c r="F245" s="43" t="s">
        <v>29</v>
      </c>
      <c r="G245" s="43">
        <v>231498</v>
      </c>
    </row>
    <row r="246" spans="1:7" ht="14.25">
      <c r="A246" s="41" t="s">
        <v>17</v>
      </c>
      <c r="B246" s="42">
        <v>118644</v>
      </c>
      <c r="C246" s="42">
        <v>4748</v>
      </c>
      <c r="D246" s="42">
        <v>4449</v>
      </c>
      <c r="E246" s="42">
        <v>699</v>
      </c>
      <c r="F246" s="42">
        <v>0</v>
      </c>
      <c r="G246" s="42" t="s">
        <v>29</v>
      </c>
    </row>
    <row r="247" spans="1:7" ht="14.25">
      <c r="A247" s="41" t="s">
        <v>18</v>
      </c>
      <c r="B247" s="43">
        <v>4410071</v>
      </c>
      <c r="C247" s="43">
        <v>2864819</v>
      </c>
      <c r="D247" s="43">
        <v>2179912</v>
      </c>
      <c r="E247" s="43">
        <v>19692</v>
      </c>
      <c r="F247" s="43">
        <v>425643</v>
      </c>
      <c r="G247" s="43">
        <v>57560</v>
      </c>
    </row>
    <row r="248" spans="1:7" ht="14.25">
      <c r="A248" s="41" t="s">
        <v>19</v>
      </c>
      <c r="B248" s="42">
        <v>2130973</v>
      </c>
      <c r="C248" s="42">
        <v>1317219</v>
      </c>
      <c r="D248" s="42">
        <v>195649</v>
      </c>
      <c r="E248" s="42">
        <v>21214</v>
      </c>
      <c r="F248" s="42">
        <v>68722</v>
      </c>
      <c r="G248" s="42">
        <v>43840</v>
      </c>
    </row>
    <row r="249" spans="1:7" ht="14.25">
      <c r="A249" s="41" t="s">
        <v>20</v>
      </c>
      <c r="B249" s="43">
        <v>7742020</v>
      </c>
      <c r="C249" s="43">
        <v>12189714</v>
      </c>
      <c r="D249" s="43">
        <v>1537818</v>
      </c>
      <c r="E249" s="43" t="s">
        <v>29</v>
      </c>
      <c r="F249" s="43">
        <v>2158265</v>
      </c>
      <c r="G249" s="43">
        <v>367586</v>
      </c>
    </row>
    <row r="250" spans="1:7" ht="14.25">
      <c r="A250" s="41" t="s">
        <v>21</v>
      </c>
      <c r="B250" s="42">
        <v>5179698</v>
      </c>
      <c r="C250" s="42">
        <v>2122470</v>
      </c>
      <c r="D250" s="42">
        <v>746523</v>
      </c>
      <c r="E250" s="42">
        <v>30444</v>
      </c>
      <c r="F250" s="42">
        <v>1151</v>
      </c>
      <c r="G250" s="42">
        <v>1922755</v>
      </c>
    </row>
    <row r="251" spans="1:7" ht="14.25">
      <c r="A251" s="41" t="s">
        <v>22</v>
      </c>
      <c r="B251" s="43">
        <v>4112061</v>
      </c>
      <c r="C251" s="43">
        <v>6353159</v>
      </c>
      <c r="D251" s="43">
        <v>700684</v>
      </c>
      <c r="E251" s="43">
        <v>2012</v>
      </c>
      <c r="F251" s="43">
        <v>287289</v>
      </c>
      <c r="G251" s="43">
        <v>28693</v>
      </c>
    </row>
    <row r="252" spans="1:7" ht="14.25">
      <c r="A252" s="41" t="s">
        <v>23</v>
      </c>
      <c r="B252" s="42">
        <v>758507</v>
      </c>
      <c r="C252" s="42">
        <v>224430</v>
      </c>
      <c r="D252" s="42">
        <v>38569</v>
      </c>
      <c r="E252" s="42">
        <v>3297</v>
      </c>
      <c r="F252" s="42">
        <v>1437</v>
      </c>
      <c r="G252" s="42">
        <v>20365</v>
      </c>
    </row>
    <row r="253" spans="1:7" ht="14.25">
      <c r="A253" s="41" t="s">
        <v>24</v>
      </c>
      <c r="B253" s="43">
        <v>620343</v>
      </c>
      <c r="C253" s="43" t="s">
        <v>29</v>
      </c>
      <c r="D253" s="43">
        <v>118498</v>
      </c>
      <c r="E253" s="43" t="s">
        <v>29</v>
      </c>
      <c r="F253" s="43">
        <v>205656</v>
      </c>
      <c r="G253" s="43">
        <v>79222</v>
      </c>
    </row>
    <row r="254" spans="1:7" ht="14.25">
      <c r="A254" s="41" t="s">
        <v>25</v>
      </c>
      <c r="B254" s="42">
        <v>2492860</v>
      </c>
      <c r="C254" s="42">
        <v>1376984</v>
      </c>
      <c r="D254" s="42">
        <v>18843</v>
      </c>
      <c r="E254" s="42" t="s">
        <v>29</v>
      </c>
      <c r="F254" s="42">
        <v>102378</v>
      </c>
      <c r="G254" s="42" t="s">
        <v>29</v>
      </c>
    </row>
    <row r="255" spans="1:7" ht="14.25">
      <c r="A255" s="41" t="s">
        <v>26</v>
      </c>
      <c r="B255" s="43">
        <v>398169</v>
      </c>
      <c r="C255" s="43">
        <v>1829323</v>
      </c>
      <c r="D255" s="43">
        <v>29804</v>
      </c>
      <c r="E255" s="43">
        <v>13993</v>
      </c>
      <c r="F255" s="43">
        <v>29348</v>
      </c>
      <c r="G255" s="43">
        <v>20639</v>
      </c>
    </row>
    <row r="257" ht="14.25">
      <c r="A257" s="1" t="s">
        <v>59</v>
      </c>
    </row>
    <row r="258" spans="1:2" ht="14.25">
      <c r="A258" s="1" t="s">
        <v>29</v>
      </c>
      <c r="B258" s="1" t="s">
        <v>58</v>
      </c>
    </row>
    <row r="260" spans="1:3" ht="14.25">
      <c r="A260" s="39" t="s">
        <v>111</v>
      </c>
      <c r="C260" s="38" t="s">
        <v>112</v>
      </c>
    </row>
    <row r="261" spans="1:3" ht="14.25">
      <c r="A261" s="39" t="s">
        <v>113</v>
      </c>
      <c r="C261" s="38" t="s">
        <v>49</v>
      </c>
    </row>
    <row r="262" spans="1:3" ht="14.25">
      <c r="A262" s="39" t="s">
        <v>114</v>
      </c>
      <c r="C262" s="38" t="s">
        <v>60</v>
      </c>
    </row>
    <row r="264" spans="1:7" ht="14.25">
      <c r="A264" s="40" t="s">
        <v>117</v>
      </c>
      <c r="B264" s="53" t="s">
        <v>0</v>
      </c>
      <c r="C264" s="53" t="s">
        <v>46</v>
      </c>
      <c r="D264" s="53" t="s">
        <v>30</v>
      </c>
      <c r="E264" s="53" t="s">
        <v>31</v>
      </c>
      <c r="F264" s="53" t="s">
        <v>32</v>
      </c>
      <c r="G264" s="53" t="s">
        <v>33</v>
      </c>
    </row>
    <row r="265" spans="1:7" ht="14.25">
      <c r="A265" s="41" t="s">
        <v>2</v>
      </c>
      <c r="B265" s="43">
        <v>2908669</v>
      </c>
      <c r="C265" s="43">
        <v>2257756</v>
      </c>
      <c r="D265" s="43">
        <v>527663</v>
      </c>
      <c r="E265" s="43">
        <v>20239</v>
      </c>
      <c r="F265" s="43">
        <v>335506</v>
      </c>
      <c r="G265" s="43">
        <v>520609</v>
      </c>
    </row>
    <row r="266" spans="1:7" ht="14.25">
      <c r="A266" s="41" t="s">
        <v>3</v>
      </c>
      <c r="B266" s="42">
        <v>1048879</v>
      </c>
      <c r="C266" s="42">
        <v>2007428</v>
      </c>
      <c r="D266" s="42">
        <v>702831</v>
      </c>
      <c r="E266" s="42" t="s">
        <v>29</v>
      </c>
      <c r="F266" s="42" t="s">
        <v>29</v>
      </c>
      <c r="G266" s="42" t="s">
        <v>29</v>
      </c>
    </row>
    <row r="267" spans="1:7" ht="14.25">
      <c r="A267" s="41" t="s">
        <v>52</v>
      </c>
      <c r="B267" s="43">
        <v>1785207</v>
      </c>
      <c r="C267" s="43">
        <v>2892771</v>
      </c>
      <c r="D267" s="43">
        <v>375294</v>
      </c>
      <c r="E267" s="43">
        <v>11884</v>
      </c>
      <c r="F267" s="43">
        <v>497603</v>
      </c>
      <c r="G267" s="43">
        <v>379966</v>
      </c>
    </row>
    <row r="268" spans="1:7" ht="14.25">
      <c r="A268" s="41" t="s">
        <v>4</v>
      </c>
      <c r="B268" s="42">
        <v>406713</v>
      </c>
      <c r="C268" s="42">
        <v>1914299</v>
      </c>
      <c r="D268" s="42">
        <v>42063</v>
      </c>
      <c r="E268" s="42">
        <v>27334</v>
      </c>
      <c r="F268" s="42">
        <v>188171</v>
      </c>
      <c r="G268" s="42">
        <v>8301</v>
      </c>
    </row>
    <row r="269" spans="1:7" ht="14.25">
      <c r="A269" s="41" t="s">
        <v>43</v>
      </c>
      <c r="B269" s="43">
        <v>12140888</v>
      </c>
      <c r="C269" s="43">
        <v>15038212</v>
      </c>
      <c r="D269" s="43">
        <v>15462331</v>
      </c>
      <c r="E269" s="43">
        <v>231767</v>
      </c>
      <c r="F269" s="43">
        <v>3870825</v>
      </c>
      <c r="G269" s="43">
        <v>145376</v>
      </c>
    </row>
    <row r="270" spans="1:7" ht="14.25">
      <c r="A270" s="41" t="s">
        <v>5</v>
      </c>
      <c r="B270" s="42">
        <v>104386</v>
      </c>
      <c r="C270" s="42">
        <v>604150</v>
      </c>
      <c r="D270" s="42" t="s">
        <v>29</v>
      </c>
      <c r="E270" s="42">
        <v>1248</v>
      </c>
      <c r="F270" s="42" t="s">
        <v>29</v>
      </c>
      <c r="G270" s="42" t="s">
        <v>29</v>
      </c>
    </row>
    <row r="271" spans="1:7" ht="14.25">
      <c r="A271" s="41" t="s">
        <v>6</v>
      </c>
      <c r="B271" s="43">
        <v>596570</v>
      </c>
      <c r="C271" s="43">
        <v>2243469</v>
      </c>
      <c r="D271" s="43">
        <v>32759</v>
      </c>
      <c r="E271" s="43">
        <v>14389</v>
      </c>
      <c r="F271" s="43">
        <v>216270</v>
      </c>
      <c r="G271" s="43">
        <v>9071</v>
      </c>
    </row>
    <row r="272" spans="1:7" ht="14.25">
      <c r="A272" s="41" t="s">
        <v>7</v>
      </c>
      <c r="B272" s="42">
        <v>1803566</v>
      </c>
      <c r="C272" s="42">
        <v>1744039</v>
      </c>
      <c r="D272" s="42">
        <v>921033</v>
      </c>
      <c r="E272" s="42">
        <v>1888</v>
      </c>
      <c r="F272" s="42">
        <v>98615</v>
      </c>
      <c r="G272" s="42">
        <v>137511</v>
      </c>
    </row>
    <row r="273" spans="1:7" ht="14.25">
      <c r="A273" s="41" t="s">
        <v>8</v>
      </c>
      <c r="B273" s="43">
        <v>38905110</v>
      </c>
      <c r="C273" s="43">
        <v>15224454</v>
      </c>
      <c r="D273" s="43">
        <v>7500979</v>
      </c>
      <c r="E273" s="43">
        <v>108423</v>
      </c>
      <c r="F273" s="43">
        <v>151972</v>
      </c>
      <c r="G273" s="43">
        <v>15049703</v>
      </c>
    </row>
    <row r="274" spans="1:7" ht="14.25">
      <c r="A274" s="41" t="s">
        <v>9</v>
      </c>
      <c r="B274" s="42">
        <v>31971200</v>
      </c>
      <c r="C274" s="42">
        <v>30155584</v>
      </c>
      <c r="D274" s="42">
        <v>3650742</v>
      </c>
      <c r="E274" s="42">
        <v>818861</v>
      </c>
      <c r="F274" s="42">
        <v>3184272</v>
      </c>
      <c r="G274" s="42">
        <v>2295588</v>
      </c>
    </row>
    <row r="275" spans="1:7" ht="14.25">
      <c r="A275" s="41" t="s">
        <v>10</v>
      </c>
      <c r="B275" s="43">
        <v>932012</v>
      </c>
      <c r="C275" s="43">
        <v>742557</v>
      </c>
      <c r="D275" s="43">
        <v>134603</v>
      </c>
      <c r="E275" s="43">
        <v>4533</v>
      </c>
      <c r="F275" s="43">
        <v>42756</v>
      </c>
      <c r="G275" s="43">
        <v>4736</v>
      </c>
    </row>
    <row r="276" spans="1:7" ht="14.25">
      <c r="A276" s="41" t="s">
        <v>11</v>
      </c>
      <c r="B276" s="42">
        <v>36851936</v>
      </c>
      <c r="C276" s="42">
        <v>7486496</v>
      </c>
      <c r="D276" s="42">
        <v>2021704</v>
      </c>
      <c r="E276" s="42">
        <v>63054</v>
      </c>
      <c r="F276" s="42">
        <v>181113</v>
      </c>
      <c r="G276" s="42">
        <v>13359565</v>
      </c>
    </row>
    <row r="277" spans="1:7" ht="14.25">
      <c r="A277" s="41" t="s">
        <v>12</v>
      </c>
      <c r="B277" s="43">
        <v>803815</v>
      </c>
      <c r="C277" s="43">
        <v>157649</v>
      </c>
      <c r="D277" s="43">
        <v>112985</v>
      </c>
      <c r="E277" s="43">
        <v>1018</v>
      </c>
      <c r="F277" s="43">
        <v>264</v>
      </c>
      <c r="G277" s="43" t="s">
        <v>29</v>
      </c>
    </row>
    <row r="278" spans="1:7" ht="14.25">
      <c r="A278" s="41" t="s">
        <v>13</v>
      </c>
      <c r="B278" s="42">
        <v>261967</v>
      </c>
      <c r="C278" s="42">
        <v>986892</v>
      </c>
      <c r="D278" s="42">
        <v>32190</v>
      </c>
      <c r="E278" s="42">
        <v>1619</v>
      </c>
      <c r="F278" s="42">
        <v>434697</v>
      </c>
      <c r="G278" s="42">
        <v>7258</v>
      </c>
    </row>
    <row r="279" spans="1:7" ht="14.25">
      <c r="A279" s="41" t="s">
        <v>14</v>
      </c>
      <c r="B279" s="43">
        <v>741166</v>
      </c>
      <c r="C279" s="43">
        <v>1432729</v>
      </c>
      <c r="D279" s="43">
        <v>45316</v>
      </c>
      <c r="E279" s="43" t="s">
        <v>29</v>
      </c>
      <c r="F279" s="43">
        <v>1116932</v>
      </c>
      <c r="G279" s="43" t="s">
        <v>29</v>
      </c>
    </row>
    <row r="280" spans="1:7" ht="14.25">
      <c r="A280" s="41" t="s">
        <v>15</v>
      </c>
      <c r="B280" s="42" t="s">
        <v>29</v>
      </c>
      <c r="C280" s="42">
        <v>61078</v>
      </c>
      <c r="D280" s="42" t="s">
        <v>29</v>
      </c>
      <c r="E280" s="42">
        <v>1230</v>
      </c>
      <c r="F280" s="42">
        <v>10932</v>
      </c>
      <c r="G280" s="42" t="s">
        <v>29</v>
      </c>
    </row>
    <row r="281" spans="1:7" ht="14.25">
      <c r="A281" s="41" t="s">
        <v>16</v>
      </c>
      <c r="B281" s="43">
        <v>3835024</v>
      </c>
      <c r="C281" s="43">
        <v>4580315</v>
      </c>
      <c r="D281" s="43">
        <v>841828</v>
      </c>
      <c r="E281" s="43">
        <v>5602</v>
      </c>
      <c r="F281" s="43">
        <v>191819</v>
      </c>
      <c r="G281" s="43">
        <v>309271</v>
      </c>
    </row>
    <row r="282" spans="1:7" ht="14.25">
      <c r="A282" s="41" t="s">
        <v>17</v>
      </c>
      <c r="B282" s="42">
        <v>83523</v>
      </c>
      <c r="C282" s="42">
        <v>5609</v>
      </c>
      <c r="D282" s="42">
        <v>4972</v>
      </c>
      <c r="E282" s="42">
        <v>412</v>
      </c>
      <c r="F282" s="42">
        <v>0</v>
      </c>
      <c r="G282" s="42" t="s">
        <v>29</v>
      </c>
    </row>
    <row r="283" spans="1:7" ht="14.25">
      <c r="A283" s="41" t="s">
        <v>18</v>
      </c>
      <c r="B283" s="43">
        <v>4867484</v>
      </c>
      <c r="C283" s="43">
        <v>2732946</v>
      </c>
      <c r="D283" s="43">
        <v>2603093</v>
      </c>
      <c r="E283" s="43">
        <v>20006</v>
      </c>
      <c r="F283" s="43">
        <v>458719</v>
      </c>
      <c r="G283" s="43">
        <v>82327</v>
      </c>
    </row>
    <row r="284" spans="1:7" ht="14.25">
      <c r="A284" s="41" t="s">
        <v>19</v>
      </c>
      <c r="B284" s="42">
        <v>2006542</v>
      </c>
      <c r="C284" s="42">
        <v>1281493</v>
      </c>
      <c r="D284" s="42">
        <v>936405</v>
      </c>
      <c r="E284" s="42">
        <v>10679</v>
      </c>
      <c r="F284" s="42">
        <v>77889</v>
      </c>
      <c r="G284" s="42">
        <v>48479</v>
      </c>
    </row>
    <row r="285" spans="1:7" ht="14.25">
      <c r="A285" s="41" t="s">
        <v>20</v>
      </c>
      <c r="B285" s="43">
        <v>7534406</v>
      </c>
      <c r="C285" s="43">
        <v>12693320</v>
      </c>
      <c r="D285" s="43">
        <v>1481486</v>
      </c>
      <c r="E285" s="43" t="s">
        <v>29</v>
      </c>
      <c r="F285" s="43">
        <v>2180355</v>
      </c>
      <c r="G285" s="43">
        <v>562095</v>
      </c>
    </row>
    <row r="286" spans="1:7" ht="14.25">
      <c r="A286" s="41" t="s">
        <v>21</v>
      </c>
      <c r="B286" s="42">
        <v>5473568</v>
      </c>
      <c r="C286" s="42">
        <v>1905180</v>
      </c>
      <c r="D286" s="42">
        <v>766106</v>
      </c>
      <c r="E286" s="42">
        <v>37767</v>
      </c>
      <c r="F286" s="42">
        <v>1366</v>
      </c>
      <c r="G286" s="42">
        <v>1588287</v>
      </c>
    </row>
    <row r="287" spans="1:7" ht="14.25">
      <c r="A287" s="41" t="s">
        <v>22</v>
      </c>
      <c r="B287" s="43">
        <v>4525812</v>
      </c>
      <c r="C287" s="43">
        <v>5066293</v>
      </c>
      <c r="D287" s="43">
        <v>743763</v>
      </c>
      <c r="E287" s="43">
        <v>4630</v>
      </c>
      <c r="F287" s="43">
        <v>442947</v>
      </c>
      <c r="G287" s="43">
        <v>29285</v>
      </c>
    </row>
    <row r="288" spans="1:7" ht="14.25">
      <c r="A288" s="41" t="s">
        <v>23</v>
      </c>
      <c r="B288" s="42">
        <v>859603</v>
      </c>
      <c r="C288" s="42">
        <v>246996</v>
      </c>
      <c r="D288" s="42">
        <v>40310</v>
      </c>
      <c r="E288" s="42">
        <v>2555</v>
      </c>
      <c r="F288" s="42">
        <v>2815</v>
      </c>
      <c r="G288" s="42">
        <v>3676</v>
      </c>
    </row>
    <row r="289" spans="1:7" ht="14.25">
      <c r="A289" s="41" t="s">
        <v>24</v>
      </c>
      <c r="B289" s="43">
        <v>640143</v>
      </c>
      <c r="C289" s="43">
        <v>1080278</v>
      </c>
      <c r="D289" s="43">
        <v>109875</v>
      </c>
      <c r="E289" s="43">
        <v>2066</v>
      </c>
      <c r="F289" s="43">
        <v>182652</v>
      </c>
      <c r="G289" s="43">
        <v>77546</v>
      </c>
    </row>
    <row r="290" spans="1:7" ht="14.25">
      <c r="A290" s="41" t="s">
        <v>25</v>
      </c>
      <c r="B290" s="42">
        <v>3212359</v>
      </c>
      <c r="C290" s="42">
        <v>1264470</v>
      </c>
      <c r="D290" s="42">
        <v>18405</v>
      </c>
      <c r="E290" s="42">
        <v>1299</v>
      </c>
      <c r="F290" s="42">
        <v>79191</v>
      </c>
      <c r="G290" s="42">
        <v>15878</v>
      </c>
    </row>
    <row r="291" spans="1:7" ht="14.25">
      <c r="A291" s="41" t="s">
        <v>26</v>
      </c>
      <c r="B291" s="43">
        <v>249029</v>
      </c>
      <c r="C291" s="43">
        <v>1633008</v>
      </c>
      <c r="D291" s="43">
        <v>27868</v>
      </c>
      <c r="E291" s="43" t="s">
        <v>29</v>
      </c>
      <c r="F291" s="43">
        <v>21865</v>
      </c>
      <c r="G291" s="43">
        <v>24009</v>
      </c>
    </row>
    <row r="293" ht="14.25">
      <c r="A293" s="1" t="s">
        <v>59</v>
      </c>
    </row>
    <row r="294" spans="1:2" ht="14.25">
      <c r="A294" s="1" t="s">
        <v>29</v>
      </c>
      <c r="B294" s="1" t="s">
        <v>58</v>
      </c>
    </row>
    <row r="296" spans="1:3" ht="14.25">
      <c r="A296" s="39" t="s">
        <v>111</v>
      </c>
      <c r="C296" s="38" t="s">
        <v>112</v>
      </c>
    </row>
    <row r="297" spans="1:3" ht="14.25">
      <c r="A297" s="39" t="s">
        <v>113</v>
      </c>
      <c r="C297" s="38" t="s">
        <v>49</v>
      </c>
    </row>
    <row r="298" spans="1:3" ht="14.25">
      <c r="A298" s="39" t="s">
        <v>114</v>
      </c>
      <c r="C298" s="38" t="s">
        <v>48</v>
      </c>
    </row>
    <row r="300" spans="1:7" ht="14.25">
      <c r="A300" s="40" t="s">
        <v>117</v>
      </c>
      <c r="B300" s="53" t="s">
        <v>0</v>
      </c>
      <c r="C300" s="53" t="s">
        <v>46</v>
      </c>
      <c r="D300" s="53" t="s">
        <v>30</v>
      </c>
      <c r="E300" s="53" t="s">
        <v>31</v>
      </c>
      <c r="F300" s="53" t="s">
        <v>32</v>
      </c>
      <c r="G300" s="53" t="s">
        <v>33</v>
      </c>
    </row>
    <row r="301" spans="1:7" ht="14.25">
      <c r="A301" s="41" t="s">
        <v>2</v>
      </c>
      <c r="B301" s="43">
        <v>2530828</v>
      </c>
      <c r="C301" s="43">
        <v>2334151</v>
      </c>
      <c r="D301" s="43">
        <v>584301</v>
      </c>
      <c r="E301" s="43">
        <v>19113</v>
      </c>
      <c r="F301" s="43">
        <v>352603</v>
      </c>
      <c r="G301" s="43">
        <v>424921</v>
      </c>
    </row>
    <row r="302" spans="1:7" ht="14.25">
      <c r="A302" s="41" t="s">
        <v>3</v>
      </c>
      <c r="B302" s="42">
        <v>1287452</v>
      </c>
      <c r="C302" s="42">
        <v>1698979</v>
      </c>
      <c r="D302" s="42">
        <v>373564</v>
      </c>
      <c r="E302" s="42" t="s">
        <v>29</v>
      </c>
      <c r="F302" s="42">
        <v>23042</v>
      </c>
      <c r="G302" s="42" t="s">
        <v>29</v>
      </c>
    </row>
    <row r="303" spans="1:7" ht="14.25">
      <c r="A303" s="41" t="s">
        <v>52</v>
      </c>
      <c r="B303" s="43">
        <v>1853685</v>
      </c>
      <c r="C303" s="43">
        <v>2562124</v>
      </c>
      <c r="D303" s="43">
        <v>174044</v>
      </c>
      <c r="E303" s="43">
        <v>6782</v>
      </c>
      <c r="F303" s="43">
        <v>360538</v>
      </c>
      <c r="G303" s="43">
        <v>291203</v>
      </c>
    </row>
    <row r="304" spans="1:7" ht="14.25">
      <c r="A304" s="41" t="s">
        <v>4</v>
      </c>
      <c r="B304" s="42">
        <v>483731</v>
      </c>
      <c r="C304" s="42">
        <v>1953712</v>
      </c>
      <c r="D304" s="42">
        <v>44329</v>
      </c>
      <c r="E304" s="42">
        <v>13587</v>
      </c>
      <c r="F304" s="42">
        <v>209481</v>
      </c>
      <c r="G304" s="42">
        <v>1265</v>
      </c>
    </row>
    <row r="305" spans="1:7" ht="14.25">
      <c r="A305" s="41" t="s">
        <v>43</v>
      </c>
      <c r="B305" s="43">
        <v>13266132</v>
      </c>
      <c r="C305" s="43">
        <v>16752409</v>
      </c>
      <c r="D305" s="43">
        <v>14548167</v>
      </c>
      <c r="E305" s="43">
        <v>181867</v>
      </c>
      <c r="F305" s="43">
        <v>3381090</v>
      </c>
      <c r="G305" s="43">
        <v>177313</v>
      </c>
    </row>
    <row r="306" spans="1:7" ht="14.25">
      <c r="A306" s="41" t="s">
        <v>5</v>
      </c>
      <c r="B306" s="42">
        <v>117032</v>
      </c>
      <c r="C306" s="42">
        <v>462644</v>
      </c>
      <c r="D306" s="42">
        <v>26102</v>
      </c>
      <c r="E306" s="42" t="s">
        <v>29</v>
      </c>
      <c r="F306" s="42">
        <v>94301</v>
      </c>
      <c r="G306" s="42" t="s">
        <v>29</v>
      </c>
    </row>
    <row r="307" spans="1:7" ht="14.25">
      <c r="A307" s="41" t="s">
        <v>6</v>
      </c>
      <c r="B307" s="43">
        <v>633474</v>
      </c>
      <c r="C307" s="43">
        <v>1916141</v>
      </c>
      <c r="D307" s="43">
        <v>52821</v>
      </c>
      <c r="E307" s="43">
        <v>14882</v>
      </c>
      <c r="F307" s="43">
        <v>315894</v>
      </c>
      <c r="G307" s="43">
        <v>8804</v>
      </c>
    </row>
    <row r="308" spans="1:7" ht="14.25">
      <c r="A308" s="41" t="s">
        <v>7</v>
      </c>
      <c r="B308" s="42">
        <v>1685867</v>
      </c>
      <c r="C308" s="42">
        <v>1673681</v>
      </c>
      <c r="D308" s="42">
        <v>892763</v>
      </c>
      <c r="E308" s="42">
        <v>1584</v>
      </c>
      <c r="F308" s="42">
        <v>95336</v>
      </c>
      <c r="G308" s="42">
        <v>174100</v>
      </c>
    </row>
    <row r="309" spans="1:7" ht="14.25">
      <c r="A309" s="41" t="s">
        <v>8</v>
      </c>
      <c r="B309" s="43">
        <v>37982029</v>
      </c>
      <c r="C309" s="43">
        <v>16077356</v>
      </c>
      <c r="D309" s="43">
        <v>6549043</v>
      </c>
      <c r="E309" s="43">
        <v>104477</v>
      </c>
      <c r="F309" s="43">
        <v>157373</v>
      </c>
      <c r="G309" s="43">
        <v>11117046</v>
      </c>
    </row>
    <row r="310" spans="1:7" ht="14.25">
      <c r="A310" s="41" t="s">
        <v>9</v>
      </c>
      <c r="B310" s="42">
        <v>29786228</v>
      </c>
      <c r="C310" s="42">
        <v>30252649</v>
      </c>
      <c r="D310" s="42">
        <v>3785871</v>
      </c>
      <c r="E310" s="42">
        <v>630720</v>
      </c>
      <c r="F310" s="42">
        <v>3503805</v>
      </c>
      <c r="G310" s="42">
        <v>2499598</v>
      </c>
    </row>
    <row r="311" spans="1:7" ht="14.25">
      <c r="A311" s="41" t="s">
        <v>10</v>
      </c>
      <c r="B311" s="43">
        <v>727129</v>
      </c>
      <c r="C311" s="43">
        <v>668739</v>
      </c>
      <c r="D311" s="43">
        <v>115247</v>
      </c>
      <c r="E311" s="43">
        <v>1596</v>
      </c>
      <c r="F311" s="43">
        <v>58494</v>
      </c>
      <c r="G311" s="43">
        <v>6202</v>
      </c>
    </row>
    <row r="312" spans="1:7" ht="14.25">
      <c r="A312" s="41" t="s">
        <v>11</v>
      </c>
      <c r="B312" s="42">
        <v>32686887</v>
      </c>
      <c r="C312" s="42">
        <v>7114263</v>
      </c>
      <c r="D312" s="42">
        <v>2725868</v>
      </c>
      <c r="E312" s="42">
        <v>37428</v>
      </c>
      <c r="F312" s="42">
        <v>214820</v>
      </c>
      <c r="G312" s="42">
        <v>13671753</v>
      </c>
    </row>
    <row r="313" spans="1:7" ht="14.25">
      <c r="A313" s="41" t="s">
        <v>12</v>
      </c>
      <c r="B313" s="43">
        <v>817955</v>
      </c>
      <c r="C313" s="43">
        <v>138932</v>
      </c>
      <c r="D313" s="43">
        <v>124258</v>
      </c>
      <c r="E313" s="43">
        <v>1114</v>
      </c>
      <c r="F313" s="43">
        <v>132</v>
      </c>
      <c r="G313" s="43" t="s">
        <v>29</v>
      </c>
    </row>
    <row r="314" spans="1:7" ht="14.25">
      <c r="A314" s="41" t="s">
        <v>13</v>
      </c>
      <c r="B314" s="42">
        <v>266538</v>
      </c>
      <c r="C314" s="42">
        <v>801179</v>
      </c>
      <c r="D314" s="42">
        <v>32984</v>
      </c>
      <c r="E314" s="42">
        <v>3495</v>
      </c>
      <c r="F314" s="42">
        <v>367561</v>
      </c>
      <c r="G314" s="42">
        <v>6675</v>
      </c>
    </row>
    <row r="315" spans="1:7" ht="14.25">
      <c r="A315" s="41" t="s">
        <v>14</v>
      </c>
      <c r="B315" s="43">
        <v>690115</v>
      </c>
      <c r="C315" s="43">
        <v>1251548</v>
      </c>
      <c r="D315" s="43">
        <v>53837</v>
      </c>
      <c r="E315" s="43" t="s">
        <v>29</v>
      </c>
      <c r="F315" s="43">
        <v>997963</v>
      </c>
      <c r="G315" s="43" t="s">
        <v>29</v>
      </c>
    </row>
    <row r="316" spans="1:7" ht="14.25">
      <c r="A316" s="41" t="s">
        <v>15</v>
      </c>
      <c r="B316" s="42" t="s">
        <v>29</v>
      </c>
      <c r="C316" s="42">
        <v>60765</v>
      </c>
      <c r="D316" s="42" t="s">
        <v>29</v>
      </c>
      <c r="E316" s="42">
        <v>429</v>
      </c>
      <c r="F316" s="42">
        <v>7495</v>
      </c>
      <c r="G316" s="42" t="s">
        <v>29</v>
      </c>
    </row>
    <row r="317" spans="1:7" ht="14.25">
      <c r="A317" s="41" t="s">
        <v>16</v>
      </c>
      <c r="B317" s="43">
        <v>4170518</v>
      </c>
      <c r="C317" s="43">
        <v>4269854</v>
      </c>
      <c r="D317" s="43">
        <v>859884</v>
      </c>
      <c r="E317" s="43">
        <v>2162</v>
      </c>
      <c r="F317" s="43">
        <v>203047</v>
      </c>
      <c r="G317" s="43">
        <v>248758</v>
      </c>
    </row>
    <row r="318" spans="1:7" ht="14.25">
      <c r="A318" s="41" t="s">
        <v>17</v>
      </c>
      <c r="B318" s="42">
        <v>101943</v>
      </c>
      <c r="C318" s="42">
        <v>2244</v>
      </c>
      <c r="D318" s="42">
        <v>3078</v>
      </c>
      <c r="E318" s="42">
        <v>235</v>
      </c>
      <c r="F318" s="42">
        <v>0</v>
      </c>
      <c r="G318" s="42" t="s">
        <v>29</v>
      </c>
    </row>
    <row r="319" spans="1:7" ht="14.25">
      <c r="A319" s="41" t="s">
        <v>18</v>
      </c>
      <c r="B319" s="43">
        <v>4721461</v>
      </c>
      <c r="C319" s="43">
        <v>2882972</v>
      </c>
      <c r="D319" s="43">
        <v>2476494</v>
      </c>
      <c r="E319" s="43">
        <v>29642</v>
      </c>
      <c r="F319" s="43">
        <v>386011</v>
      </c>
      <c r="G319" s="43">
        <v>53277</v>
      </c>
    </row>
    <row r="320" spans="1:7" ht="14.25">
      <c r="A320" s="41" t="s">
        <v>19</v>
      </c>
      <c r="B320" s="42">
        <v>1991638</v>
      </c>
      <c r="C320" s="42">
        <v>1296943</v>
      </c>
      <c r="D320" s="42">
        <v>1185853</v>
      </c>
      <c r="E320" s="42">
        <v>7587</v>
      </c>
      <c r="F320" s="42">
        <v>81701</v>
      </c>
      <c r="G320" s="42">
        <v>61160</v>
      </c>
    </row>
    <row r="321" spans="1:7" ht="14.25">
      <c r="A321" s="41" t="s">
        <v>20</v>
      </c>
      <c r="B321" s="43">
        <v>6927315</v>
      </c>
      <c r="C321" s="43">
        <v>13655478</v>
      </c>
      <c r="D321" s="43">
        <v>1819059</v>
      </c>
      <c r="E321" s="43">
        <v>7184</v>
      </c>
      <c r="F321" s="43">
        <v>2150454</v>
      </c>
      <c r="G321" s="43">
        <v>514066</v>
      </c>
    </row>
    <row r="322" spans="1:7" ht="14.25">
      <c r="A322" s="41" t="s">
        <v>21</v>
      </c>
      <c r="B322" s="42">
        <v>4181275</v>
      </c>
      <c r="C322" s="42">
        <v>1899471</v>
      </c>
      <c r="D322" s="42">
        <v>877782</v>
      </c>
      <c r="E322" s="42">
        <v>14759</v>
      </c>
      <c r="F322" s="42">
        <v>5748</v>
      </c>
      <c r="G322" s="42">
        <v>1124123</v>
      </c>
    </row>
    <row r="323" spans="1:7" ht="14.25">
      <c r="A323" s="41" t="s">
        <v>22</v>
      </c>
      <c r="B323" s="43">
        <v>4600276</v>
      </c>
      <c r="C323" s="43">
        <v>5486476</v>
      </c>
      <c r="D323" s="43">
        <v>944523</v>
      </c>
      <c r="E323" s="43">
        <v>4981</v>
      </c>
      <c r="F323" s="43">
        <v>428404</v>
      </c>
      <c r="G323" s="43">
        <v>83554</v>
      </c>
    </row>
    <row r="324" spans="1:7" ht="14.25">
      <c r="A324" s="41" t="s">
        <v>23</v>
      </c>
      <c r="B324" s="42">
        <v>794727</v>
      </c>
      <c r="C324" s="42">
        <v>235302</v>
      </c>
      <c r="D324" s="42">
        <v>50079</v>
      </c>
      <c r="E324" s="42">
        <v>1046</v>
      </c>
      <c r="F324" s="42">
        <v>3670</v>
      </c>
      <c r="G324" s="42">
        <v>2198</v>
      </c>
    </row>
    <row r="325" spans="1:7" ht="14.25">
      <c r="A325" s="41" t="s">
        <v>24</v>
      </c>
      <c r="B325" s="43">
        <v>685325</v>
      </c>
      <c r="C325" s="43">
        <v>1105104</v>
      </c>
      <c r="D325" s="43">
        <v>138965</v>
      </c>
      <c r="E325" s="43" t="s">
        <v>29</v>
      </c>
      <c r="F325" s="43">
        <v>201950</v>
      </c>
      <c r="G325" s="43">
        <v>75329</v>
      </c>
    </row>
    <row r="326" spans="1:7" ht="14.25">
      <c r="A326" s="41" t="s">
        <v>25</v>
      </c>
      <c r="B326" s="42">
        <v>3227750</v>
      </c>
      <c r="C326" s="42">
        <v>1006413</v>
      </c>
      <c r="D326" s="42">
        <v>24998</v>
      </c>
      <c r="E326" s="42">
        <v>1022</v>
      </c>
      <c r="F326" s="42">
        <v>92763</v>
      </c>
      <c r="G326" s="42">
        <v>12963</v>
      </c>
    </row>
    <row r="327" spans="1:7" ht="14.25">
      <c r="A327" s="41" t="s">
        <v>26</v>
      </c>
      <c r="B327" s="43">
        <v>264768</v>
      </c>
      <c r="C327" s="43">
        <v>1731236</v>
      </c>
      <c r="D327" s="43">
        <v>31421</v>
      </c>
      <c r="E327" s="43" t="s">
        <v>29</v>
      </c>
      <c r="F327" s="43">
        <v>32418</v>
      </c>
      <c r="G327" s="43" t="s">
        <v>29</v>
      </c>
    </row>
    <row r="329" ht="14.25">
      <c r="A329" s="1" t="s">
        <v>59</v>
      </c>
    </row>
    <row r="330" spans="1:2" ht="14.25">
      <c r="A330" s="1" t="s">
        <v>29</v>
      </c>
      <c r="B330" s="1" t="s">
        <v>58</v>
      </c>
    </row>
    <row r="332" spans="1:3" ht="14.25">
      <c r="A332" s="39" t="s">
        <v>111</v>
      </c>
      <c r="C332" s="38" t="s">
        <v>112</v>
      </c>
    </row>
    <row r="333" spans="1:3" ht="14.25">
      <c r="A333" s="39" t="s">
        <v>113</v>
      </c>
      <c r="C333" s="38" t="s">
        <v>49</v>
      </c>
    </row>
    <row r="334" spans="1:3" ht="14.25">
      <c r="A334" s="39" t="s">
        <v>114</v>
      </c>
      <c r="C334" s="38" t="s">
        <v>109</v>
      </c>
    </row>
    <row r="336" spans="1:7" ht="14.25">
      <c r="A336" s="40" t="s">
        <v>117</v>
      </c>
      <c r="B336" s="53" t="s">
        <v>0</v>
      </c>
      <c r="C336" s="53" t="s">
        <v>46</v>
      </c>
      <c r="D336" s="53" t="s">
        <v>30</v>
      </c>
      <c r="E336" s="53" t="s">
        <v>31</v>
      </c>
      <c r="F336" s="53" t="s">
        <v>32</v>
      </c>
      <c r="G336" s="53" t="s">
        <v>33</v>
      </c>
    </row>
    <row r="337" spans="1:7" ht="14.25">
      <c r="A337" s="41" t="s">
        <v>2</v>
      </c>
      <c r="B337" s="43">
        <v>2487612</v>
      </c>
      <c r="C337" s="43">
        <v>2646338</v>
      </c>
      <c r="D337" s="43">
        <v>507784</v>
      </c>
      <c r="E337" s="43">
        <v>15603</v>
      </c>
      <c r="F337" s="43">
        <v>268797</v>
      </c>
      <c r="G337" s="43">
        <v>429158</v>
      </c>
    </row>
    <row r="338" spans="1:7" ht="14.25">
      <c r="A338" s="41" t="s">
        <v>3</v>
      </c>
      <c r="B338" s="42">
        <v>1798029</v>
      </c>
      <c r="C338" s="42">
        <v>2606572</v>
      </c>
      <c r="D338" s="42">
        <v>596356</v>
      </c>
      <c r="E338" s="42" t="s">
        <v>29</v>
      </c>
      <c r="F338" s="42">
        <v>17950</v>
      </c>
      <c r="G338" s="42">
        <v>25145</v>
      </c>
    </row>
    <row r="339" spans="1:7" ht="14.25">
      <c r="A339" s="41" t="s">
        <v>52</v>
      </c>
      <c r="B339" s="43">
        <v>1755138</v>
      </c>
      <c r="C339" s="43">
        <v>2572338</v>
      </c>
      <c r="D339" s="43">
        <v>291603</v>
      </c>
      <c r="E339" s="43">
        <v>7873</v>
      </c>
      <c r="F339" s="43">
        <v>264554</v>
      </c>
      <c r="G339" s="43">
        <v>286610</v>
      </c>
    </row>
    <row r="340" spans="1:7" ht="14.25">
      <c r="A340" s="41" t="s">
        <v>4</v>
      </c>
      <c r="B340" s="42">
        <v>438345</v>
      </c>
      <c r="C340" s="42">
        <v>2011748</v>
      </c>
      <c r="D340" s="42">
        <v>45541</v>
      </c>
      <c r="E340" s="42">
        <v>8855</v>
      </c>
      <c r="F340" s="42">
        <v>133650</v>
      </c>
      <c r="G340" s="42">
        <v>7987</v>
      </c>
    </row>
    <row r="341" spans="1:7" ht="14.25">
      <c r="A341" s="41" t="s">
        <v>43</v>
      </c>
      <c r="B341" s="43">
        <v>11681860</v>
      </c>
      <c r="C341" s="43">
        <v>14570150</v>
      </c>
      <c r="D341" s="43">
        <v>16235783</v>
      </c>
      <c r="E341" s="43">
        <v>153557</v>
      </c>
      <c r="F341" s="43">
        <v>2137861</v>
      </c>
      <c r="G341" s="43">
        <v>181404</v>
      </c>
    </row>
    <row r="342" spans="1:7" ht="14.25">
      <c r="A342" s="41" t="s">
        <v>5</v>
      </c>
      <c r="B342" s="42">
        <v>106542</v>
      </c>
      <c r="C342" s="42">
        <v>428200</v>
      </c>
      <c r="D342" s="42">
        <v>28749</v>
      </c>
      <c r="E342" s="42" t="s">
        <v>29</v>
      </c>
      <c r="F342" s="42">
        <v>72583</v>
      </c>
      <c r="G342" s="42" t="s">
        <v>29</v>
      </c>
    </row>
    <row r="343" spans="1:7" ht="14.25">
      <c r="A343" s="41" t="s">
        <v>6</v>
      </c>
      <c r="B343" s="43">
        <v>601996</v>
      </c>
      <c r="C343" s="43">
        <v>1833054</v>
      </c>
      <c r="D343" s="43">
        <v>29244</v>
      </c>
      <c r="E343" s="43">
        <v>9676</v>
      </c>
      <c r="F343" s="43">
        <v>160504</v>
      </c>
      <c r="G343" s="43">
        <v>16885</v>
      </c>
    </row>
    <row r="344" spans="1:7" ht="14.25">
      <c r="A344" s="41" t="s">
        <v>7</v>
      </c>
      <c r="B344" s="42">
        <v>1728709</v>
      </c>
      <c r="C344" s="42">
        <v>1833052</v>
      </c>
      <c r="D344" s="42">
        <v>1008807</v>
      </c>
      <c r="E344" s="42">
        <v>1743</v>
      </c>
      <c r="F344" s="42">
        <v>119185</v>
      </c>
      <c r="G344" s="42">
        <v>168974</v>
      </c>
    </row>
    <row r="345" spans="1:7" ht="14.25">
      <c r="A345" s="41" t="s">
        <v>8</v>
      </c>
      <c r="B345" s="43">
        <v>38067058</v>
      </c>
      <c r="C345" s="43">
        <v>16592907</v>
      </c>
      <c r="D345" s="43">
        <v>6488405</v>
      </c>
      <c r="E345" s="43" t="s">
        <v>29</v>
      </c>
      <c r="F345" s="43">
        <v>194854</v>
      </c>
      <c r="G345" s="43" t="s">
        <v>29</v>
      </c>
    </row>
    <row r="346" spans="1:7" ht="14.25">
      <c r="A346" s="41" t="s">
        <v>9</v>
      </c>
      <c r="B346" s="42">
        <v>39064721</v>
      </c>
      <c r="C346" s="42">
        <v>34354391</v>
      </c>
      <c r="D346" s="42">
        <v>4861340</v>
      </c>
      <c r="E346" s="42">
        <v>384755</v>
      </c>
      <c r="F346" s="42">
        <v>3560807</v>
      </c>
      <c r="G346" s="42">
        <v>1757111</v>
      </c>
    </row>
    <row r="347" spans="1:7" ht="14.25">
      <c r="A347" s="41" t="s">
        <v>10</v>
      </c>
      <c r="B347" s="43">
        <v>767227</v>
      </c>
      <c r="C347" s="43">
        <v>717673</v>
      </c>
      <c r="D347" s="43">
        <v>126562</v>
      </c>
      <c r="E347" s="43">
        <v>1959</v>
      </c>
      <c r="F347" s="43">
        <v>79869</v>
      </c>
      <c r="G347" s="43">
        <v>4374</v>
      </c>
    </row>
    <row r="348" spans="1:7" ht="14.25">
      <c r="A348" s="41" t="s">
        <v>11</v>
      </c>
      <c r="B348" s="42">
        <v>31538590</v>
      </c>
      <c r="C348" s="42">
        <v>6880130</v>
      </c>
      <c r="D348" s="42">
        <v>1652991</v>
      </c>
      <c r="E348" s="42">
        <v>36483</v>
      </c>
      <c r="F348" s="42">
        <v>474913</v>
      </c>
      <c r="G348" s="42">
        <v>13455428</v>
      </c>
    </row>
    <row r="349" spans="1:7" ht="14.25">
      <c r="A349" s="41" t="s">
        <v>12</v>
      </c>
      <c r="B349" s="43">
        <v>823467</v>
      </c>
      <c r="C349" s="43">
        <v>160580</v>
      </c>
      <c r="D349" s="43">
        <v>151083</v>
      </c>
      <c r="E349" s="43">
        <v>1691</v>
      </c>
      <c r="F349" s="43">
        <v>269</v>
      </c>
      <c r="G349" s="43">
        <v>46517</v>
      </c>
    </row>
    <row r="350" spans="1:7" ht="14.25">
      <c r="A350" s="41" t="s">
        <v>13</v>
      </c>
      <c r="B350" s="42">
        <v>212650</v>
      </c>
      <c r="C350" s="42">
        <v>965291</v>
      </c>
      <c r="D350" s="42">
        <v>35679</v>
      </c>
      <c r="E350" s="42">
        <v>4928</v>
      </c>
      <c r="F350" s="42">
        <v>354600</v>
      </c>
      <c r="G350" s="42">
        <v>13839</v>
      </c>
    </row>
    <row r="351" spans="1:7" ht="14.25">
      <c r="A351" s="41" t="s">
        <v>14</v>
      </c>
      <c r="B351" s="43">
        <v>676667</v>
      </c>
      <c r="C351" s="43">
        <v>1053599</v>
      </c>
      <c r="D351" s="43">
        <v>56622</v>
      </c>
      <c r="E351" s="43" t="s">
        <v>29</v>
      </c>
      <c r="F351" s="43">
        <v>261698</v>
      </c>
      <c r="G351" s="43" t="s">
        <v>29</v>
      </c>
    </row>
    <row r="352" spans="1:7" ht="14.25">
      <c r="A352" s="41" t="s">
        <v>15</v>
      </c>
      <c r="B352" s="42" t="s">
        <v>29</v>
      </c>
      <c r="C352" s="42">
        <v>54178</v>
      </c>
      <c r="D352" s="42" t="s">
        <v>29</v>
      </c>
      <c r="E352" s="42">
        <v>416</v>
      </c>
      <c r="F352" s="42">
        <v>8366</v>
      </c>
      <c r="G352" s="42" t="s">
        <v>29</v>
      </c>
    </row>
    <row r="353" spans="1:7" ht="14.25">
      <c r="A353" s="41" t="s">
        <v>16</v>
      </c>
      <c r="B353" s="43">
        <v>3535072</v>
      </c>
      <c r="C353" s="43">
        <v>3824089</v>
      </c>
      <c r="D353" s="43">
        <v>787295</v>
      </c>
      <c r="E353" s="43">
        <v>593</v>
      </c>
      <c r="F353" s="43">
        <v>169058</v>
      </c>
      <c r="G353" s="43">
        <v>218947</v>
      </c>
    </row>
    <row r="354" spans="1:7" ht="14.25">
      <c r="A354" s="41" t="s">
        <v>17</v>
      </c>
      <c r="B354" s="42">
        <v>82509</v>
      </c>
      <c r="C354" s="42">
        <v>3247</v>
      </c>
      <c r="D354" s="42">
        <v>3492</v>
      </c>
      <c r="E354" s="42">
        <v>753</v>
      </c>
      <c r="F354" s="42">
        <v>0</v>
      </c>
      <c r="G354" s="42" t="s">
        <v>29</v>
      </c>
    </row>
    <row r="355" spans="1:7" ht="14.25">
      <c r="A355" s="41" t="s">
        <v>18</v>
      </c>
      <c r="B355" s="43">
        <v>4289681</v>
      </c>
      <c r="C355" s="43">
        <v>2960908</v>
      </c>
      <c r="D355" s="43">
        <v>1591333</v>
      </c>
      <c r="E355" s="43">
        <v>10806</v>
      </c>
      <c r="F355" s="43">
        <v>386409</v>
      </c>
      <c r="G355" s="43">
        <v>126994</v>
      </c>
    </row>
    <row r="356" spans="1:7" ht="14.25">
      <c r="A356" s="41" t="s">
        <v>19</v>
      </c>
      <c r="B356" s="42">
        <v>2268659</v>
      </c>
      <c r="C356" s="42">
        <v>1276929</v>
      </c>
      <c r="D356" s="42">
        <v>1568970</v>
      </c>
      <c r="E356" s="42">
        <v>5926</v>
      </c>
      <c r="F356" s="42">
        <v>84312</v>
      </c>
      <c r="G356" s="42">
        <v>74748</v>
      </c>
    </row>
    <row r="357" spans="1:7" ht="14.25">
      <c r="A357" s="41" t="s">
        <v>20</v>
      </c>
      <c r="B357" s="43">
        <v>7991707</v>
      </c>
      <c r="C357" s="43">
        <v>11370744</v>
      </c>
      <c r="D357" s="43">
        <v>1770071</v>
      </c>
      <c r="E357" s="43" t="s">
        <v>29</v>
      </c>
      <c r="F357" s="43">
        <v>1609030</v>
      </c>
      <c r="G357" s="43">
        <v>415015</v>
      </c>
    </row>
    <row r="358" spans="1:7" ht="14.25">
      <c r="A358" s="41" t="s">
        <v>21</v>
      </c>
      <c r="B358" s="42">
        <v>4335173</v>
      </c>
      <c r="C358" s="42">
        <v>1938900</v>
      </c>
      <c r="D358" s="42">
        <v>674521</v>
      </c>
      <c r="E358" s="42">
        <v>10583</v>
      </c>
      <c r="F358" s="42">
        <v>3462</v>
      </c>
      <c r="G358" s="42">
        <v>1094672</v>
      </c>
    </row>
    <row r="359" spans="1:7" ht="14.25">
      <c r="A359" s="41" t="s">
        <v>22</v>
      </c>
      <c r="B359" s="43">
        <v>4541509</v>
      </c>
      <c r="C359" s="43">
        <v>5187911</v>
      </c>
      <c r="D359" s="43">
        <v>1012398</v>
      </c>
      <c r="E359" s="43">
        <v>4829</v>
      </c>
      <c r="F359" s="43">
        <v>313147</v>
      </c>
      <c r="G359" s="43">
        <v>47840</v>
      </c>
    </row>
    <row r="360" spans="1:7" ht="14.25">
      <c r="A360" s="41" t="s">
        <v>23</v>
      </c>
      <c r="B360" s="42">
        <v>849032</v>
      </c>
      <c r="C360" s="42">
        <v>256840</v>
      </c>
      <c r="D360" s="42">
        <v>54584</v>
      </c>
      <c r="E360" s="42">
        <v>1595</v>
      </c>
      <c r="F360" s="42">
        <v>4826</v>
      </c>
      <c r="G360" s="42">
        <v>4446</v>
      </c>
    </row>
    <row r="361" spans="1:7" ht="14.25">
      <c r="A361" s="41" t="s">
        <v>24</v>
      </c>
      <c r="B361" s="43">
        <v>676108</v>
      </c>
      <c r="C361" s="43">
        <v>1328923</v>
      </c>
      <c r="D361" s="43">
        <v>151264</v>
      </c>
      <c r="E361" s="43">
        <v>654</v>
      </c>
      <c r="F361" s="43">
        <v>268091</v>
      </c>
      <c r="G361" s="43">
        <v>65177</v>
      </c>
    </row>
    <row r="362" spans="1:7" ht="14.25">
      <c r="A362" s="41" t="s">
        <v>25</v>
      </c>
      <c r="B362" s="42">
        <v>3814408</v>
      </c>
      <c r="C362" s="42">
        <v>982359</v>
      </c>
      <c r="D362" s="42">
        <v>20947</v>
      </c>
      <c r="E362" s="42">
        <v>1080</v>
      </c>
      <c r="F362" s="42">
        <v>68421</v>
      </c>
      <c r="G362" s="42">
        <v>14406</v>
      </c>
    </row>
    <row r="363" spans="1:7" ht="14.25">
      <c r="A363" s="41" t="s">
        <v>26</v>
      </c>
      <c r="B363" s="43">
        <v>222579</v>
      </c>
      <c r="C363" s="43">
        <v>1482790</v>
      </c>
      <c r="D363" s="43">
        <v>93803</v>
      </c>
      <c r="E363" s="43" t="s">
        <v>29</v>
      </c>
      <c r="F363" s="43">
        <v>50026</v>
      </c>
      <c r="G363" s="43">
        <v>21502</v>
      </c>
    </row>
    <row r="365" ht="14.25">
      <c r="A365" s="1" t="s">
        <v>59</v>
      </c>
    </row>
    <row r="366" spans="1:2" ht="14.25">
      <c r="A366" s="1" t="s">
        <v>29</v>
      </c>
      <c r="B366" s="1" t="s">
        <v>58</v>
      </c>
    </row>
    <row r="368" spans="1:3" ht="14.25">
      <c r="A368" s="39" t="s">
        <v>111</v>
      </c>
      <c r="C368" s="38" t="s">
        <v>112</v>
      </c>
    </row>
    <row r="369" spans="1:3" ht="14.25">
      <c r="A369" s="39" t="s">
        <v>113</v>
      </c>
      <c r="C369" s="38" t="s">
        <v>49</v>
      </c>
    </row>
    <row r="370" spans="1:3" ht="14.25">
      <c r="A370" s="39" t="s">
        <v>114</v>
      </c>
      <c r="C370" s="38" t="s">
        <v>110</v>
      </c>
    </row>
    <row r="372" spans="1:7" ht="14.25">
      <c r="A372" s="40" t="s">
        <v>117</v>
      </c>
      <c r="B372" s="53" t="s">
        <v>0</v>
      </c>
      <c r="C372" s="53" t="s">
        <v>46</v>
      </c>
      <c r="D372" s="53" t="s">
        <v>30</v>
      </c>
      <c r="E372" s="53" t="s">
        <v>31</v>
      </c>
      <c r="F372" s="53" t="s">
        <v>32</v>
      </c>
      <c r="G372" s="53" t="s">
        <v>33</v>
      </c>
    </row>
    <row r="373" spans="1:7" ht="14.25">
      <c r="A373" s="41" t="s">
        <v>2</v>
      </c>
      <c r="B373" s="43">
        <v>2469631</v>
      </c>
      <c r="C373" s="43">
        <v>2335342</v>
      </c>
      <c r="D373" s="43">
        <v>417376</v>
      </c>
      <c r="E373" s="43">
        <v>10996</v>
      </c>
      <c r="F373" s="43">
        <v>297213</v>
      </c>
      <c r="G373" s="43">
        <v>410046</v>
      </c>
    </row>
    <row r="374" spans="1:7" ht="14.25">
      <c r="A374" s="41" t="s">
        <v>3</v>
      </c>
      <c r="B374" s="42">
        <v>1578538</v>
      </c>
      <c r="C374" s="42">
        <v>4340168</v>
      </c>
      <c r="D374" s="42">
        <v>727307</v>
      </c>
      <c r="E374" s="42" t="s">
        <v>29</v>
      </c>
      <c r="F374" s="42">
        <v>10190</v>
      </c>
      <c r="G374" s="42">
        <v>3794</v>
      </c>
    </row>
    <row r="375" spans="1:7" ht="14.25">
      <c r="A375" s="41" t="s">
        <v>52</v>
      </c>
      <c r="B375" s="43">
        <v>1650880</v>
      </c>
      <c r="C375" s="43">
        <v>2399082</v>
      </c>
      <c r="D375" s="43">
        <v>307083</v>
      </c>
      <c r="E375" s="43">
        <v>2667</v>
      </c>
      <c r="F375" s="43">
        <v>435023</v>
      </c>
      <c r="G375" s="43">
        <v>258023</v>
      </c>
    </row>
    <row r="376" spans="1:7" ht="14.25">
      <c r="A376" s="41" t="s">
        <v>4</v>
      </c>
      <c r="B376" s="42">
        <v>436363</v>
      </c>
      <c r="C376" s="42">
        <v>2025547</v>
      </c>
      <c r="D376" s="42">
        <v>57266</v>
      </c>
      <c r="E376" s="42">
        <v>2414</v>
      </c>
      <c r="F376" s="42">
        <v>130734</v>
      </c>
      <c r="G376" s="42">
        <v>8542</v>
      </c>
    </row>
    <row r="377" spans="1:7" ht="14.25">
      <c r="A377" s="41" t="s">
        <v>43</v>
      </c>
      <c r="B377" s="43">
        <v>10217437</v>
      </c>
      <c r="C377" s="43">
        <v>13945888</v>
      </c>
      <c r="D377" s="43">
        <v>18664578</v>
      </c>
      <c r="E377" s="43">
        <v>59458</v>
      </c>
      <c r="F377" s="43">
        <v>2089350</v>
      </c>
      <c r="G377" s="43">
        <v>204266</v>
      </c>
    </row>
    <row r="378" spans="1:7" ht="14.25">
      <c r="A378" s="41" t="s">
        <v>5</v>
      </c>
      <c r="B378" s="42">
        <v>104924</v>
      </c>
      <c r="C378" s="42">
        <v>531268</v>
      </c>
      <c r="D378" s="42">
        <v>32565</v>
      </c>
      <c r="E378" s="42" t="s">
        <v>29</v>
      </c>
      <c r="F378" s="42">
        <v>76397</v>
      </c>
      <c r="G378" s="42" t="s">
        <v>29</v>
      </c>
    </row>
    <row r="379" spans="1:7" ht="14.25">
      <c r="A379" s="41" t="s">
        <v>6</v>
      </c>
      <c r="B379" s="43">
        <v>922282</v>
      </c>
      <c r="C379" s="43">
        <v>1844951</v>
      </c>
      <c r="D379" s="43">
        <v>23000</v>
      </c>
      <c r="E379" s="43">
        <v>7563</v>
      </c>
      <c r="F379" s="43">
        <v>156734</v>
      </c>
      <c r="G379" s="43">
        <v>17242</v>
      </c>
    </row>
    <row r="380" spans="1:7" ht="14.25">
      <c r="A380" s="41" t="s">
        <v>7</v>
      </c>
      <c r="B380" s="42">
        <v>1755818</v>
      </c>
      <c r="C380" s="42">
        <v>1830175</v>
      </c>
      <c r="D380" s="42">
        <v>964556</v>
      </c>
      <c r="E380" s="42">
        <v>2140</v>
      </c>
      <c r="F380" s="42">
        <v>133748</v>
      </c>
      <c r="G380" s="42">
        <v>181026</v>
      </c>
    </row>
    <row r="381" spans="1:7" ht="14.25">
      <c r="A381" s="41" t="s">
        <v>8</v>
      </c>
      <c r="B381" s="43">
        <v>34073450</v>
      </c>
      <c r="C381" s="43">
        <v>17022958</v>
      </c>
      <c r="D381" s="43">
        <v>7636039</v>
      </c>
      <c r="E381" s="43">
        <v>88493</v>
      </c>
      <c r="F381" s="43">
        <v>144533</v>
      </c>
      <c r="G381" s="43">
        <v>16224967</v>
      </c>
    </row>
    <row r="382" spans="1:7" ht="14.25">
      <c r="A382" s="41" t="s">
        <v>9</v>
      </c>
      <c r="B382" s="42">
        <v>24483508</v>
      </c>
      <c r="C382" s="42">
        <v>22483780</v>
      </c>
      <c r="D382" s="42">
        <v>4366791</v>
      </c>
      <c r="E382" s="42">
        <v>278761</v>
      </c>
      <c r="F382" s="42">
        <v>1786353</v>
      </c>
      <c r="G382" s="42">
        <v>904515</v>
      </c>
    </row>
    <row r="383" spans="1:7" ht="14.25">
      <c r="A383" s="41" t="s">
        <v>10</v>
      </c>
      <c r="B383" s="43">
        <v>656073</v>
      </c>
      <c r="C383" s="43">
        <v>699638</v>
      </c>
      <c r="D383" s="43">
        <v>122342</v>
      </c>
      <c r="E383" s="43">
        <v>1912</v>
      </c>
      <c r="F383" s="43">
        <v>79726</v>
      </c>
      <c r="G383" s="43">
        <v>4115</v>
      </c>
    </row>
    <row r="384" spans="1:7" ht="14.25">
      <c r="A384" s="41" t="s">
        <v>11</v>
      </c>
      <c r="B384" s="42">
        <v>24285678</v>
      </c>
      <c r="C384" s="42">
        <v>8524270</v>
      </c>
      <c r="D384" s="42">
        <v>1682583</v>
      </c>
      <c r="E384" s="42">
        <v>40992</v>
      </c>
      <c r="F384" s="42">
        <v>454789</v>
      </c>
      <c r="G384" s="42">
        <v>13416969</v>
      </c>
    </row>
    <row r="385" spans="1:7" ht="14.25">
      <c r="A385" s="41" t="s">
        <v>12</v>
      </c>
      <c r="B385" s="43">
        <v>867436</v>
      </c>
      <c r="C385" s="43">
        <v>168342</v>
      </c>
      <c r="D385" s="43">
        <v>134635</v>
      </c>
      <c r="E385" s="43">
        <v>1618</v>
      </c>
      <c r="F385" s="43">
        <v>401</v>
      </c>
      <c r="G385" s="43">
        <v>58341</v>
      </c>
    </row>
    <row r="386" spans="1:7" ht="14.25">
      <c r="A386" s="41" t="s">
        <v>13</v>
      </c>
      <c r="B386" s="42">
        <v>295355</v>
      </c>
      <c r="C386" s="42">
        <v>972018</v>
      </c>
      <c r="D386" s="42">
        <v>39368</v>
      </c>
      <c r="E386" s="42">
        <v>4587</v>
      </c>
      <c r="F386" s="42">
        <v>321194</v>
      </c>
      <c r="G386" s="42">
        <v>18127</v>
      </c>
    </row>
    <row r="387" spans="1:7" ht="14.25">
      <c r="A387" s="41" t="s">
        <v>14</v>
      </c>
      <c r="B387" s="43">
        <v>575042</v>
      </c>
      <c r="C387" s="43">
        <v>1199217</v>
      </c>
      <c r="D387" s="43">
        <v>75768</v>
      </c>
      <c r="E387" s="43" t="s">
        <v>29</v>
      </c>
      <c r="F387" s="43">
        <v>467569</v>
      </c>
      <c r="G387" s="43" t="s">
        <v>29</v>
      </c>
    </row>
    <row r="388" spans="1:7" ht="14.25">
      <c r="A388" s="41" t="s">
        <v>15</v>
      </c>
      <c r="B388" s="42" t="s">
        <v>29</v>
      </c>
      <c r="C388" s="42">
        <v>49073</v>
      </c>
      <c r="D388" s="42" t="s">
        <v>29</v>
      </c>
      <c r="E388" s="42">
        <v>310</v>
      </c>
      <c r="F388" s="42">
        <v>7453</v>
      </c>
      <c r="G388" s="42" t="s">
        <v>29</v>
      </c>
    </row>
    <row r="389" spans="1:7" ht="14.25">
      <c r="A389" s="41" t="s">
        <v>16</v>
      </c>
      <c r="B389" s="43">
        <v>2796084</v>
      </c>
      <c r="C389" s="43">
        <v>3905683</v>
      </c>
      <c r="D389" s="43">
        <v>690025</v>
      </c>
      <c r="E389" s="43">
        <v>1450</v>
      </c>
      <c r="F389" s="43">
        <v>178642</v>
      </c>
      <c r="G389" s="43">
        <v>243093</v>
      </c>
    </row>
    <row r="390" spans="1:7" ht="14.25">
      <c r="A390" s="41" t="s">
        <v>17</v>
      </c>
      <c r="B390" s="42">
        <v>69779</v>
      </c>
      <c r="C390" s="42">
        <v>2234</v>
      </c>
      <c r="D390" s="42">
        <v>2918</v>
      </c>
      <c r="E390" s="42">
        <v>670</v>
      </c>
      <c r="F390" s="42">
        <v>0</v>
      </c>
      <c r="G390" s="42" t="s">
        <v>29</v>
      </c>
    </row>
    <row r="391" spans="1:7" ht="14.25">
      <c r="A391" s="41" t="s">
        <v>18</v>
      </c>
      <c r="B391" s="43">
        <v>3882326</v>
      </c>
      <c r="C391" s="43">
        <v>2721182</v>
      </c>
      <c r="D391" s="43">
        <v>1959010</v>
      </c>
      <c r="E391" s="43">
        <v>13650</v>
      </c>
      <c r="F391" s="43">
        <v>527660</v>
      </c>
      <c r="G391" s="43">
        <v>96013</v>
      </c>
    </row>
    <row r="392" spans="1:7" ht="14.25">
      <c r="A392" s="41" t="s">
        <v>19</v>
      </c>
      <c r="B392" s="42">
        <v>2068059</v>
      </c>
      <c r="C392" s="42">
        <v>1150741</v>
      </c>
      <c r="D392" s="42">
        <v>1612713</v>
      </c>
      <c r="E392" s="42">
        <v>5210</v>
      </c>
      <c r="F392" s="42">
        <v>63209</v>
      </c>
      <c r="G392" s="42">
        <v>54526</v>
      </c>
    </row>
    <row r="393" spans="1:7" ht="14.25">
      <c r="A393" s="41" t="s">
        <v>20</v>
      </c>
      <c r="B393" s="43">
        <v>6867376</v>
      </c>
      <c r="C393" s="43">
        <v>11705375</v>
      </c>
      <c r="D393" s="43">
        <v>2724266</v>
      </c>
      <c r="E393" s="43">
        <v>23612</v>
      </c>
      <c r="F393" s="43">
        <v>2353389</v>
      </c>
      <c r="G393" s="43">
        <v>579203</v>
      </c>
    </row>
    <row r="394" spans="1:7" ht="14.25">
      <c r="A394" s="41" t="s">
        <v>21</v>
      </c>
      <c r="B394" s="42">
        <v>5767487</v>
      </c>
      <c r="C394" s="42">
        <v>2222363</v>
      </c>
      <c r="D394" s="42">
        <v>812172</v>
      </c>
      <c r="E394" s="42">
        <v>14039</v>
      </c>
      <c r="F394" s="42">
        <v>5051</v>
      </c>
      <c r="G394" s="42">
        <v>1044698</v>
      </c>
    </row>
    <row r="395" spans="1:7" ht="14.25">
      <c r="A395" s="41" t="s">
        <v>22</v>
      </c>
      <c r="B395" s="43">
        <v>4020810</v>
      </c>
      <c r="C395" s="43">
        <v>4012721</v>
      </c>
      <c r="D395" s="43">
        <v>808700</v>
      </c>
      <c r="E395" s="43">
        <v>4263</v>
      </c>
      <c r="F395" s="43">
        <v>68072</v>
      </c>
      <c r="G395" s="43">
        <v>132090</v>
      </c>
    </row>
    <row r="396" spans="1:7" ht="14.25">
      <c r="A396" s="41" t="s">
        <v>23</v>
      </c>
      <c r="B396" s="42">
        <v>751777</v>
      </c>
      <c r="C396" s="42">
        <v>171761</v>
      </c>
      <c r="D396" s="42">
        <v>36298</v>
      </c>
      <c r="E396" s="42">
        <v>2278</v>
      </c>
      <c r="F396" s="42">
        <v>7307</v>
      </c>
      <c r="G396" s="42">
        <v>3800</v>
      </c>
    </row>
    <row r="397" spans="1:7" ht="14.25">
      <c r="A397" s="41" t="s">
        <v>24</v>
      </c>
      <c r="B397" s="43">
        <v>652509</v>
      </c>
      <c r="C397" s="43">
        <v>1159510</v>
      </c>
      <c r="D397" s="43">
        <v>148628</v>
      </c>
      <c r="E397" s="43" t="s">
        <v>29</v>
      </c>
      <c r="F397" s="43">
        <v>321897</v>
      </c>
      <c r="G397" s="43">
        <v>69648</v>
      </c>
    </row>
    <row r="398" spans="1:7" ht="14.25">
      <c r="A398" s="41" t="s">
        <v>25</v>
      </c>
      <c r="B398" s="42">
        <v>2831862</v>
      </c>
      <c r="C398" s="42">
        <v>1106760</v>
      </c>
      <c r="D398" s="42">
        <v>23190</v>
      </c>
      <c r="E398" s="42">
        <v>328</v>
      </c>
      <c r="F398" s="42">
        <v>56447</v>
      </c>
      <c r="G398" s="42">
        <v>15566</v>
      </c>
    </row>
    <row r="399" spans="1:7" ht="14.25">
      <c r="A399" s="41" t="s">
        <v>26</v>
      </c>
      <c r="B399" s="43">
        <v>164279</v>
      </c>
      <c r="C399" s="43">
        <v>1543585</v>
      </c>
      <c r="D399" s="43">
        <v>45218</v>
      </c>
      <c r="E399" s="43">
        <v>150</v>
      </c>
      <c r="F399" s="43">
        <v>34219</v>
      </c>
      <c r="G399" s="43">
        <v>13403</v>
      </c>
    </row>
    <row r="401" ht="14.25">
      <c r="A401" s="1" t="s">
        <v>59</v>
      </c>
    </row>
    <row r="402" spans="1:2" ht="14.25">
      <c r="A402" s="1" t="s">
        <v>29</v>
      </c>
      <c r="B402" s="1" t="s">
        <v>58</v>
      </c>
    </row>
    <row r="404" spans="1:3" ht="14.25">
      <c r="A404" s="39" t="s">
        <v>111</v>
      </c>
      <c r="C404" s="38" t="s">
        <v>112</v>
      </c>
    </row>
    <row r="405" spans="1:3" ht="14.25">
      <c r="A405" s="39" t="s">
        <v>113</v>
      </c>
      <c r="C405" s="38" t="s">
        <v>49</v>
      </c>
    </row>
    <row r="406" spans="1:3" ht="14.25">
      <c r="A406" s="39" t="s">
        <v>114</v>
      </c>
      <c r="C406" s="38" t="s">
        <v>80</v>
      </c>
    </row>
    <row r="408" spans="1:7" ht="14.25">
      <c r="A408" s="40" t="s">
        <v>117</v>
      </c>
      <c r="B408" s="53" t="s">
        <v>0</v>
      </c>
      <c r="C408" s="53" t="s">
        <v>46</v>
      </c>
      <c r="D408" s="53" t="s">
        <v>30</v>
      </c>
      <c r="E408" s="53" t="s">
        <v>31</v>
      </c>
      <c r="F408" s="53" t="s">
        <v>32</v>
      </c>
      <c r="G408" s="53" t="s">
        <v>33</v>
      </c>
    </row>
    <row r="409" spans="1:7" ht="14.25">
      <c r="A409" s="41" t="s">
        <v>2</v>
      </c>
      <c r="B409" s="43">
        <v>2213167</v>
      </c>
      <c r="C409" s="43">
        <v>1950480</v>
      </c>
      <c r="D409" s="43">
        <v>649410</v>
      </c>
      <c r="E409" s="43">
        <v>5952</v>
      </c>
      <c r="F409" s="43">
        <v>456385</v>
      </c>
      <c r="G409" s="43">
        <v>392068</v>
      </c>
    </row>
    <row r="410" spans="1:7" ht="14.25">
      <c r="A410" s="41" t="s">
        <v>3</v>
      </c>
      <c r="B410" s="42">
        <v>1697663</v>
      </c>
      <c r="C410" s="42">
        <v>1987695</v>
      </c>
      <c r="D410" s="42">
        <v>502890</v>
      </c>
      <c r="E410" s="42" t="s">
        <v>29</v>
      </c>
      <c r="F410" s="42">
        <v>8585</v>
      </c>
      <c r="G410" s="42">
        <v>19143</v>
      </c>
    </row>
    <row r="411" spans="1:7" ht="14.25">
      <c r="A411" s="41" t="s">
        <v>52</v>
      </c>
      <c r="B411" s="43">
        <v>1544879</v>
      </c>
      <c r="C411" s="43">
        <v>2002231</v>
      </c>
      <c r="D411" s="43">
        <v>151212</v>
      </c>
      <c r="E411" s="43">
        <v>4585</v>
      </c>
      <c r="F411" s="43">
        <v>464510</v>
      </c>
      <c r="G411" s="43">
        <v>192334</v>
      </c>
    </row>
    <row r="412" spans="1:7" ht="14.25">
      <c r="A412" s="41" t="s">
        <v>4</v>
      </c>
      <c r="B412" s="42">
        <v>502607</v>
      </c>
      <c r="C412" s="42">
        <v>2453588</v>
      </c>
      <c r="D412" s="42">
        <v>31612</v>
      </c>
      <c r="E412" s="42">
        <v>7448</v>
      </c>
      <c r="F412" s="42">
        <v>165398</v>
      </c>
      <c r="G412" s="42">
        <v>6807</v>
      </c>
    </row>
    <row r="413" spans="1:7" ht="14.25">
      <c r="A413" s="41" t="s">
        <v>43</v>
      </c>
      <c r="B413" s="43">
        <v>9504732</v>
      </c>
      <c r="C413" s="43">
        <v>14589317</v>
      </c>
      <c r="D413" s="43">
        <v>21246799</v>
      </c>
      <c r="E413" s="43">
        <v>38892</v>
      </c>
      <c r="F413" s="43">
        <v>2232719</v>
      </c>
      <c r="G413" s="43">
        <v>361144</v>
      </c>
    </row>
    <row r="414" spans="1:7" ht="14.25">
      <c r="A414" s="41" t="s">
        <v>5</v>
      </c>
      <c r="B414" s="42" t="s">
        <v>29</v>
      </c>
      <c r="C414" s="42">
        <v>510774</v>
      </c>
      <c r="D414" s="42">
        <v>16375</v>
      </c>
      <c r="E414" s="42" t="s">
        <v>29</v>
      </c>
      <c r="F414" s="42">
        <v>105442</v>
      </c>
      <c r="G414" s="42" t="s">
        <v>29</v>
      </c>
    </row>
    <row r="415" spans="1:7" ht="14.25">
      <c r="A415" s="41" t="s">
        <v>6</v>
      </c>
      <c r="B415" s="43">
        <v>440434</v>
      </c>
      <c r="C415" s="43">
        <v>2262447</v>
      </c>
      <c r="D415" s="43">
        <v>9958</v>
      </c>
      <c r="E415" s="43">
        <v>12231</v>
      </c>
      <c r="F415" s="43">
        <v>149004</v>
      </c>
      <c r="G415" s="43">
        <v>35745</v>
      </c>
    </row>
    <row r="416" spans="1:7" ht="14.25">
      <c r="A416" s="41" t="s">
        <v>7</v>
      </c>
      <c r="B416" s="42">
        <v>1801712</v>
      </c>
      <c r="C416" s="42">
        <v>1910455</v>
      </c>
      <c r="D416" s="42">
        <v>860835</v>
      </c>
      <c r="E416" s="42">
        <v>1932</v>
      </c>
      <c r="F416" s="42">
        <v>124572</v>
      </c>
      <c r="G416" s="42">
        <v>201917</v>
      </c>
    </row>
    <row r="417" spans="1:7" ht="14.25">
      <c r="A417" s="41" t="s">
        <v>8</v>
      </c>
      <c r="B417" s="43">
        <v>37915957</v>
      </c>
      <c r="C417" s="43">
        <v>20199361</v>
      </c>
      <c r="D417" s="43">
        <v>8165124</v>
      </c>
      <c r="E417" s="43" t="s">
        <v>29</v>
      </c>
      <c r="F417" s="43">
        <v>191439</v>
      </c>
      <c r="G417" s="43" t="s">
        <v>29</v>
      </c>
    </row>
    <row r="418" spans="1:7" ht="14.25">
      <c r="A418" s="41" t="s">
        <v>9</v>
      </c>
      <c r="B418" s="42">
        <v>26030960</v>
      </c>
      <c r="C418" s="42">
        <v>29154050</v>
      </c>
      <c r="D418" s="42">
        <v>5865208</v>
      </c>
      <c r="E418" s="42">
        <v>413572</v>
      </c>
      <c r="F418" s="42">
        <v>2076140</v>
      </c>
      <c r="G418" s="42">
        <v>1249289</v>
      </c>
    </row>
    <row r="419" spans="1:7" ht="14.25">
      <c r="A419" s="41" t="s">
        <v>10</v>
      </c>
      <c r="B419" s="43">
        <v>700973</v>
      </c>
      <c r="C419" s="43">
        <v>729914</v>
      </c>
      <c r="D419" s="43">
        <v>119186</v>
      </c>
      <c r="E419" s="43">
        <v>3280</v>
      </c>
      <c r="F419" s="43">
        <v>93437</v>
      </c>
      <c r="G419" s="43">
        <v>8301</v>
      </c>
    </row>
    <row r="420" spans="1:7" ht="14.25">
      <c r="A420" s="41" t="s">
        <v>11</v>
      </c>
      <c r="B420" s="42">
        <v>31644123</v>
      </c>
      <c r="C420" s="42">
        <v>9749762</v>
      </c>
      <c r="D420" s="42">
        <v>4705180</v>
      </c>
      <c r="E420" s="42">
        <v>45128</v>
      </c>
      <c r="F420" s="42">
        <v>416353</v>
      </c>
      <c r="G420" s="42">
        <v>9812045</v>
      </c>
    </row>
    <row r="421" spans="1:7" ht="14.25">
      <c r="A421" s="41" t="s">
        <v>12</v>
      </c>
      <c r="B421" s="43">
        <v>862578</v>
      </c>
      <c r="C421" s="43">
        <v>181319</v>
      </c>
      <c r="D421" s="43">
        <v>91154</v>
      </c>
      <c r="E421" s="43">
        <v>2439</v>
      </c>
      <c r="F421" s="43">
        <v>762</v>
      </c>
      <c r="G421" s="43">
        <v>52326</v>
      </c>
    </row>
    <row r="422" spans="1:7" ht="14.25">
      <c r="A422" s="41" t="s">
        <v>13</v>
      </c>
      <c r="B422" s="42">
        <v>303793</v>
      </c>
      <c r="C422" s="42">
        <v>1167424</v>
      </c>
      <c r="D422" s="42">
        <v>44008</v>
      </c>
      <c r="E422" s="42">
        <v>5077</v>
      </c>
      <c r="F422" s="42">
        <v>359823</v>
      </c>
      <c r="G422" s="42">
        <v>20285</v>
      </c>
    </row>
    <row r="423" spans="1:7" ht="14.25">
      <c r="A423" s="41" t="s">
        <v>14</v>
      </c>
      <c r="B423" s="43">
        <v>592648</v>
      </c>
      <c r="C423" s="43">
        <v>1487050</v>
      </c>
      <c r="D423" s="43">
        <v>85720</v>
      </c>
      <c r="E423" s="43" t="s">
        <v>29</v>
      </c>
      <c r="F423" s="43">
        <v>393344</v>
      </c>
      <c r="G423" s="43" t="s">
        <v>29</v>
      </c>
    </row>
    <row r="424" spans="1:7" ht="14.25">
      <c r="A424" s="41" t="s">
        <v>15</v>
      </c>
      <c r="B424" s="42" t="s">
        <v>29</v>
      </c>
      <c r="C424" s="42">
        <v>60225</v>
      </c>
      <c r="D424" s="42" t="s">
        <v>29</v>
      </c>
      <c r="E424" s="42">
        <v>194</v>
      </c>
      <c r="F424" s="42">
        <v>3682</v>
      </c>
      <c r="G424" s="42" t="s">
        <v>29</v>
      </c>
    </row>
    <row r="425" spans="1:7" ht="14.25">
      <c r="A425" s="41" t="s">
        <v>16</v>
      </c>
      <c r="B425" s="43">
        <v>3371876</v>
      </c>
      <c r="C425" s="43">
        <v>4264633</v>
      </c>
      <c r="D425" s="43">
        <v>582594</v>
      </c>
      <c r="E425" s="43">
        <v>2609</v>
      </c>
      <c r="F425" s="43">
        <v>189606</v>
      </c>
      <c r="G425" s="43">
        <v>267772</v>
      </c>
    </row>
    <row r="426" spans="1:7" ht="14.25">
      <c r="A426" s="41" t="s">
        <v>17</v>
      </c>
      <c r="B426" s="42">
        <v>89777</v>
      </c>
      <c r="C426" s="42">
        <v>2899</v>
      </c>
      <c r="D426" s="42">
        <v>2634</v>
      </c>
      <c r="E426" s="42">
        <v>513</v>
      </c>
      <c r="F426" s="42">
        <v>0</v>
      </c>
      <c r="G426" s="42" t="s">
        <v>29</v>
      </c>
    </row>
    <row r="427" spans="1:7" ht="14.25">
      <c r="A427" s="41" t="s">
        <v>18</v>
      </c>
      <c r="B427" s="43">
        <v>3997682</v>
      </c>
      <c r="C427" s="43">
        <v>2621553</v>
      </c>
      <c r="D427" s="43">
        <v>2400547</v>
      </c>
      <c r="E427" s="43">
        <v>16146</v>
      </c>
      <c r="F427" s="43">
        <v>560491</v>
      </c>
      <c r="G427" s="43">
        <v>270459</v>
      </c>
    </row>
    <row r="428" spans="1:7" ht="14.25">
      <c r="A428" s="41" t="s">
        <v>19</v>
      </c>
      <c r="B428" s="42">
        <v>1931277</v>
      </c>
      <c r="C428" s="42">
        <v>1152793</v>
      </c>
      <c r="D428" s="42">
        <v>2362720</v>
      </c>
      <c r="E428" s="42">
        <v>8518</v>
      </c>
      <c r="F428" s="42">
        <v>46042</v>
      </c>
      <c r="G428" s="42">
        <v>64684</v>
      </c>
    </row>
    <row r="429" spans="1:7" ht="14.25">
      <c r="A429" s="41" t="s">
        <v>20</v>
      </c>
      <c r="B429" s="43">
        <v>9278129</v>
      </c>
      <c r="C429" s="43">
        <v>12809348</v>
      </c>
      <c r="D429" s="43">
        <v>618821</v>
      </c>
      <c r="E429" s="43">
        <v>29226</v>
      </c>
      <c r="F429" s="43">
        <v>1201374</v>
      </c>
      <c r="G429" s="43">
        <v>679470</v>
      </c>
    </row>
    <row r="430" spans="1:7" ht="14.25">
      <c r="A430" s="41" t="s">
        <v>21</v>
      </c>
      <c r="B430" s="42">
        <v>6401932</v>
      </c>
      <c r="C430" s="42">
        <v>2401922</v>
      </c>
      <c r="D430" s="42">
        <v>416627</v>
      </c>
      <c r="E430" s="42">
        <v>28935</v>
      </c>
      <c r="F430" s="42">
        <v>8589</v>
      </c>
      <c r="G430" s="42">
        <v>448256</v>
      </c>
    </row>
    <row r="431" spans="1:7" ht="14.25">
      <c r="A431" s="41" t="s">
        <v>22</v>
      </c>
      <c r="B431" s="43">
        <v>3877891</v>
      </c>
      <c r="C431" s="43">
        <v>4125502</v>
      </c>
      <c r="D431" s="43">
        <v>453939</v>
      </c>
      <c r="E431" s="43">
        <v>9304</v>
      </c>
      <c r="F431" s="43">
        <v>121886</v>
      </c>
      <c r="G431" s="43">
        <v>111571</v>
      </c>
    </row>
    <row r="432" spans="1:7" ht="14.25">
      <c r="A432" s="41" t="s">
        <v>23</v>
      </c>
      <c r="B432" s="42">
        <v>731011</v>
      </c>
      <c r="C432" s="42">
        <v>180872</v>
      </c>
      <c r="D432" s="42">
        <v>38684</v>
      </c>
      <c r="E432" s="42">
        <v>1731</v>
      </c>
      <c r="F432" s="42">
        <v>7425</v>
      </c>
      <c r="G432" s="42">
        <v>4042</v>
      </c>
    </row>
    <row r="433" spans="1:7" ht="14.25">
      <c r="A433" s="41" t="s">
        <v>24</v>
      </c>
      <c r="B433" s="43">
        <v>662310</v>
      </c>
      <c r="C433" s="43">
        <v>1107929</v>
      </c>
      <c r="D433" s="43">
        <v>138094</v>
      </c>
      <c r="E433" s="43" t="s">
        <v>29</v>
      </c>
      <c r="F433" s="43">
        <v>370778</v>
      </c>
      <c r="G433" s="43">
        <v>51870</v>
      </c>
    </row>
    <row r="434" spans="1:7" ht="14.25">
      <c r="A434" s="41" t="s">
        <v>25</v>
      </c>
      <c r="B434" s="42">
        <v>3698298</v>
      </c>
      <c r="C434" s="42">
        <v>1154997</v>
      </c>
      <c r="D434" s="42">
        <v>11666</v>
      </c>
      <c r="E434" s="42">
        <v>911</v>
      </c>
      <c r="F434" s="42">
        <v>39225</v>
      </c>
      <c r="G434" s="42">
        <v>11844</v>
      </c>
    </row>
    <row r="435" spans="1:7" ht="14.25">
      <c r="A435" s="41" t="s">
        <v>26</v>
      </c>
      <c r="B435" s="43">
        <v>222207</v>
      </c>
      <c r="C435" s="43">
        <v>1707955</v>
      </c>
      <c r="D435" s="43">
        <v>32111</v>
      </c>
      <c r="E435" s="43">
        <v>1121</v>
      </c>
      <c r="F435" s="43">
        <v>63763</v>
      </c>
      <c r="G435" s="43">
        <v>20317</v>
      </c>
    </row>
    <row r="437" ht="14.25">
      <c r="A437" s="1" t="s">
        <v>59</v>
      </c>
    </row>
    <row r="438" spans="1:2" ht="14.25">
      <c r="A438" s="1" t="s">
        <v>29</v>
      </c>
      <c r="B438" s="1" t="s">
        <v>58</v>
      </c>
    </row>
    <row r="440" spans="1:3" ht="14.25">
      <c r="A440" s="39" t="s">
        <v>111</v>
      </c>
      <c r="C440" s="38" t="s">
        <v>112</v>
      </c>
    </row>
    <row r="441" spans="1:3" ht="14.25">
      <c r="A441" s="39" t="s">
        <v>113</v>
      </c>
      <c r="C441" s="38" t="s">
        <v>49</v>
      </c>
    </row>
    <row r="442" spans="1:3" ht="14.25">
      <c r="A442" s="39" t="s">
        <v>114</v>
      </c>
      <c r="C442" s="38">
        <v>2021</v>
      </c>
    </row>
    <row r="444" spans="1:7" ht="14.25">
      <c r="A444" s="40" t="s">
        <v>117</v>
      </c>
      <c r="B444" s="53" t="s">
        <v>0</v>
      </c>
      <c r="C444" s="53" t="s">
        <v>46</v>
      </c>
      <c r="D444" s="53" t="s">
        <v>30</v>
      </c>
      <c r="E444" s="53" t="s">
        <v>31</v>
      </c>
      <c r="F444" s="53" t="s">
        <v>32</v>
      </c>
      <c r="G444" s="53" t="s">
        <v>33</v>
      </c>
    </row>
    <row r="445" spans="1:7" ht="14.25">
      <c r="A445" s="41" t="s">
        <v>2</v>
      </c>
      <c r="B445" s="43">
        <v>1999000</v>
      </c>
      <c r="C445" s="43">
        <v>2456009</v>
      </c>
      <c r="D445" s="43">
        <v>414788</v>
      </c>
      <c r="E445" s="43">
        <v>11980</v>
      </c>
      <c r="F445" s="43">
        <v>406260</v>
      </c>
      <c r="G445" s="43">
        <v>287907</v>
      </c>
    </row>
    <row r="446" spans="1:7" ht="14.25">
      <c r="A446" s="41" t="s">
        <v>3</v>
      </c>
      <c r="B446" s="42">
        <v>1634147</v>
      </c>
      <c r="C446" s="42">
        <v>2451071</v>
      </c>
      <c r="D446" s="42">
        <v>342119</v>
      </c>
      <c r="E446" s="42" t="s">
        <v>29</v>
      </c>
      <c r="F446" s="42">
        <v>9553</v>
      </c>
      <c r="G446" s="42" t="s">
        <v>29</v>
      </c>
    </row>
    <row r="447" spans="1:7" ht="14.25">
      <c r="A447" s="41" t="s">
        <v>52</v>
      </c>
      <c r="B447" s="43">
        <v>1511483</v>
      </c>
      <c r="C447" s="43">
        <v>2053903</v>
      </c>
      <c r="D447" s="43">
        <v>91259</v>
      </c>
      <c r="E447" s="43">
        <v>13043</v>
      </c>
      <c r="F447" s="43">
        <v>605311</v>
      </c>
      <c r="G447" s="43">
        <v>204837</v>
      </c>
    </row>
    <row r="448" spans="1:7" ht="14.25">
      <c r="A448" s="41" t="s">
        <v>4</v>
      </c>
      <c r="B448" s="42">
        <v>499475</v>
      </c>
      <c r="C448" s="42">
        <v>2253890</v>
      </c>
      <c r="D448" s="42">
        <v>36629</v>
      </c>
      <c r="E448" s="42">
        <v>23397</v>
      </c>
      <c r="F448" s="42">
        <v>153085</v>
      </c>
      <c r="G448" s="42">
        <v>8054</v>
      </c>
    </row>
    <row r="449" spans="1:7" ht="14.25">
      <c r="A449" s="41" t="s">
        <v>43</v>
      </c>
      <c r="B449" s="43">
        <v>9692799</v>
      </c>
      <c r="C449" s="43">
        <v>16088505</v>
      </c>
      <c r="D449" s="43">
        <v>20574548</v>
      </c>
      <c r="E449" s="43">
        <v>114995</v>
      </c>
      <c r="F449" s="43">
        <v>1994555</v>
      </c>
      <c r="G449" s="43">
        <v>246762</v>
      </c>
    </row>
    <row r="450" spans="1:7" ht="14.25">
      <c r="A450" s="41" t="s">
        <v>5</v>
      </c>
      <c r="B450" s="42">
        <v>149720</v>
      </c>
      <c r="C450" s="42">
        <v>607328</v>
      </c>
      <c r="D450" s="42" t="s">
        <v>29</v>
      </c>
      <c r="E450" s="42" t="s">
        <v>29</v>
      </c>
      <c r="F450" s="42">
        <v>120429</v>
      </c>
      <c r="G450" s="42" t="s">
        <v>29</v>
      </c>
    </row>
    <row r="451" spans="1:7" ht="14.25">
      <c r="A451" s="41" t="s">
        <v>6</v>
      </c>
      <c r="B451" s="43">
        <v>422178</v>
      </c>
      <c r="C451" s="43">
        <v>2346132</v>
      </c>
      <c r="D451" s="43">
        <v>7757</v>
      </c>
      <c r="E451" s="43">
        <v>14352</v>
      </c>
      <c r="F451" s="43">
        <v>280210</v>
      </c>
      <c r="G451" s="43">
        <v>20315</v>
      </c>
    </row>
    <row r="452" spans="1:7" ht="14.25">
      <c r="A452" s="41" t="s">
        <v>7</v>
      </c>
      <c r="B452" s="42">
        <v>1651407</v>
      </c>
      <c r="C452" s="42">
        <v>1877535</v>
      </c>
      <c r="D452" s="42">
        <v>803789</v>
      </c>
      <c r="E452" s="42">
        <v>1745</v>
      </c>
      <c r="F452" s="42">
        <v>146637</v>
      </c>
      <c r="G452" s="42">
        <v>230690</v>
      </c>
    </row>
    <row r="453" spans="1:7" ht="14.25">
      <c r="A453" s="41" t="s">
        <v>8</v>
      </c>
      <c r="B453" s="43">
        <v>41556377</v>
      </c>
      <c r="C453" s="43">
        <v>18388086</v>
      </c>
      <c r="D453" s="43">
        <v>9742890</v>
      </c>
      <c r="E453" s="43">
        <v>139430</v>
      </c>
      <c r="F453" s="43">
        <v>240236</v>
      </c>
      <c r="G453" s="43">
        <v>6106536</v>
      </c>
    </row>
    <row r="454" spans="1:7" ht="14.25">
      <c r="A454" s="41" t="s">
        <v>9</v>
      </c>
      <c r="B454" s="42">
        <v>28828757</v>
      </c>
      <c r="C454" s="42">
        <v>30274878</v>
      </c>
      <c r="D454" s="42">
        <v>6271323</v>
      </c>
      <c r="E454" s="42">
        <v>428462</v>
      </c>
      <c r="F454" s="42">
        <v>2355954</v>
      </c>
      <c r="G454" s="42">
        <v>1538145</v>
      </c>
    </row>
    <row r="455" spans="1:7" ht="14.25">
      <c r="A455" s="41" t="s">
        <v>10</v>
      </c>
      <c r="B455" s="43">
        <v>583198</v>
      </c>
      <c r="C455" s="43">
        <v>713493</v>
      </c>
      <c r="D455" s="43">
        <v>76027</v>
      </c>
      <c r="E455" s="43">
        <v>2797</v>
      </c>
      <c r="F455" s="43">
        <v>88893</v>
      </c>
      <c r="G455" s="43">
        <v>5247</v>
      </c>
    </row>
    <row r="456" spans="1:7" ht="14.25">
      <c r="A456" s="41" t="s">
        <v>11</v>
      </c>
      <c r="B456" s="42">
        <v>31113649</v>
      </c>
      <c r="C456" s="42">
        <v>5489069</v>
      </c>
      <c r="D456" s="42">
        <v>4323238</v>
      </c>
      <c r="E456" s="42">
        <v>28782</v>
      </c>
      <c r="F456" s="42">
        <v>518595</v>
      </c>
      <c r="G456" s="42">
        <v>8703972</v>
      </c>
    </row>
    <row r="457" spans="1:7" ht="14.25">
      <c r="A457" s="41" t="s">
        <v>12</v>
      </c>
      <c r="B457" s="43">
        <v>735703</v>
      </c>
      <c r="C457" s="43">
        <v>167753</v>
      </c>
      <c r="D457" s="43">
        <v>124785</v>
      </c>
      <c r="E457" s="43">
        <v>1202</v>
      </c>
      <c r="F457" s="43">
        <v>2984</v>
      </c>
      <c r="G457" s="43">
        <v>71593</v>
      </c>
    </row>
    <row r="458" spans="1:7" ht="14.25">
      <c r="A458" s="41" t="s">
        <v>13</v>
      </c>
      <c r="B458" s="42">
        <v>299063</v>
      </c>
      <c r="C458" s="42">
        <v>1188036</v>
      </c>
      <c r="D458" s="42">
        <v>23723</v>
      </c>
      <c r="E458" s="42">
        <v>7005</v>
      </c>
      <c r="F458" s="42">
        <v>441038</v>
      </c>
      <c r="G458" s="42">
        <v>25563</v>
      </c>
    </row>
    <row r="459" spans="1:7" ht="14.25">
      <c r="A459" s="41" t="s">
        <v>14</v>
      </c>
      <c r="B459" s="43">
        <v>669288</v>
      </c>
      <c r="C459" s="43">
        <v>1317260</v>
      </c>
      <c r="D459" s="43">
        <v>31062</v>
      </c>
      <c r="E459" s="43" t="s">
        <v>29</v>
      </c>
      <c r="F459" s="43">
        <v>570373</v>
      </c>
      <c r="G459" s="43" t="s">
        <v>29</v>
      </c>
    </row>
    <row r="460" spans="1:7" ht="14.25">
      <c r="A460" s="41" t="s">
        <v>15</v>
      </c>
      <c r="B460" s="42" t="s">
        <v>29</v>
      </c>
      <c r="C460" s="42">
        <v>42501</v>
      </c>
      <c r="D460" s="42" t="s">
        <v>29</v>
      </c>
      <c r="E460" s="42">
        <v>290</v>
      </c>
      <c r="F460" s="42">
        <v>5086</v>
      </c>
      <c r="G460" s="42" t="s">
        <v>29</v>
      </c>
    </row>
    <row r="461" spans="1:7" ht="14.25">
      <c r="A461" s="41" t="s">
        <v>16</v>
      </c>
      <c r="B461" s="43">
        <v>3510104</v>
      </c>
      <c r="C461" s="43">
        <v>4358077</v>
      </c>
      <c r="D461" s="43">
        <v>585555</v>
      </c>
      <c r="E461" s="43" t="s">
        <v>29</v>
      </c>
      <c r="F461" s="43">
        <v>136603</v>
      </c>
      <c r="G461" s="43" t="s">
        <v>29</v>
      </c>
    </row>
    <row r="462" spans="1:7" ht="14.25">
      <c r="A462" s="41" t="s">
        <v>17</v>
      </c>
      <c r="B462" s="42">
        <v>68113</v>
      </c>
      <c r="C462" s="42">
        <v>2059</v>
      </c>
      <c r="D462" s="42" t="s">
        <v>29</v>
      </c>
      <c r="E462" s="42">
        <v>586</v>
      </c>
      <c r="F462" s="42">
        <v>0</v>
      </c>
      <c r="G462" s="42" t="s">
        <v>29</v>
      </c>
    </row>
    <row r="463" spans="1:7" ht="14.25">
      <c r="A463" s="41" t="s">
        <v>18</v>
      </c>
      <c r="B463" s="43">
        <v>3295622</v>
      </c>
      <c r="C463" s="43">
        <v>2587897</v>
      </c>
      <c r="D463" s="43">
        <v>2611112</v>
      </c>
      <c r="E463" s="43">
        <v>31139</v>
      </c>
      <c r="F463" s="43">
        <v>559061</v>
      </c>
      <c r="G463" s="43">
        <v>261900</v>
      </c>
    </row>
    <row r="464" spans="1:7" ht="14.25">
      <c r="A464" s="41" t="s">
        <v>19</v>
      </c>
      <c r="B464" s="42">
        <v>2004634</v>
      </c>
      <c r="C464" s="42">
        <v>1154449</v>
      </c>
      <c r="D464" s="42">
        <v>2503216</v>
      </c>
      <c r="E464" s="42">
        <v>10016</v>
      </c>
      <c r="F464" s="42">
        <v>52037</v>
      </c>
      <c r="G464" s="42">
        <v>66208</v>
      </c>
    </row>
    <row r="465" spans="1:7" ht="14.25">
      <c r="A465" s="41" t="s">
        <v>20</v>
      </c>
      <c r="B465" s="43">
        <v>10050855</v>
      </c>
      <c r="C465" s="43">
        <v>14348792</v>
      </c>
      <c r="D465" s="43">
        <v>648083</v>
      </c>
      <c r="E465" s="43" t="s">
        <v>29</v>
      </c>
      <c r="F465" s="43">
        <v>1364947</v>
      </c>
      <c r="G465" s="43" t="s">
        <v>29</v>
      </c>
    </row>
    <row r="466" spans="1:7" ht="14.25">
      <c r="A466" s="41" t="s">
        <v>21</v>
      </c>
      <c r="B466" s="42">
        <v>6260346</v>
      </c>
      <c r="C466" s="42">
        <v>2351707</v>
      </c>
      <c r="D466" s="42">
        <v>278158</v>
      </c>
      <c r="E466" s="42">
        <v>16975</v>
      </c>
      <c r="F466" s="42">
        <v>5083</v>
      </c>
      <c r="G466" s="42">
        <v>670927</v>
      </c>
    </row>
    <row r="467" spans="1:7" ht="14.25">
      <c r="A467" s="41" t="s">
        <v>22</v>
      </c>
      <c r="B467" s="43">
        <v>3808045</v>
      </c>
      <c r="C467" s="43">
        <v>3851467</v>
      </c>
      <c r="D467" s="43">
        <v>493056</v>
      </c>
      <c r="E467" s="43">
        <v>8545</v>
      </c>
      <c r="F467" s="43">
        <v>82371</v>
      </c>
      <c r="G467" s="43">
        <v>125693</v>
      </c>
    </row>
    <row r="468" spans="1:7" ht="14.25">
      <c r="A468" s="41" t="s">
        <v>23</v>
      </c>
      <c r="B468" s="42">
        <v>668698</v>
      </c>
      <c r="C468" s="42">
        <v>170456</v>
      </c>
      <c r="D468" s="42">
        <v>47997</v>
      </c>
      <c r="E468" s="42">
        <v>2659</v>
      </c>
      <c r="F468" s="42">
        <v>13795</v>
      </c>
      <c r="G468" s="42">
        <v>3581</v>
      </c>
    </row>
    <row r="469" spans="1:7" ht="14.25">
      <c r="A469" s="41" t="s">
        <v>24</v>
      </c>
      <c r="B469" s="43">
        <v>634632</v>
      </c>
      <c r="C469" s="43">
        <v>1186174</v>
      </c>
      <c r="D469" s="43">
        <v>62666</v>
      </c>
      <c r="E469" s="43" t="s">
        <v>29</v>
      </c>
      <c r="F469" s="43">
        <v>317982</v>
      </c>
      <c r="G469" s="43" t="s">
        <v>29</v>
      </c>
    </row>
    <row r="470" spans="1:7" ht="14.25">
      <c r="A470" s="41" t="s">
        <v>25</v>
      </c>
      <c r="B470" s="42">
        <v>2938298</v>
      </c>
      <c r="C470" s="42">
        <v>1083626</v>
      </c>
      <c r="D470" s="42">
        <v>14085</v>
      </c>
      <c r="E470" s="42">
        <v>1740</v>
      </c>
      <c r="F470" s="42">
        <v>49345</v>
      </c>
      <c r="G470" s="42">
        <v>12669</v>
      </c>
    </row>
    <row r="471" spans="1:7" ht="14.25">
      <c r="A471" s="41" t="s">
        <v>26</v>
      </c>
      <c r="B471" s="43">
        <v>247041</v>
      </c>
      <c r="C471" s="43">
        <v>1764696</v>
      </c>
      <c r="D471" s="43">
        <v>34346</v>
      </c>
      <c r="E471" s="43">
        <v>2453</v>
      </c>
      <c r="F471" s="43">
        <v>69940</v>
      </c>
      <c r="G471" s="43">
        <v>19423</v>
      </c>
    </row>
    <row r="473" ht="14.25">
      <c r="A473" s="1" t="s">
        <v>59</v>
      </c>
    </row>
    <row r="474" spans="1:2" ht="14.25">
      <c r="A474" s="1" t="s">
        <v>29</v>
      </c>
      <c r="B474" s="1" t="s">
        <v>58</v>
      </c>
    </row>
    <row r="476" spans="1:3" ht="14.25">
      <c r="A476" s="39" t="s">
        <v>111</v>
      </c>
      <c r="C476" s="38" t="s">
        <v>112</v>
      </c>
    </row>
    <row r="477" spans="1:3" ht="14.25">
      <c r="A477" s="39" t="s">
        <v>113</v>
      </c>
      <c r="C477" s="38" t="s">
        <v>49</v>
      </c>
    </row>
    <row r="478" spans="1:3" ht="14.25">
      <c r="A478" s="39" t="s">
        <v>114</v>
      </c>
      <c r="C478" s="38">
        <v>2022</v>
      </c>
    </row>
    <row r="480" spans="1:7" ht="14.25">
      <c r="A480" s="40" t="s">
        <v>117</v>
      </c>
      <c r="B480" s="53" t="s">
        <v>0</v>
      </c>
      <c r="C480" s="53" t="s">
        <v>46</v>
      </c>
      <c r="D480" s="53" t="s">
        <v>30</v>
      </c>
      <c r="E480" s="53" t="s">
        <v>31</v>
      </c>
      <c r="F480" s="53" t="s">
        <v>32</v>
      </c>
      <c r="G480" s="53" t="s">
        <v>33</v>
      </c>
    </row>
    <row r="481" spans="1:7" ht="14.25">
      <c r="A481" s="41" t="s">
        <v>2</v>
      </c>
      <c r="B481" s="43">
        <v>1688897</v>
      </c>
      <c r="C481" s="43">
        <v>2276923</v>
      </c>
      <c r="D481" s="43">
        <v>440612</v>
      </c>
      <c r="E481" s="43">
        <v>11909</v>
      </c>
      <c r="F481" s="43">
        <v>366054</v>
      </c>
      <c r="G481" s="43">
        <v>281459</v>
      </c>
    </row>
    <row r="482" spans="1:7" ht="14.25">
      <c r="A482" s="41" t="s">
        <v>3</v>
      </c>
      <c r="B482" s="42">
        <v>1540902</v>
      </c>
      <c r="C482" s="42">
        <v>2513399</v>
      </c>
      <c r="D482" s="42">
        <v>311594</v>
      </c>
      <c r="E482" s="42" t="s">
        <v>29</v>
      </c>
      <c r="F482" s="42">
        <v>12715</v>
      </c>
      <c r="G482" s="42" t="s">
        <v>29</v>
      </c>
    </row>
    <row r="483" spans="1:7" ht="14.25">
      <c r="A483" s="41" t="s">
        <v>52</v>
      </c>
      <c r="B483" s="43">
        <v>1418520</v>
      </c>
      <c r="C483" s="43">
        <v>2769457</v>
      </c>
      <c r="D483" s="43">
        <v>100553</v>
      </c>
      <c r="E483" s="43">
        <v>15321</v>
      </c>
      <c r="F483" s="43">
        <v>890470</v>
      </c>
      <c r="G483" s="43">
        <v>348439</v>
      </c>
    </row>
    <row r="484" spans="1:7" ht="14.25">
      <c r="A484" s="41" t="s">
        <v>4</v>
      </c>
      <c r="B484" s="42">
        <v>525511</v>
      </c>
      <c r="C484" s="42">
        <v>2521445</v>
      </c>
      <c r="D484" s="42">
        <v>45857</v>
      </c>
      <c r="E484" s="42">
        <v>24301</v>
      </c>
      <c r="F484" s="42">
        <v>253623</v>
      </c>
      <c r="G484" s="42">
        <v>3355</v>
      </c>
    </row>
    <row r="485" spans="1:7" ht="14.25">
      <c r="A485" s="41" t="s">
        <v>43</v>
      </c>
      <c r="B485" s="43">
        <v>11520646</v>
      </c>
      <c r="C485" s="43">
        <v>16812334</v>
      </c>
      <c r="D485" s="43">
        <v>17044981</v>
      </c>
      <c r="E485" s="43">
        <v>133870</v>
      </c>
      <c r="F485" s="43">
        <v>2419200</v>
      </c>
      <c r="G485" s="43">
        <v>238038</v>
      </c>
    </row>
    <row r="486" spans="1:7" ht="14.25">
      <c r="A486" s="41" t="s">
        <v>5</v>
      </c>
      <c r="B486" s="42" t="s">
        <v>29</v>
      </c>
      <c r="C486" s="42">
        <v>506608</v>
      </c>
      <c r="D486" s="42" t="s">
        <v>29</v>
      </c>
      <c r="E486" s="42" t="s">
        <v>29</v>
      </c>
      <c r="F486" s="42">
        <v>98782</v>
      </c>
      <c r="G486" s="42" t="s">
        <v>29</v>
      </c>
    </row>
    <row r="487" spans="1:7" ht="14.25">
      <c r="A487" s="41" t="s">
        <v>6</v>
      </c>
      <c r="B487" s="43">
        <v>473766</v>
      </c>
      <c r="C487" s="43">
        <v>1862708</v>
      </c>
      <c r="D487" s="43">
        <v>7268</v>
      </c>
      <c r="E487" s="43">
        <v>16044</v>
      </c>
      <c r="F487" s="43">
        <v>336651</v>
      </c>
      <c r="G487" s="43">
        <v>19386</v>
      </c>
    </row>
    <row r="488" spans="1:7" ht="14.25">
      <c r="A488" s="41" t="s">
        <v>7</v>
      </c>
      <c r="B488" s="42">
        <v>1331817</v>
      </c>
      <c r="C488" s="42">
        <v>1482736</v>
      </c>
      <c r="D488" s="42">
        <v>749344</v>
      </c>
      <c r="E488" s="42">
        <v>1729</v>
      </c>
      <c r="F488" s="42">
        <v>164281</v>
      </c>
      <c r="G488" s="42">
        <v>258247</v>
      </c>
    </row>
    <row r="489" spans="1:7" ht="14.25">
      <c r="A489" s="41" t="s">
        <v>8</v>
      </c>
      <c r="B489" s="43">
        <v>32094321</v>
      </c>
      <c r="C489" s="43">
        <v>12186178</v>
      </c>
      <c r="D489" s="43">
        <v>9618443</v>
      </c>
      <c r="E489" s="43" t="s">
        <v>29</v>
      </c>
      <c r="F489" s="43" t="s">
        <v>29</v>
      </c>
      <c r="G489" s="43">
        <v>2137754</v>
      </c>
    </row>
    <row r="490" spans="1:7" ht="14.25">
      <c r="A490" s="41" t="s">
        <v>9</v>
      </c>
      <c r="B490" s="42">
        <v>27933423</v>
      </c>
      <c r="C490" s="42">
        <v>29913408</v>
      </c>
      <c r="D490" s="42">
        <v>6291035</v>
      </c>
      <c r="E490" s="42">
        <v>329912</v>
      </c>
      <c r="F490" s="42">
        <v>2064181</v>
      </c>
      <c r="G490" s="42">
        <v>1342982</v>
      </c>
    </row>
    <row r="491" spans="1:15" ht="14.25">
      <c r="A491" s="41" t="s">
        <v>10</v>
      </c>
      <c r="B491" s="43">
        <v>604402</v>
      </c>
      <c r="C491" s="43">
        <v>718384</v>
      </c>
      <c r="D491" s="43">
        <v>91067</v>
      </c>
      <c r="E491" s="43">
        <v>2085</v>
      </c>
      <c r="F491" s="43">
        <v>82228</v>
      </c>
      <c r="G491" s="43">
        <v>9501</v>
      </c>
      <c r="J491" s="43"/>
      <c r="K491" s="43"/>
      <c r="L491" s="43"/>
      <c r="M491" s="43"/>
      <c r="N491" s="43"/>
      <c r="O491" s="43"/>
    </row>
    <row r="492" spans="1:7" ht="14.25">
      <c r="A492" s="41" t="s">
        <v>11</v>
      </c>
      <c r="B492" s="42">
        <v>29183213</v>
      </c>
      <c r="C492" s="42">
        <v>4614138</v>
      </c>
      <c r="D492" s="42">
        <v>3892518</v>
      </c>
      <c r="E492" s="42">
        <v>21171</v>
      </c>
      <c r="F492" s="42">
        <v>518890</v>
      </c>
      <c r="G492" s="42">
        <v>6194487</v>
      </c>
    </row>
    <row r="493" spans="1:7" ht="14.25">
      <c r="A493" s="41" t="s">
        <v>12</v>
      </c>
      <c r="B493" s="43">
        <v>692542</v>
      </c>
      <c r="C493" s="43">
        <v>160216</v>
      </c>
      <c r="D493" s="43">
        <v>82850</v>
      </c>
      <c r="E493" s="43">
        <v>1108</v>
      </c>
      <c r="F493" s="43">
        <v>2458</v>
      </c>
      <c r="G493" s="43">
        <v>70619</v>
      </c>
    </row>
    <row r="494" spans="1:7" ht="14.25">
      <c r="A494" s="41" t="s">
        <v>13</v>
      </c>
      <c r="B494" s="42">
        <v>272510</v>
      </c>
      <c r="C494" s="42">
        <v>1087054</v>
      </c>
      <c r="D494" s="42">
        <v>28998</v>
      </c>
      <c r="E494" s="42" t="s">
        <v>29</v>
      </c>
      <c r="F494" s="42">
        <v>403142</v>
      </c>
      <c r="G494" s="42" t="s">
        <v>29</v>
      </c>
    </row>
    <row r="495" spans="1:7" ht="14.25">
      <c r="A495" s="41" t="s">
        <v>14</v>
      </c>
      <c r="B495" s="43">
        <v>748058</v>
      </c>
      <c r="C495" s="43">
        <v>1950842</v>
      </c>
      <c r="D495" s="43">
        <v>33049</v>
      </c>
      <c r="E495" s="43" t="s">
        <v>29</v>
      </c>
      <c r="F495" s="43">
        <v>846590</v>
      </c>
      <c r="G495" s="43" t="s">
        <v>29</v>
      </c>
    </row>
    <row r="496" spans="1:7" ht="14.25">
      <c r="A496" s="41" t="s">
        <v>15</v>
      </c>
      <c r="B496" s="42" t="s">
        <v>29</v>
      </c>
      <c r="C496" s="42">
        <v>41750</v>
      </c>
      <c r="D496" s="42" t="s">
        <v>29</v>
      </c>
      <c r="E496" s="42">
        <v>288</v>
      </c>
      <c r="F496" s="42">
        <v>4985</v>
      </c>
      <c r="G496" s="42" t="s">
        <v>29</v>
      </c>
    </row>
    <row r="497" spans="1:7" ht="14.25">
      <c r="A497" s="41" t="s">
        <v>16</v>
      </c>
      <c r="B497" s="43">
        <v>2889901</v>
      </c>
      <c r="C497" s="43">
        <v>4617823</v>
      </c>
      <c r="D497" s="43">
        <v>570913</v>
      </c>
      <c r="E497" s="43">
        <v>1888</v>
      </c>
      <c r="F497" s="43">
        <v>143069</v>
      </c>
      <c r="G497" s="43">
        <v>354561</v>
      </c>
    </row>
    <row r="498" spans="1:7" ht="14.25">
      <c r="A498" s="41" t="s">
        <v>17</v>
      </c>
      <c r="B498" s="42">
        <v>63022</v>
      </c>
      <c r="C498" s="42">
        <v>4293</v>
      </c>
      <c r="D498" s="42">
        <v>2667</v>
      </c>
      <c r="E498" s="42">
        <v>37</v>
      </c>
      <c r="F498" s="42" t="s">
        <v>29</v>
      </c>
      <c r="G498" s="42" t="s">
        <v>29</v>
      </c>
    </row>
    <row r="499" spans="1:7" ht="14.25">
      <c r="A499" s="41" t="s">
        <v>18</v>
      </c>
      <c r="B499" s="43">
        <v>2786494</v>
      </c>
      <c r="C499" s="43">
        <v>2708388</v>
      </c>
      <c r="D499" s="43">
        <v>2185264</v>
      </c>
      <c r="E499" s="43">
        <v>18606</v>
      </c>
      <c r="F499" s="43">
        <v>717851</v>
      </c>
      <c r="G499" s="43">
        <v>315613</v>
      </c>
    </row>
    <row r="500" spans="1:7" ht="14.25">
      <c r="A500" s="41" t="s">
        <v>19</v>
      </c>
      <c r="B500" s="42">
        <v>2426608</v>
      </c>
      <c r="C500" s="42">
        <v>1236984</v>
      </c>
      <c r="D500" s="42">
        <v>2257540</v>
      </c>
      <c r="E500" s="42">
        <v>8589</v>
      </c>
      <c r="F500" s="42">
        <v>66757</v>
      </c>
      <c r="G500" s="42">
        <v>72254</v>
      </c>
    </row>
    <row r="501" spans="1:7" ht="14.25">
      <c r="A501" s="41" t="s">
        <v>20</v>
      </c>
      <c r="B501" s="43">
        <v>7079846</v>
      </c>
      <c r="C501" s="43">
        <v>12238578</v>
      </c>
      <c r="D501" s="43">
        <v>622330</v>
      </c>
      <c r="E501" s="43" t="s">
        <v>29</v>
      </c>
      <c r="F501" s="43">
        <v>1817864</v>
      </c>
      <c r="G501" s="43" t="s">
        <v>29</v>
      </c>
    </row>
    <row r="502" spans="1:7" ht="14.25">
      <c r="A502" s="41" t="s">
        <v>21</v>
      </c>
      <c r="B502" s="42">
        <v>5978243</v>
      </c>
      <c r="C502" s="42">
        <v>1905603</v>
      </c>
      <c r="D502" s="42">
        <v>626142</v>
      </c>
      <c r="E502" s="42">
        <v>18224</v>
      </c>
      <c r="F502" s="42">
        <v>9524</v>
      </c>
      <c r="G502" s="42">
        <v>501828</v>
      </c>
    </row>
    <row r="503" spans="1:7" ht="14.25">
      <c r="A503" s="41" t="s">
        <v>22</v>
      </c>
      <c r="B503" s="43">
        <v>3116916</v>
      </c>
      <c r="C503" s="43">
        <v>4099071</v>
      </c>
      <c r="D503" s="43">
        <v>467514</v>
      </c>
      <c r="E503" s="43">
        <v>6280</v>
      </c>
      <c r="F503" s="43">
        <v>119253</v>
      </c>
      <c r="G503" s="43">
        <v>147984</v>
      </c>
    </row>
    <row r="504" spans="1:7" ht="14.25">
      <c r="A504" s="41" t="s">
        <v>23</v>
      </c>
      <c r="B504" s="42">
        <v>628348</v>
      </c>
      <c r="C504" s="42">
        <v>146367</v>
      </c>
      <c r="D504" s="42">
        <v>37913</v>
      </c>
      <c r="E504" s="42">
        <v>1368</v>
      </c>
      <c r="F504" s="42">
        <v>6255</v>
      </c>
      <c r="G504" s="42">
        <v>5725</v>
      </c>
    </row>
    <row r="505" spans="1:7" ht="14.25">
      <c r="A505" s="41" t="s">
        <v>24</v>
      </c>
      <c r="B505" s="43">
        <v>498899</v>
      </c>
      <c r="C505" s="43">
        <v>1156731</v>
      </c>
      <c r="D505" s="43">
        <v>77347</v>
      </c>
      <c r="E505" s="43">
        <v>863</v>
      </c>
      <c r="F505" s="43">
        <v>180230</v>
      </c>
      <c r="G505" s="43">
        <v>65724</v>
      </c>
    </row>
    <row r="506" spans="1:7" ht="14.25">
      <c r="A506" s="41" t="s">
        <v>25</v>
      </c>
      <c r="B506" s="42">
        <v>1986926</v>
      </c>
      <c r="C506" s="42">
        <v>1251269</v>
      </c>
      <c r="D506" s="42">
        <v>17678</v>
      </c>
      <c r="E506" s="42">
        <v>1253</v>
      </c>
      <c r="F506" s="42">
        <v>55200</v>
      </c>
      <c r="G506" s="42">
        <v>14947</v>
      </c>
    </row>
    <row r="507" spans="1:7" ht="14.25">
      <c r="A507" s="41" t="s">
        <v>26</v>
      </c>
      <c r="B507" s="43">
        <v>255099</v>
      </c>
      <c r="C507" s="43">
        <v>1924668</v>
      </c>
      <c r="D507" s="43">
        <v>29182</v>
      </c>
      <c r="E507" s="43" t="s">
        <v>29</v>
      </c>
      <c r="F507" s="43" t="s">
        <v>29</v>
      </c>
      <c r="G507" s="43">
        <v>17615</v>
      </c>
    </row>
    <row r="509" ht="14.25">
      <c r="A509" s="1" t="s">
        <v>59</v>
      </c>
    </row>
    <row r="510" spans="1:2" ht="14.25">
      <c r="A510" s="1" t="s">
        <v>29</v>
      </c>
      <c r="B510" s="1" t="s">
        <v>58</v>
      </c>
    </row>
  </sheetData>
  <mergeCells count="2">
    <mergeCell ref="J97:J98"/>
    <mergeCell ref="J100:J101"/>
  </mergeCells>
  <hyperlinks>
    <hyperlink ref="A74" r:id="rId1" display="https://ec.europa.eu/eurostat/databrowser/bookmark/c5e91573-1487-4bc6-89b1-a41903ef1422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D512-D3EA-4420-84EF-8CC0A1FF1E63}">
  <dimension ref="A2:AE186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25" width="11.75390625" style="2" customWidth="1"/>
    <col min="26" max="16384" width="9.00390625" style="2" customWidth="1"/>
  </cols>
  <sheetData>
    <row r="2" spans="2:7" ht="15.75">
      <c r="B2" s="48" t="s">
        <v>159</v>
      </c>
      <c r="C2" s="8"/>
      <c r="D2" s="8"/>
      <c r="E2" s="8"/>
      <c r="F2" s="8"/>
      <c r="G2" s="8"/>
    </row>
    <row r="3" ht="13.5" customHeight="1">
      <c r="B3" s="49" t="s">
        <v>165</v>
      </c>
    </row>
    <row r="4" spans="2:30" s="5" customFormat="1" ht="29.25" customHeight="1">
      <c r="B4" s="88"/>
      <c r="C4" s="90" t="s">
        <v>0</v>
      </c>
      <c r="D4" s="91"/>
      <c r="E4" s="86" t="s">
        <v>46</v>
      </c>
      <c r="F4" s="87"/>
      <c r="G4" s="92" t="s">
        <v>30</v>
      </c>
      <c r="H4" s="91"/>
      <c r="I4" s="92" t="s">
        <v>31</v>
      </c>
      <c r="J4" s="91"/>
      <c r="K4" s="92" t="s">
        <v>32</v>
      </c>
      <c r="L4" s="91"/>
      <c r="M4" s="86" t="s">
        <v>33</v>
      </c>
      <c r="N4" s="8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14" ht="14.25">
      <c r="B5" s="89"/>
      <c r="C5" s="22">
        <v>2011</v>
      </c>
      <c r="D5" s="22">
        <v>2022</v>
      </c>
      <c r="E5" s="22">
        <v>2011</v>
      </c>
      <c r="F5" s="22">
        <v>2022</v>
      </c>
      <c r="G5" s="22">
        <v>2011</v>
      </c>
      <c r="H5" s="22">
        <v>2022</v>
      </c>
      <c r="I5" s="22">
        <v>2011</v>
      </c>
      <c r="J5" s="22">
        <v>2022</v>
      </c>
      <c r="K5" s="22">
        <v>2011</v>
      </c>
      <c r="L5" s="22">
        <v>2022</v>
      </c>
      <c r="M5" s="22">
        <v>2011</v>
      </c>
      <c r="N5" s="22">
        <v>2022</v>
      </c>
    </row>
    <row r="6" spans="2:16" ht="14.25">
      <c r="B6" s="17" t="s">
        <v>189</v>
      </c>
      <c r="C6" s="12">
        <v>2407.996</v>
      </c>
      <c r="D6" s="12">
        <v>1688.897</v>
      </c>
      <c r="E6" s="12">
        <v>2505.11</v>
      </c>
      <c r="F6" s="12">
        <v>2276.923</v>
      </c>
      <c r="G6" s="12">
        <v>653.663</v>
      </c>
      <c r="H6" s="12">
        <v>440.612</v>
      </c>
      <c r="I6" s="12">
        <v>18.176</v>
      </c>
      <c r="J6" s="12">
        <v>11.909</v>
      </c>
      <c r="K6" s="12">
        <v>245.225</v>
      </c>
      <c r="L6" s="12">
        <v>366.054</v>
      </c>
      <c r="M6" s="12">
        <v>466.669</v>
      </c>
      <c r="N6" s="12">
        <v>281.459</v>
      </c>
      <c r="P6" s="6"/>
    </row>
    <row r="7" spans="2:16" ht="14.25">
      <c r="B7" s="18" t="s">
        <v>3</v>
      </c>
      <c r="C7" s="13" t="s">
        <v>34</v>
      </c>
      <c r="D7" s="13">
        <v>1540.902</v>
      </c>
      <c r="E7" s="13" t="s">
        <v>34</v>
      </c>
      <c r="F7" s="13">
        <v>2513.399</v>
      </c>
      <c r="G7" s="13" t="s">
        <v>34</v>
      </c>
      <c r="H7" s="13">
        <v>311.594</v>
      </c>
      <c r="I7" s="13" t="s">
        <v>29</v>
      </c>
      <c r="J7" s="13" t="s">
        <v>29</v>
      </c>
      <c r="K7" s="13" t="s">
        <v>29</v>
      </c>
      <c r="L7" s="13">
        <v>12.715</v>
      </c>
      <c r="M7" s="13" t="s">
        <v>29</v>
      </c>
      <c r="N7" s="13" t="s">
        <v>29</v>
      </c>
      <c r="P7" s="6"/>
    </row>
    <row r="8" spans="2:16" ht="14.25">
      <c r="B8" s="18" t="s">
        <v>52</v>
      </c>
      <c r="C8" s="13">
        <v>1626.666</v>
      </c>
      <c r="D8" s="13">
        <v>1418.52</v>
      </c>
      <c r="E8" s="13">
        <v>3473.231</v>
      </c>
      <c r="F8" s="13">
        <v>2769.457</v>
      </c>
      <c r="G8" s="13">
        <v>290.967</v>
      </c>
      <c r="H8" s="13">
        <v>100.553</v>
      </c>
      <c r="I8" s="13">
        <v>12.881</v>
      </c>
      <c r="J8" s="13">
        <v>15.321</v>
      </c>
      <c r="K8" s="13">
        <v>1183.447</v>
      </c>
      <c r="L8" s="13">
        <v>890.47</v>
      </c>
      <c r="M8" s="13">
        <v>462.038</v>
      </c>
      <c r="N8" s="13">
        <v>348.439</v>
      </c>
      <c r="P8" s="6"/>
    </row>
    <row r="9" spans="2:16" ht="14.25">
      <c r="B9" s="18" t="s">
        <v>4</v>
      </c>
      <c r="C9" s="13">
        <v>632.925</v>
      </c>
      <c r="D9" s="13">
        <v>525.511</v>
      </c>
      <c r="E9" s="13">
        <v>3692.148</v>
      </c>
      <c r="F9" s="13">
        <v>2521.445</v>
      </c>
      <c r="G9" s="13">
        <v>44.94</v>
      </c>
      <c r="H9" s="13">
        <v>45.857</v>
      </c>
      <c r="I9" s="13">
        <v>3.673</v>
      </c>
      <c r="J9" s="13">
        <v>24.301</v>
      </c>
      <c r="K9" s="13">
        <v>172.604</v>
      </c>
      <c r="L9" s="13">
        <v>253.623</v>
      </c>
      <c r="M9" s="13">
        <v>3.172</v>
      </c>
      <c r="N9" s="13">
        <v>3.355</v>
      </c>
      <c r="P9" s="6"/>
    </row>
    <row r="10" spans="2:16" ht="14.25">
      <c r="B10" s="18" t="s">
        <v>44</v>
      </c>
      <c r="C10" s="13">
        <v>10472.846</v>
      </c>
      <c r="D10" s="13">
        <v>11520.646</v>
      </c>
      <c r="E10" s="13">
        <v>17955.168</v>
      </c>
      <c r="F10" s="13">
        <v>16812.334</v>
      </c>
      <c r="G10" s="13">
        <v>11831.598</v>
      </c>
      <c r="H10" s="13">
        <v>17044.981</v>
      </c>
      <c r="I10" s="13">
        <v>255.155</v>
      </c>
      <c r="J10" s="13">
        <v>133.87</v>
      </c>
      <c r="K10" s="13">
        <v>3122.898</v>
      </c>
      <c r="L10" s="13">
        <v>2419.2</v>
      </c>
      <c r="M10" s="13">
        <v>218.552</v>
      </c>
      <c r="N10" s="13">
        <v>238.038</v>
      </c>
      <c r="P10" s="6"/>
    </row>
    <row r="11" spans="2:16" ht="14.25">
      <c r="B11" s="18" t="s">
        <v>5</v>
      </c>
      <c r="C11" s="13">
        <v>49.256</v>
      </c>
      <c r="D11" s="13" t="s">
        <v>34</v>
      </c>
      <c r="E11" s="13">
        <v>357.091</v>
      </c>
      <c r="F11" s="13">
        <v>506.608</v>
      </c>
      <c r="G11" s="13" t="s">
        <v>34</v>
      </c>
      <c r="H11" s="13" t="s">
        <v>34</v>
      </c>
      <c r="I11" s="13" t="s">
        <v>34</v>
      </c>
      <c r="J11" s="13" t="s">
        <v>34</v>
      </c>
      <c r="K11" s="13">
        <v>31.687</v>
      </c>
      <c r="L11" s="13">
        <v>98.782</v>
      </c>
      <c r="M11" s="13" t="s">
        <v>29</v>
      </c>
      <c r="N11" s="13" t="s">
        <v>29</v>
      </c>
      <c r="P11" s="6"/>
    </row>
    <row r="12" spans="2:16" ht="14.25">
      <c r="B12" s="18" t="s">
        <v>6</v>
      </c>
      <c r="C12" s="13">
        <v>619.971</v>
      </c>
      <c r="D12" s="13">
        <v>473.766</v>
      </c>
      <c r="E12" s="13">
        <v>2811.899</v>
      </c>
      <c r="F12" s="13">
        <v>1862.708</v>
      </c>
      <c r="G12" s="13">
        <v>47.513</v>
      </c>
      <c r="H12" s="13">
        <v>7.268</v>
      </c>
      <c r="I12" s="13">
        <v>4.46</v>
      </c>
      <c r="J12" s="13">
        <v>16.044</v>
      </c>
      <c r="K12" s="13">
        <v>188.224</v>
      </c>
      <c r="L12" s="13">
        <v>336.651</v>
      </c>
      <c r="M12" s="13">
        <v>20.388</v>
      </c>
      <c r="N12" s="13">
        <v>19.386</v>
      </c>
      <c r="P12" s="6"/>
    </row>
    <row r="13" spans="2:16" ht="14.25">
      <c r="B13" s="18" t="s">
        <v>7</v>
      </c>
      <c r="C13" s="13">
        <v>1699.908</v>
      </c>
      <c r="D13" s="13">
        <v>1331.817</v>
      </c>
      <c r="E13" s="13">
        <v>1448.612</v>
      </c>
      <c r="F13" s="13">
        <v>1482.736</v>
      </c>
      <c r="G13" s="13">
        <v>1095.293</v>
      </c>
      <c r="H13" s="13">
        <v>749.344</v>
      </c>
      <c r="I13" s="13">
        <v>7.759</v>
      </c>
      <c r="J13" s="13">
        <v>1.729</v>
      </c>
      <c r="K13" s="13">
        <v>21.28</v>
      </c>
      <c r="L13" s="13">
        <v>164.281</v>
      </c>
      <c r="M13" s="13">
        <v>1707.635</v>
      </c>
      <c r="N13" s="13">
        <v>258.247</v>
      </c>
      <c r="P13" s="6"/>
    </row>
    <row r="14" spans="2:16" ht="14.25">
      <c r="B14" s="18" t="s">
        <v>8</v>
      </c>
      <c r="C14" s="13">
        <v>31330.384</v>
      </c>
      <c r="D14" s="13">
        <v>32094.321</v>
      </c>
      <c r="E14" s="13">
        <v>13834.6</v>
      </c>
      <c r="F14" s="13">
        <v>12186.178</v>
      </c>
      <c r="G14" s="13">
        <v>8045.495</v>
      </c>
      <c r="H14" s="13">
        <v>9618.443</v>
      </c>
      <c r="I14" s="13" t="s">
        <v>34</v>
      </c>
      <c r="J14" s="13" t="s">
        <v>34</v>
      </c>
      <c r="K14" s="13" t="s">
        <v>29</v>
      </c>
      <c r="L14" s="13" t="s">
        <v>29</v>
      </c>
      <c r="M14" s="13">
        <v>19450.049</v>
      </c>
      <c r="N14" s="13">
        <v>2137.754</v>
      </c>
      <c r="P14" s="6"/>
    </row>
    <row r="15" spans="2:16" ht="14.25">
      <c r="B15" s="18" t="s">
        <v>9</v>
      </c>
      <c r="C15" s="13">
        <v>24495.844</v>
      </c>
      <c r="D15" s="13">
        <v>27933.423</v>
      </c>
      <c r="E15" s="13">
        <v>29252.304</v>
      </c>
      <c r="F15" s="13">
        <v>29913.408</v>
      </c>
      <c r="G15" s="13">
        <v>2190.206</v>
      </c>
      <c r="H15" s="13">
        <v>6291.035</v>
      </c>
      <c r="I15" s="13">
        <v>331.356</v>
      </c>
      <c r="J15" s="13">
        <v>329.912</v>
      </c>
      <c r="K15" s="13">
        <v>2531.959</v>
      </c>
      <c r="L15" s="13">
        <v>2064.181</v>
      </c>
      <c r="M15" s="13">
        <v>2460.669</v>
      </c>
      <c r="N15" s="13">
        <v>1342.982</v>
      </c>
      <c r="P15" s="6"/>
    </row>
    <row r="16" spans="2:16" ht="14.25">
      <c r="B16" s="18" t="s">
        <v>10</v>
      </c>
      <c r="C16" s="13" t="s">
        <v>29</v>
      </c>
      <c r="D16" s="13">
        <v>604.402</v>
      </c>
      <c r="E16" s="13" t="s">
        <v>29</v>
      </c>
      <c r="F16" s="13">
        <v>718.384</v>
      </c>
      <c r="G16" s="13" t="s">
        <v>29</v>
      </c>
      <c r="H16" s="13">
        <v>91.067</v>
      </c>
      <c r="I16" s="13" t="s">
        <v>29</v>
      </c>
      <c r="J16" s="13">
        <v>2.085</v>
      </c>
      <c r="K16" s="13" t="s">
        <v>29</v>
      </c>
      <c r="L16" s="13">
        <v>82.228</v>
      </c>
      <c r="M16" s="13" t="s">
        <v>29</v>
      </c>
      <c r="N16" s="13">
        <v>9.501</v>
      </c>
      <c r="P16" s="6"/>
    </row>
    <row r="17" spans="2:16" ht="14.25">
      <c r="B17" s="18" t="s">
        <v>11</v>
      </c>
      <c r="C17" s="13">
        <v>43574.469</v>
      </c>
      <c r="D17" s="13">
        <v>29183.213</v>
      </c>
      <c r="E17" s="13">
        <v>8327.293</v>
      </c>
      <c r="F17" s="13">
        <v>4614.138</v>
      </c>
      <c r="G17" s="13">
        <v>2493.839</v>
      </c>
      <c r="H17" s="13">
        <v>3892.518</v>
      </c>
      <c r="I17" s="13">
        <v>97.426</v>
      </c>
      <c r="J17" s="13">
        <v>21.171</v>
      </c>
      <c r="K17" s="13">
        <v>389.841</v>
      </c>
      <c r="L17" s="13">
        <v>518.89</v>
      </c>
      <c r="M17" s="13">
        <v>15443.354</v>
      </c>
      <c r="N17" s="13">
        <v>6194.487</v>
      </c>
      <c r="P17" s="6"/>
    </row>
    <row r="18" spans="2:16" ht="14.25">
      <c r="B18" s="18" t="s">
        <v>12</v>
      </c>
      <c r="C18" s="13">
        <v>894.77</v>
      </c>
      <c r="D18" s="13">
        <v>692.542</v>
      </c>
      <c r="E18" s="13">
        <v>169.986</v>
      </c>
      <c r="F18" s="13">
        <v>160.216</v>
      </c>
      <c r="G18" s="13">
        <v>158.669</v>
      </c>
      <c r="H18" s="13">
        <v>82.85</v>
      </c>
      <c r="I18" s="13">
        <v>2.031</v>
      </c>
      <c r="J18" s="13">
        <v>1.108</v>
      </c>
      <c r="K18" s="13">
        <v>3.339</v>
      </c>
      <c r="L18" s="13">
        <v>2.458</v>
      </c>
      <c r="M18" s="13">
        <v>5.939</v>
      </c>
      <c r="N18" s="13">
        <v>70.619</v>
      </c>
      <c r="P18" s="6"/>
    </row>
    <row r="19" spans="2:16" ht="14.25">
      <c r="B19" s="18" t="s">
        <v>13</v>
      </c>
      <c r="C19" s="13">
        <v>149.021</v>
      </c>
      <c r="D19" s="13">
        <v>272.51</v>
      </c>
      <c r="E19" s="13">
        <v>723.549</v>
      </c>
      <c r="F19" s="13">
        <v>1087.054</v>
      </c>
      <c r="G19" s="13">
        <v>34.404</v>
      </c>
      <c r="H19" s="13">
        <v>28.998</v>
      </c>
      <c r="I19" s="13" t="s">
        <v>29</v>
      </c>
      <c r="J19" s="13" t="s">
        <v>29</v>
      </c>
      <c r="K19" s="13">
        <v>163.599</v>
      </c>
      <c r="L19" s="13">
        <v>403.142</v>
      </c>
      <c r="M19" s="13">
        <v>5.966</v>
      </c>
      <c r="N19" s="13" t="s">
        <v>29</v>
      </c>
      <c r="P19" s="6"/>
    </row>
    <row r="20" spans="2:16" ht="14.25">
      <c r="B20" s="18" t="s">
        <v>14</v>
      </c>
      <c r="C20" s="13">
        <v>361.502</v>
      </c>
      <c r="D20" s="13">
        <v>748.058</v>
      </c>
      <c r="E20" s="13">
        <v>1772.873</v>
      </c>
      <c r="F20" s="13">
        <v>1950.842</v>
      </c>
      <c r="G20" s="13">
        <v>26.359</v>
      </c>
      <c r="H20" s="13">
        <v>33.049</v>
      </c>
      <c r="I20" s="13" t="s">
        <v>34</v>
      </c>
      <c r="J20" s="13" t="s">
        <v>34</v>
      </c>
      <c r="K20" s="13">
        <v>402.931</v>
      </c>
      <c r="L20" s="13">
        <v>846.59</v>
      </c>
      <c r="M20" s="13" t="s">
        <v>29</v>
      </c>
      <c r="N20" s="13" t="s">
        <v>29</v>
      </c>
      <c r="P20" s="6"/>
    </row>
    <row r="21" spans="2:30" s="4" customFormat="1" ht="14.25">
      <c r="B21" s="18" t="s">
        <v>15</v>
      </c>
      <c r="C21" s="13">
        <v>92.08</v>
      </c>
      <c r="D21" s="13" t="s">
        <v>34</v>
      </c>
      <c r="E21" s="13">
        <v>102.073</v>
      </c>
      <c r="F21" s="13">
        <v>41.75</v>
      </c>
      <c r="G21" s="13" t="s">
        <v>34</v>
      </c>
      <c r="H21" s="13" t="s">
        <v>34</v>
      </c>
      <c r="I21" s="13">
        <v>1.107</v>
      </c>
      <c r="J21" s="13">
        <v>0.288</v>
      </c>
      <c r="K21" s="13" t="s">
        <v>29</v>
      </c>
      <c r="L21" s="13">
        <v>4.985</v>
      </c>
      <c r="M21" s="13" t="s">
        <v>29</v>
      </c>
      <c r="N21" s="13" t="s">
        <v>29</v>
      </c>
      <c r="P21" s="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16" ht="14.25">
      <c r="B22" s="18" t="s">
        <v>16</v>
      </c>
      <c r="C22" s="13" t="s">
        <v>34</v>
      </c>
      <c r="D22" s="13">
        <v>2889.901</v>
      </c>
      <c r="E22" s="13" t="s">
        <v>34</v>
      </c>
      <c r="F22" s="13">
        <v>4617.823</v>
      </c>
      <c r="G22" s="13" t="s">
        <v>34</v>
      </c>
      <c r="H22" s="13">
        <v>570.913</v>
      </c>
      <c r="I22" s="13" t="s">
        <v>34</v>
      </c>
      <c r="J22" s="13">
        <v>1.888</v>
      </c>
      <c r="K22" s="13" t="s">
        <v>29</v>
      </c>
      <c r="L22" s="13">
        <v>143.069</v>
      </c>
      <c r="M22" s="13" t="s">
        <v>29</v>
      </c>
      <c r="N22" s="13">
        <v>354.561</v>
      </c>
      <c r="P22" s="6"/>
    </row>
    <row r="23" spans="2:16" ht="14.25">
      <c r="B23" s="18" t="s">
        <v>17</v>
      </c>
      <c r="C23" s="13">
        <v>95.04</v>
      </c>
      <c r="D23" s="13">
        <v>63.022</v>
      </c>
      <c r="E23" s="13">
        <v>6.223</v>
      </c>
      <c r="F23" s="13">
        <v>4.293</v>
      </c>
      <c r="G23" s="13">
        <v>4.377</v>
      </c>
      <c r="H23" s="13">
        <v>2.667</v>
      </c>
      <c r="I23" s="13">
        <v>0.911</v>
      </c>
      <c r="J23" s="13">
        <v>0.037</v>
      </c>
      <c r="K23" s="13">
        <v>0</v>
      </c>
      <c r="L23" s="13" t="s">
        <v>29</v>
      </c>
      <c r="M23" s="13" t="s">
        <v>29</v>
      </c>
      <c r="N23" s="13" t="s">
        <v>29</v>
      </c>
      <c r="P23" s="6"/>
    </row>
    <row r="24" spans="2:30" s="4" customFormat="1" ht="14.25">
      <c r="B24" s="18" t="s">
        <v>18</v>
      </c>
      <c r="C24" s="13">
        <v>4246.282</v>
      </c>
      <c r="D24" s="13">
        <v>2786.494</v>
      </c>
      <c r="E24" s="13">
        <v>3011.21</v>
      </c>
      <c r="F24" s="13">
        <v>2708.388</v>
      </c>
      <c r="G24" s="13">
        <v>1898.289</v>
      </c>
      <c r="H24" s="13">
        <v>2185.264</v>
      </c>
      <c r="I24" s="13">
        <v>20.141</v>
      </c>
      <c r="J24" s="13">
        <v>18.606</v>
      </c>
      <c r="K24" s="13">
        <v>206.187</v>
      </c>
      <c r="L24" s="13">
        <v>717.851</v>
      </c>
      <c r="M24" s="13">
        <v>1532.107</v>
      </c>
      <c r="N24" s="13">
        <v>315.613</v>
      </c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16" ht="14.25">
      <c r="B25" s="18" t="s">
        <v>19</v>
      </c>
      <c r="C25" s="13">
        <v>1544.218</v>
      </c>
      <c r="D25" s="13">
        <v>2426.608</v>
      </c>
      <c r="E25" s="13">
        <v>1505.163</v>
      </c>
      <c r="F25" s="13">
        <v>1236.984</v>
      </c>
      <c r="G25" s="13">
        <v>247.982</v>
      </c>
      <c r="H25" s="13">
        <v>2257.54</v>
      </c>
      <c r="I25" s="13">
        <v>33.428</v>
      </c>
      <c r="J25" s="13">
        <v>8.589</v>
      </c>
      <c r="K25" s="13">
        <v>59.369</v>
      </c>
      <c r="L25" s="13">
        <v>66.757</v>
      </c>
      <c r="M25" s="13">
        <v>58.114</v>
      </c>
      <c r="N25" s="13">
        <v>72.254</v>
      </c>
      <c r="P25" s="6"/>
    </row>
    <row r="26" spans="2:16" ht="14.25">
      <c r="B26" s="18" t="s">
        <v>20</v>
      </c>
      <c r="C26" s="13">
        <v>6080.802</v>
      </c>
      <c r="D26" s="13">
        <v>7079.846</v>
      </c>
      <c r="E26" s="13">
        <v>12408.486</v>
      </c>
      <c r="F26" s="13">
        <v>12238.578</v>
      </c>
      <c r="G26" s="13">
        <v>991.418</v>
      </c>
      <c r="H26" s="13">
        <v>622.33</v>
      </c>
      <c r="I26" s="13" t="s">
        <v>34</v>
      </c>
      <c r="J26" s="13" t="s">
        <v>29</v>
      </c>
      <c r="K26" s="13">
        <v>1593.141</v>
      </c>
      <c r="L26" s="13">
        <v>1817.864</v>
      </c>
      <c r="M26" s="13">
        <v>689.379</v>
      </c>
      <c r="N26" s="13" t="s">
        <v>29</v>
      </c>
      <c r="P26" s="6"/>
    </row>
    <row r="27" spans="2:16" ht="14.25">
      <c r="B27" s="18" t="s">
        <v>21</v>
      </c>
      <c r="C27" s="13">
        <v>9978.764</v>
      </c>
      <c r="D27" s="13">
        <v>5978.243</v>
      </c>
      <c r="E27" s="13">
        <v>1995.991</v>
      </c>
      <c r="F27" s="13">
        <v>1905.603</v>
      </c>
      <c r="G27" s="13">
        <v>883.245</v>
      </c>
      <c r="H27" s="13">
        <v>626.142</v>
      </c>
      <c r="I27" s="13">
        <v>2.773</v>
      </c>
      <c r="J27" s="13">
        <v>18.224</v>
      </c>
      <c r="K27" s="13">
        <v>3.867</v>
      </c>
      <c r="L27" s="13">
        <v>9.524</v>
      </c>
      <c r="M27" s="13">
        <v>1159.391</v>
      </c>
      <c r="N27" s="13">
        <v>501.828</v>
      </c>
      <c r="P27" s="6"/>
    </row>
    <row r="28" spans="2:16" ht="14.25">
      <c r="B28" s="18" t="s">
        <v>22</v>
      </c>
      <c r="C28" s="13">
        <v>3455.176</v>
      </c>
      <c r="D28" s="13">
        <v>3116.916</v>
      </c>
      <c r="E28" s="13">
        <v>6770.904</v>
      </c>
      <c r="F28" s="13">
        <v>4099.071</v>
      </c>
      <c r="G28" s="13">
        <v>814.86</v>
      </c>
      <c r="H28" s="13">
        <v>467.514</v>
      </c>
      <c r="I28" s="13">
        <v>0.756</v>
      </c>
      <c r="J28" s="13">
        <v>6.28</v>
      </c>
      <c r="K28" s="13">
        <v>335.296</v>
      </c>
      <c r="L28" s="13">
        <v>119.253</v>
      </c>
      <c r="M28" s="13">
        <v>49.432</v>
      </c>
      <c r="N28" s="13">
        <v>147.984</v>
      </c>
      <c r="P28" s="6"/>
    </row>
    <row r="29" spans="2:16" ht="14.25">
      <c r="B29" s="18" t="s">
        <v>23</v>
      </c>
      <c r="C29" s="13">
        <v>796.596</v>
      </c>
      <c r="D29" s="13">
        <v>628.348</v>
      </c>
      <c r="E29" s="13">
        <v>264.289</v>
      </c>
      <c r="F29" s="13">
        <v>146.367</v>
      </c>
      <c r="G29" s="13">
        <v>38.943</v>
      </c>
      <c r="H29" s="13">
        <v>37.913</v>
      </c>
      <c r="I29" s="13">
        <v>0.974</v>
      </c>
      <c r="J29" s="13">
        <v>1.368</v>
      </c>
      <c r="K29" s="13">
        <v>0.594</v>
      </c>
      <c r="L29" s="13">
        <v>6.255</v>
      </c>
      <c r="M29" s="13">
        <v>20.325</v>
      </c>
      <c r="N29" s="13">
        <v>5.725</v>
      </c>
      <c r="P29" s="6"/>
    </row>
    <row r="30" spans="2:16" ht="14.25">
      <c r="B30" s="18" t="s">
        <v>24</v>
      </c>
      <c r="C30" s="13" t="s">
        <v>34</v>
      </c>
      <c r="D30" s="13">
        <v>498.899</v>
      </c>
      <c r="E30" s="13">
        <v>1079.871</v>
      </c>
      <c r="F30" s="13">
        <v>1156.731</v>
      </c>
      <c r="G30" s="13">
        <v>75.218</v>
      </c>
      <c r="H30" s="13">
        <v>77.347</v>
      </c>
      <c r="I30" s="13">
        <v>0</v>
      </c>
      <c r="J30" s="13">
        <v>0.863</v>
      </c>
      <c r="K30" s="13">
        <v>112.724</v>
      </c>
      <c r="L30" s="13">
        <v>180.23</v>
      </c>
      <c r="M30" s="13" t="s">
        <v>29</v>
      </c>
      <c r="N30" s="13">
        <v>65.724</v>
      </c>
      <c r="P30" s="6"/>
    </row>
    <row r="31" spans="2:16" ht="14.25">
      <c r="B31" s="18" t="s">
        <v>191</v>
      </c>
      <c r="C31" s="15">
        <v>1473.668</v>
      </c>
      <c r="D31" s="15">
        <v>1986.926</v>
      </c>
      <c r="E31" s="15">
        <v>1452.126</v>
      </c>
      <c r="F31" s="15">
        <v>1251.269</v>
      </c>
      <c r="G31" s="15">
        <v>31.631</v>
      </c>
      <c r="H31" s="15">
        <v>17.678</v>
      </c>
      <c r="I31" s="15" t="s">
        <v>34</v>
      </c>
      <c r="J31" s="15">
        <v>1.253</v>
      </c>
      <c r="K31" s="15">
        <v>59.334</v>
      </c>
      <c r="L31" s="15">
        <v>55.2</v>
      </c>
      <c r="M31" s="15" t="s">
        <v>29</v>
      </c>
      <c r="N31" s="15">
        <v>14.947</v>
      </c>
      <c r="P31" s="6"/>
    </row>
    <row r="32" spans="2:16" ht="14.25">
      <c r="B32" s="20" t="s">
        <v>26</v>
      </c>
      <c r="C32" s="16">
        <v>218.458</v>
      </c>
      <c r="D32" s="16">
        <v>255.099</v>
      </c>
      <c r="E32" s="16">
        <v>2136.107</v>
      </c>
      <c r="F32" s="16">
        <v>1924.668</v>
      </c>
      <c r="G32" s="16">
        <v>28.829</v>
      </c>
      <c r="H32" s="16">
        <v>29.182</v>
      </c>
      <c r="I32" s="16">
        <v>0.776</v>
      </c>
      <c r="J32" s="16" t="s">
        <v>29</v>
      </c>
      <c r="K32" s="16">
        <v>20.692</v>
      </c>
      <c r="L32" s="16" t="s">
        <v>29</v>
      </c>
      <c r="M32" s="16">
        <v>10.899</v>
      </c>
      <c r="N32" s="16">
        <v>17.615</v>
      </c>
      <c r="P32" s="6"/>
    </row>
    <row r="33" spans="2:16" ht="14.25">
      <c r="B33" s="24" t="s">
        <v>57</v>
      </c>
      <c r="C33" s="25" t="s">
        <v>29</v>
      </c>
      <c r="D33" s="25">
        <v>1.534</v>
      </c>
      <c r="E33" s="25" t="s">
        <v>29</v>
      </c>
      <c r="F33" s="25">
        <v>0.692</v>
      </c>
      <c r="G33" s="25" t="s">
        <v>29</v>
      </c>
      <c r="H33" s="25">
        <v>0.111</v>
      </c>
      <c r="I33" s="25" t="s">
        <v>29</v>
      </c>
      <c r="J33" s="25">
        <v>0.001</v>
      </c>
      <c r="K33" s="25" t="s">
        <v>29</v>
      </c>
      <c r="L33" s="25">
        <v>0.021</v>
      </c>
      <c r="M33" s="25" t="s">
        <v>29</v>
      </c>
      <c r="N33" s="25">
        <v>0</v>
      </c>
      <c r="P33" s="6"/>
    </row>
    <row r="34" spans="2:30" s="4" customFormat="1" ht="14.25">
      <c r="B34" s="19" t="s">
        <v>27</v>
      </c>
      <c r="C34" s="15">
        <v>104.774</v>
      </c>
      <c r="D34" s="15">
        <v>104.327</v>
      </c>
      <c r="E34" s="15">
        <v>679.669</v>
      </c>
      <c r="F34" s="15">
        <v>576.302</v>
      </c>
      <c r="G34" s="15">
        <v>5.099</v>
      </c>
      <c r="H34" s="15">
        <v>13.315</v>
      </c>
      <c r="I34" s="15">
        <v>1.134</v>
      </c>
      <c r="J34" s="15">
        <v>2.023</v>
      </c>
      <c r="K34" s="15">
        <v>37.954</v>
      </c>
      <c r="L34" s="15">
        <v>55.589</v>
      </c>
      <c r="M34" s="15">
        <v>16.739</v>
      </c>
      <c r="N34" s="15">
        <v>16.161</v>
      </c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s="4" customFormat="1" ht="14.25">
      <c r="B35" s="20" t="s">
        <v>188</v>
      </c>
      <c r="C35" s="16">
        <v>932.864</v>
      </c>
      <c r="D35" s="16">
        <v>1013.355</v>
      </c>
      <c r="E35" s="16">
        <v>918.623</v>
      </c>
      <c r="F35" s="16">
        <v>518.15</v>
      </c>
      <c r="G35" s="16">
        <v>260.768</v>
      </c>
      <c r="H35" s="16">
        <v>481.622</v>
      </c>
      <c r="I35" s="16">
        <v>37.759</v>
      </c>
      <c r="J35" s="16">
        <v>20.098</v>
      </c>
      <c r="K35" s="16">
        <v>32.966</v>
      </c>
      <c r="L35" s="16">
        <v>30.766</v>
      </c>
      <c r="M35" s="16">
        <v>90.958</v>
      </c>
      <c r="N35" s="16">
        <v>102.009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s="4" customFormat="1" ht="14.25">
      <c r="B36" s="17" t="s">
        <v>118</v>
      </c>
      <c r="C36" s="12" t="s">
        <v>29</v>
      </c>
      <c r="D36" s="12">
        <v>59.901</v>
      </c>
      <c r="E36" s="12" t="s">
        <v>29</v>
      </c>
      <c r="F36" s="12">
        <v>15.985</v>
      </c>
      <c r="G36" s="12" t="s">
        <v>29</v>
      </c>
      <c r="H36" s="12">
        <v>18.012</v>
      </c>
      <c r="I36" s="12" t="s">
        <v>29</v>
      </c>
      <c r="J36" s="12">
        <v>0.073</v>
      </c>
      <c r="K36" s="12" t="s">
        <v>29</v>
      </c>
      <c r="L36" s="12">
        <v>0.005</v>
      </c>
      <c r="M36" s="12" t="s">
        <v>29</v>
      </c>
      <c r="N36" s="12">
        <v>0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16" ht="12" customHeight="1">
      <c r="B37" s="20" t="s">
        <v>193</v>
      </c>
      <c r="C37" s="14" t="s">
        <v>29</v>
      </c>
      <c r="D37" s="14">
        <v>19413.053</v>
      </c>
      <c r="E37" s="14" t="s">
        <v>29</v>
      </c>
      <c r="F37" s="14">
        <v>13274.369</v>
      </c>
      <c r="G37" s="14" t="s">
        <v>29</v>
      </c>
      <c r="H37" s="14">
        <v>11975.132</v>
      </c>
      <c r="I37" s="14" t="s">
        <v>29</v>
      </c>
      <c r="J37" s="14">
        <v>275.948</v>
      </c>
      <c r="K37" s="14" t="s">
        <v>29</v>
      </c>
      <c r="L37" s="14">
        <v>1886.178</v>
      </c>
      <c r="M37" s="14" t="s">
        <v>29</v>
      </c>
      <c r="N37" s="14">
        <v>6050.957</v>
      </c>
      <c r="P37" s="6"/>
    </row>
    <row r="38" spans="2:16" ht="14.45" customHeight="1">
      <c r="B38" s="11" t="s">
        <v>81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6"/>
    </row>
    <row r="39" spans="2:16" ht="15" customHeight="1">
      <c r="B39" s="11" t="s">
        <v>82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6"/>
    </row>
    <row r="40" spans="2:14" ht="14.45" customHeight="1">
      <c r="B40" s="23" t="s">
        <v>190</v>
      </c>
      <c r="C40" s="4"/>
      <c r="D40" s="35"/>
      <c r="E40" s="35"/>
      <c r="F40" s="35"/>
      <c r="G40" s="4"/>
      <c r="H40" s="4"/>
      <c r="I40" s="4"/>
      <c r="J40" s="4"/>
      <c r="K40" s="4"/>
      <c r="L40" s="4"/>
      <c r="M40" s="4"/>
      <c r="N40" s="4"/>
    </row>
    <row r="41" spans="2:6" s="23" customFormat="1" ht="15.75" customHeight="1">
      <c r="B41" s="80" t="s">
        <v>182</v>
      </c>
      <c r="C41" s="81"/>
      <c r="D41" s="81"/>
      <c r="E41" s="81"/>
      <c r="F41" s="81"/>
    </row>
    <row r="42" spans="2:6" s="23" customFormat="1" ht="15.75" customHeight="1">
      <c r="B42" s="80" t="s">
        <v>194</v>
      </c>
      <c r="C42" s="81"/>
      <c r="D42" s="81"/>
      <c r="E42" s="81"/>
      <c r="F42" s="81"/>
    </row>
    <row r="43" ht="15" customHeight="1">
      <c r="B43" s="27" t="s">
        <v>35</v>
      </c>
    </row>
    <row r="44" spans="2:3" ht="14.25">
      <c r="B44" s="1"/>
      <c r="C44" s="3"/>
    </row>
    <row r="45" spans="2:3" ht="14.25">
      <c r="B45" s="1"/>
      <c r="C45" s="3"/>
    </row>
    <row r="46" spans="2:3" ht="14.25">
      <c r="B46" s="1"/>
      <c r="C46" s="1"/>
    </row>
    <row r="68" ht="14.25">
      <c r="AE68" s="2" t="s">
        <v>50</v>
      </c>
    </row>
    <row r="69" ht="14.25">
      <c r="A69" s="21" t="s">
        <v>45</v>
      </c>
    </row>
    <row r="70" spans="1:31" s="4" customFormat="1" ht="14.25">
      <c r="A70" s="63" t="s">
        <v>203</v>
      </c>
      <c r="AE70" s="4" t="s">
        <v>50</v>
      </c>
    </row>
    <row r="72" ht="14.25">
      <c r="A72" s="38" t="s">
        <v>163</v>
      </c>
    </row>
    <row r="73" spans="1:2" ht="14.25">
      <c r="A73" s="38" t="s">
        <v>115</v>
      </c>
      <c r="B73" s="39" t="s">
        <v>164</v>
      </c>
    </row>
    <row r="74" spans="1:2" ht="14.25">
      <c r="A74" s="38" t="s">
        <v>116</v>
      </c>
      <c r="B74" s="54">
        <v>45411.958333333336</v>
      </c>
    </row>
    <row r="76" spans="1:3" ht="14.25">
      <c r="A76" s="39" t="s">
        <v>111</v>
      </c>
      <c r="C76" s="38" t="s">
        <v>112</v>
      </c>
    </row>
    <row r="77" spans="1:3" ht="14.25">
      <c r="A77" s="39" t="s">
        <v>113</v>
      </c>
      <c r="C77" s="38" t="s">
        <v>49</v>
      </c>
    </row>
    <row r="79" spans="1:25" ht="14.25">
      <c r="A79" s="40" t="s">
        <v>117</v>
      </c>
      <c r="B79" s="85" t="s">
        <v>0</v>
      </c>
      <c r="C79" s="85" t="s">
        <v>50</v>
      </c>
      <c r="D79" s="85" t="s">
        <v>0</v>
      </c>
      <c r="E79" s="85" t="s">
        <v>50</v>
      </c>
      <c r="F79" s="85" t="s">
        <v>46</v>
      </c>
      <c r="G79" s="85" t="s">
        <v>50</v>
      </c>
      <c r="H79" s="85" t="s">
        <v>46</v>
      </c>
      <c r="I79" s="85" t="s">
        <v>50</v>
      </c>
      <c r="J79" s="85" t="s">
        <v>30</v>
      </c>
      <c r="K79" s="85" t="s">
        <v>50</v>
      </c>
      <c r="L79" s="85" t="s">
        <v>30</v>
      </c>
      <c r="M79" s="85" t="s">
        <v>50</v>
      </c>
      <c r="N79" s="85" t="s">
        <v>31</v>
      </c>
      <c r="O79" s="85" t="s">
        <v>50</v>
      </c>
      <c r="P79" s="85" t="s">
        <v>31</v>
      </c>
      <c r="Q79" s="85" t="s">
        <v>50</v>
      </c>
      <c r="R79" s="85" t="s">
        <v>32</v>
      </c>
      <c r="S79" s="85" t="s">
        <v>50</v>
      </c>
      <c r="T79" s="85" t="s">
        <v>32</v>
      </c>
      <c r="U79" s="85" t="s">
        <v>50</v>
      </c>
      <c r="V79" s="85" t="s">
        <v>33</v>
      </c>
      <c r="W79" s="85" t="s">
        <v>50</v>
      </c>
      <c r="X79" s="85" t="s">
        <v>33</v>
      </c>
      <c r="Y79" s="85" t="s">
        <v>50</v>
      </c>
    </row>
    <row r="80" spans="1:25" ht="14.25">
      <c r="A80" s="40" t="s">
        <v>47</v>
      </c>
      <c r="B80" s="85">
        <v>2011</v>
      </c>
      <c r="C80" s="85" t="s">
        <v>50</v>
      </c>
      <c r="D80" s="85">
        <v>2022</v>
      </c>
      <c r="E80" s="85" t="s">
        <v>50</v>
      </c>
      <c r="F80" s="85">
        <v>2011</v>
      </c>
      <c r="G80" s="85" t="s">
        <v>50</v>
      </c>
      <c r="H80" s="85">
        <v>2022</v>
      </c>
      <c r="I80" s="85" t="s">
        <v>50</v>
      </c>
      <c r="J80" s="85">
        <v>2011</v>
      </c>
      <c r="K80" s="85" t="s">
        <v>50</v>
      </c>
      <c r="L80" s="85">
        <v>2022</v>
      </c>
      <c r="M80" s="85" t="s">
        <v>50</v>
      </c>
      <c r="N80" s="85">
        <v>2011</v>
      </c>
      <c r="O80" s="85" t="s">
        <v>50</v>
      </c>
      <c r="P80" s="85">
        <v>2022</v>
      </c>
      <c r="Q80" s="85" t="s">
        <v>50</v>
      </c>
      <c r="R80" s="85">
        <v>2011</v>
      </c>
      <c r="S80" s="85" t="s">
        <v>50</v>
      </c>
      <c r="T80" s="85">
        <v>2022</v>
      </c>
      <c r="U80" s="85" t="s">
        <v>50</v>
      </c>
      <c r="V80" s="85">
        <v>2011</v>
      </c>
      <c r="W80" s="85" t="s">
        <v>50</v>
      </c>
      <c r="X80" s="85">
        <v>2022</v>
      </c>
      <c r="Y80" s="85" t="s">
        <v>50</v>
      </c>
    </row>
    <row r="81" spans="1:25" ht="14.25">
      <c r="A81" s="41" t="s">
        <v>2</v>
      </c>
      <c r="B81" s="61">
        <v>2407996</v>
      </c>
      <c r="C81" s="62" t="s">
        <v>50</v>
      </c>
      <c r="D81" s="61">
        <v>1688897</v>
      </c>
      <c r="E81" s="61" t="s">
        <v>50</v>
      </c>
      <c r="F81" s="61">
        <v>2505110</v>
      </c>
      <c r="G81" s="62" t="s">
        <v>50</v>
      </c>
      <c r="H81" s="61">
        <v>2276923</v>
      </c>
      <c r="I81" s="61" t="s">
        <v>50</v>
      </c>
      <c r="J81" s="61">
        <v>653663</v>
      </c>
      <c r="K81" s="62" t="s">
        <v>50</v>
      </c>
      <c r="L81" s="61">
        <v>440612</v>
      </c>
      <c r="M81" s="61" t="s">
        <v>50</v>
      </c>
      <c r="N81" s="61">
        <v>18176</v>
      </c>
      <c r="O81" s="62" t="s">
        <v>50</v>
      </c>
      <c r="P81" s="61">
        <v>11909</v>
      </c>
      <c r="Q81" s="61" t="s">
        <v>50</v>
      </c>
      <c r="R81" s="61">
        <v>245225</v>
      </c>
      <c r="S81" s="62" t="s">
        <v>50</v>
      </c>
      <c r="T81" s="61">
        <v>366054</v>
      </c>
      <c r="U81" s="61" t="s">
        <v>50</v>
      </c>
      <c r="V81" s="61">
        <v>466669</v>
      </c>
      <c r="W81" s="62" t="s">
        <v>50</v>
      </c>
      <c r="X81" s="61">
        <v>281459</v>
      </c>
      <c r="Y81" s="61" t="s">
        <v>50</v>
      </c>
    </row>
    <row r="82" spans="1:25" ht="14.25">
      <c r="A82" s="41" t="s">
        <v>3</v>
      </c>
      <c r="B82" s="42" t="s">
        <v>29</v>
      </c>
      <c r="C82" s="57" t="s">
        <v>64</v>
      </c>
      <c r="D82" s="42">
        <v>1540902</v>
      </c>
      <c r="E82" s="57" t="s">
        <v>50</v>
      </c>
      <c r="F82" s="42" t="s">
        <v>29</v>
      </c>
      <c r="G82" s="57" t="s">
        <v>64</v>
      </c>
      <c r="H82" s="42">
        <v>2513399</v>
      </c>
      <c r="I82" s="57" t="s">
        <v>50</v>
      </c>
      <c r="J82" s="42" t="s">
        <v>29</v>
      </c>
      <c r="K82" s="57" t="s">
        <v>64</v>
      </c>
      <c r="L82" s="42">
        <v>311594</v>
      </c>
      <c r="M82" s="57" t="s">
        <v>50</v>
      </c>
      <c r="N82" s="42" t="s">
        <v>29</v>
      </c>
      <c r="O82" s="57" t="s">
        <v>50</v>
      </c>
      <c r="P82" s="42" t="s">
        <v>29</v>
      </c>
      <c r="Q82" s="57" t="s">
        <v>51</v>
      </c>
      <c r="R82" s="42" t="s">
        <v>29</v>
      </c>
      <c r="S82" s="57" t="s">
        <v>64</v>
      </c>
      <c r="T82" s="42">
        <v>12715</v>
      </c>
      <c r="U82" s="57" t="s">
        <v>50</v>
      </c>
      <c r="V82" s="42" t="s">
        <v>29</v>
      </c>
      <c r="W82" s="57" t="s">
        <v>50</v>
      </c>
      <c r="X82" s="42" t="s">
        <v>29</v>
      </c>
      <c r="Y82" s="57" t="s">
        <v>51</v>
      </c>
    </row>
    <row r="83" spans="1:25" ht="14.25">
      <c r="A83" s="41" t="s">
        <v>52</v>
      </c>
      <c r="B83" s="43">
        <v>1626666</v>
      </c>
      <c r="C83" s="56" t="s">
        <v>50</v>
      </c>
      <c r="D83" s="43">
        <v>1418520</v>
      </c>
      <c r="E83" s="56" t="s">
        <v>50</v>
      </c>
      <c r="F83" s="43">
        <v>3473231</v>
      </c>
      <c r="G83" s="56" t="s">
        <v>50</v>
      </c>
      <c r="H83" s="43">
        <v>2769457</v>
      </c>
      <c r="I83" s="56" t="s">
        <v>50</v>
      </c>
      <c r="J83" s="43">
        <v>290967</v>
      </c>
      <c r="K83" s="56" t="s">
        <v>50</v>
      </c>
      <c r="L83" s="43">
        <v>100553</v>
      </c>
      <c r="M83" s="56" t="s">
        <v>50</v>
      </c>
      <c r="N83" s="43">
        <v>12881</v>
      </c>
      <c r="O83" s="56" t="s">
        <v>50</v>
      </c>
      <c r="P83" s="43">
        <v>15321</v>
      </c>
      <c r="Q83" s="56" t="s">
        <v>50</v>
      </c>
      <c r="R83" s="43">
        <v>1183447</v>
      </c>
      <c r="S83" s="56" t="s">
        <v>50</v>
      </c>
      <c r="T83" s="43">
        <v>890470</v>
      </c>
      <c r="U83" s="56" t="s">
        <v>50</v>
      </c>
      <c r="V83" s="43">
        <v>462038</v>
      </c>
      <c r="W83" s="56" t="s">
        <v>50</v>
      </c>
      <c r="X83" s="43">
        <v>348439</v>
      </c>
      <c r="Y83" s="56" t="s">
        <v>50</v>
      </c>
    </row>
    <row r="84" spans="1:25" ht="14.25">
      <c r="A84" s="41" t="s">
        <v>4</v>
      </c>
      <c r="B84" s="42">
        <v>632925</v>
      </c>
      <c r="C84" s="57" t="s">
        <v>50</v>
      </c>
      <c r="D84" s="42">
        <v>525511</v>
      </c>
      <c r="E84" s="57" t="s">
        <v>50</v>
      </c>
      <c r="F84" s="42">
        <v>3692148</v>
      </c>
      <c r="G84" s="57" t="s">
        <v>50</v>
      </c>
      <c r="H84" s="42">
        <v>2521445</v>
      </c>
      <c r="I84" s="57" t="s">
        <v>50</v>
      </c>
      <c r="J84" s="42">
        <v>44940</v>
      </c>
      <c r="K84" s="57" t="s">
        <v>50</v>
      </c>
      <c r="L84" s="42">
        <v>45857</v>
      </c>
      <c r="M84" s="57" t="s">
        <v>50</v>
      </c>
      <c r="N84" s="42">
        <v>3673</v>
      </c>
      <c r="O84" s="57" t="s">
        <v>50</v>
      </c>
      <c r="P84" s="42">
        <v>24301</v>
      </c>
      <c r="Q84" s="57" t="s">
        <v>50</v>
      </c>
      <c r="R84" s="42">
        <v>172604</v>
      </c>
      <c r="S84" s="57" t="s">
        <v>50</v>
      </c>
      <c r="T84" s="42">
        <v>253623</v>
      </c>
      <c r="U84" s="57" t="s">
        <v>50</v>
      </c>
      <c r="V84" s="42">
        <v>3172</v>
      </c>
      <c r="W84" s="57" t="s">
        <v>50</v>
      </c>
      <c r="X84" s="42">
        <v>3355</v>
      </c>
      <c r="Y84" s="57" t="s">
        <v>50</v>
      </c>
    </row>
    <row r="85" spans="1:25" ht="14.25">
      <c r="A85" s="41" t="s">
        <v>43</v>
      </c>
      <c r="B85" s="43">
        <v>10472846</v>
      </c>
      <c r="C85" s="56" t="s">
        <v>50</v>
      </c>
      <c r="D85" s="43">
        <v>11520646</v>
      </c>
      <c r="E85" s="56" t="s">
        <v>50</v>
      </c>
      <c r="F85" s="43">
        <v>17955168</v>
      </c>
      <c r="G85" s="56" t="s">
        <v>50</v>
      </c>
      <c r="H85" s="43">
        <v>16812334</v>
      </c>
      <c r="I85" s="56" t="s">
        <v>50</v>
      </c>
      <c r="J85" s="43">
        <v>11831598</v>
      </c>
      <c r="K85" s="56" t="s">
        <v>50</v>
      </c>
      <c r="L85" s="43">
        <v>17044981</v>
      </c>
      <c r="M85" s="56" t="s">
        <v>50</v>
      </c>
      <c r="N85" s="43">
        <v>255155</v>
      </c>
      <c r="O85" s="56" t="s">
        <v>50</v>
      </c>
      <c r="P85" s="43">
        <v>133870</v>
      </c>
      <c r="Q85" s="56" t="s">
        <v>50</v>
      </c>
      <c r="R85" s="43">
        <v>3122898</v>
      </c>
      <c r="S85" s="56" t="s">
        <v>50</v>
      </c>
      <c r="T85" s="43">
        <v>2419200</v>
      </c>
      <c r="U85" s="56" t="s">
        <v>50</v>
      </c>
      <c r="V85" s="43">
        <v>218552</v>
      </c>
      <c r="W85" s="56" t="s">
        <v>50</v>
      </c>
      <c r="X85" s="43">
        <v>238038</v>
      </c>
      <c r="Y85" s="56" t="s">
        <v>50</v>
      </c>
    </row>
    <row r="86" spans="1:25" ht="14.25">
      <c r="A86" s="41" t="s">
        <v>5</v>
      </c>
      <c r="B86" s="42">
        <v>49256</v>
      </c>
      <c r="C86" s="57" t="s">
        <v>50</v>
      </c>
      <c r="D86" s="42" t="s">
        <v>29</v>
      </c>
      <c r="E86" s="57" t="s">
        <v>51</v>
      </c>
      <c r="F86" s="42">
        <v>357091</v>
      </c>
      <c r="G86" s="57" t="s">
        <v>50</v>
      </c>
      <c r="H86" s="42">
        <v>506608</v>
      </c>
      <c r="I86" s="57" t="s">
        <v>50</v>
      </c>
      <c r="J86" s="42" t="s">
        <v>29</v>
      </c>
      <c r="K86" s="57" t="s">
        <v>51</v>
      </c>
      <c r="L86" s="42" t="s">
        <v>29</v>
      </c>
      <c r="M86" s="57" t="s">
        <v>51</v>
      </c>
      <c r="N86" s="42" t="s">
        <v>29</v>
      </c>
      <c r="O86" s="57" t="s">
        <v>51</v>
      </c>
      <c r="P86" s="42" t="s">
        <v>29</v>
      </c>
      <c r="Q86" s="57" t="s">
        <v>51</v>
      </c>
      <c r="R86" s="42">
        <v>31687</v>
      </c>
      <c r="S86" s="57" t="s">
        <v>50</v>
      </c>
      <c r="T86" s="42">
        <v>98782</v>
      </c>
      <c r="U86" s="57" t="s">
        <v>50</v>
      </c>
      <c r="V86" s="42" t="s">
        <v>29</v>
      </c>
      <c r="W86" s="57" t="s">
        <v>51</v>
      </c>
      <c r="X86" s="42" t="s">
        <v>29</v>
      </c>
      <c r="Y86" s="57" t="s">
        <v>51</v>
      </c>
    </row>
    <row r="87" spans="1:25" ht="14.25">
      <c r="A87" s="41" t="s">
        <v>6</v>
      </c>
      <c r="B87" s="43">
        <v>619971</v>
      </c>
      <c r="C87" s="56" t="s">
        <v>50</v>
      </c>
      <c r="D87" s="43">
        <v>473766</v>
      </c>
      <c r="E87" s="56" t="s">
        <v>50</v>
      </c>
      <c r="F87" s="43">
        <v>2811899</v>
      </c>
      <c r="G87" s="56" t="s">
        <v>50</v>
      </c>
      <c r="H87" s="43">
        <v>1862708</v>
      </c>
      <c r="I87" s="56" t="s">
        <v>50</v>
      </c>
      <c r="J87" s="43">
        <v>47513</v>
      </c>
      <c r="K87" s="56" t="s">
        <v>50</v>
      </c>
      <c r="L87" s="43">
        <v>7268</v>
      </c>
      <c r="M87" s="56" t="s">
        <v>50</v>
      </c>
      <c r="N87" s="43">
        <v>4460</v>
      </c>
      <c r="O87" s="56" t="s">
        <v>50</v>
      </c>
      <c r="P87" s="43">
        <v>16044</v>
      </c>
      <c r="Q87" s="56" t="s">
        <v>50</v>
      </c>
      <c r="R87" s="43">
        <v>188224</v>
      </c>
      <c r="S87" s="56" t="s">
        <v>50</v>
      </c>
      <c r="T87" s="43">
        <v>336651</v>
      </c>
      <c r="U87" s="56" t="s">
        <v>50</v>
      </c>
      <c r="V87" s="43">
        <v>20388</v>
      </c>
      <c r="W87" s="56" t="s">
        <v>50</v>
      </c>
      <c r="X87" s="43">
        <v>19386</v>
      </c>
      <c r="Y87" s="56" t="s">
        <v>50</v>
      </c>
    </row>
    <row r="88" spans="1:25" ht="14.25">
      <c r="A88" s="41" t="s">
        <v>7</v>
      </c>
      <c r="B88" s="42">
        <v>1699908</v>
      </c>
      <c r="C88" s="57" t="s">
        <v>50</v>
      </c>
      <c r="D88" s="42">
        <v>1331817</v>
      </c>
      <c r="E88" s="57" t="s">
        <v>50</v>
      </c>
      <c r="F88" s="42">
        <v>1448612</v>
      </c>
      <c r="G88" s="57" t="s">
        <v>50</v>
      </c>
      <c r="H88" s="42">
        <v>1482736</v>
      </c>
      <c r="I88" s="57" t="s">
        <v>50</v>
      </c>
      <c r="J88" s="42">
        <v>1095293</v>
      </c>
      <c r="K88" s="57" t="s">
        <v>50</v>
      </c>
      <c r="L88" s="42">
        <v>749344</v>
      </c>
      <c r="M88" s="57" t="s">
        <v>50</v>
      </c>
      <c r="N88" s="42">
        <v>7759</v>
      </c>
      <c r="O88" s="57" t="s">
        <v>50</v>
      </c>
      <c r="P88" s="42">
        <v>1729</v>
      </c>
      <c r="Q88" s="57" t="s">
        <v>50</v>
      </c>
      <c r="R88" s="42">
        <v>21280</v>
      </c>
      <c r="S88" s="57" t="s">
        <v>50</v>
      </c>
      <c r="T88" s="42">
        <v>164281</v>
      </c>
      <c r="U88" s="57" t="s">
        <v>50</v>
      </c>
      <c r="V88" s="42">
        <v>1707635</v>
      </c>
      <c r="W88" s="57" t="s">
        <v>50</v>
      </c>
      <c r="X88" s="42">
        <v>258247</v>
      </c>
      <c r="Y88" s="57" t="s">
        <v>50</v>
      </c>
    </row>
    <row r="89" spans="1:25" ht="14.25">
      <c r="A89" s="41" t="s">
        <v>8</v>
      </c>
      <c r="B89" s="43">
        <v>31330384</v>
      </c>
      <c r="C89" s="56" t="s">
        <v>50</v>
      </c>
      <c r="D89" s="43">
        <v>32094321</v>
      </c>
      <c r="E89" s="56" t="s">
        <v>50</v>
      </c>
      <c r="F89" s="43">
        <v>13834600</v>
      </c>
      <c r="G89" s="56" t="s">
        <v>50</v>
      </c>
      <c r="H89" s="43">
        <v>12186178</v>
      </c>
      <c r="I89" s="56" t="s">
        <v>50</v>
      </c>
      <c r="J89" s="43">
        <v>8045495</v>
      </c>
      <c r="K89" s="56" t="s">
        <v>50</v>
      </c>
      <c r="L89" s="43">
        <v>9618443</v>
      </c>
      <c r="M89" s="56" t="s">
        <v>50</v>
      </c>
      <c r="N89" s="43" t="s">
        <v>29</v>
      </c>
      <c r="O89" s="56" t="s">
        <v>51</v>
      </c>
      <c r="P89" s="43" t="s">
        <v>29</v>
      </c>
      <c r="Q89" s="56" t="s">
        <v>51</v>
      </c>
      <c r="R89" s="43" t="s">
        <v>29</v>
      </c>
      <c r="S89" s="56" t="s">
        <v>51</v>
      </c>
      <c r="T89" s="43" t="s">
        <v>29</v>
      </c>
      <c r="U89" s="56" t="s">
        <v>51</v>
      </c>
      <c r="V89" s="43">
        <v>19450049</v>
      </c>
      <c r="W89" s="56" t="s">
        <v>50</v>
      </c>
      <c r="X89" s="43">
        <v>2137754</v>
      </c>
      <c r="Y89" s="56" t="s">
        <v>50</v>
      </c>
    </row>
    <row r="90" spans="1:25" ht="14.25">
      <c r="A90" s="41" t="s">
        <v>9</v>
      </c>
      <c r="B90" s="42">
        <v>24495844</v>
      </c>
      <c r="C90" s="57" t="s">
        <v>50</v>
      </c>
      <c r="D90" s="42">
        <v>27933423</v>
      </c>
      <c r="E90" s="57" t="s">
        <v>50</v>
      </c>
      <c r="F90" s="42">
        <v>29252304</v>
      </c>
      <c r="G90" s="57" t="s">
        <v>50</v>
      </c>
      <c r="H90" s="42">
        <v>29913408</v>
      </c>
      <c r="I90" s="57" t="s">
        <v>50</v>
      </c>
      <c r="J90" s="42">
        <v>2190206</v>
      </c>
      <c r="K90" s="57" t="s">
        <v>50</v>
      </c>
      <c r="L90" s="42">
        <v>6291035</v>
      </c>
      <c r="M90" s="57" t="s">
        <v>50</v>
      </c>
      <c r="N90" s="42">
        <v>331356</v>
      </c>
      <c r="O90" s="57" t="s">
        <v>50</v>
      </c>
      <c r="P90" s="42">
        <v>329912</v>
      </c>
      <c r="Q90" s="57" t="s">
        <v>50</v>
      </c>
      <c r="R90" s="42">
        <v>2531959</v>
      </c>
      <c r="S90" s="57" t="s">
        <v>50</v>
      </c>
      <c r="T90" s="42">
        <v>2064181</v>
      </c>
      <c r="U90" s="57" t="s">
        <v>50</v>
      </c>
      <c r="V90" s="42">
        <v>2460669</v>
      </c>
      <c r="W90" s="57" t="s">
        <v>50</v>
      </c>
      <c r="X90" s="42">
        <v>1342982</v>
      </c>
      <c r="Y90" s="57" t="s">
        <v>50</v>
      </c>
    </row>
    <row r="91" spans="1:25" ht="14.25">
      <c r="A91" s="41" t="s">
        <v>10</v>
      </c>
      <c r="B91" s="43" t="s">
        <v>29</v>
      </c>
      <c r="C91" s="56" t="s">
        <v>50</v>
      </c>
      <c r="D91" s="43">
        <v>604402</v>
      </c>
      <c r="E91" s="56" t="s">
        <v>50</v>
      </c>
      <c r="F91" s="43" t="s">
        <v>29</v>
      </c>
      <c r="G91" s="56" t="s">
        <v>50</v>
      </c>
      <c r="H91" s="43">
        <v>718384</v>
      </c>
      <c r="I91" s="56" t="s">
        <v>50</v>
      </c>
      <c r="J91" s="43" t="s">
        <v>29</v>
      </c>
      <c r="K91" s="56" t="s">
        <v>50</v>
      </c>
      <c r="L91" s="43">
        <v>91067</v>
      </c>
      <c r="M91" s="56" t="s">
        <v>50</v>
      </c>
      <c r="N91" s="43" t="s">
        <v>29</v>
      </c>
      <c r="O91" s="56" t="s">
        <v>50</v>
      </c>
      <c r="P91" s="43">
        <v>2085</v>
      </c>
      <c r="Q91" s="56" t="s">
        <v>50</v>
      </c>
      <c r="R91" s="43" t="s">
        <v>29</v>
      </c>
      <c r="S91" s="56" t="s">
        <v>50</v>
      </c>
      <c r="T91" s="43">
        <v>82228</v>
      </c>
      <c r="U91" s="56" t="s">
        <v>50</v>
      </c>
      <c r="V91" s="43" t="s">
        <v>29</v>
      </c>
      <c r="W91" s="56" t="s">
        <v>50</v>
      </c>
      <c r="X91" s="43">
        <v>9501</v>
      </c>
      <c r="Y91" s="56" t="s">
        <v>50</v>
      </c>
    </row>
    <row r="92" spans="1:25" ht="14.25">
      <c r="A92" s="41" t="s">
        <v>11</v>
      </c>
      <c r="B92" s="42">
        <v>43574469</v>
      </c>
      <c r="C92" s="57" t="s">
        <v>50</v>
      </c>
      <c r="D92" s="42">
        <v>29183213</v>
      </c>
      <c r="E92" s="57" t="s">
        <v>50</v>
      </c>
      <c r="F92" s="42">
        <v>8327293</v>
      </c>
      <c r="G92" s="57" t="s">
        <v>50</v>
      </c>
      <c r="H92" s="42">
        <v>4614138</v>
      </c>
      <c r="I92" s="57" t="s">
        <v>50</v>
      </c>
      <c r="J92" s="42">
        <v>2493839</v>
      </c>
      <c r="K92" s="57" t="s">
        <v>50</v>
      </c>
      <c r="L92" s="42">
        <v>3892518</v>
      </c>
      <c r="M92" s="57" t="s">
        <v>50</v>
      </c>
      <c r="N92" s="42">
        <v>97426</v>
      </c>
      <c r="O92" s="57" t="s">
        <v>50</v>
      </c>
      <c r="P92" s="42">
        <v>21171</v>
      </c>
      <c r="Q92" s="57" t="s">
        <v>50</v>
      </c>
      <c r="R92" s="42">
        <v>389841</v>
      </c>
      <c r="S92" s="57" t="s">
        <v>50</v>
      </c>
      <c r="T92" s="42">
        <v>518890</v>
      </c>
      <c r="U92" s="57" t="s">
        <v>50</v>
      </c>
      <c r="V92" s="42">
        <v>15443354</v>
      </c>
      <c r="W92" s="57" t="s">
        <v>50</v>
      </c>
      <c r="X92" s="42">
        <v>6194487</v>
      </c>
      <c r="Y92" s="57" t="s">
        <v>50</v>
      </c>
    </row>
    <row r="93" spans="1:25" ht="14.25">
      <c r="A93" s="41" t="s">
        <v>12</v>
      </c>
      <c r="B93" s="43">
        <v>894770</v>
      </c>
      <c r="C93" s="56" t="s">
        <v>50</v>
      </c>
      <c r="D93" s="43">
        <v>692542</v>
      </c>
      <c r="E93" s="56" t="s">
        <v>50</v>
      </c>
      <c r="F93" s="43">
        <v>169986</v>
      </c>
      <c r="G93" s="56" t="s">
        <v>50</v>
      </c>
      <c r="H93" s="43">
        <v>160216</v>
      </c>
      <c r="I93" s="56" t="s">
        <v>50</v>
      </c>
      <c r="J93" s="43">
        <v>158669</v>
      </c>
      <c r="K93" s="56" t="s">
        <v>50</v>
      </c>
      <c r="L93" s="43">
        <v>82850</v>
      </c>
      <c r="M93" s="56" t="s">
        <v>50</v>
      </c>
      <c r="N93" s="43">
        <v>2031</v>
      </c>
      <c r="O93" s="56" t="s">
        <v>50</v>
      </c>
      <c r="P93" s="43">
        <v>1108</v>
      </c>
      <c r="Q93" s="56" t="s">
        <v>50</v>
      </c>
      <c r="R93" s="43">
        <v>3339</v>
      </c>
      <c r="S93" s="56" t="s">
        <v>50</v>
      </c>
      <c r="T93" s="43">
        <v>2458</v>
      </c>
      <c r="U93" s="56" t="s">
        <v>50</v>
      </c>
      <c r="V93" s="43">
        <v>5939</v>
      </c>
      <c r="W93" s="56" t="s">
        <v>50</v>
      </c>
      <c r="X93" s="43">
        <v>70619</v>
      </c>
      <c r="Y93" s="56" t="s">
        <v>50</v>
      </c>
    </row>
    <row r="94" spans="1:25" ht="14.25">
      <c r="A94" s="41" t="s">
        <v>13</v>
      </c>
      <c r="B94" s="42">
        <v>149021</v>
      </c>
      <c r="C94" s="57" t="s">
        <v>50</v>
      </c>
      <c r="D94" s="42">
        <v>272510</v>
      </c>
      <c r="E94" s="57" t="s">
        <v>50</v>
      </c>
      <c r="F94" s="42">
        <v>723549</v>
      </c>
      <c r="G94" s="57" t="s">
        <v>50</v>
      </c>
      <c r="H94" s="42">
        <v>1087054</v>
      </c>
      <c r="I94" s="57" t="s">
        <v>50</v>
      </c>
      <c r="J94" s="42">
        <v>34404</v>
      </c>
      <c r="K94" s="57" t="s">
        <v>50</v>
      </c>
      <c r="L94" s="42">
        <v>28998</v>
      </c>
      <c r="M94" s="57" t="s">
        <v>50</v>
      </c>
      <c r="N94" s="42" t="s">
        <v>29</v>
      </c>
      <c r="O94" s="57" t="s">
        <v>50</v>
      </c>
      <c r="P94" s="42" t="s">
        <v>29</v>
      </c>
      <c r="Q94" s="57" t="s">
        <v>51</v>
      </c>
      <c r="R94" s="42">
        <v>163599</v>
      </c>
      <c r="S94" s="57" t="s">
        <v>50</v>
      </c>
      <c r="T94" s="42">
        <v>403142</v>
      </c>
      <c r="U94" s="57" t="s">
        <v>50</v>
      </c>
      <c r="V94" s="42">
        <v>5966</v>
      </c>
      <c r="W94" s="57" t="s">
        <v>50</v>
      </c>
      <c r="X94" s="42" t="s">
        <v>29</v>
      </c>
      <c r="Y94" s="57" t="s">
        <v>51</v>
      </c>
    </row>
    <row r="95" spans="1:25" ht="14.25">
      <c r="A95" s="41" t="s">
        <v>14</v>
      </c>
      <c r="B95" s="43">
        <v>361502</v>
      </c>
      <c r="C95" s="56" t="s">
        <v>50</v>
      </c>
      <c r="D95" s="43">
        <v>748058</v>
      </c>
      <c r="E95" s="56" t="s">
        <v>50</v>
      </c>
      <c r="F95" s="43">
        <v>1772873</v>
      </c>
      <c r="G95" s="56" t="s">
        <v>50</v>
      </c>
      <c r="H95" s="43">
        <v>1950842</v>
      </c>
      <c r="I95" s="56" t="s">
        <v>50</v>
      </c>
      <c r="J95" s="43">
        <v>26359</v>
      </c>
      <c r="K95" s="56" t="s">
        <v>50</v>
      </c>
      <c r="L95" s="43">
        <v>33049</v>
      </c>
      <c r="M95" s="56" t="s">
        <v>50</v>
      </c>
      <c r="N95" s="43" t="s">
        <v>29</v>
      </c>
      <c r="O95" s="56" t="s">
        <v>51</v>
      </c>
      <c r="P95" s="43" t="s">
        <v>29</v>
      </c>
      <c r="Q95" s="56" t="s">
        <v>51</v>
      </c>
      <c r="R95" s="43">
        <v>402931</v>
      </c>
      <c r="S95" s="56" t="s">
        <v>50</v>
      </c>
      <c r="T95" s="43">
        <v>846590</v>
      </c>
      <c r="U95" s="56" t="s">
        <v>50</v>
      </c>
      <c r="V95" s="43" t="s">
        <v>29</v>
      </c>
      <c r="W95" s="56" t="s">
        <v>51</v>
      </c>
      <c r="X95" s="43" t="s">
        <v>29</v>
      </c>
      <c r="Y95" s="56" t="s">
        <v>51</v>
      </c>
    </row>
    <row r="96" spans="1:25" ht="14.25">
      <c r="A96" s="41" t="s">
        <v>15</v>
      </c>
      <c r="B96" s="42">
        <v>92080</v>
      </c>
      <c r="C96" s="57" t="s">
        <v>65</v>
      </c>
      <c r="D96" s="42" t="s">
        <v>29</v>
      </c>
      <c r="E96" s="57" t="s">
        <v>51</v>
      </c>
      <c r="F96" s="42">
        <v>102073</v>
      </c>
      <c r="G96" s="57" t="s">
        <v>65</v>
      </c>
      <c r="H96" s="42">
        <v>41750</v>
      </c>
      <c r="I96" s="57" t="s">
        <v>50</v>
      </c>
      <c r="J96" s="42" t="s">
        <v>29</v>
      </c>
      <c r="K96" s="57" t="s">
        <v>64</v>
      </c>
      <c r="L96" s="42" t="s">
        <v>29</v>
      </c>
      <c r="M96" s="57" t="s">
        <v>51</v>
      </c>
      <c r="N96" s="42">
        <v>1107</v>
      </c>
      <c r="O96" s="57" t="s">
        <v>65</v>
      </c>
      <c r="P96" s="42">
        <v>288</v>
      </c>
      <c r="Q96" s="57" t="s">
        <v>50</v>
      </c>
      <c r="R96" s="42" t="s">
        <v>29</v>
      </c>
      <c r="S96" s="57" t="s">
        <v>64</v>
      </c>
      <c r="T96" s="42">
        <v>4985</v>
      </c>
      <c r="U96" s="57" t="s">
        <v>50</v>
      </c>
      <c r="V96" s="42" t="s">
        <v>29</v>
      </c>
      <c r="W96" s="57" t="s">
        <v>64</v>
      </c>
      <c r="X96" s="42" t="s">
        <v>29</v>
      </c>
      <c r="Y96" s="57" t="s">
        <v>51</v>
      </c>
    </row>
    <row r="97" spans="1:25" ht="14.25">
      <c r="A97" s="41" t="s">
        <v>16</v>
      </c>
      <c r="B97" s="43" t="s">
        <v>29</v>
      </c>
      <c r="C97" s="56" t="s">
        <v>51</v>
      </c>
      <c r="D97" s="43">
        <v>2889901</v>
      </c>
      <c r="E97" s="56" t="s">
        <v>50</v>
      </c>
      <c r="F97" s="43" t="s">
        <v>29</v>
      </c>
      <c r="G97" s="56" t="s">
        <v>51</v>
      </c>
      <c r="H97" s="43">
        <v>4617823</v>
      </c>
      <c r="I97" s="56" t="s">
        <v>50</v>
      </c>
      <c r="J97" s="43" t="s">
        <v>29</v>
      </c>
      <c r="K97" s="56" t="s">
        <v>51</v>
      </c>
      <c r="L97" s="43">
        <v>570913</v>
      </c>
      <c r="M97" s="56" t="s">
        <v>50</v>
      </c>
      <c r="N97" s="43" t="s">
        <v>29</v>
      </c>
      <c r="O97" s="56" t="s">
        <v>51</v>
      </c>
      <c r="P97" s="43">
        <v>1888</v>
      </c>
      <c r="Q97" s="56" t="s">
        <v>50</v>
      </c>
      <c r="R97" s="43" t="s">
        <v>29</v>
      </c>
      <c r="S97" s="56" t="s">
        <v>51</v>
      </c>
      <c r="T97" s="43">
        <v>143069</v>
      </c>
      <c r="U97" s="56" t="s">
        <v>50</v>
      </c>
      <c r="V97" s="43" t="s">
        <v>29</v>
      </c>
      <c r="W97" s="56" t="s">
        <v>51</v>
      </c>
      <c r="X97" s="43">
        <v>354561</v>
      </c>
      <c r="Y97" s="56" t="s">
        <v>50</v>
      </c>
    </row>
    <row r="98" spans="1:25" ht="14.25">
      <c r="A98" s="41" t="s">
        <v>17</v>
      </c>
      <c r="B98" s="42">
        <v>95040</v>
      </c>
      <c r="C98" s="57" t="s">
        <v>50</v>
      </c>
      <c r="D98" s="42">
        <v>63022</v>
      </c>
      <c r="E98" s="57" t="s">
        <v>50</v>
      </c>
      <c r="F98" s="42">
        <v>6223</v>
      </c>
      <c r="G98" s="57" t="s">
        <v>50</v>
      </c>
      <c r="H98" s="42">
        <v>4293</v>
      </c>
      <c r="I98" s="57" t="s">
        <v>50</v>
      </c>
      <c r="J98" s="42">
        <v>4377</v>
      </c>
      <c r="K98" s="57" t="s">
        <v>50</v>
      </c>
      <c r="L98" s="42">
        <v>2667</v>
      </c>
      <c r="M98" s="57" t="s">
        <v>50</v>
      </c>
      <c r="N98" s="42">
        <v>911</v>
      </c>
      <c r="O98" s="57" t="s">
        <v>50</v>
      </c>
      <c r="P98" s="42">
        <v>37</v>
      </c>
      <c r="Q98" s="57" t="s">
        <v>50</v>
      </c>
      <c r="R98" s="42">
        <v>0</v>
      </c>
      <c r="S98" s="57" t="s">
        <v>50</v>
      </c>
      <c r="T98" s="42" t="s">
        <v>29</v>
      </c>
      <c r="U98" s="57" t="s">
        <v>51</v>
      </c>
      <c r="V98" s="42" t="s">
        <v>29</v>
      </c>
      <c r="W98" s="57" t="s">
        <v>51</v>
      </c>
      <c r="X98" s="42" t="s">
        <v>29</v>
      </c>
      <c r="Y98" s="57" t="s">
        <v>51</v>
      </c>
    </row>
    <row r="99" spans="1:25" ht="14.25">
      <c r="A99" s="41" t="s">
        <v>18</v>
      </c>
      <c r="B99" s="43">
        <v>4246282</v>
      </c>
      <c r="C99" s="56" t="s">
        <v>50</v>
      </c>
      <c r="D99" s="43">
        <v>2786494</v>
      </c>
      <c r="E99" s="56" t="s">
        <v>50</v>
      </c>
      <c r="F99" s="43">
        <v>3011210</v>
      </c>
      <c r="G99" s="56" t="s">
        <v>50</v>
      </c>
      <c r="H99" s="43">
        <v>2708388</v>
      </c>
      <c r="I99" s="56" t="s">
        <v>50</v>
      </c>
      <c r="J99" s="43">
        <v>1898289</v>
      </c>
      <c r="K99" s="56" t="s">
        <v>50</v>
      </c>
      <c r="L99" s="43">
        <v>2185264</v>
      </c>
      <c r="M99" s="56" t="s">
        <v>50</v>
      </c>
      <c r="N99" s="43">
        <v>20141</v>
      </c>
      <c r="O99" s="56" t="s">
        <v>50</v>
      </c>
      <c r="P99" s="43">
        <v>18606</v>
      </c>
      <c r="Q99" s="56" t="s">
        <v>50</v>
      </c>
      <c r="R99" s="43">
        <v>206187</v>
      </c>
      <c r="S99" s="56" t="s">
        <v>50</v>
      </c>
      <c r="T99" s="43">
        <v>717851</v>
      </c>
      <c r="U99" s="56" t="s">
        <v>50</v>
      </c>
      <c r="V99" s="43">
        <v>1532107</v>
      </c>
      <c r="W99" s="56" t="s">
        <v>50</v>
      </c>
      <c r="X99" s="43">
        <v>315613</v>
      </c>
      <c r="Y99" s="56" t="s">
        <v>50</v>
      </c>
    </row>
    <row r="100" spans="1:25" ht="14.25">
      <c r="A100" s="41" t="s">
        <v>19</v>
      </c>
      <c r="B100" s="42">
        <v>1544218</v>
      </c>
      <c r="C100" s="57" t="s">
        <v>50</v>
      </c>
      <c r="D100" s="42">
        <v>2426608</v>
      </c>
      <c r="E100" s="57" t="s">
        <v>50</v>
      </c>
      <c r="F100" s="42">
        <v>1505163</v>
      </c>
      <c r="G100" s="57" t="s">
        <v>50</v>
      </c>
      <c r="H100" s="42">
        <v>1236984</v>
      </c>
      <c r="I100" s="57" t="s">
        <v>50</v>
      </c>
      <c r="J100" s="42">
        <v>247982</v>
      </c>
      <c r="K100" s="57" t="s">
        <v>50</v>
      </c>
      <c r="L100" s="42">
        <v>2257540</v>
      </c>
      <c r="M100" s="57" t="s">
        <v>50</v>
      </c>
      <c r="N100" s="42">
        <v>33428</v>
      </c>
      <c r="O100" s="57" t="s">
        <v>50</v>
      </c>
      <c r="P100" s="42">
        <v>8589</v>
      </c>
      <c r="Q100" s="57" t="s">
        <v>50</v>
      </c>
      <c r="R100" s="42">
        <v>59369</v>
      </c>
      <c r="S100" s="57" t="s">
        <v>50</v>
      </c>
      <c r="T100" s="42">
        <v>66757</v>
      </c>
      <c r="U100" s="57" t="s">
        <v>50</v>
      </c>
      <c r="V100" s="42">
        <v>58114</v>
      </c>
      <c r="W100" s="57" t="s">
        <v>50</v>
      </c>
      <c r="X100" s="42">
        <v>72254</v>
      </c>
      <c r="Y100" s="57" t="s">
        <v>50</v>
      </c>
    </row>
    <row r="101" spans="1:25" ht="14.25">
      <c r="A101" s="41" t="s">
        <v>20</v>
      </c>
      <c r="B101" s="43">
        <v>6080802</v>
      </c>
      <c r="C101" s="56" t="s">
        <v>50</v>
      </c>
      <c r="D101" s="43">
        <v>7079846</v>
      </c>
      <c r="E101" s="56" t="s">
        <v>50</v>
      </c>
      <c r="F101" s="43">
        <v>12408486</v>
      </c>
      <c r="G101" s="56" t="s">
        <v>50</v>
      </c>
      <c r="H101" s="43">
        <v>12238578</v>
      </c>
      <c r="I101" s="56" t="s">
        <v>50</v>
      </c>
      <c r="J101" s="43">
        <v>991418</v>
      </c>
      <c r="K101" s="56" t="s">
        <v>50</v>
      </c>
      <c r="L101" s="43">
        <v>622330</v>
      </c>
      <c r="M101" s="56" t="s">
        <v>50</v>
      </c>
      <c r="N101" s="43" t="s">
        <v>29</v>
      </c>
      <c r="O101" s="56" t="s">
        <v>51</v>
      </c>
      <c r="P101" s="43" t="s">
        <v>29</v>
      </c>
      <c r="Q101" s="56" t="s">
        <v>51</v>
      </c>
      <c r="R101" s="43">
        <v>1593141</v>
      </c>
      <c r="S101" s="56" t="s">
        <v>50</v>
      </c>
      <c r="T101" s="43">
        <v>1817864</v>
      </c>
      <c r="U101" s="56" t="s">
        <v>50</v>
      </c>
      <c r="V101" s="43">
        <v>689379</v>
      </c>
      <c r="W101" s="56" t="s">
        <v>50</v>
      </c>
      <c r="X101" s="43" t="s">
        <v>29</v>
      </c>
      <c r="Y101" s="56" t="s">
        <v>51</v>
      </c>
    </row>
    <row r="102" spans="1:25" ht="14.25">
      <c r="A102" s="41" t="s">
        <v>21</v>
      </c>
      <c r="B102" s="42">
        <v>9978764</v>
      </c>
      <c r="C102" s="57" t="s">
        <v>50</v>
      </c>
      <c r="D102" s="42">
        <v>5978243</v>
      </c>
      <c r="E102" s="57" t="s">
        <v>50</v>
      </c>
      <c r="F102" s="42">
        <v>1995991</v>
      </c>
      <c r="G102" s="57" t="s">
        <v>50</v>
      </c>
      <c r="H102" s="42">
        <v>1905603</v>
      </c>
      <c r="I102" s="57" t="s">
        <v>50</v>
      </c>
      <c r="J102" s="42">
        <v>883245</v>
      </c>
      <c r="K102" s="57" t="s">
        <v>50</v>
      </c>
      <c r="L102" s="42">
        <v>626142</v>
      </c>
      <c r="M102" s="57" t="s">
        <v>50</v>
      </c>
      <c r="N102" s="42">
        <v>2773</v>
      </c>
      <c r="O102" s="57" t="s">
        <v>50</v>
      </c>
      <c r="P102" s="42">
        <v>18224</v>
      </c>
      <c r="Q102" s="57" t="s">
        <v>50</v>
      </c>
      <c r="R102" s="42">
        <v>3867</v>
      </c>
      <c r="S102" s="57" t="s">
        <v>50</v>
      </c>
      <c r="T102" s="42">
        <v>9524</v>
      </c>
      <c r="U102" s="57" t="s">
        <v>50</v>
      </c>
      <c r="V102" s="42">
        <v>1159391</v>
      </c>
      <c r="W102" s="57" t="s">
        <v>50</v>
      </c>
      <c r="X102" s="42">
        <v>501828</v>
      </c>
      <c r="Y102" s="57" t="s">
        <v>50</v>
      </c>
    </row>
    <row r="103" spans="1:25" ht="14.25">
      <c r="A103" s="41" t="s">
        <v>22</v>
      </c>
      <c r="B103" s="43">
        <v>3455176</v>
      </c>
      <c r="C103" s="56" t="s">
        <v>50</v>
      </c>
      <c r="D103" s="43">
        <v>3116916</v>
      </c>
      <c r="E103" s="56" t="s">
        <v>50</v>
      </c>
      <c r="F103" s="43">
        <v>6770904</v>
      </c>
      <c r="G103" s="56" t="s">
        <v>50</v>
      </c>
      <c r="H103" s="43">
        <v>4099071</v>
      </c>
      <c r="I103" s="56" t="s">
        <v>50</v>
      </c>
      <c r="J103" s="43">
        <v>814860</v>
      </c>
      <c r="K103" s="56" t="s">
        <v>50</v>
      </c>
      <c r="L103" s="43">
        <v>467514</v>
      </c>
      <c r="M103" s="56" t="s">
        <v>50</v>
      </c>
      <c r="N103" s="43">
        <v>756</v>
      </c>
      <c r="O103" s="56" t="s">
        <v>50</v>
      </c>
      <c r="P103" s="43">
        <v>6280</v>
      </c>
      <c r="Q103" s="56" t="s">
        <v>50</v>
      </c>
      <c r="R103" s="43">
        <v>335296</v>
      </c>
      <c r="S103" s="56" t="s">
        <v>50</v>
      </c>
      <c r="T103" s="43">
        <v>119253</v>
      </c>
      <c r="U103" s="56" t="s">
        <v>50</v>
      </c>
      <c r="V103" s="43">
        <v>49432</v>
      </c>
      <c r="W103" s="56" t="s">
        <v>50</v>
      </c>
      <c r="X103" s="43">
        <v>147984</v>
      </c>
      <c r="Y103" s="56" t="s">
        <v>50</v>
      </c>
    </row>
    <row r="104" spans="1:25" ht="14.25">
      <c r="A104" s="41" t="s">
        <v>23</v>
      </c>
      <c r="B104" s="42">
        <v>796596</v>
      </c>
      <c r="C104" s="57" t="s">
        <v>50</v>
      </c>
      <c r="D104" s="42">
        <v>628348</v>
      </c>
      <c r="E104" s="57" t="s">
        <v>50</v>
      </c>
      <c r="F104" s="42">
        <v>264289</v>
      </c>
      <c r="G104" s="57" t="s">
        <v>50</v>
      </c>
      <c r="H104" s="42">
        <v>146367</v>
      </c>
      <c r="I104" s="57" t="s">
        <v>50</v>
      </c>
      <c r="J104" s="42">
        <v>38943</v>
      </c>
      <c r="K104" s="57" t="s">
        <v>50</v>
      </c>
      <c r="L104" s="42">
        <v>37913</v>
      </c>
      <c r="M104" s="57" t="s">
        <v>50</v>
      </c>
      <c r="N104" s="42">
        <v>974</v>
      </c>
      <c r="O104" s="57" t="s">
        <v>50</v>
      </c>
      <c r="P104" s="42">
        <v>1368</v>
      </c>
      <c r="Q104" s="57" t="s">
        <v>50</v>
      </c>
      <c r="R104" s="42">
        <v>594</v>
      </c>
      <c r="S104" s="57" t="s">
        <v>50</v>
      </c>
      <c r="T104" s="42">
        <v>6255</v>
      </c>
      <c r="U104" s="57" t="s">
        <v>50</v>
      </c>
      <c r="V104" s="42">
        <v>20325</v>
      </c>
      <c r="W104" s="57" t="s">
        <v>50</v>
      </c>
      <c r="X104" s="42">
        <v>5725</v>
      </c>
      <c r="Y104" s="57" t="s">
        <v>50</v>
      </c>
    </row>
    <row r="105" spans="1:25" ht="14.25">
      <c r="A105" s="41" t="s">
        <v>24</v>
      </c>
      <c r="B105" s="43" t="s">
        <v>29</v>
      </c>
      <c r="C105" s="56" t="s">
        <v>51</v>
      </c>
      <c r="D105" s="43">
        <v>498899</v>
      </c>
      <c r="E105" s="56" t="s">
        <v>50</v>
      </c>
      <c r="F105" s="43">
        <v>1079871</v>
      </c>
      <c r="G105" s="56" t="s">
        <v>50</v>
      </c>
      <c r="H105" s="43">
        <v>1156731</v>
      </c>
      <c r="I105" s="56" t="s">
        <v>50</v>
      </c>
      <c r="J105" s="43">
        <v>75218</v>
      </c>
      <c r="K105" s="56" t="s">
        <v>50</v>
      </c>
      <c r="L105" s="43">
        <v>77347</v>
      </c>
      <c r="M105" s="56" t="s">
        <v>50</v>
      </c>
      <c r="N105" s="43">
        <v>0</v>
      </c>
      <c r="O105" s="56" t="s">
        <v>50</v>
      </c>
      <c r="P105" s="43">
        <v>863</v>
      </c>
      <c r="Q105" s="56" t="s">
        <v>50</v>
      </c>
      <c r="R105" s="43">
        <v>112724</v>
      </c>
      <c r="S105" s="56" t="s">
        <v>50</v>
      </c>
      <c r="T105" s="43">
        <v>180230</v>
      </c>
      <c r="U105" s="56" t="s">
        <v>50</v>
      </c>
      <c r="V105" s="43" t="s">
        <v>29</v>
      </c>
      <c r="W105" s="56" t="s">
        <v>51</v>
      </c>
      <c r="X105" s="43">
        <v>65724</v>
      </c>
      <c r="Y105" s="56" t="s">
        <v>50</v>
      </c>
    </row>
    <row r="106" spans="1:25" ht="14.25">
      <c r="A106" s="41" t="s">
        <v>25</v>
      </c>
      <c r="B106" s="42">
        <v>1473668</v>
      </c>
      <c r="C106" s="57" t="s">
        <v>50</v>
      </c>
      <c r="D106" s="42">
        <v>1986926</v>
      </c>
      <c r="E106" s="57" t="s">
        <v>50</v>
      </c>
      <c r="F106" s="42">
        <v>1452126</v>
      </c>
      <c r="G106" s="57" t="s">
        <v>50</v>
      </c>
      <c r="H106" s="42">
        <v>1251269</v>
      </c>
      <c r="I106" s="57" t="s">
        <v>161</v>
      </c>
      <c r="J106" s="42">
        <v>31631</v>
      </c>
      <c r="K106" s="57" t="s">
        <v>50</v>
      </c>
      <c r="L106" s="42">
        <v>17678</v>
      </c>
      <c r="M106" s="57" t="s">
        <v>50</v>
      </c>
      <c r="N106" s="42" t="s">
        <v>29</v>
      </c>
      <c r="O106" s="57" t="s">
        <v>51</v>
      </c>
      <c r="P106" s="42">
        <v>1253</v>
      </c>
      <c r="Q106" s="57" t="s">
        <v>50</v>
      </c>
      <c r="R106" s="42">
        <v>59334</v>
      </c>
      <c r="S106" s="57" t="s">
        <v>50</v>
      </c>
      <c r="T106" s="42">
        <v>55200</v>
      </c>
      <c r="U106" s="57" t="s">
        <v>50</v>
      </c>
      <c r="V106" s="42" t="s">
        <v>29</v>
      </c>
      <c r="W106" s="57" t="s">
        <v>51</v>
      </c>
      <c r="X106" s="42">
        <v>14947</v>
      </c>
      <c r="Y106" s="57" t="s">
        <v>50</v>
      </c>
    </row>
    <row r="107" spans="1:25" ht="14.25">
      <c r="A107" s="41" t="s">
        <v>26</v>
      </c>
      <c r="B107" s="43">
        <v>218458</v>
      </c>
      <c r="C107" s="56" t="s">
        <v>50</v>
      </c>
      <c r="D107" s="43">
        <v>255099</v>
      </c>
      <c r="E107" s="56" t="s">
        <v>50</v>
      </c>
      <c r="F107" s="43">
        <v>2136107</v>
      </c>
      <c r="G107" s="56" t="s">
        <v>50</v>
      </c>
      <c r="H107" s="43">
        <v>1924668</v>
      </c>
      <c r="I107" s="56" t="s">
        <v>50</v>
      </c>
      <c r="J107" s="43">
        <v>28829</v>
      </c>
      <c r="K107" s="56" t="s">
        <v>50</v>
      </c>
      <c r="L107" s="43">
        <v>29182</v>
      </c>
      <c r="M107" s="56" t="s">
        <v>50</v>
      </c>
      <c r="N107" s="43">
        <v>776</v>
      </c>
      <c r="O107" s="56" t="s">
        <v>50</v>
      </c>
      <c r="P107" s="43" t="s">
        <v>29</v>
      </c>
      <c r="Q107" s="56" t="s">
        <v>51</v>
      </c>
      <c r="R107" s="43">
        <v>20692</v>
      </c>
      <c r="S107" s="56" t="s">
        <v>50</v>
      </c>
      <c r="T107" s="43" t="s">
        <v>29</v>
      </c>
      <c r="U107" s="56" t="s">
        <v>51</v>
      </c>
      <c r="V107" s="43">
        <v>10899</v>
      </c>
      <c r="W107" s="56" t="s">
        <v>50</v>
      </c>
      <c r="X107" s="43">
        <v>17615</v>
      </c>
      <c r="Y107" s="56" t="s">
        <v>50</v>
      </c>
    </row>
    <row r="108" spans="1:25" ht="14.25">
      <c r="A108" s="41" t="s">
        <v>57</v>
      </c>
      <c r="B108" s="42" t="s">
        <v>29</v>
      </c>
      <c r="C108" s="57" t="s">
        <v>50</v>
      </c>
      <c r="D108" s="42">
        <v>1534</v>
      </c>
      <c r="E108" s="57" t="s">
        <v>50</v>
      </c>
      <c r="F108" s="42" t="s">
        <v>29</v>
      </c>
      <c r="G108" s="57" t="s">
        <v>50</v>
      </c>
      <c r="H108" s="42">
        <v>692</v>
      </c>
      <c r="I108" s="57" t="s">
        <v>50</v>
      </c>
      <c r="J108" s="42" t="s">
        <v>29</v>
      </c>
      <c r="K108" s="57" t="s">
        <v>50</v>
      </c>
      <c r="L108" s="42">
        <v>111</v>
      </c>
      <c r="M108" s="57" t="s">
        <v>50</v>
      </c>
      <c r="N108" s="42" t="s">
        <v>29</v>
      </c>
      <c r="O108" s="57" t="s">
        <v>50</v>
      </c>
      <c r="P108" s="42">
        <v>1</v>
      </c>
      <c r="Q108" s="57" t="s">
        <v>50</v>
      </c>
      <c r="R108" s="42" t="s">
        <v>29</v>
      </c>
      <c r="S108" s="57" t="s">
        <v>50</v>
      </c>
      <c r="T108" s="42">
        <v>21</v>
      </c>
      <c r="U108" s="57" t="s">
        <v>50</v>
      </c>
      <c r="V108" s="42" t="s">
        <v>29</v>
      </c>
      <c r="W108" s="57" t="s">
        <v>50</v>
      </c>
      <c r="X108" s="42">
        <v>0</v>
      </c>
      <c r="Y108" s="57" t="s">
        <v>50</v>
      </c>
    </row>
    <row r="109" spans="1:25" ht="14.25">
      <c r="A109" s="41" t="s">
        <v>27</v>
      </c>
      <c r="B109" s="43">
        <v>104774</v>
      </c>
      <c r="C109" s="56" t="s">
        <v>50</v>
      </c>
      <c r="D109" s="43">
        <v>104327</v>
      </c>
      <c r="E109" s="56" t="s">
        <v>50</v>
      </c>
      <c r="F109" s="43">
        <v>679669</v>
      </c>
      <c r="G109" s="56" t="s">
        <v>50</v>
      </c>
      <c r="H109" s="43">
        <v>576302</v>
      </c>
      <c r="I109" s="56" t="s">
        <v>50</v>
      </c>
      <c r="J109" s="43">
        <v>5099</v>
      </c>
      <c r="K109" s="56" t="s">
        <v>50</v>
      </c>
      <c r="L109" s="43">
        <v>13315</v>
      </c>
      <c r="M109" s="56" t="s">
        <v>50</v>
      </c>
      <c r="N109" s="43">
        <v>1134</v>
      </c>
      <c r="O109" s="56" t="s">
        <v>50</v>
      </c>
      <c r="P109" s="43">
        <v>2023</v>
      </c>
      <c r="Q109" s="56" t="s">
        <v>50</v>
      </c>
      <c r="R109" s="43">
        <v>37954</v>
      </c>
      <c r="S109" s="56" t="s">
        <v>50</v>
      </c>
      <c r="T109" s="43">
        <v>55589</v>
      </c>
      <c r="U109" s="56" t="s">
        <v>50</v>
      </c>
      <c r="V109" s="43">
        <v>16739</v>
      </c>
      <c r="W109" s="56" t="s">
        <v>50</v>
      </c>
      <c r="X109" s="43">
        <v>16161</v>
      </c>
      <c r="Y109" s="56" t="s">
        <v>50</v>
      </c>
    </row>
    <row r="110" spans="1:25" ht="14.25">
      <c r="A110" s="41" t="s">
        <v>28</v>
      </c>
      <c r="B110" s="42">
        <v>932864</v>
      </c>
      <c r="C110" s="57" t="s">
        <v>50</v>
      </c>
      <c r="D110" s="42">
        <v>1013355</v>
      </c>
      <c r="E110" s="57" t="s">
        <v>50</v>
      </c>
      <c r="F110" s="42">
        <v>918623</v>
      </c>
      <c r="G110" s="57" t="s">
        <v>50</v>
      </c>
      <c r="H110" s="42">
        <v>518150</v>
      </c>
      <c r="I110" s="57" t="s">
        <v>50</v>
      </c>
      <c r="J110" s="42">
        <v>260768</v>
      </c>
      <c r="K110" s="57" t="s">
        <v>50</v>
      </c>
      <c r="L110" s="42">
        <v>481622</v>
      </c>
      <c r="M110" s="57" t="s">
        <v>50</v>
      </c>
      <c r="N110" s="42">
        <v>37759</v>
      </c>
      <c r="O110" s="57" t="s">
        <v>50</v>
      </c>
      <c r="P110" s="42">
        <v>20098</v>
      </c>
      <c r="Q110" s="57" t="s">
        <v>50</v>
      </c>
      <c r="R110" s="42">
        <v>32966</v>
      </c>
      <c r="S110" s="57" t="s">
        <v>50</v>
      </c>
      <c r="T110" s="42">
        <v>30766</v>
      </c>
      <c r="U110" s="57" t="s">
        <v>50</v>
      </c>
      <c r="V110" s="42">
        <v>90958</v>
      </c>
      <c r="W110" s="57" t="s">
        <v>50</v>
      </c>
      <c r="X110" s="42">
        <v>102009</v>
      </c>
      <c r="Y110" s="57" t="s">
        <v>50</v>
      </c>
    </row>
    <row r="111" spans="1:25" ht="14.25">
      <c r="A111" s="41" t="s">
        <v>118</v>
      </c>
      <c r="B111" s="43" t="s">
        <v>29</v>
      </c>
      <c r="C111" s="56" t="s">
        <v>50</v>
      </c>
      <c r="D111" s="43">
        <v>59901</v>
      </c>
      <c r="E111" s="56" t="s">
        <v>50</v>
      </c>
      <c r="F111" s="43" t="s">
        <v>29</v>
      </c>
      <c r="G111" s="56" t="s">
        <v>50</v>
      </c>
      <c r="H111" s="43">
        <v>15985</v>
      </c>
      <c r="I111" s="56" t="s">
        <v>50</v>
      </c>
      <c r="J111" s="43" t="s">
        <v>29</v>
      </c>
      <c r="K111" s="56" t="s">
        <v>50</v>
      </c>
      <c r="L111" s="43">
        <v>18012</v>
      </c>
      <c r="M111" s="56" t="s">
        <v>50</v>
      </c>
      <c r="N111" s="43" t="s">
        <v>29</v>
      </c>
      <c r="O111" s="56" t="s">
        <v>50</v>
      </c>
      <c r="P111" s="43">
        <v>73</v>
      </c>
      <c r="Q111" s="56" t="s">
        <v>50</v>
      </c>
      <c r="R111" s="43" t="s">
        <v>29</v>
      </c>
      <c r="S111" s="56" t="s">
        <v>50</v>
      </c>
      <c r="T111" s="43">
        <v>5</v>
      </c>
      <c r="U111" s="56" t="s">
        <v>50</v>
      </c>
      <c r="V111" s="43" t="s">
        <v>29</v>
      </c>
      <c r="W111" s="56" t="s">
        <v>50</v>
      </c>
      <c r="X111" s="43">
        <v>0</v>
      </c>
      <c r="Y111" s="56" t="s">
        <v>50</v>
      </c>
    </row>
    <row r="112" spans="1:25" ht="14.25">
      <c r="A112" s="41" t="s">
        <v>119</v>
      </c>
      <c r="B112" s="42" t="s">
        <v>29</v>
      </c>
      <c r="C112" s="57" t="s">
        <v>50</v>
      </c>
      <c r="D112" s="83">
        <v>19413053</v>
      </c>
      <c r="E112" s="57" t="s">
        <v>50</v>
      </c>
      <c r="F112" s="42" t="s">
        <v>29</v>
      </c>
      <c r="G112" s="57" t="s">
        <v>50</v>
      </c>
      <c r="H112" s="83">
        <v>13274369</v>
      </c>
      <c r="I112" s="57" t="s">
        <v>50</v>
      </c>
      <c r="J112" s="42" t="s">
        <v>29</v>
      </c>
      <c r="K112" s="57" t="s">
        <v>50</v>
      </c>
      <c r="L112" s="83">
        <v>11975132</v>
      </c>
      <c r="M112" s="57" t="s">
        <v>50</v>
      </c>
      <c r="N112" s="42" t="s">
        <v>29</v>
      </c>
      <c r="O112" s="57" t="s">
        <v>50</v>
      </c>
      <c r="P112" s="83">
        <v>275948</v>
      </c>
      <c r="Q112" s="57" t="s">
        <v>50</v>
      </c>
      <c r="R112" s="42" t="s">
        <v>29</v>
      </c>
      <c r="S112" s="57" t="s">
        <v>50</v>
      </c>
      <c r="T112" s="83">
        <v>1886178</v>
      </c>
      <c r="U112" s="57" t="s">
        <v>50</v>
      </c>
      <c r="V112" s="42" t="s">
        <v>29</v>
      </c>
      <c r="W112" s="57" t="s">
        <v>50</v>
      </c>
      <c r="X112" s="83">
        <v>6050957</v>
      </c>
      <c r="Y112" s="57" t="s">
        <v>50</v>
      </c>
    </row>
    <row r="114" spans="1:13" ht="14.25">
      <c r="A114" s="40" t="s">
        <v>55</v>
      </c>
      <c r="B114" s="85" t="s">
        <v>0</v>
      </c>
      <c r="C114" s="85" t="s">
        <v>0</v>
      </c>
      <c r="D114" s="85" t="s">
        <v>46</v>
      </c>
      <c r="E114" s="85" t="s">
        <v>46</v>
      </c>
      <c r="F114" s="85" t="s">
        <v>30</v>
      </c>
      <c r="G114" s="85" t="s">
        <v>30</v>
      </c>
      <c r="H114" s="85" t="s">
        <v>31</v>
      </c>
      <c r="I114" s="85" t="s">
        <v>31</v>
      </c>
      <c r="J114" s="85" t="s">
        <v>32</v>
      </c>
      <c r="K114" s="85" t="s">
        <v>32</v>
      </c>
      <c r="L114" s="85" t="s">
        <v>33</v>
      </c>
      <c r="M114" s="85" t="s">
        <v>33</v>
      </c>
    </row>
    <row r="115" spans="1:13" ht="14.25">
      <c r="A115" s="40" t="s">
        <v>56</v>
      </c>
      <c r="B115" s="60">
        <v>2011</v>
      </c>
      <c r="C115" s="52">
        <v>2022</v>
      </c>
      <c r="D115" s="60">
        <v>2011</v>
      </c>
      <c r="E115" s="52">
        <v>2022</v>
      </c>
      <c r="F115" s="60">
        <v>2011</v>
      </c>
      <c r="G115" s="52">
        <v>2022</v>
      </c>
      <c r="H115" s="60">
        <v>2011</v>
      </c>
      <c r="I115" s="52">
        <v>2022</v>
      </c>
      <c r="J115" s="60">
        <v>2011</v>
      </c>
      <c r="K115" s="52">
        <v>2022</v>
      </c>
      <c r="L115" s="60">
        <v>2011</v>
      </c>
      <c r="M115" s="52">
        <v>2022</v>
      </c>
    </row>
    <row r="116" spans="1:13" ht="14.25">
      <c r="A116" s="41" t="s">
        <v>2</v>
      </c>
      <c r="B116" s="43">
        <f>IF(C81="c","(c)",IF(C81="cd","(c)",IF(B81=":",":",B81/1000)))</f>
        <v>2407.996</v>
      </c>
      <c r="C116" s="43">
        <f aca="true" t="shared" si="0" ref="C116:C147">IF(E81="c","(c)",IF(E81="cd","(c)",IF(D81=":",":",D81/1000)))</f>
        <v>1688.897</v>
      </c>
      <c r="D116" s="43">
        <f aca="true" t="shared" si="1" ref="D116:D147">IF(G81="c","(c)",IF(G81="cd","(c)",IF(F81=":",":",F81/1000)))</f>
        <v>2505.11</v>
      </c>
      <c r="E116" s="43">
        <f aca="true" t="shared" si="2" ref="E116:E147">IF(I81="c","(c)",IF(I81="cd","(c)",IF(H81=":",":",H81/1000)))</f>
        <v>2276.923</v>
      </c>
      <c r="F116" s="43">
        <f aca="true" t="shared" si="3" ref="F116:F147">IF(K81="c","(c)",IF(K81="cd","(c)",IF(J81=":",":",J81/1000)))</f>
        <v>653.663</v>
      </c>
      <c r="G116" s="43">
        <f aca="true" t="shared" si="4" ref="G116:G147">IF(M81="c","(c)",IF(M81="cd","(c)",IF(L81=":",":",L81/1000)))</f>
        <v>440.612</v>
      </c>
      <c r="H116" s="43">
        <f aca="true" t="shared" si="5" ref="H116:H147">IF(O81="c","(c)",IF(O81="cd","(c)",IF(N81=":",":",N81/1000)))</f>
        <v>18.176</v>
      </c>
      <c r="I116" s="43">
        <f aca="true" t="shared" si="6" ref="I116:I147">IF(Q81="c","(c)",IF(Q81="cd","(c)",IF(P81=":",":",P81/1000)))</f>
        <v>11.909</v>
      </c>
      <c r="J116" s="43">
        <f aca="true" t="shared" si="7" ref="J116:J147">IF(S81="c","(c)",IF(S81="cd","(c)",IF(R81=":",":",R81/1000)))</f>
        <v>245.225</v>
      </c>
      <c r="K116" s="43">
        <f aca="true" t="shared" si="8" ref="K116:K147">IF(U81="c","(c)",IF(U81="cd","(c)",IF(T81=":",":",T81/1000)))</f>
        <v>366.054</v>
      </c>
      <c r="L116" s="43">
        <f aca="true" t="shared" si="9" ref="L116:L147">IF(W81="c","(c)",IF(W81="cd","(c)",IF(V81=":",":",V81/1000)))</f>
        <v>466.669</v>
      </c>
      <c r="M116" s="43">
        <f aca="true" t="shared" si="10" ref="M116:M147">IF(Y81="c","(c)",IF(Y81="cd","(c)",IF(X81=":",":",X81/1000)))</f>
        <v>281.459</v>
      </c>
    </row>
    <row r="117" spans="1:13" ht="14.25">
      <c r="A117" s="41" t="s">
        <v>3</v>
      </c>
      <c r="B117" s="42" t="str">
        <f>IF(C82="c","(c)",IF(C82="cd","(c)",IF(B82=":",":",B82/1000)))</f>
        <v>(c)</v>
      </c>
      <c r="C117" s="42">
        <f t="shared" si="0"/>
        <v>1540.902</v>
      </c>
      <c r="D117" s="71" t="str">
        <f t="shared" si="1"/>
        <v>(c)</v>
      </c>
      <c r="E117" s="71">
        <f t="shared" si="2"/>
        <v>2513.399</v>
      </c>
      <c r="F117" s="42" t="str">
        <f t="shared" si="3"/>
        <v>(c)</v>
      </c>
      <c r="G117" s="42">
        <f t="shared" si="4"/>
        <v>311.594</v>
      </c>
      <c r="H117" s="42" t="str">
        <f t="shared" si="5"/>
        <v>:</v>
      </c>
      <c r="I117" s="42" t="str">
        <f t="shared" si="6"/>
        <v>(c)</v>
      </c>
      <c r="J117" s="42" t="str">
        <f t="shared" si="7"/>
        <v>(c)</v>
      </c>
      <c r="K117" s="42">
        <f t="shared" si="8"/>
        <v>12.715</v>
      </c>
      <c r="L117" s="42" t="str">
        <f t="shared" si="9"/>
        <v>:</v>
      </c>
      <c r="M117" s="42" t="str">
        <f t="shared" si="10"/>
        <v>(c)</v>
      </c>
    </row>
    <row r="118" spans="1:13" ht="14.25">
      <c r="A118" s="41" t="s">
        <v>52</v>
      </c>
      <c r="B118" s="43">
        <f aca="true" t="shared" si="11" ref="B118:B147">IF(C83="c","(c)",IF(C83="cd","(c)",IF(B83=":",":",B83/1000)))</f>
        <v>1626.666</v>
      </c>
      <c r="C118" s="43">
        <f t="shared" si="0"/>
        <v>1418.52</v>
      </c>
      <c r="D118" s="43">
        <f t="shared" si="1"/>
        <v>3473.231</v>
      </c>
      <c r="E118" s="43">
        <f t="shared" si="2"/>
        <v>2769.457</v>
      </c>
      <c r="F118" s="43">
        <f t="shared" si="3"/>
        <v>290.967</v>
      </c>
      <c r="G118" s="43">
        <f t="shared" si="4"/>
        <v>100.553</v>
      </c>
      <c r="H118" s="43">
        <f t="shared" si="5"/>
        <v>12.881</v>
      </c>
      <c r="I118" s="43">
        <f t="shared" si="6"/>
        <v>15.321</v>
      </c>
      <c r="J118" s="43">
        <f t="shared" si="7"/>
        <v>1183.447</v>
      </c>
      <c r="K118" s="43">
        <f t="shared" si="8"/>
        <v>890.47</v>
      </c>
      <c r="L118" s="43">
        <f t="shared" si="9"/>
        <v>462.038</v>
      </c>
      <c r="M118" s="43">
        <f t="shared" si="10"/>
        <v>348.439</v>
      </c>
    </row>
    <row r="119" spans="1:13" ht="14.25">
      <c r="A119" s="41" t="s">
        <v>4</v>
      </c>
      <c r="B119" s="42">
        <f t="shared" si="11"/>
        <v>632.925</v>
      </c>
      <c r="C119" s="42">
        <f t="shared" si="0"/>
        <v>525.511</v>
      </c>
      <c r="D119" s="42">
        <f t="shared" si="1"/>
        <v>3692.148</v>
      </c>
      <c r="E119" s="42">
        <f t="shared" si="2"/>
        <v>2521.445</v>
      </c>
      <c r="F119" s="42">
        <f t="shared" si="3"/>
        <v>44.94</v>
      </c>
      <c r="G119" s="42">
        <f t="shared" si="4"/>
        <v>45.857</v>
      </c>
      <c r="H119" s="42">
        <f t="shared" si="5"/>
        <v>3.673</v>
      </c>
      <c r="I119" s="42">
        <f t="shared" si="6"/>
        <v>24.301</v>
      </c>
      <c r="J119" s="42">
        <f t="shared" si="7"/>
        <v>172.604</v>
      </c>
      <c r="K119" s="42">
        <f t="shared" si="8"/>
        <v>253.623</v>
      </c>
      <c r="L119" s="42">
        <f t="shared" si="9"/>
        <v>3.172</v>
      </c>
      <c r="M119" s="42">
        <f t="shared" si="10"/>
        <v>3.355</v>
      </c>
    </row>
    <row r="120" spans="1:13" ht="14.25">
      <c r="A120" s="41" t="s">
        <v>43</v>
      </c>
      <c r="B120" s="43">
        <f t="shared" si="11"/>
        <v>10472.846</v>
      </c>
      <c r="C120" s="43">
        <f t="shared" si="0"/>
        <v>11520.646</v>
      </c>
      <c r="D120" s="43">
        <f t="shared" si="1"/>
        <v>17955.168</v>
      </c>
      <c r="E120" s="43">
        <f t="shared" si="2"/>
        <v>16812.334</v>
      </c>
      <c r="F120" s="43">
        <f t="shared" si="3"/>
        <v>11831.598</v>
      </c>
      <c r="G120" s="43">
        <f t="shared" si="4"/>
        <v>17044.981</v>
      </c>
      <c r="H120" s="43">
        <f t="shared" si="5"/>
        <v>255.155</v>
      </c>
      <c r="I120" s="43">
        <f t="shared" si="6"/>
        <v>133.87</v>
      </c>
      <c r="J120" s="43">
        <f t="shared" si="7"/>
        <v>3122.898</v>
      </c>
      <c r="K120" s="43">
        <f t="shared" si="8"/>
        <v>2419.2</v>
      </c>
      <c r="L120" s="43">
        <f t="shared" si="9"/>
        <v>218.552</v>
      </c>
      <c r="M120" s="43">
        <f t="shared" si="10"/>
        <v>238.038</v>
      </c>
    </row>
    <row r="121" spans="1:13" ht="14.25">
      <c r="A121" s="41" t="s">
        <v>5</v>
      </c>
      <c r="B121" s="42">
        <f t="shared" si="11"/>
        <v>49.256</v>
      </c>
      <c r="C121" s="42" t="str">
        <f t="shared" si="0"/>
        <v>(c)</v>
      </c>
      <c r="D121" s="42">
        <f t="shared" si="1"/>
        <v>357.091</v>
      </c>
      <c r="E121" s="42">
        <f t="shared" si="2"/>
        <v>506.608</v>
      </c>
      <c r="F121" s="42" t="str">
        <f t="shared" si="3"/>
        <v>(c)</v>
      </c>
      <c r="G121" s="42" t="str">
        <f t="shared" si="4"/>
        <v>(c)</v>
      </c>
      <c r="H121" s="42" t="str">
        <f t="shared" si="5"/>
        <v>(c)</v>
      </c>
      <c r="I121" s="42" t="str">
        <f t="shared" si="6"/>
        <v>(c)</v>
      </c>
      <c r="J121" s="42">
        <f t="shared" si="7"/>
        <v>31.687</v>
      </c>
      <c r="K121" s="42">
        <f t="shared" si="8"/>
        <v>98.782</v>
      </c>
      <c r="L121" s="42" t="str">
        <f t="shared" si="9"/>
        <v>(c)</v>
      </c>
      <c r="M121" s="42" t="str">
        <f t="shared" si="10"/>
        <v>(c)</v>
      </c>
    </row>
    <row r="122" spans="1:13" ht="14.25">
      <c r="A122" s="41" t="s">
        <v>6</v>
      </c>
      <c r="B122" s="43">
        <f t="shared" si="11"/>
        <v>619.971</v>
      </c>
      <c r="C122" s="43">
        <f t="shared" si="0"/>
        <v>473.766</v>
      </c>
      <c r="D122" s="43">
        <f t="shared" si="1"/>
        <v>2811.899</v>
      </c>
      <c r="E122" s="43">
        <f t="shared" si="2"/>
        <v>1862.708</v>
      </c>
      <c r="F122" s="43">
        <f t="shared" si="3"/>
        <v>47.513</v>
      </c>
      <c r="G122" s="43">
        <f t="shared" si="4"/>
        <v>7.268</v>
      </c>
      <c r="H122" s="43">
        <f t="shared" si="5"/>
        <v>4.46</v>
      </c>
      <c r="I122" s="43">
        <f t="shared" si="6"/>
        <v>16.044</v>
      </c>
      <c r="J122" s="43">
        <f t="shared" si="7"/>
        <v>188.224</v>
      </c>
      <c r="K122" s="43">
        <f t="shared" si="8"/>
        <v>336.651</v>
      </c>
      <c r="L122" s="43">
        <f t="shared" si="9"/>
        <v>20.388</v>
      </c>
      <c r="M122" s="43">
        <f t="shared" si="10"/>
        <v>19.386</v>
      </c>
    </row>
    <row r="123" spans="1:13" ht="14.25">
      <c r="A123" s="41" t="s">
        <v>7</v>
      </c>
      <c r="B123" s="42">
        <f t="shared" si="11"/>
        <v>1699.908</v>
      </c>
      <c r="C123" s="42">
        <f t="shared" si="0"/>
        <v>1331.817</v>
      </c>
      <c r="D123" s="42">
        <f t="shared" si="1"/>
        <v>1448.612</v>
      </c>
      <c r="E123" s="42">
        <f t="shared" si="2"/>
        <v>1482.736</v>
      </c>
      <c r="F123" s="42">
        <f t="shared" si="3"/>
        <v>1095.293</v>
      </c>
      <c r="G123" s="42">
        <f t="shared" si="4"/>
        <v>749.344</v>
      </c>
      <c r="H123" s="42">
        <f t="shared" si="5"/>
        <v>7.759</v>
      </c>
      <c r="I123" s="42">
        <f t="shared" si="6"/>
        <v>1.729</v>
      </c>
      <c r="J123" s="42">
        <f t="shared" si="7"/>
        <v>21.28</v>
      </c>
      <c r="K123" s="42">
        <f t="shared" si="8"/>
        <v>164.281</v>
      </c>
      <c r="L123" s="42">
        <f t="shared" si="9"/>
        <v>1707.635</v>
      </c>
      <c r="M123" s="42">
        <f t="shared" si="10"/>
        <v>258.247</v>
      </c>
    </row>
    <row r="124" spans="1:13" ht="14.25">
      <c r="A124" s="41" t="s">
        <v>8</v>
      </c>
      <c r="B124" s="43">
        <f t="shared" si="11"/>
        <v>31330.384</v>
      </c>
      <c r="C124" s="43">
        <f t="shared" si="0"/>
        <v>32094.321</v>
      </c>
      <c r="D124" s="43">
        <f t="shared" si="1"/>
        <v>13834.6</v>
      </c>
      <c r="E124" s="43">
        <f t="shared" si="2"/>
        <v>12186.178</v>
      </c>
      <c r="F124" s="43">
        <f t="shared" si="3"/>
        <v>8045.495</v>
      </c>
      <c r="G124" s="43">
        <f t="shared" si="4"/>
        <v>9618.443</v>
      </c>
      <c r="H124" s="43" t="str">
        <f t="shared" si="5"/>
        <v>(c)</v>
      </c>
      <c r="I124" s="43" t="str">
        <f t="shared" si="6"/>
        <v>(c)</v>
      </c>
      <c r="J124" s="43" t="str">
        <f t="shared" si="7"/>
        <v>(c)</v>
      </c>
      <c r="K124" s="43" t="str">
        <f t="shared" si="8"/>
        <v>(c)</v>
      </c>
      <c r="L124" s="43">
        <f t="shared" si="9"/>
        <v>19450.049</v>
      </c>
      <c r="M124" s="43">
        <f t="shared" si="10"/>
        <v>2137.754</v>
      </c>
    </row>
    <row r="125" spans="1:13" ht="14.25">
      <c r="A125" s="41" t="s">
        <v>9</v>
      </c>
      <c r="B125" s="42">
        <f t="shared" si="11"/>
        <v>24495.844</v>
      </c>
      <c r="C125" s="42">
        <f t="shared" si="0"/>
        <v>27933.423</v>
      </c>
      <c r="D125" s="42">
        <f t="shared" si="1"/>
        <v>29252.304</v>
      </c>
      <c r="E125" s="42">
        <f t="shared" si="2"/>
        <v>29913.408</v>
      </c>
      <c r="F125" s="42">
        <f t="shared" si="3"/>
        <v>2190.206</v>
      </c>
      <c r="G125" s="42">
        <f t="shared" si="4"/>
        <v>6291.035</v>
      </c>
      <c r="H125" s="42">
        <f t="shared" si="5"/>
        <v>331.356</v>
      </c>
      <c r="I125" s="42">
        <f t="shared" si="6"/>
        <v>329.912</v>
      </c>
      <c r="J125" s="42">
        <f t="shared" si="7"/>
        <v>2531.959</v>
      </c>
      <c r="K125" s="42">
        <f t="shared" si="8"/>
        <v>2064.181</v>
      </c>
      <c r="L125" s="42">
        <f t="shared" si="9"/>
        <v>2460.669</v>
      </c>
      <c r="M125" s="42">
        <f t="shared" si="10"/>
        <v>1342.982</v>
      </c>
    </row>
    <row r="126" spans="1:13" ht="14.25">
      <c r="A126" s="41" t="s">
        <v>10</v>
      </c>
      <c r="B126" s="43" t="str">
        <f t="shared" si="11"/>
        <v>:</v>
      </c>
      <c r="C126" s="43">
        <f t="shared" si="0"/>
        <v>604.402</v>
      </c>
      <c r="D126" s="43" t="str">
        <f t="shared" si="1"/>
        <v>:</v>
      </c>
      <c r="E126" s="43">
        <f t="shared" si="2"/>
        <v>718.384</v>
      </c>
      <c r="F126" s="43" t="str">
        <f t="shared" si="3"/>
        <v>:</v>
      </c>
      <c r="G126" s="43">
        <f t="shared" si="4"/>
        <v>91.067</v>
      </c>
      <c r="H126" s="43" t="str">
        <f t="shared" si="5"/>
        <v>:</v>
      </c>
      <c r="I126" s="43">
        <f t="shared" si="6"/>
        <v>2.085</v>
      </c>
      <c r="J126" s="43" t="str">
        <f t="shared" si="7"/>
        <v>:</v>
      </c>
      <c r="K126" s="43">
        <f t="shared" si="8"/>
        <v>82.228</v>
      </c>
      <c r="L126" s="43" t="str">
        <f t="shared" si="9"/>
        <v>:</v>
      </c>
      <c r="M126" s="43">
        <f t="shared" si="10"/>
        <v>9.501</v>
      </c>
    </row>
    <row r="127" spans="1:13" ht="14.25">
      <c r="A127" s="41" t="s">
        <v>11</v>
      </c>
      <c r="B127" s="42">
        <f t="shared" si="11"/>
        <v>43574.469</v>
      </c>
      <c r="C127" s="42">
        <f t="shared" si="0"/>
        <v>29183.213</v>
      </c>
      <c r="D127" s="42">
        <f t="shared" si="1"/>
        <v>8327.293</v>
      </c>
      <c r="E127" s="42">
        <f t="shared" si="2"/>
        <v>4614.138</v>
      </c>
      <c r="F127" s="42">
        <f t="shared" si="3"/>
        <v>2493.839</v>
      </c>
      <c r="G127" s="42">
        <f t="shared" si="4"/>
        <v>3892.518</v>
      </c>
      <c r="H127" s="42">
        <f t="shared" si="5"/>
        <v>97.426</v>
      </c>
      <c r="I127" s="42">
        <f t="shared" si="6"/>
        <v>21.171</v>
      </c>
      <c r="J127" s="42">
        <f t="shared" si="7"/>
        <v>389.841</v>
      </c>
      <c r="K127" s="42">
        <f t="shared" si="8"/>
        <v>518.89</v>
      </c>
      <c r="L127" s="42">
        <f t="shared" si="9"/>
        <v>15443.354</v>
      </c>
      <c r="M127" s="42">
        <f t="shared" si="10"/>
        <v>6194.487</v>
      </c>
    </row>
    <row r="128" spans="1:13" ht="14.25">
      <c r="A128" s="41" t="s">
        <v>12</v>
      </c>
      <c r="B128" s="43">
        <f t="shared" si="11"/>
        <v>894.77</v>
      </c>
      <c r="C128" s="43">
        <f t="shared" si="0"/>
        <v>692.542</v>
      </c>
      <c r="D128" s="43">
        <f t="shared" si="1"/>
        <v>169.986</v>
      </c>
      <c r="E128" s="43">
        <f t="shared" si="2"/>
        <v>160.216</v>
      </c>
      <c r="F128" s="43">
        <f t="shared" si="3"/>
        <v>158.669</v>
      </c>
      <c r="G128" s="43">
        <f t="shared" si="4"/>
        <v>82.85</v>
      </c>
      <c r="H128" s="43">
        <f t="shared" si="5"/>
        <v>2.031</v>
      </c>
      <c r="I128" s="43">
        <f t="shared" si="6"/>
        <v>1.108</v>
      </c>
      <c r="J128" s="43">
        <f t="shared" si="7"/>
        <v>3.339</v>
      </c>
      <c r="K128" s="43">
        <f t="shared" si="8"/>
        <v>2.458</v>
      </c>
      <c r="L128" s="43">
        <f t="shared" si="9"/>
        <v>5.939</v>
      </c>
      <c r="M128" s="43">
        <f t="shared" si="10"/>
        <v>70.619</v>
      </c>
    </row>
    <row r="129" spans="1:13" ht="14.25">
      <c r="A129" s="41" t="s">
        <v>13</v>
      </c>
      <c r="B129" s="42">
        <f t="shared" si="11"/>
        <v>149.021</v>
      </c>
      <c r="C129" s="42">
        <f t="shared" si="0"/>
        <v>272.51</v>
      </c>
      <c r="D129" s="42">
        <f t="shared" si="1"/>
        <v>723.549</v>
      </c>
      <c r="E129" s="42">
        <f t="shared" si="2"/>
        <v>1087.054</v>
      </c>
      <c r="F129" s="42">
        <f t="shared" si="3"/>
        <v>34.404</v>
      </c>
      <c r="G129" s="42">
        <f t="shared" si="4"/>
        <v>28.998</v>
      </c>
      <c r="H129" s="42" t="str">
        <f t="shared" si="5"/>
        <v>:</v>
      </c>
      <c r="I129" s="42" t="str">
        <f t="shared" si="6"/>
        <v>(c)</v>
      </c>
      <c r="J129" s="42">
        <f t="shared" si="7"/>
        <v>163.599</v>
      </c>
      <c r="K129" s="42">
        <f t="shared" si="8"/>
        <v>403.142</v>
      </c>
      <c r="L129" s="42">
        <f t="shared" si="9"/>
        <v>5.966</v>
      </c>
      <c r="M129" s="42" t="str">
        <f t="shared" si="10"/>
        <v>(c)</v>
      </c>
    </row>
    <row r="130" spans="1:13" ht="14.25">
      <c r="A130" s="41" t="s">
        <v>14</v>
      </c>
      <c r="B130" s="43">
        <f t="shared" si="11"/>
        <v>361.502</v>
      </c>
      <c r="C130" s="43">
        <f t="shared" si="0"/>
        <v>748.058</v>
      </c>
      <c r="D130" s="43">
        <f t="shared" si="1"/>
        <v>1772.873</v>
      </c>
      <c r="E130" s="43">
        <f t="shared" si="2"/>
        <v>1950.842</v>
      </c>
      <c r="F130" s="43">
        <f t="shared" si="3"/>
        <v>26.359</v>
      </c>
      <c r="G130" s="43">
        <f t="shared" si="4"/>
        <v>33.049</v>
      </c>
      <c r="H130" s="43" t="str">
        <f t="shared" si="5"/>
        <v>(c)</v>
      </c>
      <c r="I130" s="43" t="str">
        <f t="shared" si="6"/>
        <v>(c)</v>
      </c>
      <c r="J130" s="43">
        <f t="shared" si="7"/>
        <v>402.931</v>
      </c>
      <c r="K130" s="43">
        <f t="shared" si="8"/>
        <v>846.59</v>
      </c>
      <c r="L130" s="43" t="str">
        <f t="shared" si="9"/>
        <v>(c)</v>
      </c>
      <c r="M130" s="43" t="str">
        <f t="shared" si="10"/>
        <v>(c)</v>
      </c>
    </row>
    <row r="131" spans="1:13" ht="14.25">
      <c r="A131" s="41" t="s">
        <v>15</v>
      </c>
      <c r="B131" s="42">
        <f t="shared" si="11"/>
        <v>92.08</v>
      </c>
      <c r="C131" s="42" t="str">
        <f t="shared" si="0"/>
        <v>(c)</v>
      </c>
      <c r="D131" s="42">
        <f t="shared" si="1"/>
        <v>102.073</v>
      </c>
      <c r="E131" s="42">
        <f t="shared" si="2"/>
        <v>41.75</v>
      </c>
      <c r="F131" s="42" t="str">
        <f t="shared" si="3"/>
        <v>(c)</v>
      </c>
      <c r="G131" s="42" t="str">
        <f t="shared" si="4"/>
        <v>(c)</v>
      </c>
      <c r="H131" s="42">
        <f t="shared" si="5"/>
        <v>1.107</v>
      </c>
      <c r="I131" s="42">
        <f t="shared" si="6"/>
        <v>0.288</v>
      </c>
      <c r="J131" s="42" t="str">
        <f t="shared" si="7"/>
        <v>(c)</v>
      </c>
      <c r="K131" s="42">
        <f t="shared" si="8"/>
        <v>4.985</v>
      </c>
      <c r="L131" s="42" t="str">
        <f t="shared" si="9"/>
        <v>(c)</v>
      </c>
      <c r="M131" s="42" t="str">
        <f t="shared" si="10"/>
        <v>(c)</v>
      </c>
    </row>
    <row r="132" spans="1:13" ht="14.25">
      <c r="A132" s="41" t="s">
        <v>16</v>
      </c>
      <c r="B132" s="43" t="str">
        <f t="shared" si="11"/>
        <v>(c)</v>
      </c>
      <c r="C132" s="43">
        <f t="shared" si="0"/>
        <v>2889.901</v>
      </c>
      <c r="D132" s="43" t="str">
        <f t="shared" si="1"/>
        <v>(c)</v>
      </c>
      <c r="E132" s="43">
        <f t="shared" si="2"/>
        <v>4617.823</v>
      </c>
      <c r="F132" s="43" t="str">
        <f t="shared" si="3"/>
        <v>(c)</v>
      </c>
      <c r="G132" s="43">
        <f t="shared" si="4"/>
        <v>570.913</v>
      </c>
      <c r="H132" s="43" t="str">
        <f t="shared" si="5"/>
        <v>(c)</v>
      </c>
      <c r="I132" s="43">
        <f t="shared" si="6"/>
        <v>1.888</v>
      </c>
      <c r="J132" s="43" t="str">
        <f t="shared" si="7"/>
        <v>(c)</v>
      </c>
      <c r="K132" s="43">
        <f t="shared" si="8"/>
        <v>143.069</v>
      </c>
      <c r="L132" s="43" t="str">
        <f t="shared" si="9"/>
        <v>(c)</v>
      </c>
      <c r="M132" s="43">
        <f t="shared" si="10"/>
        <v>354.561</v>
      </c>
    </row>
    <row r="133" spans="1:13" ht="14.25">
      <c r="A133" s="41" t="s">
        <v>17</v>
      </c>
      <c r="B133" s="42">
        <f t="shared" si="11"/>
        <v>95.04</v>
      </c>
      <c r="C133" s="42">
        <f t="shared" si="0"/>
        <v>63.022</v>
      </c>
      <c r="D133" s="42">
        <f t="shared" si="1"/>
        <v>6.223</v>
      </c>
      <c r="E133" s="42">
        <f t="shared" si="2"/>
        <v>4.293</v>
      </c>
      <c r="F133" s="42">
        <f t="shared" si="3"/>
        <v>4.377</v>
      </c>
      <c r="G133" s="42">
        <f t="shared" si="4"/>
        <v>2.667</v>
      </c>
      <c r="H133" s="42">
        <f t="shared" si="5"/>
        <v>0.911</v>
      </c>
      <c r="I133" s="42">
        <f t="shared" si="6"/>
        <v>0.037</v>
      </c>
      <c r="J133" s="42">
        <f t="shared" si="7"/>
        <v>0</v>
      </c>
      <c r="K133" s="42" t="str">
        <f t="shared" si="8"/>
        <v>(c)</v>
      </c>
      <c r="L133" s="42" t="str">
        <f t="shared" si="9"/>
        <v>(c)</v>
      </c>
      <c r="M133" s="42" t="str">
        <f t="shared" si="10"/>
        <v>(c)</v>
      </c>
    </row>
    <row r="134" spans="1:13" ht="14.25">
      <c r="A134" s="41" t="s">
        <v>18</v>
      </c>
      <c r="B134" s="43">
        <f t="shared" si="11"/>
        <v>4246.282</v>
      </c>
      <c r="C134" s="43">
        <f t="shared" si="0"/>
        <v>2786.494</v>
      </c>
      <c r="D134" s="43">
        <f t="shared" si="1"/>
        <v>3011.21</v>
      </c>
      <c r="E134" s="43">
        <f t="shared" si="2"/>
        <v>2708.388</v>
      </c>
      <c r="F134" s="43">
        <f t="shared" si="3"/>
        <v>1898.289</v>
      </c>
      <c r="G134" s="43">
        <f t="shared" si="4"/>
        <v>2185.264</v>
      </c>
      <c r="H134" s="43">
        <f t="shared" si="5"/>
        <v>20.141</v>
      </c>
      <c r="I134" s="43">
        <f t="shared" si="6"/>
        <v>18.606</v>
      </c>
      <c r="J134" s="43">
        <f t="shared" si="7"/>
        <v>206.187</v>
      </c>
      <c r="K134" s="43">
        <f t="shared" si="8"/>
        <v>717.851</v>
      </c>
      <c r="L134" s="43">
        <f t="shared" si="9"/>
        <v>1532.107</v>
      </c>
      <c r="M134" s="43">
        <f t="shared" si="10"/>
        <v>315.613</v>
      </c>
    </row>
    <row r="135" spans="1:13" ht="14.25">
      <c r="A135" s="41" t="s">
        <v>19</v>
      </c>
      <c r="B135" s="42">
        <f t="shared" si="11"/>
        <v>1544.218</v>
      </c>
      <c r="C135" s="42">
        <f t="shared" si="0"/>
        <v>2426.608</v>
      </c>
      <c r="D135" s="42">
        <f t="shared" si="1"/>
        <v>1505.163</v>
      </c>
      <c r="E135" s="42">
        <f t="shared" si="2"/>
        <v>1236.984</v>
      </c>
      <c r="F135" s="42">
        <f t="shared" si="3"/>
        <v>247.982</v>
      </c>
      <c r="G135" s="42">
        <f t="shared" si="4"/>
        <v>2257.54</v>
      </c>
      <c r="H135" s="42">
        <f t="shared" si="5"/>
        <v>33.428</v>
      </c>
      <c r="I135" s="42">
        <f t="shared" si="6"/>
        <v>8.589</v>
      </c>
      <c r="J135" s="42">
        <f t="shared" si="7"/>
        <v>59.369</v>
      </c>
      <c r="K135" s="42">
        <f t="shared" si="8"/>
        <v>66.757</v>
      </c>
      <c r="L135" s="42">
        <f t="shared" si="9"/>
        <v>58.114</v>
      </c>
      <c r="M135" s="42">
        <f t="shared" si="10"/>
        <v>72.254</v>
      </c>
    </row>
    <row r="136" spans="1:13" ht="14.25">
      <c r="A136" s="41" t="s">
        <v>20</v>
      </c>
      <c r="B136" s="43">
        <f t="shared" si="11"/>
        <v>6080.802</v>
      </c>
      <c r="C136" s="43">
        <f t="shared" si="0"/>
        <v>7079.846</v>
      </c>
      <c r="D136" s="43">
        <f t="shared" si="1"/>
        <v>12408.486</v>
      </c>
      <c r="E136" s="43">
        <f t="shared" si="2"/>
        <v>12238.578</v>
      </c>
      <c r="F136" s="43">
        <f t="shared" si="3"/>
        <v>991.418</v>
      </c>
      <c r="G136" s="43">
        <f t="shared" si="4"/>
        <v>622.33</v>
      </c>
      <c r="H136" s="43" t="str">
        <f t="shared" si="5"/>
        <v>(c)</v>
      </c>
      <c r="I136" s="43" t="str">
        <f t="shared" si="6"/>
        <v>(c)</v>
      </c>
      <c r="J136" s="43">
        <f t="shared" si="7"/>
        <v>1593.141</v>
      </c>
      <c r="K136" s="43">
        <f t="shared" si="8"/>
        <v>1817.864</v>
      </c>
      <c r="L136" s="43">
        <f t="shared" si="9"/>
        <v>689.379</v>
      </c>
      <c r="M136" s="43" t="str">
        <f t="shared" si="10"/>
        <v>(c)</v>
      </c>
    </row>
    <row r="137" spans="1:13" ht="14.25">
      <c r="A137" s="41" t="s">
        <v>21</v>
      </c>
      <c r="B137" s="42">
        <f t="shared" si="11"/>
        <v>9978.764</v>
      </c>
      <c r="C137" s="42">
        <f t="shared" si="0"/>
        <v>5978.243</v>
      </c>
      <c r="D137" s="42">
        <f t="shared" si="1"/>
        <v>1995.991</v>
      </c>
      <c r="E137" s="42">
        <f t="shared" si="2"/>
        <v>1905.603</v>
      </c>
      <c r="F137" s="42">
        <f t="shared" si="3"/>
        <v>883.245</v>
      </c>
      <c r="G137" s="42">
        <f t="shared" si="4"/>
        <v>626.142</v>
      </c>
      <c r="H137" s="42">
        <f t="shared" si="5"/>
        <v>2.773</v>
      </c>
      <c r="I137" s="42">
        <f t="shared" si="6"/>
        <v>18.224</v>
      </c>
      <c r="J137" s="42">
        <f t="shared" si="7"/>
        <v>3.867</v>
      </c>
      <c r="K137" s="42">
        <f t="shared" si="8"/>
        <v>9.524</v>
      </c>
      <c r="L137" s="42">
        <f t="shared" si="9"/>
        <v>1159.391</v>
      </c>
      <c r="M137" s="42">
        <f t="shared" si="10"/>
        <v>501.828</v>
      </c>
    </row>
    <row r="138" spans="1:13" ht="14.25">
      <c r="A138" s="41" t="s">
        <v>22</v>
      </c>
      <c r="B138" s="43">
        <f t="shared" si="11"/>
        <v>3455.176</v>
      </c>
      <c r="C138" s="43">
        <f t="shared" si="0"/>
        <v>3116.916</v>
      </c>
      <c r="D138" s="43">
        <f t="shared" si="1"/>
        <v>6770.904</v>
      </c>
      <c r="E138" s="43">
        <f t="shared" si="2"/>
        <v>4099.071</v>
      </c>
      <c r="F138" s="43">
        <f t="shared" si="3"/>
        <v>814.86</v>
      </c>
      <c r="G138" s="43">
        <f t="shared" si="4"/>
        <v>467.514</v>
      </c>
      <c r="H138" s="43">
        <f t="shared" si="5"/>
        <v>0.756</v>
      </c>
      <c r="I138" s="43">
        <f t="shared" si="6"/>
        <v>6.28</v>
      </c>
      <c r="J138" s="43">
        <f t="shared" si="7"/>
        <v>335.296</v>
      </c>
      <c r="K138" s="43">
        <f t="shared" si="8"/>
        <v>119.253</v>
      </c>
      <c r="L138" s="43">
        <f t="shared" si="9"/>
        <v>49.432</v>
      </c>
      <c r="M138" s="43">
        <f t="shared" si="10"/>
        <v>147.984</v>
      </c>
    </row>
    <row r="139" spans="1:13" ht="14.25">
      <c r="A139" s="41" t="s">
        <v>23</v>
      </c>
      <c r="B139" s="42">
        <f t="shared" si="11"/>
        <v>796.596</v>
      </c>
      <c r="C139" s="42">
        <f t="shared" si="0"/>
        <v>628.348</v>
      </c>
      <c r="D139" s="42">
        <f t="shared" si="1"/>
        <v>264.289</v>
      </c>
      <c r="E139" s="42">
        <f t="shared" si="2"/>
        <v>146.367</v>
      </c>
      <c r="F139" s="42">
        <f t="shared" si="3"/>
        <v>38.943</v>
      </c>
      <c r="G139" s="42">
        <f t="shared" si="4"/>
        <v>37.913</v>
      </c>
      <c r="H139" s="42">
        <f t="shared" si="5"/>
        <v>0.974</v>
      </c>
      <c r="I139" s="42">
        <f t="shared" si="6"/>
        <v>1.368</v>
      </c>
      <c r="J139" s="42">
        <f t="shared" si="7"/>
        <v>0.594</v>
      </c>
      <c r="K139" s="42">
        <f t="shared" si="8"/>
        <v>6.255</v>
      </c>
      <c r="L139" s="42">
        <f t="shared" si="9"/>
        <v>20.325</v>
      </c>
      <c r="M139" s="42">
        <f t="shared" si="10"/>
        <v>5.725</v>
      </c>
    </row>
    <row r="140" spans="1:13" ht="14.25">
      <c r="A140" s="41" t="s">
        <v>24</v>
      </c>
      <c r="B140" s="43" t="str">
        <f t="shared" si="11"/>
        <v>(c)</v>
      </c>
      <c r="C140" s="43">
        <f t="shared" si="0"/>
        <v>498.899</v>
      </c>
      <c r="D140" s="43">
        <f t="shared" si="1"/>
        <v>1079.871</v>
      </c>
      <c r="E140" s="43">
        <f t="shared" si="2"/>
        <v>1156.731</v>
      </c>
      <c r="F140" s="43">
        <f t="shared" si="3"/>
        <v>75.218</v>
      </c>
      <c r="G140" s="43">
        <f t="shared" si="4"/>
        <v>77.347</v>
      </c>
      <c r="H140" s="43">
        <f t="shared" si="5"/>
        <v>0</v>
      </c>
      <c r="I140" s="43">
        <f t="shared" si="6"/>
        <v>0.863</v>
      </c>
      <c r="J140" s="43">
        <f t="shared" si="7"/>
        <v>112.724</v>
      </c>
      <c r="K140" s="43">
        <f t="shared" si="8"/>
        <v>180.23</v>
      </c>
      <c r="L140" s="43" t="str">
        <f t="shared" si="9"/>
        <v>(c)</v>
      </c>
      <c r="M140" s="43">
        <f t="shared" si="10"/>
        <v>65.724</v>
      </c>
    </row>
    <row r="141" spans="1:13" ht="14.25">
      <c r="A141" s="41" t="s">
        <v>25</v>
      </c>
      <c r="B141" s="42">
        <f t="shared" si="11"/>
        <v>1473.668</v>
      </c>
      <c r="C141" s="42">
        <f t="shared" si="0"/>
        <v>1986.926</v>
      </c>
      <c r="D141" s="42">
        <f t="shared" si="1"/>
        <v>1452.126</v>
      </c>
      <c r="E141" s="42">
        <f t="shared" si="2"/>
        <v>1251.269</v>
      </c>
      <c r="F141" s="42">
        <f t="shared" si="3"/>
        <v>31.631</v>
      </c>
      <c r="G141" s="42">
        <f t="shared" si="4"/>
        <v>17.678</v>
      </c>
      <c r="H141" s="42" t="str">
        <f t="shared" si="5"/>
        <v>(c)</v>
      </c>
      <c r="I141" s="42">
        <f t="shared" si="6"/>
        <v>1.253</v>
      </c>
      <c r="J141" s="42">
        <f t="shared" si="7"/>
        <v>59.334</v>
      </c>
      <c r="K141" s="42">
        <f t="shared" si="8"/>
        <v>55.2</v>
      </c>
      <c r="L141" s="42" t="str">
        <f t="shared" si="9"/>
        <v>(c)</v>
      </c>
      <c r="M141" s="42">
        <f t="shared" si="10"/>
        <v>14.947</v>
      </c>
    </row>
    <row r="142" spans="1:13" ht="14.25">
      <c r="A142" s="41" t="s">
        <v>26</v>
      </c>
      <c r="B142" s="43">
        <f t="shared" si="11"/>
        <v>218.458</v>
      </c>
      <c r="C142" s="43">
        <f t="shared" si="0"/>
        <v>255.099</v>
      </c>
      <c r="D142" s="43">
        <f t="shared" si="1"/>
        <v>2136.107</v>
      </c>
      <c r="E142" s="43">
        <f t="shared" si="2"/>
        <v>1924.668</v>
      </c>
      <c r="F142" s="43">
        <f t="shared" si="3"/>
        <v>28.829</v>
      </c>
      <c r="G142" s="43">
        <f t="shared" si="4"/>
        <v>29.182</v>
      </c>
      <c r="H142" s="43">
        <f t="shared" si="5"/>
        <v>0.776</v>
      </c>
      <c r="I142" s="43" t="str">
        <f t="shared" si="6"/>
        <v>(c)</v>
      </c>
      <c r="J142" s="43">
        <f t="shared" si="7"/>
        <v>20.692</v>
      </c>
      <c r="K142" s="43" t="str">
        <f t="shared" si="8"/>
        <v>(c)</v>
      </c>
      <c r="L142" s="43">
        <f t="shared" si="9"/>
        <v>10.899</v>
      </c>
      <c r="M142" s="43">
        <f t="shared" si="10"/>
        <v>17.615</v>
      </c>
    </row>
    <row r="143" spans="1:13" ht="14.25">
      <c r="A143" s="41" t="s">
        <v>57</v>
      </c>
      <c r="B143" s="42" t="str">
        <f t="shared" si="11"/>
        <v>:</v>
      </c>
      <c r="C143" s="42">
        <f t="shared" si="0"/>
        <v>1.534</v>
      </c>
      <c r="D143" s="42" t="str">
        <f t="shared" si="1"/>
        <v>:</v>
      </c>
      <c r="E143" s="42">
        <f t="shared" si="2"/>
        <v>0.692</v>
      </c>
      <c r="F143" s="42" t="str">
        <f t="shared" si="3"/>
        <v>:</v>
      </c>
      <c r="G143" s="42">
        <f t="shared" si="4"/>
        <v>0.111</v>
      </c>
      <c r="H143" s="42" t="str">
        <f t="shared" si="5"/>
        <v>:</v>
      </c>
      <c r="I143" s="42">
        <f t="shared" si="6"/>
        <v>0.001</v>
      </c>
      <c r="J143" s="42" t="str">
        <f t="shared" si="7"/>
        <v>:</v>
      </c>
      <c r="K143" s="42">
        <f t="shared" si="8"/>
        <v>0.021</v>
      </c>
      <c r="L143" s="42" t="str">
        <f t="shared" si="9"/>
        <v>:</v>
      </c>
      <c r="M143" s="42">
        <f t="shared" si="10"/>
        <v>0</v>
      </c>
    </row>
    <row r="144" spans="1:13" ht="14.25">
      <c r="A144" s="41" t="s">
        <v>27</v>
      </c>
      <c r="B144" s="43">
        <f t="shared" si="11"/>
        <v>104.774</v>
      </c>
      <c r="C144" s="43">
        <f t="shared" si="0"/>
        <v>104.327</v>
      </c>
      <c r="D144" s="43">
        <f t="shared" si="1"/>
        <v>679.669</v>
      </c>
      <c r="E144" s="43">
        <f t="shared" si="2"/>
        <v>576.302</v>
      </c>
      <c r="F144" s="43">
        <f t="shared" si="3"/>
        <v>5.099</v>
      </c>
      <c r="G144" s="43">
        <f t="shared" si="4"/>
        <v>13.315</v>
      </c>
      <c r="H144" s="43">
        <f t="shared" si="5"/>
        <v>1.134</v>
      </c>
      <c r="I144" s="43">
        <f t="shared" si="6"/>
        <v>2.023</v>
      </c>
      <c r="J144" s="43">
        <f t="shared" si="7"/>
        <v>37.954</v>
      </c>
      <c r="K144" s="43">
        <f t="shared" si="8"/>
        <v>55.589</v>
      </c>
      <c r="L144" s="43">
        <f t="shared" si="9"/>
        <v>16.739</v>
      </c>
      <c r="M144" s="43">
        <f t="shared" si="10"/>
        <v>16.161</v>
      </c>
    </row>
    <row r="145" spans="1:13" ht="14.25">
      <c r="A145" s="41" t="s">
        <v>28</v>
      </c>
      <c r="B145" s="42">
        <f t="shared" si="11"/>
        <v>932.864</v>
      </c>
      <c r="C145" s="42">
        <f t="shared" si="0"/>
        <v>1013.355</v>
      </c>
      <c r="D145" s="42">
        <f t="shared" si="1"/>
        <v>918.623</v>
      </c>
      <c r="E145" s="42">
        <f t="shared" si="2"/>
        <v>518.15</v>
      </c>
      <c r="F145" s="42">
        <f t="shared" si="3"/>
        <v>260.768</v>
      </c>
      <c r="G145" s="42">
        <f t="shared" si="4"/>
        <v>481.622</v>
      </c>
      <c r="H145" s="42">
        <f t="shared" si="5"/>
        <v>37.759</v>
      </c>
      <c r="I145" s="42">
        <f t="shared" si="6"/>
        <v>20.098</v>
      </c>
      <c r="J145" s="42">
        <f t="shared" si="7"/>
        <v>32.966</v>
      </c>
      <c r="K145" s="42">
        <f t="shared" si="8"/>
        <v>30.766</v>
      </c>
      <c r="L145" s="42">
        <f t="shared" si="9"/>
        <v>90.958</v>
      </c>
      <c r="M145" s="42">
        <f t="shared" si="10"/>
        <v>102.009</v>
      </c>
    </row>
    <row r="146" spans="1:13" ht="14.25">
      <c r="A146" s="41" t="s">
        <v>118</v>
      </c>
      <c r="B146" s="43" t="str">
        <f>IF(C111="c","(c)",IF(C111="cd","(c)",IF(B111=":",":",B111/1000)))</f>
        <v>:</v>
      </c>
      <c r="C146" s="43">
        <f t="shared" si="0"/>
        <v>59.901</v>
      </c>
      <c r="D146" s="43" t="str">
        <f t="shared" si="1"/>
        <v>:</v>
      </c>
      <c r="E146" s="43">
        <f t="shared" si="2"/>
        <v>15.985</v>
      </c>
      <c r="F146" s="43" t="str">
        <f t="shared" si="3"/>
        <v>:</v>
      </c>
      <c r="G146" s="43">
        <f t="shared" si="4"/>
        <v>18.012</v>
      </c>
      <c r="H146" s="43" t="str">
        <f t="shared" si="5"/>
        <v>:</v>
      </c>
      <c r="I146" s="43">
        <f t="shared" si="6"/>
        <v>0.073</v>
      </c>
      <c r="J146" s="43" t="str">
        <f t="shared" si="7"/>
        <v>:</v>
      </c>
      <c r="K146" s="43">
        <f t="shared" si="8"/>
        <v>0.005</v>
      </c>
      <c r="L146" s="43" t="str">
        <f t="shared" si="9"/>
        <v>:</v>
      </c>
      <c r="M146" s="43">
        <f t="shared" si="10"/>
        <v>0</v>
      </c>
    </row>
    <row r="147" spans="1:13" ht="14.25">
      <c r="A147" s="41" t="s">
        <v>119</v>
      </c>
      <c r="B147" s="42" t="str">
        <f t="shared" si="11"/>
        <v>:</v>
      </c>
      <c r="C147" s="42">
        <f t="shared" si="0"/>
        <v>19413.053</v>
      </c>
      <c r="D147" s="42" t="str">
        <f t="shared" si="1"/>
        <v>:</v>
      </c>
      <c r="E147" s="42">
        <f t="shared" si="2"/>
        <v>13274.369</v>
      </c>
      <c r="F147" s="42" t="str">
        <f t="shared" si="3"/>
        <v>:</v>
      </c>
      <c r="G147" s="42">
        <f t="shared" si="4"/>
        <v>11975.132</v>
      </c>
      <c r="H147" s="42" t="str">
        <f t="shared" si="5"/>
        <v>:</v>
      </c>
      <c r="I147" s="42">
        <f t="shared" si="6"/>
        <v>275.948</v>
      </c>
      <c r="J147" s="42" t="str">
        <f t="shared" si="7"/>
        <v>:</v>
      </c>
      <c r="K147" s="42">
        <f t="shared" si="8"/>
        <v>1886.178</v>
      </c>
      <c r="L147" s="42" t="str">
        <f t="shared" si="9"/>
        <v>:</v>
      </c>
      <c r="M147" s="42">
        <f t="shared" si="10"/>
        <v>6050.957</v>
      </c>
    </row>
    <row r="149" spans="3:4" ht="14.25">
      <c r="C149" s="60">
        <v>2011</v>
      </c>
      <c r="D149" s="60">
        <v>2022</v>
      </c>
    </row>
    <row r="150" spans="2:4" ht="14.25">
      <c r="B150" s="41" t="s">
        <v>0</v>
      </c>
      <c r="C150" s="70">
        <f>SUM(B116:B147)/SUM(B116:B147,D116:D147,F116:F147,H116:H147,J116:J147,L116:L147)</f>
        <v>0.41642663287881826</v>
      </c>
      <c r="D150" s="70">
        <f>SUM(C116:C147)/SUM(C116:C147,E116:E147,G116:G147,I116:I147,K116:K147,M116:M147)</f>
        <v>0.42044435958719556</v>
      </c>
    </row>
    <row r="151" spans="2:4" ht="14.25">
      <c r="B151" s="41" t="s">
        <v>46</v>
      </c>
      <c r="C151" s="72">
        <f>SUM(D116:D147)/SUM(B116:B147,D116:D147,F116:F147,H116:H147,J116:J147,L116:L147)</f>
        <v>0.3353661831934592</v>
      </c>
      <c r="D151" s="72">
        <f>SUM(E116:E147)/SUM(C116:C147,E116:E147,G116:G147,I116:I147,K116:K147,M116:M147)</f>
        <v>0.33749217264903636</v>
      </c>
    </row>
    <row r="152" spans="2:4" ht="14.25">
      <c r="B152" s="41" t="s">
        <v>30</v>
      </c>
      <c r="C152" s="70">
        <f>SUM(F116:F147)/SUM(B116:B147,D116:D147,F116:F147,H116:H147,J116:J147,L116:L147)</f>
        <v>0.09099222889866967</v>
      </c>
      <c r="D152" s="70">
        <f>SUM(G116:G147)/SUM(C116:C147,E116:E147,G116:G147,I116:I147,K116:K147,M116:M147)</f>
        <v>0.154338594320492</v>
      </c>
    </row>
    <row r="153" spans="2:4" ht="14.25">
      <c r="B153" s="41" t="s">
        <v>31</v>
      </c>
      <c r="C153" s="72">
        <f>SUM(H116:H147)/SUM(B116:B147,D116:D147,F116:F147,H116:H147,J116:J147,L116:L147)</f>
        <v>0.0023534812330097436</v>
      </c>
      <c r="D153" s="72">
        <f>SUM(I116:I147)/SUM(C116:C147,E116:E147,G116:G147,I116:I147,K116:K147,M116:M147)</f>
        <v>0.0024244214677804983</v>
      </c>
    </row>
    <row r="154" spans="2:4" ht="14.25">
      <c r="B154" s="41" t="s">
        <v>32</v>
      </c>
      <c r="C154" s="70">
        <f>SUM(J116:J147)/SUM(B116:B147,D116:D147,F116:F147,H116:H147,J116:J147,L116:L147)</f>
        <v>0.030861984052942812</v>
      </c>
      <c r="D154" s="70">
        <f>SUM(K116:K147)/SUM(C116:C147,E116:E147,G116:G147,I116:I147,K116:K147,M116:M147)</f>
        <v>0.035989183179198365</v>
      </c>
    </row>
    <row r="155" spans="2:4" ht="14.25">
      <c r="B155" s="41" t="s">
        <v>33</v>
      </c>
      <c r="C155" s="72">
        <f>SUM(L116:L147)/SUM(B116:B147,D116:D147,F116:F147,H116:H147,J116:J147,L116:L147)</f>
        <v>0.12399948974310064</v>
      </c>
      <c r="D155" s="72">
        <f>SUM(M116:M147)/SUM(C116:C147,E116:E147,G116:G147,I116:I147,K116:K147,M116:M147)</f>
        <v>0.04931126879629742</v>
      </c>
    </row>
    <row r="158" spans="1:3" ht="14.25">
      <c r="A158" s="40" t="s">
        <v>55</v>
      </c>
      <c r="B158" s="85" t="s">
        <v>0</v>
      </c>
      <c r="C158" s="85" t="s">
        <v>0</v>
      </c>
    </row>
    <row r="159" spans="1:3" ht="14.25">
      <c r="A159" s="40" t="s">
        <v>56</v>
      </c>
      <c r="B159" s="60">
        <v>2011</v>
      </c>
      <c r="C159" s="60">
        <v>2022</v>
      </c>
    </row>
    <row r="160" spans="1:3" ht="14.25">
      <c r="A160" s="41" t="s">
        <v>2</v>
      </c>
      <c r="B160" s="70">
        <f>SUM(B116,D116,F116,H116,J116,L116)/SUM(B$116:B$142,D$116:D$142,F$116:F$142,H$116:H$142,J$116:J142,L$116:L142)</f>
        <v>0.017955735007363534</v>
      </c>
      <c r="C160" s="70">
        <f>SUM(C116,E116,G116,I116,K116,M116)/SUM(C$116:C$142,E$116:E$142,G$116:G$142,I$116:I$142,K$116:K142,M$116:M142)</f>
        <v>0.01579749751259424</v>
      </c>
    </row>
    <row r="161" spans="1:3" ht="14.25">
      <c r="A161" s="41" t="s">
        <v>3</v>
      </c>
      <c r="B161" s="72">
        <f>SUM(B117,D117,F117,H117,J117,L117)/SUM(B$116:B$142,D$116:D$142,F$116:F$142,H$116:H$142,J$116:J143,L$116:L143)</f>
        <v>0</v>
      </c>
      <c r="C161" s="72">
        <f>SUM(C117,E117,G117,I117,K117,M117)/SUM(C$116:C$142,E$116:E$142,G$116:G$142,I$116:I$142,K$116:K143,M$116:M143)</f>
        <v>0.013654376153322979</v>
      </c>
    </row>
    <row r="162" spans="1:3" ht="14.25">
      <c r="A162" s="41" t="s">
        <v>52</v>
      </c>
      <c r="B162" s="70">
        <f>SUM(B118,D118,F118,H118,J118,L118)/SUM(B$116:B$142,D$116:D$142,F$116:F$142,H$116:H$142,J$116:J144,L$116:L144)</f>
        <v>0.020098079132522567</v>
      </c>
      <c r="C162" s="70">
        <f>SUM(C118,E118,G118,I118,K118,M118)/SUM(C$116:C$142,E$116:E$142,G$116:G$142,I$116:I$142,K$116:K144,M$116:M144)</f>
        <v>0.017280826544518842</v>
      </c>
    </row>
    <row r="163" spans="1:3" ht="14.25">
      <c r="A163" s="41" t="s">
        <v>4</v>
      </c>
      <c r="B163" s="72">
        <f>SUM(B119,D119,F119,H119,J119,L119)/SUM(B$116:B$142,D$116:D$142,F$116:F$142,H$116:H$142,J$116:J145,L$116:L145)</f>
        <v>0.012966402389921588</v>
      </c>
      <c r="C163" s="72">
        <f>SUM(C119,E119,G119,I119,K119,M119)/SUM(C$116:C$142,E$116:E$142,G$116:G$142,I$116:I$142,K$116:K145,M$116:M145)</f>
        <v>0.010515153457826549</v>
      </c>
    </row>
    <row r="164" spans="1:3" ht="14.25">
      <c r="A164" s="41" t="s">
        <v>43</v>
      </c>
      <c r="B164" s="70">
        <f>SUM(B120,D120,F120,H120,J120,L120)/SUM(B$116:B$142,D$116:D$142,F$116:F$142,H$116:H$142,J$116:J146,L$116:L146)</f>
        <v>0.12499441844370167</v>
      </c>
      <c r="C164" s="70">
        <f>SUM(C120,E120,G120,I120,K120,M120)/SUM(C$116:C$142,E$116:E$142,G$116:G$142,I$116:I$142,K$116:K146,M$116:M146)</f>
        <v>0.15011598514894448</v>
      </c>
    </row>
    <row r="165" spans="1:3" ht="14.25">
      <c r="A165" s="41" t="s">
        <v>5</v>
      </c>
      <c r="B165" s="72">
        <f>SUM(B121,D121,F121,H121,J121,L121)/SUM(B$116:B$142,D$116:D$142,F$116:F$142,H$116:H$142,J$116:J147,L$116:L147)</f>
        <v>0.0012484388493555752</v>
      </c>
      <c r="C165" s="72">
        <f>SUM(C121,E121,G121,I121,K121,M121)/SUM(C$116:C$142,E$116:E$142,G$116:G$142,I$116:I$142,K$116:K147,M$116:M147)</f>
        <v>0.0018411200469422196</v>
      </c>
    </row>
    <row r="166" spans="1:3" ht="14.25">
      <c r="A166" s="41" t="s">
        <v>6</v>
      </c>
      <c r="B166" s="70">
        <f>SUM(B122,D122,F122,H122,J122,L122)/SUM(B$116:B$142,D$116:D$142,F$116:F$142,H$116:H$142,J$116:J148,L$116:L148)</f>
        <v>0.010523850366631905</v>
      </c>
      <c r="C166" s="70">
        <f>SUM(C122,E122,G122,I122,K122,M122)/SUM(C$116:C$142,E$116:E$142,G$116:G$142,I$116:I$142,K$116:K148,M$116:M148)</f>
        <v>0.008259396701707592</v>
      </c>
    </row>
    <row r="167" spans="1:3" ht="14.25">
      <c r="A167" s="41" t="s">
        <v>7</v>
      </c>
      <c r="B167" s="72">
        <f>SUM(B123,D123,F123,H123,J123,L123)/SUM(B$116:B$142,D$116:D$142,F$116:F$142,H$116:H$142,J$116:J149,L$116:L149)</f>
        <v>0.01704496068539423</v>
      </c>
      <c r="C167" s="72">
        <f>SUM(C123,E123,G123,I123,K123,M123)/SUM(C$116:C$142,E$116:E$142,G$116:G$142,I$116:I$142,K$116:K149,M$116:M149)</f>
        <v>0.01212882650802425</v>
      </c>
    </row>
    <row r="168" spans="1:3" ht="14.25">
      <c r="A168" s="41" t="s">
        <v>8</v>
      </c>
      <c r="B168" s="70">
        <f>SUM(B124,D124,F124,H124,J124,L124)/SUM(B$116:B$142,D$116:D$142,F$116:F$142,H$116:H$142,J$116:J150,L$116:L150)</f>
        <v>0.20708946330624686</v>
      </c>
      <c r="C168" s="70">
        <f>SUM(C124,E124,G124,I124,K124,M124)/SUM(C$116:C$142,E$116:E$142,G$116:G$142,I$116:I$142,K$116:K150,M$116:M150)</f>
        <v>0.1704195384297839</v>
      </c>
    </row>
    <row r="169" spans="1:3" ht="14.25">
      <c r="A169" s="41" t="s">
        <v>9</v>
      </c>
      <c r="B169" s="72">
        <f>SUM(B125,D125,F125,H125,J125,L125)/SUM(B$116:B$142,D$116:D$142,F$116:F$142,H$116:H$142,J$116:J151,L$116:L151)</f>
        <v>0.17460353023179098</v>
      </c>
      <c r="C169" s="72">
        <f>SUM(C125,E125,G125,I125,K125,M125)/SUM(C$116:C$142,E$116:E$142,G$116:G$142,I$116:I$142,K$116:K151,M$116:M151)</f>
        <v>0.20642216514993703</v>
      </c>
    </row>
    <row r="170" spans="1:3" ht="14.25">
      <c r="A170" s="41" t="s">
        <v>10</v>
      </c>
      <c r="B170" s="70">
        <f>SUM(B126,D126,F126,H126,J126,L126)/SUM(B$116:B$142,D$116:D$142,F$116:F$142,H$116:H$142,J$116:J152,L$116:L152)</f>
        <v>0</v>
      </c>
      <c r="C170" s="70">
        <f>SUM(C126,E126,G126,I126,K126,M126)/SUM(C$116:C$142,E$116:E$142,G$116:G$142,I$116:I$142,K$116:K152,M$116:M152)</f>
        <v>0.00458513675120705</v>
      </c>
    </row>
    <row r="171" spans="1:3" ht="14.25">
      <c r="A171" s="41" t="s">
        <v>11</v>
      </c>
      <c r="B171" s="72">
        <f>SUM(B127,D127,F127,H127,J127,L127)/SUM(B$116:B$142,D$116:D$142,F$116:F$142,H$116:H$142,J$116:J153,L$116:L153)</f>
        <v>0.20043646765594617</v>
      </c>
      <c r="C171" s="72">
        <f>SUM(C127,E127,G127,I127,K127,M127)/SUM(C$116:C$142,E$116:E$142,G$116:G$142,I$116:I$142,K$116:K153,M$116:M153)</f>
        <v>0.13510412248702613</v>
      </c>
    </row>
    <row r="172" spans="1:3" ht="14.25">
      <c r="A172" s="41" t="s">
        <v>12</v>
      </c>
      <c r="B172" s="70">
        <f>SUM(B128,D128,F128,H128,J128,L128)/SUM(B$116:B$142,D$116:D$142,F$116:F$142,H$116:H$142,J$116:J154,L$116:L154)</f>
        <v>0.0035191101472036566</v>
      </c>
      <c r="C172" s="70">
        <f>SUM(C128,E128,G128,I128,K128,M128)/SUM(C$116:C$142,E$116:E$142,G$116:G$142,I$116:I$142,K$116:K154,M$116:M154)</f>
        <v>0.0030709957805083086</v>
      </c>
    </row>
    <row r="173" spans="1:3" ht="14.25">
      <c r="A173" s="41" t="s">
        <v>13</v>
      </c>
      <c r="B173" s="72">
        <f>SUM(B129,D129,F129,H129,J129,L129)/SUM(B$116:B$142,D$116:D$142,F$116:F$142,H$116:H$142,J$116:J155,L$116:L155)</f>
        <v>0.003068239247287656</v>
      </c>
      <c r="C173" s="72">
        <f>SUM(C129,E129,G129,I129,K129,M129)/SUM(C$116:C$142,E$116:E$142,G$116:G$142,I$116:I$142,K$116:K155,M$116:M155)</f>
        <v>0.005448953819168739</v>
      </c>
    </row>
    <row r="174" spans="1:3" ht="14.25">
      <c r="A174" s="41" t="s">
        <v>14</v>
      </c>
      <c r="B174" s="70">
        <f>SUM(B130,D130,F130,H130,J130,L130)/SUM(B$116:B$142,D$116:D$142,F$116:F$142,H$116:H$142,J$116:J156,L$116:L156)</f>
        <v>0.0073066907654044215</v>
      </c>
      <c r="C174" s="70">
        <f>SUM(C130,E130,G130,I130,K130,M130)/SUM(C$116:C$142,E$116:E$142,G$116:G$142,I$116:I$142,K$116:K156,M$116:M156)</f>
        <v>0.010883099971364846</v>
      </c>
    </row>
    <row r="175" spans="1:3" ht="14.25">
      <c r="A175" s="41" t="s">
        <v>15</v>
      </c>
      <c r="B175" s="72">
        <f>SUM(B131,D131,F131,H131,J131,L131)/SUM(B$116:B$142,D$116:D$142,F$116:F$142,H$116:H$142,J$116:J157,L$116:L157)</f>
        <v>0.0005565096995328435</v>
      </c>
      <c r="C175" s="72">
        <f>SUM(C131,E131,G131,I131,K131,M131)/SUM(C$116:C$142,E$116:E$142,G$116:G$142,I$116:I$142,K$116:K157,M$116:M157)</f>
        <v>0.00014300696735552947</v>
      </c>
    </row>
    <row r="176" spans="1:3" ht="14.25">
      <c r="A176" s="41" t="s">
        <v>16</v>
      </c>
      <c r="B176" s="70">
        <f>SUM(B132,D132,F132,H132,J132,L132)/SUM(B$116:B$142,D$116:D$142,F$116:F$142,H$116:H$142,J$116:J158,L$116:L158)</f>
        <v>0</v>
      </c>
      <c r="C176" s="70">
        <f>SUM(C132,E132,G132,I132,K132,M132)/SUM(C$116:C$142,E$116:E$142,G$116:G$142,I$116:I$142,K$116:K158,M$116:M158)</f>
        <v>0.026087998044694555</v>
      </c>
    </row>
    <row r="177" spans="1:3" ht="14.25">
      <c r="A177" s="41" t="s">
        <v>17</v>
      </c>
      <c r="B177" s="72">
        <f>SUM(B133,D133,F133,H133,J133,L133)/SUM(B$116:B$142,D$116:D$142,F$116:F$142,H$116:H$142,J$116:J159,L$116:L159)</f>
        <v>0.0003036805541069549</v>
      </c>
      <c r="C177" s="72">
        <f>SUM(C133,E133,G133,I133,K133,M133)/SUM(C$116:C$142,E$116:E$142,G$116:G$142,I$116:I$142,K$116:K159,M$116:M159)</f>
        <v>0.00021294270563908767</v>
      </c>
    </row>
    <row r="178" spans="1:3" ht="14.25">
      <c r="A178" s="41" t="s">
        <v>18</v>
      </c>
      <c r="B178" s="70">
        <f>SUM(B134,D134,F134,H134,J134,L134)/SUM(B$116:B$142,D$116:D$142,F$116:F$142,H$116:H$142,J$116:J160,L$116:L160)</f>
        <v>0.031106560825548264</v>
      </c>
      <c r="C178" s="70">
        <f>SUM(C134,E134,G134,I134,K134,M134)/SUM(C$116:C$142,E$116:E$142,G$116:G$142,I$116:I$142,K$116:K160,M$116:M160)</f>
        <v>0.026556530388393597</v>
      </c>
    </row>
    <row r="179" spans="1:3" ht="14.25">
      <c r="A179" s="41" t="s">
        <v>19</v>
      </c>
      <c r="B179" s="72">
        <f>SUM(B135,D135,F135,H135,J135,L135)/SUM(B$116:B$142,D$116:D$142,F$116:F$142,H$116:H$142,J$116:J161,L$116:L161)</f>
        <v>0.009827911132064514</v>
      </c>
      <c r="C179" s="72">
        <f>SUM(C135,E135,G135,I135,K135,M135)/SUM(C$116:C$142,E$116:E$142,G$116:G$142,I$116:I$142,K$116:K161,M$116:M161)</f>
        <v>0.018456307743305554</v>
      </c>
    </row>
    <row r="180" spans="1:3" ht="14.25">
      <c r="A180" s="41" t="s">
        <v>20</v>
      </c>
      <c r="B180" s="70">
        <f>SUM(B136,D136,F136,H136,J136,L136)/SUM(B$116:B$142,D$116:D$142,F$116:F$142,H$116:H$142,J$116:J162,L$116:L162)</f>
        <v>0.06202727830649068</v>
      </c>
      <c r="C180" s="70">
        <f>SUM(C136,E136,G136,I136,K136,M136)/SUM(C$116:C$142,E$116:E$142,G$116:G$142,I$116:I$142,K$116:K162,M$116:M162)</f>
        <v>0.06617259583666368</v>
      </c>
    </row>
    <row r="181" spans="1:3" ht="14.25">
      <c r="A181" s="41" t="s">
        <v>21</v>
      </c>
      <c r="B181" s="72">
        <f>SUM(B137,D137,F137,H137,J137,L137)/SUM(B$116:B$142,D$116:D$142,F$116:F$142,H$116:H$142,J$116:J163,L$116:L163)</f>
        <v>0.03996983139429112</v>
      </c>
      <c r="C181" s="72">
        <f>SUM(C137,E137,G137,I137,K137,M137)/SUM(C$116:C$142,E$116:E$142,G$116:G$142,I$116:I$142,K$116:K163,M$116:M163)</f>
        <v>0.0274912411767905</v>
      </c>
    </row>
    <row r="182" spans="1:3" ht="14.25">
      <c r="A182" s="41" t="s">
        <v>22</v>
      </c>
      <c r="B182" s="70">
        <f>SUM(B138,D138,F138,H138,J138,L138)/SUM(B$116:B$142,D$116:D$142,F$116:F$142,H$116:H$142,J$116:J164,L$116:L164)</f>
        <v>0.03256640267835129</v>
      </c>
      <c r="C182" s="70">
        <f>SUM(C138,E138,G138,I138,K138,M138)/SUM(C$116:C$142,E$116:E$142,G$116:G$142,I$116:I$142,K$116:K164,M$116:M164)</f>
        <v>0.024198988013809423</v>
      </c>
    </row>
    <row r="183" spans="1:3" ht="14.25">
      <c r="A183" s="41" t="s">
        <v>23</v>
      </c>
      <c r="B183" s="72">
        <f>SUM(B139,D139,F139,H139,J139,L139)/SUM(B$116:B$142,D$116:D$142,F$116:F$142,H$116:H$142,J$116:J165,L$116:L165)</f>
        <v>0.003197012274248084</v>
      </c>
      <c r="C183" s="72">
        <f>SUM(C139,E139,G139,I139,K139,M139)/SUM(C$116:C$142,E$116:E$142,G$116:G$142,I$116:I$142,K$116:K165,M$116:M165)</f>
        <v>0.0025119690974299987</v>
      </c>
    </row>
    <row r="184" spans="1:3" ht="14.25">
      <c r="A184" s="41" t="s">
        <v>24</v>
      </c>
      <c r="B184" s="70">
        <f>SUM(B140,D140,F140,H140,J140,L140)/SUM(B$116:B$142,D$116:D$142,F$116:F$142,H$116:H$142,J$116:J166,L$116:L166)</f>
        <v>0.003613388465091842</v>
      </c>
      <c r="C184" s="70">
        <f>SUM(C140,E140,G140,I140,K140,M140)/SUM(C$116:C$142,E$116:E$142,G$116:G$142,I$116:I$142,K$116:K166,M$116:M166)</f>
        <v>0.0060209756061644975</v>
      </c>
    </row>
    <row r="185" spans="1:3" ht="14.25">
      <c r="A185" s="41" t="s">
        <v>25</v>
      </c>
      <c r="B185" s="72">
        <f>SUM(B141,D141,F141,H141,J141,L141)/SUM(B$116:B$142,D$116:D$142,F$116:F$142,H$116:H$142,J$116:J167,L$116:L167)</f>
        <v>0.008598052057016293</v>
      </c>
      <c r="C185" s="72">
        <f>SUM(C141,E141,G141,I141,K141,M141)/SUM(C$116:C$142,E$116:E$142,G$116:G$142,I$116:I$142,K$116:K167,M$116:M167)</f>
        <v>0.010118946500519631</v>
      </c>
    </row>
    <row r="186" spans="1:3" ht="14.25">
      <c r="A186" s="41" t="s">
        <v>26</v>
      </c>
      <c r="B186" s="70">
        <f>SUM(B142,D142,F142,H142,J142,L142)/SUM(B$116:B$142,D$116:D$142,F$116:F$142,H$116:H$142,J$116:J168,L$116:L168)</f>
        <v>0.006885150201030225</v>
      </c>
      <c r="C186" s="70">
        <f>SUM(C142,E142,G142,I142,K142,M142)/SUM(C$116:C$142,E$116:E$142,G$116:G$142,I$116:I$142,K$116:K168,M$116:M168)</f>
        <v>0.006771455782553156</v>
      </c>
    </row>
  </sheetData>
  <mergeCells count="32">
    <mergeCell ref="B158:C158"/>
    <mergeCell ref="M4:N4"/>
    <mergeCell ref="B79:E79"/>
    <mergeCell ref="F79:I79"/>
    <mergeCell ref="J79:M79"/>
    <mergeCell ref="N79:Q79"/>
    <mergeCell ref="B4:B5"/>
    <mergeCell ref="C4:D4"/>
    <mergeCell ref="E4:F4"/>
    <mergeCell ref="G4:H4"/>
    <mergeCell ref="I4:J4"/>
    <mergeCell ref="K4:L4"/>
    <mergeCell ref="L114:M114"/>
    <mergeCell ref="B114:C114"/>
    <mergeCell ref="D114:E114"/>
    <mergeCell ref="F114:G114"/>
    <mergeCell ref="H114:I114"/>
    <mergeCell ref="J114:K114"/>
    <mergeCell ref="V79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R79:U79"/>
    <mergeCell ref="T80:U80"/>
    <mergeCell ref="V80:W80"/>
    <mergeCell ref="X80:Y80"/>
  </mergeCells>
  <hyperlinks>
    <hyperlink ref="A70" r:id="rId1" display="https://ec.europa.eu/eurostat/databrowser/bookmark/df269b90-c5eb-4610-9533-ebf6eba2812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6D72-9106-4183-85C5-CF46A67C80BA}">
  <dimension ref="A26:V129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625" style="2" customWidth="1"/>
    <col min="3" max="17" width="9.00390625" style="2" customWidth="1"/>
    <col min="18" max="18" width="10.00390625" style="2" customWidth="1"/>
    <col min="19" max="30" width="9.00390625" style="2" customWidth="1"/>
    <col min="31" max="31" width="14.875" style="2" customWidth="1"/>
    <col min="32" max="32" width="9.50390625" style="2" bestFit="1" customWidth="1"/>
    <col min="33" max="43" width="9.00390625" style="2" customWidth="1"/>
    <col min="44" max="16384" width="9.003906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R26" s="1"/>
    </row>
    <row r="27" ht="12">
      <c r="R27" s="1"/>
    </row>
    <row r="28" ht="12">
      <c r="R28" s="1"/>
    </row>
    <row r="29" ht="15" customHeight="1">
      <c r="R29" s="1"/>
    </row>
    <row r="30" ht="1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8">
      <c r="P43" s="75" t="s">
        <v>155</v>
      </c>
    </row>
    <row r="44" ht="15">
      <c r="P44" s="76" t="s">
        <v>166</v>
      </c>
    </row>
    <row r="46" ht="15">
      <c r="P46" s="73" t="s">
        <v>195</v>
      </c>
    </row>
    <row r="47" ht="15">
      <c r="P47" s="73" t="s">
        <v>185</v>
      </c>
    </row>
    <row r="73" ht="14.25">
      <c r="A73" s="1" t="s">
        <v>45</v>
      </c>
    </row>
    <row r="74" s="4" customFormat="1" ht="14.25">
      <c r="A74" s="67" t="s">
        <v>197</v>
      </c>
    </row>
    <row r="75" ht="14.25">
      <c r="A75" s="1"/>
    </row>
    <row r="76" ht="14.25">
      <c r="A76" s="38" t="s">
        <v>162</v>
      </c>
    </row>
    <row r="77" spans="1:2" ht="14.25">
      <c r="A77" s="38" t="s">
        <v>115</v>
      </c>
      <c r="B77" s="39" t="s">
        <v>160</v>
      </c>
    </row>
    <row r="78" spans="1:2" ht="14.25">
      <c r="A78" s="38" t="s">
        <v>116</v>
      </c>
      <c r="B78" s="54">
        <v>45411.958333333336</v>
      </c>
    </row>
    <row r="79" spans="1:2" ht="14.25">
      <c r="A79" s="1"/>
      <c r="B79" s="1"/>
    </row>
    <row r="80" spans="1:3" ht="14.25">
      <c r="A80" s="39" t="s">
        <v>111</v>
      </c>
      <c r="C80" s="38" t="s">
        <v>112</v>
      </c>
    </row>
    <row r="81" spans="1:3" ht="14.25">
      <c r="A81" s="39" t="s">
        <v>113</v>
      </c>
      <c r="C81" s="38" t="s">
        <v>49</v>
      </c>
    </row>
    <row r="82" spans="10:19" ht="15.75">
      <c r="J82" s="51" t="s">
        <v>155</v>
      </c>
      <c r="K82" s="4"/>
      <c r="L82" s="4"/>
      <c r="M82" s="4"/>
      <c r="N82" s="4"/>
      <c r="S82" s="9"/>
    </row>
    <row r="83" spans="1:22" ht="12.75">
      <c r="A83" s="40" t="s">
        <v>117</v>
      </c>
      <c r="B83" s="98">
        <v>2011</v>
      </c>
      <c r="C83" s="98" t="s">
        <v>50</v>
      </c>
      <c r="D83" s="98">
        <v>2022</v>
      </c>
      <c r="E83" s="98" t="s">
        <v>50</v>
      </c>
      <c r="J83" s="50" t="s">
        <v>166</v>
      </c>
      <c r="K83" s="4"/>
      <c r="L83" s="4"/>
      <c r="M83" s="4"/>
      <c r="S83" s="9"/>
      <c r="T83" s="9"/>
      <c r="U83" s="9"/>
      <c r="V83" s="9"/>
    </row>
    <row r="84" spans="1:22" ht="14.25">
      <c r="A84" s="64" t="s">
        <v>2</v>
      </c>
      <c r="B84" s="65">
        <v>6296838</v>
      </c>
      <c r="C84" s="65" t="s">
        <v>50</v>
      </c>
      <c r="D84" s="65">
        <v>5065853</v>
      </c>
      <c r="E84" s="65" t="s">
        <v>50</v>
      </c>
      <c r="G84" s="41" t="s">
        <v>2</v>
      </c>
      <c r="H84" s="43">
        <f>IF(OR(B84=":",D84=":"),":",100*((D84-B84)/B84))</f>
        <v>-19.54925630927777</v>
      </c>
      <c r="J84" s="60" t="s">
        <v>54</v>
      </c>
      <c r="K84" s="60" t="s">
        <v>53</v>
      </c>
      <c r="R84" s="9"/>
      <c r="S84" s="9"/>
      <c r="T84" s="9"/>
      <c r="U84" s="9"/>
      <c r="V84" s="9"/>
    </row>
    <row r="85" spans="1:19" ht="14.25">
      <c r="A85" s="64" t="s">
        <v>3</v>
      </c>
      <c r="B85" s="66" t="s">
        <v>29</v>
      </c>
      <c r="C85" s="66" t="s">
        <v>50</v>
      </c>
      <c r="D85" s="66">
        <v>4384645</v>
      </c>
      <c r="E85" s="66" t="s">
        <v>50</v>
      </c>
      <c r="G85" s="41" t="s">
        <v>3</v>
      </c>
      <c r="H85" s="43" t="str">
        <f aca="true" t="shared" si="0" ref="H85:H110">IF(OR(B85=":",D85=":"),":",100*((D85-B85)/B85))</f>
        <v>:</v>
      </c>
      <c r="J85" s="41" t="s">
        <v>11</v>
      </c>
      <c r="K85" s="42">
        <v>-36.83093483963919</v>
      </c>
      <c r="R85" s="9"/>
      <c r="S85" s="9"/>
    </row>
    <row r="86" spans="1:19" ht="14.25">
      <c r="A86" s="64" t="s">
        <v>52</v>
      </c>
      <c r="B86" s="65">
        <v>7049230</v>
      </c>
      <c r="C86" s="65" t="s">
        <v>50</v>
      </c>
      <c r="D86" s="65">
        <v>5542760</v>
      </c>
      <c r="E86" s="65" t="s">
        <v>50</v>
      </c>
      <c r="G86" s="41" t="s">
        <v>52</v>
      </c>
      <c r="H86" s="43">
        <f t="shared" si="0"/>
        <v>-21.370702899465616</v>
      </c>
      <c r="J86" s="41" t="s">
        <v>21</v>
      </c>
      <c r="K86" s="42">
        <v>-35.54232017884159</v>
      </c>
      <c r="R86" s="9"/>
      <c r="S86" s="9"/>
    </row>
    <row r="87" spans="1:19" ht="14.25">
      <c r="A87" s="64" t="s">
        <v>4</v>
      </c>
      <c r="B87" s="66">
        <v>4549462</v>
      </c>
      <c r="C87" s="66" t="s">
        <v>50</v>
      </c>
      <c r="D87" s="66">
        <v>3374091</v>
      </c>
      <c r="E87" s="66" t="s">
        <v>50</v>
      </c>
      <c r="G87" s="41" t="s">
        <v>4</v>
      </c>
      <c r="H87" s="43">
        <f t="shared" si="0"/>
        <v>-25.835384491616807</v>
      </c>
      <c r="J87" s="41" t="s">
        <v>7</v>
      </c>
      <c r="K87" s="42">
        <v>-33.31389233017311</v>
      </c>
      <c r="R87" s="9"/>
      <c r="S87" s="9"/>
    </row>
    <row r="88" spans="1:19" ht="14.25">
      <c r="A88" s="64" t="s">
        <v>44</v>
      </c>
      <c r="B88" s="65">
        <v>43856217</v>
      </c>
      <c r="C88" s="65" t="s">
        <v>50</v>
      </c>
      <c r="D88" s="65">
        <v>48169069</v>
      </c>
      <c r="E88" s="65" t="s">
        <v>50</v>
      </c>
      <c r="G88" s="41" t="s">
        <v>44</v>
      </c>
      <c r="H88" s="43">
        <f t="shared" si="0"/>
        <v>9.834072099743578</v>
      </c>
      <c r="J88" s="41" t="s">
        <v>22</v>
      </c>
      <c r="K88" s="43">
        <v>-30.363007709148548</v>
      </c>
      <c r="Q88" s="9"/>
      <c r="R88" s="9"/>
      <c r="S88" s="9"/>
    </row>
    <row r="89" spans="1:19" ht="14.25">
      <c r="A89" s="64" t="s">
        <v>5</v>
      </c>
      <c r="B89" s="66" t="s">
        <v>29</v>
      </c>
      <c r="C89" s="66" t="s">
        <v>51</v>
      </c>
      <c r="D89" s="66">
        <v>777074</v>
      </c>
      <c r="E89" s="66" t="s">
        <v>50</v>
      </c>
      <c r="G89" s="41" t="s">
        <v>5</v>
      </c>
      <c r="H89" s="43" t="str">
        <f t="shared" si="0"/>
        <v>:</v>
      </c>
      <c r="J89" s="41" t="s">
        <v>6</v>
      </c>
      <c r="K89" s="43">
        <v>-26.449367697101252</v>
      </c>
      <c r="Q89" s="9"/>
      <c r="R89" s="9"/>
      <c r="S89" s="9"/>
    </row>
    <row r="90" spans="1:19" ht="14.25">
      <c r="A90" s="64" t="s">
        <v>6</v>
      </c>
      <c r="B90" s="65">
        <v>3692455</v>
      </c>
      <c r="C90" s="65" t="s">
        <v>50</v>
      </c>
      <c r="D90" s="65">
        <v>2715824</v>
      </c>
      <c r="E90" s="65" t="s">
        <v>50</v>
      </c>
      <c r="G90" s="41" t="s">
        <v>6</v>
      </c>
      <c r="H90" s="43">
        <f t="shared" si="0"/>
        <v>-26.449367697101252</v>
      </c>
      <c r="J90" s="41" t="s">
        <v>23</v>
      </c>
      <c r="K90" s="42">
        <v>-26.365379626484657</v>
      </c>
      <c r="P90" s="9"/>
      <c r="Q90" s="9"/>
      <c r="R90" s="9"/>
      <c r="S90" s="9"/>
    </row>
    <row r="91" spans="1:19" ht="14.25">
      <c r="A91" s="64" t="s">
        <v>7</v>
      </c>
      <c r="B91" s="66">
        <v>5980487</v>
      </c>
      <c r="C91" s="66" t="s">
        <v>50</v>
      </c>
      <c r="D91" s="66">
        <v>3988154</v>
      </c>
      <c r="E91" s="66" t="s">
        <v>50</v>
      </c>
      <c r="G91" s="41" t="s">
        <v>7</v>
      </c>
      <c r="H91" s="43">
        <f t="shared" si="0"/>
        <v>-33.31389233017311</v>
      </c>
      <c r="J91" s="41" t="s">
        <v>4</v>
      </c>
      <c r="K91" s="42">
        <v>-25.835384491616807</v>
      </c>
      <c r="P91" s="9"/>
      <c r="Q91" s="9"/>
      <c r="R91" s="9"/>
      <c r="S91" s="9"/>
    </row>
    <row r="92" spans="1:19" ht="14.25">
      <c r="A92" s="64" t="s">
        <v>8</v>
      </c>
      <c r="B92" s="65">
        <v>73112288</v>
      </c>
      <c r="C92" s="65" t="s">
        <v>50</v>
      </c>
      <c r="D92" s="65">
        <v>56353178</v>
      </c>
      <c r="E92" s="65" t="s">
        <v>50</v>
      </c>
      <c r="G92" s="41" t="s">
        <v>8</v>
      </c>
      <c r="H92" s="43">
        <f t="shared" si="0"/>
        <v>-22.922425844476376</v>
      </c>
      <c r="J92" s="41" t="s">
        <v>8</v>
      </c>
      <c r="K92" s="43">
        <v>-22.922425844476376</v>
      </c>
      <c r="P92" s="9"/>
      <c r="Q92" s="9"/>
      <c r="R92" s="9"/>
      <c r="S92" s="9"/>
    </row>
    <row r="93" spans="1:19" ht="14.25">
      <c r="A93" s="64" t="s">
        <v>9</v>
      </c>
      <c r="B93" s="66">
        <v>61262338</v>
      </c>
      <c r="C93" s="66" t="s">
        <v>50</v>
      </c>
      <c r="D93" s="66">
        <v>67874942</v>
      </c>
      <c r="E93" s="66" t="s">
        <v>50</v>
      </c>
      <c r="G93" s="41" t="s">
        <v>9</v>
      </c>
      <c r="H93" s="43">
        <f t="shared" si="0"/>
        <v>10.793913872500264</v>
      </c>
      <c r="J93" s="41" t="s">
        <v>52</v>
      </c>
      <c r="K93" s="43">
        <v>-21.370702899465616</v>
      </c>
      <c r="P93" s="9"/>
      <c r="Q93" s="9"/>
      <c r="R93" s="9"/>
      <c r="S93" s="9"/>
    </row>
    <row r="94" spans="1:19" ht="14.25">
      <c r="A94" s="64" t="s">
        <v>10</v>
      </c>
      <c r="B94" s="65" t="s">
        <v>29</v>
      </c>
      <c r="C94" s="65" t="s">
        <v>50</v>
      </c>
      <c r="D94" s="65">
        <v>1507667</v>
      </c>
      <c r="E94" s="65" t="s">
        <v>50</v>
      </c>
      <c r="G94" s="41" t="s">
        <v>10</v>
      </c>
      <c r="H94" s="43" t="str">
        <f t="shared" si="0"/>
        <v>:</v>
      </c>
      <c r="J94" s="41" t="s">
        <v>18</v>
      </c>
      <c r="K94" s="43">
        <v>-19.99227429620231</v>
      </c>
      <c r="P94" s="9"/>
      <c r="Q94" s="9"/>
      <c r="R94" s="9"/>
      <c r="S94" s="9"/>
    </row>
    <row r="95" spans="1:19" ht="14.25">
      <c r="A95" s="64" t="s">
        <v>11</v>
      </c>
      <c r="B95" s="66">
        <v>70326222</v>
      </c>
      <c r="C95" s="66" t="s">
        <v>50</v>
      </c>
      <c r="D95" s="66">
        <v>44424417</v>
      </c>
      <c r="E95" s="66" t="s">
        <v>50</v>
      </c>
      <c r="G95" s="41" t="s">
        <v>11</v>
      </c>
      <c r="H95" s="43">
        <f t="shared" si="0"/>
        <v>-36.83093483963919</v>
      </c>
      <c r="J95" s="41" t="s">
        <v>2</v>
      </c>
      <c r="K95" s="43">
        <v>-19.54925630927777</v>
      </c>
      <c r="P95" s="9"/>
      <c r="Q95" s="9"/>
      <c r="R95" s="9"/>
      <c r="S95" s="9"/>
    </row>
    <row r="96" spans="1:19" ht="14.25">
      <c r="A96" s="64" t="s">
        <v>12</v>
      </c>
      <c r="B96" s="65">
        <v>1234734</v>
      </c>
      <c r="C96" s="65" t="s">
        <v>50</v>
      </c>
      <c r="D96" s="65">
        <v>1009795</v>
      </c>
      <c r="E96" s="65" t="s">
        <v>50</v>
      </c>
      <c r="G96" s="41" t="s">
        <v>12</v>
      </c>
      <c r="H96" s="43">
        <f t="shared" si="0"/>
        <v>-18.217608003019272</v>
      </c>
      <c r="J96" s="41" t="s">
        <v>12</v>
      </c>
      <c r="K96" s="43">
        <v>-18.217608003019272</v>
      </c>
      <c r="P96" s="9"/>
      <c r="Q96" s="9"/>
      <c r="R96" s="33"/>
      <c r="S96" s="33"/>
    </row>
    <row r="97" spans="1:19" ht="14.25">
      <c r="A97" s="64" t="s">
        <v>13</v>
      </c>
      <c r="B97" s="66">
        <v>1076539</v>
      </c>
      <c r="C97" s="66" t="s">
        <v>50</v>
      </c>
      <c r="D97" s="66">
        <v>1822854</v>
      </c>
      <c r="E97" s="66" t="s">
        <v>50</v>
      </c>
      <c r="G97" s="41" t="s">
        <v>13</v>
      </c>
      <c r="H97" s="43">
        <f t="shared" si="0"/>
        <v>69.32540298122038</v>
      </c>
      <c r="J97" s="41" t="s">
        <v>26</v>
      </c>
      <c r="K97" s="43">
        <v>-3.204166306186746</v>
      </c>
      <c r="P97" s="9"/>
      <c r="Q97" s="9"/>
      <c r="R97" s="33"/>
      <c r="S97" s="33"/>
    </row>
    <row r="98" spans="1:19" ht="14.25">
      <c r="A98" s="64" t="s">
        <v>14</v>
      </c>
      <c r="B98" s="65">
        <v>2703420</v>
      </c>
      <c r="C98" s="65" t="s">
        <v>50</v>
      </c>
      <c r="D98" s="65">
        <v>3614062</v>
      </c>
      <c r="E98" s="65" t="s">
        <v>50</v>
      </c>
      <c r="G98" s="41" t="s">
        <v>14</v>
      </c>
      <c r="H98" s="43">
        <f t="shared" si="0"/>
        <v>33.68481405035104</v>
      </c>
      <c r="J98" s="41" t="s">
        <v>16</v>
      </c>
      <c r="K98" s="43">
        <v>0.8495877562489053</v>
      </c>
      <c r="P98" s="9"/>
      <c r="Q98" s="9"/>
      <c r="R98" s="9"/>
      <c r="S98" s="9"/>
    </row>
    <row r="99" spans="1:19" ht="14.25">
      <c r="A99" s="64" t="s">
        <v>15</v>
      </c>
      <c r="B99" s="66" t="s">
        <v>29</v>
      </c>
      <c r="C99" s="66" t="s">
        <v>50</v>
      </c>
      <c r="D99" s="66">
        <v>117067</v>
      </c>
      <c r="E99" s="66" t="s">
        <v>50</v>
      </c>
      <c r="G99" s="41" t="s">
        <v>15</v>
      </c>
      <c r="H99" s="43" t="str">
        <f t="shared" si="0"/>
        <v>:</v>
      </c>
      <c r="J99" s="41" t="s">
        <v>24</v>
      </c>
      <c r="K99" s="43">
        <v>9.623812769623735</v>
      </c>
      <c r="P99" s="9"/>
      <c r="Q99" s="9"/>
      <c r="R99" s="9"/>
      <c r="S99" s="9"/>
    </row>
    <row r="100" spans="1:19" ht="14.25">
      <c r="A100" s="64" t="s">
        <v>16</v>
      </c>
      <c r="B100" s="65">
        <v>8505890</v>
      </c>
      <c r="C100" s="65" t="s">
        <v>50</v>
      </c>
      <c r="D100" s="65">
        <v>8578155</v>
      </c>
      <c r="E100" s="65" t="s">
        <v>50</v>
      </c>
      <c r="G100" s="41" t="s">
        <v>16</v>
      </c>
      <c r="H100" s="43">
        <f t="shared" si="0"/>
        <v>0.8495877562489053</v>
      </c>
      <c r="J100" s="41" t="s">
        <v>44</v>
      </c>
      <c r="K100" s="43">
        <v>9.834072099743578</v>
      </c>
      <c r="P100" s="9"/>
      <c r="Q100" s="33"/>
      <c r="R100" s="9"/>
      <c r="S100" s="9"/>
    </row>
    <row r="101" spans="1:17" ht="14.25">
      <c r="A101" s="64" t="s">
        <v>17</v>
      </c>
      <c r="B101" s="66" t="s">
        <v>29</v>
      </c>
      <c r="C101" s="66" t="s">
        <v>51</v>
      </c>
      <c r="D101" s="66">
        <v>101379</v>
      </c>
      <c r="E101" s="66" t="s">
        <v>50</v>
      </c>
      <c r="G101" s="41" t="s">
        <v>17</v>
      </c>
      <c r="H101" s="43" t="str">
        <f t="shared" si="0"/>
        <v>:</v>
      </c>
      <c r="J101" s="41" t="s">
        <v>25</v>
      </c>
      <c r="K101" s="42">
        <v>10.207956977707823</v>
      </c>
      <c r="P101" s="9"/>
      <c r="Q101" s="33"/>
    </row>
    <row r="102" spans="1:17" ht="14.25">
      <c r="A102" s="64" t="s">
        <v>18</v>
      </c>
      <c r="B102" s="65">
        <v>10914216</v>
      </c>
      <c r="C102" s="65" t="s">
        <v>50</v>
      </c>
      <c r="D102" s="65">
        <v>8732216</v>
      </c>
      <c r="E102" s="65" t="s">
        <v>50</v>
      </c>
      <c r="G102" s="41" t="s">
        <v>18</v>
      </c>
      <c r="H102" s="43">
        <f t="shared" si="0"/>
        <v>-19.99227429620231</v>
      </c>
      <c r="J102" s="41" t="s">
        <v>9</v>
      </c>
      <c r="K102" s="42">
        <v>10.793913872500264</v>
      </c>
      <c r="O102" s="4"/>
      <c r="P102" s="33"/>
      <c r="Q102" s="9"/>
    </row>
    <row r="103" spans="1:17" ht="14.25">
      <c r="A103" s="64" t="s">
        <v>19</v>
      </c>
      <c r="B103" s="66">
        <v>3448274</v>
      </c>
      <c r="C103" s="66" t="s">
        <v>50</v>
      </c>
      <c r="D103" s="66">
        <v>6068732</v>
      </c>
      <c r="E103" s="66" t="s">
        <v>50</v>
      </c>
      <c r="G103" s="41" t="s">
        <v>19</v>
      </c>
      <c r="H103" s="43">
        <f t="shared" si="0"/>
        <v>75.99332303639444</v>
      </c>
      <c r="J103" s="41" t="s">
        <v>14</v>
      </c>
      <c r="K103" s="43">
        <v>33.68481405035104</v>
      </c>
      <c r="O103" s="4"/>
      <c r="P103" s="33"/>
      <c r="Q103" s="9"/>
    </row>
    <row r="104" spans="1:17" ht="14.25">
      <c r="A104" s="64" t="s">
        <v>20</v>
      </c>
      <c r="B104" s="65" t="s">
        <v>29</v>
      </c>
      <c r="C104" s="65" t="s">
        <v>51</v>
      </c>
      <c r="D104" s="65">
        <v>22299946</v>
      </c>
      <c r="E104" s="65" t="s">
        <v>50</v>
      </c>
      <c r="G104" s="41" t="s">
        <v>20</v>
      </c>
      <c r="H104" s="43" t="str">
        <f t="shared" si="0"/>
        <v>:</v>
      </c>
      <c r="J104" s="41" t="s">
        <v>13</v>
      </c>
      <c r="K104" s="42">
        <v>69.32540298122038</v>
      </c>
      <c r="P104" s="9"/>
      <c r="Q104" s="9"/>
    </row>
    <row r="105" spans="1:16" ht="14.25">
      <c r="A105" s="64" t="s">
        <v>21</v>
      </c>
      <c r="B105" s="66">
        <v>14024031</v>
      </c>
      <c r="C105" s="66" t="s">
        <v>50</v>
      </c>
      <c r="D105" s="66">
        <v>9039565</v>
      </c>
      <c r="E105" s="66" t="s">
        <v>50</v>
      </c>
      <c r="G105" s="41" t="s">
        <v>21</v>
      </c>
      <c r="H105" s="43">
        <f t="shared" si="0"/>
        <v>-35.54232017884159</v>
      </c>
      <c r="J105" s="41" t="s">
        <v>19</v>
      </c>
      <c r="K105" s="42">
        <v>75.99332303639444</v>
      </c>
      <c r="P105" s="9"/>
    </row>
    <row r="106" spans="1:16" ht="14.25">
      <c r="A106" s="64" t="s">
        <v>22</v>
      </c>
      <c r="B106" s="65">
        <v>11426424</v>
      </c>
      <c r="C106" s="65" t="s">
        <v>50</v>
      </c>
      <c r="D106" s="65">
        <v>7957018</v>
      </c>
      <c r="E106" s="65" t="s">
        <v>50</v>
      </c>
      <c r="G106" s="41" t="s">
        <v>22</v>
      </c>
      <c r="H106" s="43">
        <f t="shared" si="0"/>
        <v>-30.363007709148548</v>
      </c>
      <c r="J106" s="41" t="s">
        <v>3</v>
      </c>
      <c r="K106" s="42" t="s">
        <v>29</v>
      </c>
      <c r="P106" s="9"/>
    </row>
    <row r="107" spans="1:11" ht="14.25">
      <c r="A107" s="64" t="s">
        <v>23</v>
      </c>
      <c r="B107" s="66">
        <v>1121721</v>
      </c>
      <c r="C107" s="66" t="s">
        <v>50</v>
      </c>
      <c r="D107" s="66">
        <v>825975</v>
      </c>
      <c r="E107" s="66" t="s">
        <v>50</v>
      </c>
      <c r="G107" s="41" t="s">
        <v>23</v>
      </c>
      <c r="H107" s="43">
        <f t="shared" si="0"/>
        <v>-26.365379626484657</v>
      </c>
      <c r="J107" s="41" t="s">
        <v>5</v>
      </c>
      <c r="K107" s="42" t="s">
        <v>29</v>
      </c>
    </row>
    <row r="108" spans="1:11" ht="14.25">
      <c r="A108" s="64" t="s">
        <v>24</v>
      </c>
      <c r="B108" s="65">
        <v>1805989</v>
      </c>
      <c r="C108" s="65" t="s">
        <v>50</v>
      </c>
      <c r="D108" s="65">
        <v>1979794</v>
      </c>
      <c r="E108" s="65" t="s">
        <v>50</v>
      </c>
      <c r="G108" s="41" t="s">
        <v>24</v>
      </c>
      <c r="H108" s="43">
        <f t="shared" si="0"/>
        <v>9.623812769623735</v>
      </c>
      <c r="J108" s="41" t="s">
        <v>10</v>
      </c>
      <c r="K108" s="43" t="s">
        <v>29</v>
      </c>
    </row>
    <row r="109" spans="1:11" ht="14.25">
      <c r="A109" s="64" t="s">
        <v>25</v>
      </c>
      <c r="B109" s="66">
        <v>3019086</v>
      </c>
      <c r="C109" s="66" t="s">
        <v>50</v>
      </c>
      <c r="D109" s="66">
        <v>3327273</v>
      </c>
      <c r="E109" s="66" t="s">
        <v>161</v>
      </c>
      <c r="G109" s="41" t="s">
        <v>25</v>
      </c>
      <c r="H109" s="43">
        <f t="shared" si="0"/>
        <v>10.207956977707823</v>
      </c>
      <c r="J109" s="41" t="s">
        <v>15</v>
      </c>
      <c r="K109" s="42" t="s">
        <v>29</v>
      </c>
    </row>
    <row r="110" spans="1:11" ht="14.25">
      <c r="A110" s="64" t="s">
        <v>26</v>
      </c>
      <c r="B110" s="65">
        <v>2415761</v>
      </c>
      <c r="C110" s="65" t="s">
        <v>50</v>
      </c>
      <c r="D110" s="65">
        <v>2338356</v>
      </c>
      <c r="E110" s="65" t="s">
        <v>50</v>
      </c>
      <c r="G110" s="41" t="s">
        <v>26</v>
      </c>
      <c r="H110" s="43">
        <f t="shared" si="0"/>
        <v>-3.204166306186746</v>
      </c>
      <c r="J110" s="41" t="s">
        <v>17</v>
      </c>
      <c r="K110" s="42" t="s">
        <v>29</v>
      </c>
    </row>
    <row r="111" spans="10:11" ht="14.25">
      <c r="J111" s="41" t="s">
        <v>20</v>
      </c>
      <c r="K111" s="43" t="s">
        <v>29</v>
      </c>
    </row>
    <row r="112" spans="1:14" ht="14.25">
      <c r="A112" s="39"/>
      <c r="C112" s="38"/>
      <c r="J112" s="23" t="s">
        <v>195</v>
      </c>
      <c r="K112" s="4"/>
      <c r="N112" s="4"/>
    </row>
    <row r="113" spans="1:13" ht="14.25">
      <c r="A113" s="39"/>
      <c r="C113" s="38"/>
      <c r="G113" s="2" t="s">
        <v>79</v>
      </c>
      <c r="H113" s="30">
        <f>COUNTA(H84:H110)-COUNTIF(H84:H110,":")</f>
        <v>21</v>
      </c>
      <c r="J113" s="28" t="s">
        <v>35</v>
      </c>
      <c r="K113" s="4"/>
      <c r="L113" s="4"/>
      <c r="M113" s="4"/>
    </row>
    <row r="116" spans="7:9" ht="14.25">
      <c r="G116" s="31">
        <f>B83</f>
        <v>2011</v>
      </c>
      <c r="H116" s="29">
        <f>SUM(B84:B110)/1000</f>
        <v>337821.622</v>
      </c>
      <c r="I116" s="93">
        <f>(H117-H116)/H116</f>
        <v>-0.1332642319738788</v>
      </c>
    </row>
    <row r="117" spans="7:9" ht="14.25">
      <c r="G117" s="31">
        <f>D83</f>
        <v>2022</v>
      </c>
      <c r="H117" s="29">
        <f>SUM(D84,D86:D88,D90:D93,D95:D98,D100,D102:D103,D105:D110)/1000</f>
        <v>292802.083</v>
      </c>
      <c r="I117" s="94"/>
    </row>
    <row r="118" spans="7:10" ht="14.25">
      <c r="G118" s="95" t="s">
        <v>167</v>
      </c>
      <c r="H118" s="96"/>
      <c r="I118" s="97"/>
      <c r="J118" s="37">
        <f>(1000*H117)/SUM(D84:D110)</f>
        <v>0.9093518724181194</v>
      </c>
    </row>
    <row r="122" ht="14.45" customHeight="1"/>
    <row r="123" ht="14.45" customHeight="1">
      <c r="R123" s="4"/>
    </row>
    <row r="124" ht="15" customHeight="1"/>
    <row r="127" ht="14.25">
      <c r="Q127" s="4"/>
    </row>
    <row r="129" spans="15:16" ht="14.25">
      <c r="O129" s="4"/>
      <c r="P129" s="4"/>
    </row>
  </sheetData>
  <mergeCells count="4">
    <mergeCell ref="I116:I117"/>
    <mergeCell ref="G118:I118"/>
    <mergeCell ref="B83:C83"/>
    <mergeCell ref="D83:E83"/>
  </mergeCells>
  <hyperlinks>
    <hyperlink ref="A74" r:id="rId1" display="https://ec.europa.eu/eurostat/databrowser/bookmark/dc62940a-231c-4ae2-9c67-2964a5aedb8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5021-3911-470B-B474-9DB0251F0280}">
  <dimension ref="A26:V129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625" style="2" customWidth="1"/>
    <col min="3" max="17" width="9.00390625" style="2" customWidth="1"/>
    <col min="18" max="18" width="10.00390625" style="2" customWidth="1"/>
    <col min="19" max="30" width="9.00390625" style="2" customWidth="1"/>
    <col min="31" max="31" width="14.875" style="2" customWidth="1"/>
    <col min="32" max="32" width="9.50390625" style="2" bestFit="1" customWidth="1"/>
    <col min="33" max="43" width="9.00390625" style="2" customWidth="1"/>
    <col min="44" max="16384" width="9.003906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R26" s="1"/>
    </row>
    <row r="27" ht="12">
      <c r="R27" s="1"/>
    </row>
    <row r="28" ht="12">
      <c r="R28" s="1"/>
    </row>
    <row r="29" ht="15" customHeight="1">
      <c r="R29" s="1"/>
    </row>
    <row r="30" ht="1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8">
      <c r="P43" s="75" t="s">
        <v>155</v>
      </c>
    </row>
    <row r="44" ht="15">
      <c r="P44" s="76" t="s">
        <v>199</v>
      </c>
    </row>
    <row r="46" ht="15">
      <c r="P46" s="73" t="s">
        <v>200</v>
      </c>
    </row>
    <row r="47" ht="15">
      <c r="P47" s="73" t="s">
        <v>185</v>
      </c>
    </row>
    <row r="73" ht="14.25">
      <c r="A73" s="1" t="s">
        <v>45</v>
      </c>
    </row>
    <row r="74" s="4" customFormat="1" ht="14.25">
      <c r="A74" s="67" t="s">
        <v>198</v>
      </c>
    </row>
    <row r="75" ht="14.25">
      <c r="A75" s="1"/>
    </row>
    <row r="76" ht="14.25">
      <c r="A76" s="38" t="s">
        <v>162</v>
      </c>
    </row>
    <row r="77" spans="1:2" ht="14.25">
      <c r="A77" s="38" t="s">
        <v>115</v>
      </c>
      <c r="B77" s="39" t="s">
        <v>160</v>
      </c>
    </row>
    <row r="78" spans="1:2" ht="14.25">
      <c r="A78" s="38" t="s">
        <v>116</v>
      </c>
      <c r="B78" s="54">
        <v>45411.958333333336</v>
      </c>
    </row>
    <row r="79" spans="1:2" ht="14.25">
      <c r="A79" s="1"/>
      <c r="B79" s="1"/>
    </row>
    <row r="80" spans="1:3" ht="14.25">
      <c r="A80" s="39" t="s">
        <v>111</v>
      </c>
      <c r="C80" s="38" t="s">
        <v>112</v>
      </c>
    </row>
    <row r="81" spans="1:3" ht="14.25">
      <c r="A81" s="39" t="s">
        <v>113</v>
      </c>
      <c r="C81" s="38" t="s">
        <v>49</v>
      </c>
    </row>
    <row r="82" spans="10:19" ht="15.75">
      <c r="J82" s="51" t="s">
        <v>155</v>
      </c>
      <c r="K82" s="4"/>
      <c r="L82" s="4"/>
      <c r="M82" s="4"/>
      <c r="N82" s="4"/>
      <c r="S82" s="9"/>
    </row>
    <row r="83" spans="1:22" ht="12.75">
      <c r="A83" s="40" t="s">
        <v>117</v>
      </c>
      <c r="B83" s="98">
        <v>2018</v>
      </c>
      <c r="C83" s="98" t="s">
        <v>50</v>
      </c>
      <c r="D83" s="98">
        <v>2022</v>
      </c>
      <c r="E83" s="98" t="s">
        <v>50</v>
      </c>
      <c r="J83" s="50" t="s">
        <v>199</v>
      </c>
      <c r="K83" s="4"/>
      <c r="L83" s="4"/>
      <c r="M83" s="4"/>
      <c r="S83" s="9"/>
      <c r="T83" s="9"/>
      <c r="U83" s="9"/>
      <c r="V83" s="9"/>
    </row>
    <row r="84" spans="1:22" ht="14.25">
      <c r="A84" s="64" t="s">
        <v>2</v>
      </c>
      <c r="B84" s="65">
        <v>6355292</v>
      </c>
      <c r="C84" s="65" t="s">
        <v>50</v>
      </c>
      <c r="D84" s="65">
        <v>5065853</v>
      </c>
      <c r="E84" s="65" t="s">
        <v>50</v>
      </c>
      <c r="G84" s="41" t="s">
        <v>2</v>
      </c>
      <c r="H84" s="43">
        <f>IF(OR(B84=":",D84=":"),":",100*((D84-B84)/B84))</f>
        <v>-20.28921723816939</v>
      </c>
      <c r="J84" s="82" t="s">
        <v>54</v>
      </c>
      <c r="K84" s="82" t="s">
        <v>53</v>
      </c>
      <c r="R84" s="9"/>
      <c r="S84" s="9"/>
      <c r="T84" s="9"/>
      <c r="U84" s="9"/>
      <c r="V84" s="9"/>
    </row>
    <row r="85" spans="1:19" ht="14.25">
      <c r="A85" s="64" t="s">
        <v>3</v>
      </c>
      <c r="B85" s="66" t="s">
        <v>29</v>
      </c>
      <c r="C85" s="66" t="s">
        <v>51</v>
      </c>
      <c r="D85" s="66">
        <v>4384645</v>
      </c>
      <c r="E85" s="66" t="s">
        <v>50</v>
      </c>
      <c r="G85" s="41" t="s">
        <v>3</v>
      </c>
      <c r="H85" s="43" t="str">
        <f aca="true" t="shared" si="0" ref="H85:H110">IF(OR(B85=":",D85=":"),":",100*((D85-B85)/B85))</f>
        <v>:</v>
      </c>
      <c r="J85" s="41" t="s">
        <v>25</v>
      </c>
      <c r="K85" s="42">
        <v>-32.1189255554438</v>
      </c>
      <c r="R85" s="9"/>
      <c r="S85" s="9"/>
    </row>
    <row r="86" spans="1:19" ht="14.25">
      <c r="A86" s="64" t="s">
        <v>52</v>
      </c>
      <c r="B86" s="65">
        <v>5178116</v>
      </c>
      <c r="C86" s="65" t="s">
        <v>50</v>
      </c>
      <c r="D86" s="65">
        <v>5542760</v>
      </c>
      <c r="E86" s="65" t="s">
        <v>50</v>
      </c>
      <c r="G86" s="41" t="s">
        <v>52</v>
      </c>
      <c r="H86" s="43">
        <f t="shared" si="0"/>
        <v>7.042020688605663</v>
      </c>
      <c r="J86" s="41" t="s">
        <v>23</v>
      </c>
      <c r="K86" s="43">
        <v>-29.483583947382574</v>
      </c>
      <c r="R86" s="9"/>
      <c r="S86" s="9"/>
    </row>
    <row r="87" spans="1:19" ht="14.25">
      <c r="A87" s="64" t="s">
        <v>4</v>
      </c>
      <c r="B87" s="66">
        <v>2646126</v>
      </c>
      <c r="C87" s="66" t="s">
        <v>50</v>
      </c>
      <c r="D87" s="66">
        <v>3374091</v>
      </c>
      <c r="E87" s="66" t="s">
        <v>50</v>
      </c>
      <c r="G87" s="41" t="s">
        <v>4</v>
      </c>
      <c r="H87" s="43">
        <f t="shared" si="0"/>
        <v>27.510594733584114</v>
      </c>
      <c r="J87" s="41" t="s">
        <v>22</v>
      </c>
      <c r="K87" s="42">
        <v>-28.364420361707992</v>
      </c>
      <c r="R87" s="9"/>
      <c r="S87" s="9"/>
    </row>
    <row r="88" spans="1:19" ht="14.25">
      <c r="A88" s="64" t="s">
        <v>44</v>
      </c>
      <c r="B88" s="65">
        <v>44960615</v>
      </c>
      <c r="C88" s="65" t="s">
        <v>50</v>
      </c>
      <c r="D88" s="65">
        <v>48169069</v>
      </c>
      <c r="E88" s="65" t="s">
        <v>50</v>
      </c>
      <c r="G88" s="41" t="s">
        <v>44</v>
      </c>
      <c r="H88" s="43">
        <f t="shared" si="0"/>
        <v>7.13614348914044</v>
      </c>
      <c r="J88" s="41" t="s">
        <v>15</v>
      </c>
      <c r="K88" s="43">
        <v>-26.973700626294384</v>
      </c>
      <c r="Q88" s="9"/>
      <c r="R88" s="9"/>
      <c r="S88" s="9"/>
    </row>
    <row r="89" spans="1:19" ht="14.25">
      <c r="A89" s="64" t="s">
        <v>5</v>
      </c>
      <c r="B89" s="66" t="s">
        <v>29</v>
      </c>
      <c r="C89" s="66" t="s">
        <v>51</v>
      </c>
      <c r="D89" s="66">
        <v>777074</v>
      </c>
      <c r="E89" s="66" t="s">
        <v>50</v>
      </c>
      <c r="G89" s="41" t="s">
        <v>5</v>
      </c>
      <c r="H89" s="43" t="str">
        <f t="shared" si="0"/>
        <v>:</v>
      </c>
      <c r="J89" s="41" t="s">
        <v>8</v>
      </c>
      <c r="K89" s="43">
        <v>-22.93163665400428</v>
      </c>
      <c r="Q89" s="9"/>
      <c r="R89" s="9"/>
      <c r="S89" s="9"/>
    </row>
    <row r="90" spans="1:19" ht="14.25">
      <c r="A90" s="64" t="s">
        <v>6</v>
      </c>
      <c r="B90" s="65">
        <v>2651359</v>
      </c>
      <c r="C90" s="65" t="s">
        <v>50</v>
      </c>
      <c r="D90" s="65">
        <v>2715824</v>
      </c>
      <c r="E90" s="65" t="s">
        <v>50</v>
      </c>
      <c r="G90" s="41" t="s">
        <v>6</v>
      </c>
      <c r="H90" s="43">
        <f t="shared" si="0"/>
        <v>2.431394616873837</v>
      </c>
      <c r="J90" s="41" t="s">
        <v>24</v>
      </c>
      <c r="K90" s="42">
        <v>-20.497129366637527</v>
      </c>
      <c r="P90" s="9"/>
      <c r="Q90" s="9"/>
      <c r="R90" s="9"/>
      <c r="S90" s="9"/>
    </row>
    <row r="91" spans="1:19" ht="14.25">
      <c r="A91" s="64" t="s">
        <v>7</v>
      </c>
      <c r="B91" s="66">
        <v>4860470</v>
      </c>
      <c r="C91" s="66" t="s">
        <v>50</v>
      </c>
      <c r="D91" s="66">
        <v>3988154</v>
      </c>
      <c r="E91" s="66" t="s">
        <v>50</v>
      </c>
      <c r="G91" s="41" t="s">
        <v>7</v>
      </c>
      <c r="H91" s="43">
        <f t="shared" si="0"/>
        <v>-17.947153258841222</v>
      </c>
      <c r="J91" s="41" t="s">
        <v>2</v>
      </c>
      <c r="K91" s="42">
        <v>-20.28921723816939</v>
      </c>
      <c r="P91" s="9"/>
      <c r="Q91" s="9"/>
      <c r="R91" s="9"/>
      <c r="S91" s="9"/>
    </row>
    <row r="92" spans="1:19" ht="14.25">
      <c r="A92" s="64" t="s">
        <v>8</v>
      </c>
      <c r="B92" s="65">
        <v>73121026</v>
      </c>
      <c r="C92" s="65" t="s">
        <v>50</v>
      </c>
      <c r="D92" s="65">
        <v>56353178</v>
      </c>
      <c r="E92" s="65" t="s">
        <v>50</v>
      </c>
      <c r="G92" s="41" t="s">
        <v>8</v>
      </c>
      <c r="H92" s="43">
        <f t="shared" si="0"/>
        <v>-22.93163665400428</v>
      </c>
      <c r="J92" s="41" t="s">
        <v>9</v>
      </c>
      <c r="K92" s="43">
        <v>-19.180261510869</v>
      </c>
      <c r="P92" s="9"/>
      <c r="Q92" s="9"/>
      <c r="R92" s="9"/>
      <c r="S92" s="9"/>
    </row>
    <row r="93" spans="1:19" ht="14.25">
      <c r="A93" s="64" t="s">
        <v>9</v>
      </c>
      <c r="B93" s="66">
        <v>83983125</v>
      </c>
      <c r="C93" s="66" t="s">
        <v>50</v>
      </c>
      <c r="D93" s="66">
        <v>67874942</v>
      </c>
      <c r="E93" s="66" t="s">
        <v>50</v>
      </c>
      <c r="G93" s="41" t="s">
        <v>9</v>
      </c>
      <c r="H93" s="43">
        <f t="shared" si="0"/>
        <v>-19.180261510869</v>
      </c>
      <c r="J93" s="41" t="s">
        <v>7</v>
      </c>
      <c r="K93" s="43">
        <v>-17.947153258841222</v>
      </c>
      <c r="P93" s="9"/>
      <c r="Q93" s="9"/>
      <c r="R93" s="9"/>
      <c r="S93" s="9"/>
    </row>
    <row r="94" spans="1:19" ht="14.25">
      <c r="A94" s="64" t="s">
        <v>10</v>
      </c>
      <c r="B94" s="65">
        <v>1697664</v>
      </c>
      <c r="C94" s="65" t="s">
        <v>50</v>
      </c>
      <c r="D94" s="65">
        <v>1507667</v>
      </c>
      <c r="E94" s="65" t="s">
        <v>50</v>
      </c>
      <c r="G94" s="41" t="s">
        <v>10</v>
      </c>
      <c r="H94" s="43">
        <f t="shared" si="0"/>
        <v>-11.191672792731659</v>
      </c>
      <c r="J94" s="41" t="s">
        <v>11</v>
      </c>
      <c r="K94" s="43">
        <v>-17.79122620552167</v>
      </c>
      <c r="P94" s="9"/>
      <c r="Q94" s="9"/>
      <c r="R94" s="9"/>
      <c r="S94" s="9"/>
    </row>
    <row r="95" spans="1:19" ht="14.25">
      <c r="A95" s="64" t="s">
        <v>11</v>
      </c>
      <c r="B95" s="66">
        <v>54038535</v>
      </c>
      <c r="C95" s="66" t="s">
        <v>50</v>
      </c>
      <c r="D95" s="66">
        <v>44424417</v>
      </c>
      <c r="E95" s="66" t="s">
        <v>50</v>
      </c>
      <c r="G95" s="41" t="s">
        <v>11</v>
      </c>
      <c r="H95" s="43">
        <f t="shared" si="0"/>
        <v>-17.79122620552167</v>
      </c>
      <c r="J95" s="41" t="s">
        <v>12</v>
      </c>
      <c r="K95" s="43">
        <v>-14.684941876822291</v>
      </c>
      <c r="P95" s="9"/>
      <c r="Q95" s="9"/>
      <c r="R95" s="9"/>
      <c r="S95" s="9"/>
    </row>
    <row r="96" spans="1:19" ht="14.25">
      <c r="A96" s="64" t="s">
        <v>12</v>
      </c>
      <c r="B96" s="65">
        <v>1183607</v>
      </c>
      <c r="C96" s="65" t="s">
        <v>50</v>
      </c>
      <c r="D96" s="65">
        <v>1009795</v>
      </c>
      <c r="E96" s="65" t="s">
        <v>50</v>
      </c>
      <c r="G96" s="41" t="s">
        <v>12</v>
      </c>
      <c r="H96" s="43">
        <f t="shared" si="0"/>
        <v>-14.684941876822291</v>
      </c>
      <c r="J96" s="41" t="s">
        <v>10</v>
      </c>
      <c r="K96" s="43">
        <v>-11.191672792731659</v>
      </c>
      <c r="P96" s="9"/>
      <c r="Q96" s="9"/>
      <c r="R96" s="33"/>
      <c r="S96" s="33"/>
    </row>
    <row r="97" spans="1:19" ht="14.25">
      <c r="A97" s="64" t="s">
        <v>13</v>
      </c>
      <c r="B97" s="66">
        <v>1586987</v>
      </c>
      <c r="C97" s="66" t="s">
        <v>50</v>
      </c>
      <c r="D97" s="66">
        <v>1822854</v>
      </c>
      <c r="E97" s="66" t="s">
        <v>50</v>
      </c>
      <c r="G97" s="41" t="s">
        <v>13</v>
      </c>
      <c r="H97" s="43">
        <f t="shared" si="0"/>
        <v>14.862566612076847</v>
      </c>
      <c r="J97" s="41" t="s">
        <v>18</v>
      </c>
      <c r="K97" s="43">
        <v>-6.768162862552317</v>
      </c>
      <c r="P97" s="9"/>
      <c r="Q97" s="9"/>
      <c r="R97" s="33"/>
      <c r="S97" s="33"/>
    </row>
    <row r="98" spans="1:19" ht="14.25">
      <c r="A98" s="64" t="s">
        <v>14</v>
      </c>
      <c r="B98" s="65">
        <v>2081622</v>
      </c>
      <c r="C98" s="65" t="s">
        <v>50</v>
      </c>
      <c r="D98" s="65">
        <v>3614062</v>
      </c>
      <c r="E98" s="65" t="s">
        <v>50</v>
      </c>
      <c r="G98" s="41" t="s">
        <v>14</v>
      </c>
      <c r="H98" s="43">
        <f t="shared" si="0"/>
        <v>73.61759243512991</v>
      </c>
      <c r="J98" s="41" t="s">
        <v>16</v>
      </c>
      <c r="K98" s="42">
        <v>0.5049880176505034</v>
      </c>
      <c r="P98" s="9"/>
      <c r="Q98" s="9"/>
      <c r="R98" s="9"/>
      <c r="S98" s="9"/>
    </row>
    <row r="99" spans="1:19" ht="14.25">
      <c r="A99" s="64" t="s">
        <v>15</v>
      </c>
      <c r="B99" s="66">
        <v>160308</v>
      </c>
      <c r="C99" s="66" t="s">
        <v>50</v>
      </c>
      <c r="D99" s="66">
        <v>117067</v>
      </c>
      <c r="E99" s="66" t="s">
        <v>50</v>
      </c>
      <c r="G99" s="41" t="s">
        <v>15</v>
      </c>
      <c r="H99" s="43">
        <f t="shared" si="0"/>
        <v>-26.973700626294384</v>
      </c>
      <c r="J99" s="41" t="s">
        <v>6</v>
      </c>
      <c r="K99" s="42">
        <v>2.431394616873837</v>
      </c>
      <c r="P99" s="9"/>
      <c r="Q99" s="9"/>
      <c r="R99" s="9"/>
      <c r="S99" s="9"/>
    </row>
    <row r="100" spans="1:19" ht="14.25">
      <c r="A100" s="64" t="s">
        <v>16</v>
      </c>
      <c r="B100" s="65">
        <v>8535054</v>
      </c>
      <c r="C100" s="65" t="s">
        <v>50</v>
      </c>
      <c r="D100" s="65">
        <v>8578155</v>
      </c>
      <c r="E100" s="65" t="s">
        <v>50</v>
      </c>
      <c r="G100" s="41" t="s">
        <v>16</v>
      </c>
      <c r="H100" s="43">
        <f t="shared" si="0"/>
        <v>0.5049880176505034</v>
      </c>
      <c r="J100" s="41" t="s">
        <v>52</v>
      </c>
      <c r="K100" s="42">
        <v>7.042020688605663</v>
      </c>
      <c r="P100" s="9"/>
      <c r="Q100" s="33"/>
      <c r="R100" s="9"/>
      <c r="S100" s="9"/>
    </row>
    <row r="101" spans="1:17" ht="14.25">
      <c r="A101" s="64" t="s">
        <v>17</v>
      </c>
      <c r="B101" s="66" t="s">
        <v>29</v>
      </c>
      <c r="C101" s="66" t="s">
        <v>51</v>
      </c>
      <c r="D101" s="66">
        <v>101379</v>
      </c>
      <c r="E101" s="66" t="s">
        <v>50</v>
      </c>
      <c r="G101" s="41" t="s">
        <v>17</v>
      </c>
      <c r="H101" s="43" t="str">
        <f t="shared" si="0"/>
        <v>:</v>
      </c>
      <c r="J101" s="41" t="s">
        <v>44</v>
      </c>
      <c r="K101" s="43">
        <v>7.13614348914044</v>
      </c>
      <c r="P101" s="9"/>
      <c r="Q101" s="33"/>
    </row>
    <row r="102" spans="1:17" ht="14.25">
      <c r="A102" s="64" t="s">
        <v>18</v>
      </c>
      <c r="B102" s="65">
        <v>9366131</v>
      </c>
      <c r="C102" s="65" t="s">
        <v>50</v>
      </c>
      <c r="D102" s="65">
        <v>8732216</v>
      </c>
      <c r="E102" s="65" t="s">
        <v>50</v>
      </c>
      <c r="G102" s="41" t="s">
        <v>18</v>
      </c>
      <c r="H102" s="43">
        <f t="shared" si="0"/>
        <v>-6.768162862552317</v>
      </c>
      <c r="J102" s="41" t="s">
        <v>21</v>
      </c>
      <c r="K102" s="42">
        <v>12.190841336520334</v>
      </c>
      <c r="O102" s="4"/>
      <c r="P102" s="33"/>
      <c r="Q102" s="9"/>
    </row>
    <row r="103" spans="1:17" ht="14.25">
      <c r="A103" s="64" t="s">
        <v>19</v>
      </c>
      <c r="B103" s="66">
        <v>5279544</v>
      </c>
      <c r="C103" s="66" t="s">
        <v>50</v>
      </c>
      <c r="D103" s="66">
        <v>6068732</v>
      </c>
      <c r="E103" s="66" t="s">
        <v>50</v>
      </c>
      <c r="G103" s="41" t="s">
        <v>19</v>
      </c>
      <c r="H103" s="43">
        <f t="shared" si="0"/>
        <v>14.948033390762536</v>
      </c>
      <c r="J103" s="41" t="s">
        <v>13</v>
      </c>
      <c r="K103" s="43">
        <v>14.862566612076847</v>
      </c>
      <c r="O103" s="4"/>
      <c r="P103" s="33"/>
      <c r="Q103" s="9"/>
    </row>
    <row r="104" spans="1:17" ht="14.25">
      <c r="A104" s="64" t="s">
        <v>20</v>
      </c>
      <c r="B104" s="65" t="s">
        <v>29</v>
      </c>
      <c r="C104" s="65" t="s">
        <v>51</v>
      </c>
      <c r="D104" s="65">
        <v>22299946</v>
      </c>
      <c r="E104" s="65" t="s">
        <v>50</v>
      </c>
      <c r="G104" s="41" t="s">
        <v>20</v>
      </c>
      <c r="H104" s="43" t="str">
        <f t="shared" si="0"/>
        <v>:</v>
      </c>
      <c r="J104" s="41" t="s">
        <v>19</v>
      </c>
      <c r="K104" s="42">
        <v>14.948033390762536</v>
      </c>
      <c r="P104" s="9"/>
      <c r="Q104" s="9"/>
    </row>
    <row r="105" spans="1:16" ht="14.25">
      <c r="A105" s="64" t="s">
        <v>21</v>
      </c>
      <c r="B105" s="66">
        <v>8057311</v>
      </c>
      <c r="C105" s="66" t="s">
        <v>50</v>
      </c>
      <c r="D105" s="66">
        <v>9039565</v>
      </c>
      <c r="E105" s="66" t="s">
        <v>50</v>
      </c>
      <c r="G105" s="41" t="s">
        <v>21</v>
      </c>
      <c r="H105" s="43">
        <f t="shared" si="0"/>
        <v>12.190841336520334</v>
      </c>
      <c r="J105" s="41" t="s">
        <v>4</v>
      </c>
      <c r="K105" s="43">
        <v>27.510594733584114</v>
      </c>
      <c r="P105" s="9"/>
    </row>
    <row r="106" spans="1:16" ht="14.25">
      <c r="A106" s="64" t="s">
        <v>22</v>
      </c>
      <c r="B106" s="65">
        <v>11107634</v>
      </c>
      <c r="C106" s="65" t="s">
        <v>50</v>
      </c>
      <c r="D106" s="65">
        <v>7957018</v>
      </c>
      <c r="E106" s="65" t="s">
        <v>50</v>
      </c>
      <c r="G106" s="41" t="s">
        <v>22</v>
      </c>
      <c r="H106" s="43">
        <f t="shared" si="0"/>
        <v>-28.364420361707992</v>
      </c>
      <c r="J106" s="41" t="s">
        <v>14</v>
      </c>
      <c r="K106" s="43">
        <v>73.61759243512991</v>
      </c>
      <c r="P106" s="9"/>
    </row>
    <row r="107" spans="1:11" ht="14.25">
      <c r="A107" s="64" t="s">
        <v>23</v>
      </c>
      <c r="B107" s="66">
        <v>1171323</v>
      </c>
      <c r="C107" s="66" t="s">
        <v>50</v>
      </c>
      <c r="D107" s="66">
        <v>825975</v>
      </c>
      <c r="E107" s="66" t="s">
        <v>50</v>
      </c>
      <c r="G107" s="41" t="s">
        <v>23</v>
      </c>
      <c r="H107" s="43">
        <f t="shared" si="0"/>
        <v>-29.483583947382574</v>
      </c>
      <c r="J107" s="41" t="s">
        <v>3</v>
      </c>
      <c r="K107" s="42" t="s">
        <v>29</v>
      </c>
    </row>
    <row r="108" spans="1:11" ht="14.25">
      <c r="A108" s="64" t="s">
        <v>24</v>
      </c>
      <c r="B108" s="65">
        <v>2490217</v>
      </c>
      <c r="C108" s="65" t="s">
        <v>50</v>
      </c>
      <c r="D108" s="65">
        <v>1979794</v>
      </c>
      <c r="E108" s="65" t="s">
        <v>50</v>
      </c>
      <c r="G108" s="41" t="s">
        <v>24</v>
      </c>
      <c r="H108" s="43">
        <f t="shared" si="0"/>
        <v>-20.497129366637527</v>
      </c>
      <c r="J108" s="41" t="s">
        <v>5</v>
      </c>
      <c r="K108" s="42" t="s">
        <v>29</v>
      </c>
    </row>
    <row r="109" spans="1:11" ht="14.25">
      <c r="A109" s="64" t="s">
        <v>25</v>
      </c>
      <c r="B109" s="66">
        <v>4901621</v>
      </c>
      <c r="C109" s="66" t="s">
        <v>50</v>
      </c>
      <c r="D109" s="66">
        <v>3327273</v>
      </c>
      <c r="E109" s="66" t="s">
        <v>161</v>
      </c>
      <c r="G109" s="41" t="s">
        <v>25</v>
      </c>
      <c r="H109" s="43">
        <f t="shared" si="0"/>
        <v>-32.1189255554438</v>
      </c>
      <c r="J109" s="41" t="s">
        <v>17</v>
      </c>
      <c r="K109" s="42" t="s">
        <v>29</v>
      </c>
    </row>
    <row r="110" spans="1:11" ht="14.25">
      <c r="A110" s="64" t="s">
        <v>26</v>
      </c>
      <c r="B110" s="65" t="s">
        <v>29</v>
      </c>
      <c r="C110" s="65" t="s">
        <v>51</v>
      </c>
      <c r="D110" s="65">
        <v>2338356</v>
      </c>
      <c r="E110" s="65" t="s">
        <v>50</v>
      </c>
      <c r="G110" s="41" t="s">
        <v>26</v>
      </c>
      <c r="H110" s="43" t="str">
        <f t="shared" si="0"/>
        <v>:</v>
      </c>
      <c r="J110" s="41" t="s">
        <v>20</v>
      </c>
      <c r="K110" s="42" t="s">
        <v>29</v>
      </c>
    </row>
    <row r="111" spans="10:11" ht="14.25">
      <c r="J111" s="41" t="s">
        <v>26</v>
      </c>
      <c r="K111" s="43" t="s">
        <v>29</v>
      </c>
    </row>
    <row r="112" spans="1:14" ht="14.25">
      <c r="A112" s="39"/>
      <c r="C112" s="38"/>
      <c r="J112" s="23" t="s">
        <v>200</v>
      </c>
      <c r="K112" s="4"/>
      <c r="N112" s="4"/>
    </row>
    <row r="113" spans="1:13" ht="14.25">
      <c r="A113" s="39"/>
      <c r="C113" s="38"/>
      <c r="G113" s="2" t="s">
        <v>79</v>
      </c>
      <c r="H113" s="30">
        <f>COUNTA(H84:H110)-COUNTIF(H84:H110,":")</f>
        <v>22</v>
      </c>
      <c r="J113" s="28" t="s">
        <v>35</v>
      </c>
      <c r="K113" s="4"/>
      <c r="L113" s="4"/>
      <c r="M113" s="4"/>
    </row>
    <row r="116" spans="7:9" ht="14.25">
      <c r="G116" s="31">
        <f>B83</f>
        <v>2018</v>
      </c>
      <c r="H116" s="29">
        <f>SUM(B84:B110)/1000</f>
        <v>335413.687</v>
      </c>
      <c r="I116" s="93">
        <f>(H117-H116)/H116</f>
        <v>-0.12916952312682448</v>
      </c>
    </row>
    <row r="117" spans="7:9" ht="14.25">
      <c r="G117" s="31">
        <f>D83</f>
        <v>2022</v>
      </c>
      <c r="H117" s="29">
        <f>SUM(D84,D86:D88,D90:D100,D102:D103,D105:D109)/1000</f>
        <v>292088.461</v>
      </c>
      <c r="I117" s="94"/>
    </row>
    <row r="118" spans="7:10" ht="14.25">
      <c r="G118" s="95" t="s">
        <v>167</v>
      </c>
      <c r="H118" s="96"/>
      <c r="I118" s="97"/>
      <c r="J118" s="37">
        <f>(1000*H117)/SUM(D84:D110)</f>
        <v>0.9071355852413006</v>
      </c>
    </row>
    <row r="122" ht="14.45" customHeight="1"/>
    <row r="123" ht="14.45" customHeight="1">
      <c r="R123" s="4"/>
    </row>
    <row r="124" ht="15" customHeight="1"/>
    <row r="127" ht="14.25">
      <c r="Q127" s="4"/>
    </row>
    <row r="129" spans="15:16" ht="14.25">
      <c r="O129" s="4"/>
      <c r="P129" s="4"/>
    </row>
  </sheetData>
  <mergeCells count="4">
    <mergeCell ref="B83:C83"/>
    <mergeCell ref="D83:E83"/>
    <mergeCell ref="I116:I117"/>
    <mergeCell ref="G118:I118"/>
  </mergeCells>
  <hyperlinks>
    <hyperlink ref="A74" r:id="rId1" display="https://ec.europa.eu/eurostat/databrowser/bookmark/81852b81-6079-49a2-9cd1-334bc110184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4569-7E6A-4C8A-83A8-993DFE3C04E3}">
  <dimension ref="A2:S128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375" style="2" bestFit="1" customWidth="1"/>
    <col min="3" max="4" width="9.00390625" style="2" customWidth="1"/>
    <col min="5" max="5" width="9.375" style="2" customWidth="1"/>
    <col min="6" max="16384" width="9.00390625" style="2" customWidth="1"/>
  </cols>
  <sheetData>
    <row r="1" ht="12"/>
    <row r="2" ht="12">
      <c r="B2" s="2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45" ht="15">
      <c r="J45" s="78" t="s">
        <v>158</v>
      </c>
    </row>
    <row r="46" ht="12.75">
      <c r="J46" s="77" t="s">
        <v>186</v>
      </c>
    </row>
    <row r="48" ht="12.75">
      <c r="J48" s="79" t="s">
        <v>201</v>
      </c>
    </row>
    <row r="49" ht="14.25">
      <c r="J49" s="2" t="s">
        <v>185</v>
      </c>
    </row>
    <row r="58" spans="1:6" ht="14.25">
      <c r="A58" s="21" t="s">
        <v>45</v>
      </c>
      <c r="B58" s="21"/>
      <c r="C58" s="21"/>
      <c r="D58" s="21"/>
      <c r="E58" s="4"/>
      <c r="F58" s="4"/>
    </row>
    <row r="59" spans="1:4" s="4" customFormat="1" ht="14.25">
      <c r="A59" s="63" t="s">
        <v>170</v>
      </c>
      <c r="B59" s="21"/>
      <c r="C59" s="21"/>
      <c r="D59" s="21"/>
    </row>
    <row r="60" spans="1:6" ht="14.25">
      <c r="A60" s="21"/>
      <c r="B60" s="21"/>
      <c r="C60" s="21"/>
      <c r="D60" s="21"/>
      <c r="E60" s="4"/>
      <c r="F60" s="4"/>
    </row>
    <row r="61" ht="14.25">
      <c r="A61" s="38" t="s">
        <v>168</v>
      </c>
    </row>
    <row r="62" spans="1:2" ht="14.25">
      <c r="A62" s="38" t="s">
        <v>115</v>
      </c>
      <c r="B62" s="39" t="s">
        <v>169</v>
      </c>
    </row>
    <row r="63" spans="1:2" ht="14.25">
      <c r="A63" s="38" t="s">
        <v>116</v>
      </c>
      <c r="B63" s="54">
        <v>45411.958333333336</v>
      </c>
    </row>
    <row r="65" spans="1:3" ht="14.25">
      <c r="A65" s="39" t="s">
        <v>111</v>
      </c>
      <c r="C65" s="38" t="s">
        <v>112</v>
      </c>
    </row>
    <row r="66" spans="1:3" ht="14.25">
      <c r="A66" s="39" t="s">
        <v>113</v>
      </c>
      <c r="C66" s="38" t="s">
        <v>49</v>
      </c>
    </row>
    <row r="67" spans="1:3" ht="14.25">
      <c r="A67" s="39" t="s">
        <v>114</v>
      </c>
      <c r="C67" s="38">
        <v>2022</v>
      </c>
    </row>
    <row r="68" spans="10:13" ht="14.25">
      <c r="J68" s="32"/>
      <c r="K68" s="4"/>
      <c r="L68" s="4"/>
      <c r="M68" s="4"/>
    </row>
    <row r="69" spans="1:19" ht="14.25">
      <c r="A69" s="40" t="s">
        <v>117</v>
      </c>
      <c r="B69" s="53" t="s">
        <v>66</v>
      </c>
      <c r="C69" s="53" t="s">
        <v>67</v>
      </c>
      <c r="D69" s="53" t="s">
        <v>68</v>
      </c>
      <c r="E69" s="53" t="s">
        <v>69</v>
      </c>
      <c r="F69" s="53" t="s">
        <v>70</v>
      </c>
      <c r="G69" s="53" t="s">
        <v>71</v>
      </c>
      <c r="H69" s="53" t="s">
        <v>72</v>
      </c>
      <c r="J69" s="23"/>
      <c r="K69" s="4"/>
      <c r="L69" s="4"/>
      <c r="M69" s="4"/>
      <c r="R69" s="9"/>
      <c r="S69" s="9"/>
    </row>
    <row r="70" spans="1:19" ht="14.25">
      <c r="A70" s="41" t="s">
        <v>2</v>
      </c>
      <c r="B70" s="43">
        <v>425951</v>
      </c>
      <c r="C70" s="43">
        <v>258762</v>
      </c>
      <c r="D70" s="43" t="s">
        <v>29</v>
      </c>
      <c r="E70" s="43">
        <v>215660</v>
      </c>
      <c r="F70" s="43" t="s">
        <v>29</v>
      </c>
      <c r="G70" s="43" t="s">
        <v>29</v>
      </c>
      <c r="H70" s="43">
        <v>770554</v>
      </c>
      <c r="J70" s="40"/>
      <c r="K70" s="53" t="s">
        <v>66</v>
      </c>
      <c r="L70" s="53" t="s">
        <v>67</v>
      </c>
      <c r="M70" s="53" t="s">
        <v>68</v>
      </c>
      <c r="N70" s="53" t="s">
        <v>69</v>
      </c>
      <c r="O70" s="53" t="s">
        <v>70</v>
      </c>
      <c r="P70" s="53" t="s">
        <v>71</v>
      </c>
      <c r="Q70" s="53" t="s">
        <v>72</v>
      </c>
      <c r="R70" s="9"/>
      <c r="S70" s="9"/>
    </row>
    <row r="71" spans="1:19" ht="14.25">
      <c r="A71" s="41" t="s">
        <v>3</v>
      </c>
      <c r="B71" s="42">
        <v>472661</v>
      </c>
      <c r="C71" s="42">
        <v>25284</v>
      </c>
      <c r="D71" s="42" t="s">
        <v>29</v>
      </c>
      <c r="E71" s="42">
        <v>362040</v>
      </c>
      <c r="F71" s="42">
        <v>2488</v>
      </c>
      <c r="G71" s="42" t="s">
        <v>29</v>
      </c>
      <c r="H71" s="42">
        <v>678429</v>
      </c>
      <c r="J71" s="53">
        <v>2022</v>
      </c>
      <c r="K71" s="45">
        <f aca="true" t="shared" si="0" ref="K71:Q71">SUM(B70:B96)/SUM($B$70:$H$96)</f>
        <v>0.6438893299329925</v>
      </c>
      <c r="L71" s="45">
        <f t="shared" si="0"/>
        <v>0.048366563818909004</v>
      </c>
      <c r="M71" s="45">
        <f t="shared" si="0"/>
        <v>8.262032848856228E-05</v>
      </c>
      <c r="N71" s="45">
        <f t="shared" si="0"/>
        <v>0.08308967297360352</v>
      </c>
      <c r="O71" s="45">
        <f t="shared" si="0"/>
        <v>0.0014784943698470828</v>
      </c>
      <c r="P71" s="45">
        <f t="shared" si="0"/>
        <v>0.0001854273572961907</v>
      </c>
      <c r="Q71" s="45">
        <f t="shared" si="0"/>
        <v>0.22290789121886312</v>
      </c>
      <c r="R71" s="9"/>
      <c r="S71" s="9"/>
    </row>
    <row r="72" spans="1:19" ht="14.25">
      <c r="A72" s="41" t="s">
        <v>52</v>
      </c>
      <c r="B72" s="43">
        <v>427448</v>
      </c>
      <c r="C72" s="43">
        <v>36229</v>
      </c>
      <c r="D72" s="43" t="s">
        <v>29</v>
      </c>
      <c r="E72" s="43">
        <v>423537</v>
      </c>
      <c r="F72" s="43">
        <v>3393</v>
      </c>
      <c r="G72" s="43" t="s">
        <v>29</v>
      </c>
      <c r="H72" s="43">
        <v>527913</v>
      </c>
      <c r="J72" s="11"/>
      <c r="Q72" s="9"/>
      <c r="R72" s="9"/>
      <c r="S72" s="9"/>
    </row>
    <row r="73" spans="1:19" ht="14.25">
      <c r="A73" s="41" t="s">
        <v>4</v>
      </c>
      <c r="B73" s="42">
        <v>1520</v>
      </c>
      <c r="C73" s="42">
        <v>24026</v>
      </c>
      <c r="D73" s="42" t="s">
        <v>29</v>
      </c>
      <c r="E73" s="42">
        <v>211557</v>
      </c>
      <c r="F73" s="42">
        <v>1750</v>
      </c>
      <c r="G73" s="42" t="s">
        <v>29</v>
      </c>
      <c r="H73" s="42">
        <v>286658</v>
      </c>
      <c r="J73" s="28"/>
      <c r="K73" s="4"/>
      <c r="L73" s="4"/>
      <c r="M73" s="4"/>
      <c r="N73" s="4"/>
      <c r="O73" s="4"/>
      <c r="Q73" s="9"/>
      <c r="R73" s="9"/>
      <c r="S73" s="9"/>
    </row>
    <row r="74" spans="1:19" ht="14.25">
      <c r="A74" s="41" t="s">
        <v>43</v>
      </c>
      <c r="B74" s="43">
        <v>4584812</v>
      </c>
      <c r="C74" s="43">
        <v>472717</v>
      </c>
      <c r="D74" s="43">
        <v>4</v>
      </c>
      <c r="E74" s="43">
        <v>2192524</v>
      </c>
      <c r="F74" s="43">
        <v>41625</v>
      </c>
      <c r="G74" s="43">
        <v>1440</v>
      </c>
      <c r="H74" s="43">
        <v>4227525</v>
      </c>
      <c r="Q74" s="9"/>
      <c r="R74" s="9"/>
      <c r="S74" s="9"/>
    </row>
    <row r="75" spans="1:19" ht="15.75">
      <c r="A75" s="41" t="s">
        <v>5</v>
      </c>
      <c r="B75" s="42">
        <v>0</v>
      </c>
      <c r="C75" s="42">
        <v>2567</v>
      </c>
      <c r="D75" s="42">
        <v>0</v>
      </c>
      <c r="E75" s="42">
        <v>66974</v>
      </c>
      <c r="F75" s="42" t="s">
        <v>29</v>
      </c>
      <c r="G75" s="42">
        <v>0</v>
      </c>
      <c r="H75" s="42">
        <v>84070</v>
      </c>
      <c r="J75" s="51" t="s">
        <v>158</v>
      </c>
      <c r="K75" s="4"/>
      <c r="L75" s="4"/>
      <c r="M75" s="4"/>
      <c r="R75" s="9"/>
      <c r="S75" s="9"/>
    </row>
    <row r="76" spans="1:19" ht="12.75">
      <c r="A76" s="41" t="s">
        <v>6</v>
      </c>
      <c r="B76" s="43">
        <v>28566</v>
      </c>
      <c r="C76" s="43" t="s">
        <v>29</v>
      </c>
      <c r="D76" s="43" t="s">
        <v>29</v>
      </c>
      <c r="E76" s="43">
        <v>102749</v>
      </c>
      <c r="F76" s="43" t="s">
        <v>29</v>
      </c>
      <c r="G76" s="43" t="s">
        <v>29</v>
      </c>
      <c r="H76" s="43">
        <v>304607</v>
      </c>
      <c r="J76" s="50" t="s">
        <v>186</v>
      </c>
      <c r="K76" s="4"/>
      <c r="L76" s="4"/>
      <c r="M76" s="4"/>
      <c r="R76" s="9"/>
      <c r="S76" s="9"/>
    </row>
    <row r="77" spans="1:19" ht="14.25">
      <c r="A77" s="41" t="s">
        <v>7</v>
      </c>
      <c r="B77" s="42">
        <v>798279</v>
      </c>
      <c r="C77" s="42">
        <v>131489</v>
      </c>
      <c r="D77" s="42" t="s">
        <v>29</v>
      </c>
      <c r="E77" s="42">
        <v>48556</v>
      </c>
      <c r="F77" s="42" t="s">
        <v>29</v>
      </c>
      <c r="G77" s="42">
        <v>0</v>
      </c>
      <c r="H77" s="42">
        <v>345070</v>
      </c>
      <c r="J77" s="40"/>
      <c r="K77" s="53" t="s">
        <v>66</v>
      </c>
      <c r="L77" s="74" t="s">
        <v>69</v>
      </c>
      <c r="M77" s="74" t="s">
        <v>67</v>
      </c>
      <c r="N77" s="74" t="s">
        <v>70</v>
      </c>
      <c r="O77" s="74" t="s">
        <v>71</v>
      </c>
      <c r="P77" s="74" t="s">
        <v>68</v>
      </c>
      <c r="Q77" s="53" t="s">
        <v>72</v>
      </c>
      <c r="R77" s="9"/>
      <c r="S77" s="9"/>
    </row>
    <row r="78" spans="1:19" ht="14.25">
      <c r="A78" s="41" t="s">
        <v>8</v>
      </c>
      <c r="B78" s="43">
        <v>29010063</v>
      </c>
      <c r="C78" s="43" t="s">
        <v>29</v>
      </c>
      <c r="D78" s="43" t="s">
        <v>29</v>
      </c>
      <c r="E78" s="43">
        <v>542986</v>
      </c>
      <c r="F78" s="43">
        <v>0</v>
      </c>
      <c r="G78" s="43">
        <v>0</v>
      </c>
      <c r="H78" s="43">
        <v>2194183</v>
      </c>
      <c r="J78" s="53">
        <v>2022</v>
      </c>
      <c r="K78" s="45">
        <v>0.6438893299329925</v>
      </c>
      <c r="L78" s="45">
        <v>0.08308967297360352</v>
      </c>
      <c r="M78" s="45">
        <v>0.048366563818909004</v>
      </c>
      <c r="N78" s="45">
        <v>0.0014784943698470828</v>
      </c>
      <c r="O78" s="45">
        <v>0.0001854273572961907</v>
      </c>
      <c r="P78" s="45">
        <v>8.262032848856228E-05</v>
      </c>
      <c r="Q78" s="45">
        <v>0.22290789121886312</v>
      </c>
      <c r="R78" s="9"/>
      <c r="S78" s="9"/>
    </row>
    <row r="79" spans="1:19" ht="14.45" customHeight="1">
      <c r="A79" s="41" t="s">
        <v>9</v>
      </c>
      <c r="B79" s="42">
        <v>19197229</v>
      </c>
      <c r="C79" s="42">
        <v>1273694</v>
      </c>
      <c r="D79" s="42">
        <v>10723</v>
      </c>
      <c r="E79" s="42">
        <v>1992801</v>
      </c>
      <c r="F79" s="42">
        <v>63074</v>
      </c>
      <c r="G79" s="42">
        <v>14205</v>
      </c>
      <c r="H79" s="42">
        <v>5381698</v>
      </c>
      <c r="J79" s="11" t="s">
        <v>201</v>
      </c>
      <c r="Q79" s="9"/>
      <c r="R79" s="9"/>
      <c r="S79" s="9"/>
    </row>
    <row r="80" spans="1:19" ht="15" customHeight="1">
      <c r="A80" s="41" t="s">
        <v>10</v>
      </c>
      <c r="B80" s="43">
        <v>369717</v>
      </c>
      <c r="C80" s="43">
        <v>23523</v>
      </c>
      <c r="D80" s="43" t="s">
        <v>29</v>
      </c>
      <c r="E80" s="43">
        <v>61572</v>
      </c>
      <c r="F80" s="43">
        <v>2943</v>
      </c>
      <c r="G80" s="43" t="s">
        <v>29</v>
      </c>
      <c r="H80" s="43">
        <v>146647</v>
      </c>
      <c r="J80" s="28" t="s">
        <v>35</v>
      </c>
      <c r="K80" s="4"/>
      <c r="L80" s="4"/>
      <c r="M80" s="4"/>
      <c r="N80" s="4"/>
      <c r="O80" s="4"/>
      <c r="Q80" s="9"/>
      <c r="R80" s="9"/>
      <c r="S80" s="9"/>
    </row>
    <row r="81" spans="1:19" ht="15" customHeight="1">
      <c r="A81" s="41" t="s">
        <v>11</v>
      </c>
      <c r="B81" s="42">
        <v>21176461</v>
      </c>
      <c r="C81" s="42">
        <v>2864802</v>
      </c>
      <c r="D81" s="42" t="s">
        <v>29</v>
      </c>
      <c r="E81" s="42">
        <v>502596</v>
      </c>
      <c r="F81" s="42" t="s">
        <v>29</v>
      </c>
      <c r="G81" s="42">
        <v>0</v>
      </c>
      <c r="H81" s="42">
        <v>4408642</v>
      </c>
      <c r="Q81" s="9"/>
      <c r="R81" s="9"/>
      <c r="S81" s="9"/>
    </row>
    <row r="82" spans="1:19" ht="14.25">
      <c r="A82" s="41" t="s">
        <v>12</v>
      </c>
      <c r="B82" s="43">
        <v>645824</v>
      </c>
      <c r="C82" s="43">
        <v>19559</v>
      </c>
      <c r="D82" s="43" t="s">
        <v>29</v>
      </c>
      <c r="E82" s="43">
        <v>2511</v>
      </c>
      <c r="F82" s="43" t="s">
        <v>29</v>
      </c>
      <c r="G82" s="43" t="s">
        <v>29</v>
      </c>
      <c r="H82" s="43">
        <v>23063</v>
      </c>
      <c r="Q82" s="9"/>
      <c r="R82" s="9"/>
      <c r="S82" s="9"/>
    </row>
    <row r="83" spans="1:19" ht="14.25">
      <c r="A83" s="41" t="s">
        <v>13</v>
      </c>
      <c r="B83" s="42" t="s">
        <v>29</v>
      </c>
      <c r="C83" s="42" t="s">
        <v>29</v>
      </c>
      <c r="D83" s="42" t="s">
        <v>29</v>
      </c>
      <c r="E83" s="42">
        <v>135171</v>
      </c>
      <c r="F83" s="42" t="s">
        <v>29</v>
      </c>
      <c r="G83" s="42" t="s">
        <v>29</v>
      </c>
      <c r="H83" s="42">
        <v>129912</v>
      </c>
      <c r="Q83" s="9"/>
      <c r="R83" s="9"/>
      <c r="S83" s="9"/>
    </row>
    <row r="84" spans="1:19" ht="14.25">
      <c r="A84" s="41" t="s">
        <v>14</v>
      </c>
      <c r="B84" s="43" t="s">
        <v>29</v>
      </c>
      <c r="C84" s="43" t="s">
        <v>29</v>
      </c>
      <c r="D84" s="43" t="s">
        <v>29</v>
      </c>
      <c r="E84" s="43">
        <v>389608</v>
      </c>
      <c r="F84" s="43" t="s">
        <v>29</v>
      </c>
      <c r="G84" s="43" t="s">
        <v>29</v>
      </c>
      <c r="H84" s="43">
        <v>349960</v>
      </c>
      <c r="Q84" s="9"/>
      <c r="R84" s="9"/>
      <c r="S84" s="9"/>
    </row>
    <row r="85" spans="1:19" ht="14.25">
      <c r="A85" s="41" t="s">
        <v>15</v>
      </c>
      <c r="B85" s="42" t="s">
        <v>29</v>
      </c>
      <c r="C85" s="42" t="s">
        <v>29</v>
      </c>
      <c r="D85" s="42" t="s">
        <v>29</v>
      </c>
      <c r="E85" s="42">
        <v>4681</v>
      </c>
      <c r="F85" s="42" t="s">
        <v>29</v>
      </c>
      <c r="G85" s="42" t="s">
        <v>29</v>
      </c>
      <c r="H85" s="42">
        <v>13187</v>
      </c>
      <c r="Q85" s="9"/>
      <c r="R85" s="9"/>
      <c r="S85" s="9"/>
    </row>
    <row r="86" spans="1:19" ht="14.25">
      <c r="A86" s="41" t="s">
        <v>16</v>
      </c>
      <c r="B86" s="43">
        <v>1618807</v>
      </c>
      <c r="C86" s="43">
        <v>74829</v>
      </c>
      <c r="D86" s="43" t="s">
        <v>29</v>
      </c>
      <c r="E86" s="43">
        <v>496647</v>
      </c>
      <c r="F86" s="43">
        <v>2846</v>
      </c>
      <c r="G86" s="43" t="s">
        <v>29</v>
      </c>
      <c r="H86" s="43">
        <v>693769</v>
      </c>
      <c r="Q86" s="9"/>
      <c r="R86" s="9"/>
      <c r="S86" s="9"/>
    </row>
    <row r="87" spans="1:8" ht="14.25">
      <c r="A87" s="41" t="s">
        <v>17</v>
      </c>
      <c r="B87" s="42">
        <v>60109</v>
      </c>
      <c r="C87" s="42">
        <v>973</v>
      </c>
      <c r="D87" s="42" t="s">
        <v>29</v>
      </c>
      <c r="E87" s="42" t="s">
        <v>29</v>
      </c>
      <c r="F87" s="42" t="s">
        <v>29</v>
      </c>
      <c r="G87" s="42" t="s">
        <v>29</v>
      </c>
      <c r="H87" s="42">
        <v>1658</v>
      </c>
    </row>
    <row r="88" spans="1:8" ht="14.25">
      <c r="A88" s="41" t="s">
        <v>18</v>
      </c>
      <c r="B88" s="43">
        <v>248782</v>
      </c>
      <c r="C88" s="43">
        <v>378475</v>
      </c>
      <c r="D88" s="43">
        <v>430</v>
      </c>
      <c r="E88" s="43">
        <v>337059</v>
      </c>
      <c r="F88" s="43">
        <v>34893</v>
      </c>
      <c r="G88" s="43">
        <v>9395</v>
      </c>
      <c r="H88" s="43">
        <v>1777460</v>
      </c>
    </row>
    <row r="89" spans="1:8" ht="14.25">
      <c r="A89" s="41" t="s">
        <v>19</v>
      </c>
      <c r="B89" s="42">
        <v>1832832</v>
      </c>
      <c r="C89" s="42">
        <v>121013</v>
      </c>
      <c r="D89" s="42">
        <v>0</v>
      </c>
      <c r="E89" s="42">
        <v>124768</v>
      </c>
      <c r="F89" s="42">
        <v>7888</v>
      </c>
      <c r="G89" s="42" t="s">
        <v>29</v>
      </c>
      <c r="H89" s="42">
        <v>340107</v>
      </c>
    </row>
    <row r="90" spans="1:8" ht="14.25">
      <c r="A90" s="41" t="s">
        <v>20</v>
      </c>
      <c r="B90" s="43">
        <v>468989</v>
      </c>
      <c r="C90" s="43">
        <v>278297</v>
      </c>
      <c r="D90" s="43" t="s">
        <v>29</v>
      </c>
      <c r="E90" s="43">
        <v>1977848</v>
      </c>
      <c r="F90" s="43">
        <v>28226</v>
      </c>
      <c r="G90" s="43" t="s">
        <v>29</v>
      </c>
      <c r="H90" s="43">
        <v>4326486</v>
      </c>
    </row>
    <row r="91" spans="1:8" ht="14.25">
      <c r="A91" s="41" t="s">
        <v>21</v>
      </c>
      <c r="B91" s="42">
        <v>4317947</v>
      </c>
      <c r="C91" s="42">
        <v>203170</v>
      </c>
      <c r="D91" s="42" t="s">
        <v>29</v>
      </c>
      <c r="E91" s="42">
        <v>136412</v>
      </c>
      <c r="F91" s="42" t="s">
        <v>29</v>
      </c>
      <c r="G91" s="42" t="s">
        <v>29</v>
      </c>
      <c r="H91" s="42">
        <v>1288100</v>
      </c>
    </row>
    <row r="92" spans="1:8" ht="14.25">
      <c r="A92" s="41" t="s">
        <v>22</v>
      </c>
      <c r="B92" s="43">
        <v>760413</v>
      </c>
      <c r="C92" s="43">
        <v>286767</v>
      </c>
      <c r="D92" s="43">
        <v>0</v>
      </c>
      <c r="E92" s="43">
        <v>737691</v>
      </c>
      <c r="F92" s="43">
        <v>5354</v>
      </c>
      <c r="G92" s="43">
        <v>0</v>
      </c>
      <c r="H92" s="43">
        <v>1326691</v>
      </c>
    </row>
    <row r="93" spans="1:8" ht="14.25">
      <c r="A93" s="41" t="s">
        <v>23</v>
      </c>
      <c r="B93" s="42">
        <v>402069</v>
      </c>
      <c r="C93" s="42">
        <v>16475</v>
      </c>
      <c r="D93" s="42" t="s">
        <v>29</v>
      </c>
      <c r="E93" s="42">
        <v>21591</v>
      </c>
      <c r="F93" s="42">
        <v>4215</v>
      </c>
      <c r="G93" s="42" t="s">
        <v>29</v>
      </c>
      <c r="H93" s="42">
        <v>183998</v>
      </c>
    </row>
    <row r="94" spans="1:8" ht="14.25">
      <c r="A94" s="41" t="s">
        <v>24</v>
      </c>
      <c r="B94" s="43">
        <v>101953</v>
      </c>
      <c r="C94" s="43">
        <v>20482</v>
      </c>
      <c r="D94" s="43" t="s">
        <v>29</v>
      </c>
      <c r="E94" s="43" t="s">
        <v>29</v>
      </c>
      <c r="F94" s="43" t="s">
        <v>29</v>
      </c>
      <c r="G94" s="43" t="s">
        <v>29</v>
      </c>
      <c r="H94" s="43">
        <v>177863</v>
      </c>
    </row>
    <row r="95" spans="1:8" ht="14.25">
      <c r="A95" s="41" t="s">
        <v>25</v>
      </c>
      <c r="B95" s="42" t="s">
        <v>29</v>
      </c>
      <c r="C95" s="42">
        <v>18259</v>
      </c>
      <c r="D95" s="42" t="s">
        <v>29</v>
      </c>
      <c r="E95" s="42">
        <v>40015</v>
      </c>
      <c r="F95" s="42">
        <v>960</v>
      </c>
      <c r="G95" s="42" t="s">
        <v>29</v>
      </c>
      <c r="H95" s="42" t="s">
        <v>29</v>
      </c>
    </row>
    <row r="96" spans="1:8" ht="14.25">
      <c r="A96" s="41" t="s">
        <v>26</v>
      </c>
      <c r="B96" s="43" t="s">
        <v>29</v>
      </c>
      <c r="C96" s="43" t="s">
        <v>29</v>
      </c>
      <c r="D96" s="43" t="s">
        <v>29</v>
      </c>
      <c r="E96" s="43">
        <v>92826</v>
      </c>
      <c r="F96" s="43" t="s">
        <v>29</v>
      </c>
      <c r="G96" s="43" t="s">
        <v>29</v>
      </c>
      <c r="H96" s="43">
        <v>113099</v>
      </c>
    </row>
    <row r="98" spans="1:19" ht="14.25">
      <c r="A98" s="40" t="s">
        <v>117</v>
      </c>
      <c r="B98" s="53" t="s">
        <v>72</v>
      </c>
      <c r="C98" s="53" t="s">
        <v>137</v>
      </c>
      <c r="D98" s="53" t="s">
        <v>138</v>
      </c>
      <c r="E98" s="53" t="s">
        <v>139</v>
      </c>
      <c r="F98" s="53" t="s">
        <v>140</v>
      </c>
      <c r="G98" s="53" t="s">
        <v>141</v>
      </c>
      <c r="H98" s="53" t="s">
        <v>142</v>
      </c>
      <c r="I98" s="53" t="s">
        <v>143</v>
      </c>
      <c r="J98" s="53" t="s">
        <v>144</v>
      </c>
      <c r="K98" s="53" t="s">
        <v>145</v>
      </c>
      <c r="L98" s="53" t="s">
        <v>146</v>
      </c>
      <c r="M98" s="53" t="s">
        <v>147</v>
      </c>
      <c r="N98" s="53" t="s">
        <v>148</v>
      </c>
      <c r="O98" s="53" t="s">
        <v>149</v>
      </c>
      <c r="P98" s="53" t="s">
        <v>150</v>
      </c>
      <c r="Q98" s="53" t="s">
        <v>151</v>
      </c>
      <c r="R98" s="53" t="s">
        <v>152</v>
      </c>
      <c r="S98" s="53" t="s">
        <v>153</v>
      </c>
    </row>
    <row r="99" spans="1:19" ht="14.25">
      <c r="A99" s="41" t="s">
        <v>2</v>
      </c>
      <c r="B99" s="43">
        <v>770554</v>
      </c>
      <c r="C99" s="43">
        <v>87319</v>
      </c>
      <c r="D99" s="43">
        <v>97771</v>
      </c>
      <c r="E99" s="43">
        <v>44022</v>
      </c>
      <c r="F99" s="43">
        <v>0</v>
      </c>
      <c r="G99" s="43" t="s">
        <v>29</v>
      </c>
      <c r="H99" s="43">
        <v>31729</v>
      </c>
      <c r="I99" s="43" t="s">
        <v>29</v>
      </c>
      <c r="J99" s="43">
        <v>51306</v>
      </c>
      <c r="K99" s="43">
        <v>18911</v>
      </c>
      <c r="L99" s="43">
        <v>8987</v>
      </c>
      <c r="M99" s="43">
        <v>285556</v>
      </c>
      <c r="N99" s="43">
        <v>23530</v>
      </c>
      <c r="O99" s="43">
        <v>0</v>
      </c>
      <c r="P99" s="43">
        <v>36912</v>
      </c>
      <c r="Q99" s="43">
        <v>51344</v>
      </c>
      <c r="R99" s="43">
        <v>0</v>
      </c>
      <c r="S99" s="43">
        <v>33168</v>
      </c>
    </row>
    <row r="100" spans="1:19" ht="14.25">
      <c r="A100" s="41" t="s">
        <v>3</v>
      </c>
      <c r="B100" s="42">
        <v>678429</v>
      </c>
      <c r="C100" s="42">
        <v>7923</v>
      </c>
      <c r="D100" s="42">
        <v>18433</v>
      </c>
      <c r="E100" s="42">
        <v>55759</v>
      </c>
      <c r="F100" s="42" t="s">
        <v>29</v>
      </c>
      <c r="G100" s="42" t="s">
        <v>29</v>
      </c>
      <c r="H100" s="42" t="s">
        <v>29</v>
      </c>
      <c r="I100" s="42" t="s">
        <v>29</v>
      </c>
      <c r="J100" s="42">
        <v>70790</v>
      </c>
      <c r="K100" s="42" t="s">
        <v>29</v>
      </c>
      <c r="L100" s="42">
        <v>7954</v>
      </c>
      <c r="M100" s="42">
        <v>113447</v>
      </c>
      <c r="N100" s="42">
        <v>11830</v>
      </c>
      <c r="O100" s="42" t="s">
        <v>29</v>
      </c>
      <c r="P100" s="42" t="s">
        <v>29</v>
      </c>
      <c r="Q100" s="42">
        <v>235821</v>
      </c>
      <c r="R100" s="42" t="s">
        <v>29</v>
      </c>
      <c r="S100" s="42">
        <v>144419</v>
      </c>
    </row>
    <row r="101" spans="1:19" ht="14.25">
      <c r="A101" s="41" t="s">
        <v>52</v>
      </c>
      <c r="B101" s="43">
        <v>527913</v>
      </c>
      <c r="C101" s="43">
        <v>6186</v>
      </c>
      <c r="D101" s="43">
        <v>48976</v>
      </c>
      <c r="E101" s="43">
        <v>70562</v>
      </c>
      <c r="F101" s="43" t="s">
        <v>29</v>
      </c>
      <c r="G101" s="43" t="s">
        <v>29</v>
      </c>
      <c r="H101" s="43">
        <v>12400</v>
      </c>
      <c r="I101" s="43">
        <v>1617</v>
      </c>
      <c r="J101" s="43">
        <v>28168</v>
      </c>
      <c r="K101" s="43">
        <v>324</v>
      </c>
      <c r="L101" s="43">
        <v>12577</v>
      </c>
      <c r="M101" s="43">
        <v>101564</v>
      </c>
      <c r="N101" s="43">
        <v>13984</v>
      </c>
      <c r="O101" s="43" t="s">
        <v>29</v>
      </c>
      <c r="P101" s="43">
        <v>7176</v>
      </c>
      <c r="Q101" s="43">
        <v>114313</v>
      </c>
      <c r="R101" s="43" t="s">
        <v>29</v>
      </c>
      <c r="S101" s="43">
        <v>110067</v>
      </c>
    </row>
    <row r="102" spans="1:19" ht="14.25">
      <c r="A102" s="41" t="s">
        <v>4</v>
      </c>
      <c r="B102" s="42">
        <v>286658</v>
      </c>
      <c r="C102" s="42">
        <v>23111</v>
      </c>
      <c r="D102" s="42">
        <v>88056</v>
      </c>
      <c r="E102" s="42">
        <v>27572</v>
      </c>
      <c r="F102" s="42" t="s">
        <v>29</v>
      </c>
      <c r="G102" s="42" t="s">
        <v>29</v>
      </c>
      <c r="H102" s="42">
        <v>9665</v>
      </c>
      <c r="I102" s="42" t="s">
        <v>29</v>
      </c>
      <c r="J102" s="42">
        <v>3570</v>
      </c>
      <c r="K102" s="42">
        <v>20251</v>
      </c>
      <c r="L102" s="42">
        <v>5112</v>
      </c>
      <c r="M102" s="42">
        <v>0</v>
      </c>
      <c r="N102" s="42">
        <v>1240</v>
      </c>
      <c r="O102" s="42" t="s">
        <v>29</v>
      </c>
      <c r="P102" s="42">
        <v>1955</v>
      </c>
      <c r="Q102" s="42">
        <v>105460</v>
      </c>
      <c r="R102" s="42" t="s">
        <v>29</v>
      </c>
      <c r="S102" s="42">
        <v>665</v>
      </c>
    </row>
    <row r="103" spans="1:19" ht="14.25">
      <c r="A103" s="41" t="s">
        <v>43</v>
      </c>
      <c r="B103" s="43">
        <v>4227525</v>
      </c>
      <c r="C103" s="43">
        <v>114537</v>
      </c>
      <c r="D103" s="43">
        <v>410969</v>
      </c>
      <c r="E103" s="43">
        <v>338904</v>
      </c>
      <c r="F103" s="43">
        <v>1</v>
      </c>
      <c r="G103" s="43" t="s">
        <v>29</v>
      </c>
      <c r="H103" s="43">
        <v>273064</v>
      </c>
      <c r="I103" s="43" t="s">
        <v>29</v>
      </c>
      <c r="J103" s="43">
        <v>161904</v>
      </c>
      <c r="K103" s="43">
        <v>44365</v>
      </c>
      <c r="L103" s="43">
        <v>83127</v>
      </c>
      <c r="M103" s="43">
        <v>1574177</v>
      </c>
      <c r="N103" s="43">
        <v>124559</v>
      </c>
      <c r="O103" s="43">
        <v>3767</v>
      </c>
      <c r="P103" s="43">
        <v>148981</v>
      </c>
      <c r="Q103" s="43">
        <v>548645</v>
      </c>
      <c r="R103" s="43" t="s">
        <v>29</v>
      </c>
      <c r="S103" s="43">
        <v>400524</v>
      </c>
    </row>
    <row r="104" spans="1:19" ht="14.25">
      <c r="A104" s="41" t="s">
        <v>5</v>
      </c>
      <c r="B104" s="42">
        <v>84070</v>
      </c>
      <c r="C104" s="42">
        <v>19</v>
      </c>
      <c r="D104" s="42">
        <v>8718</v>
      </c>
      <c r="E104" s="42">
        <v>12803</v>
      </c>
      <c r="F104" s="42">
        <v>0</v>
      </c>
      <c r="G104" s="42">
        <v>0</v>
      </c>
      <c r="H104" s="42">
        <v>344</v>
      </c>
      <c r="I104" s="42">
        <v>0</v>
      </c>
      <c r="J104" s="42">
        <v>212</v>
      </c>
      <c r="K104" s="42">
        <v>7</v>
      </c>
      <c r="L104" s="42">
        <v>1857</v>
      </c>
      <c r="M104" s="42">
        <v>88</v>
      </c>
      <c r="N104" s="42">
        <v>192</v>
      </c>
      <c r="O104" s="42">
        <v>0</v>
      </c>
      <c r="P104" s="42">
        <v>20</v>
      </c>
      <c r="Q104" s="42">
        <v>22372</v>
      </c>
      <c r="R104" s="42">
        <v>0</v>
      </c>
      <c r="S104" s="42">
        <v>37438</v>
      </c>
    </row>
    <row r="105" spans="1:19" ht="14.25">
      <c r="A105" s="41" t="s">
        <v>6</v>
      </c>
      <c r="B105" s="43">
        <v>304607</v>
      </c>
      <c r="C105" s="43">
        <v>4520</v>
      </c>
      <c r="D105" s="43">
        <v>19832</v>
      </c>
      <c r="E105" s="43">
        <v>28531</v>
      </c>
      <c r="F105" s="43" t="s">
        <v>29</v>
      </c>
      <c r="G105" s="43" t="s">
        <v>29</v>
      </c>
      <c r="H105" s="43" t="s">
        <v>29</v>
      </c>
      <c r="I105" s="43" t="s">
        <v>29</v>
      </c>
      <c r="J105" s="43" t="s">
        <v>29</v>
      </c>
      <c r="K105" s="43" t="s">
        <v>29</v>
      </c>
      <c r="L105" s="43" t="s">
        <v>29</v>
      </c>
      <c r="M105" s="43" t="s">
        <v>29</v>
      </c>
      <c r="N105" s="43" t="s">
        <v>29</v>
      </c>
      <c r="O105" s="43" t="s">
        <v>29</v>
      </c>
      <c r="P105" s="43" t="s">
        <v>29</v>
      </c>
      <c r="Q105" s="43">
        <v>35490</v>
      </c>
      <c r="R105" s="43" t="s">
        <v>29</v>
      </c>
      <c r="S105" s="43">
        <v>14180</v>
      </c>
    </row>
    <row r="106" spans="1:19" ht="14.25">
      <c r="A106" s="41" t="s">
        <v>7</v>
      </c>
      <c r="B106" s="42">
        <v>345070</v>
      </c>
      <c r="C106" s="42">
        <v>36686</v>
      </c>
      <c r="D106" s="42">
        <v>16393</v>
      </c>
      <c r="E106" s="42">
        <v>22085</v>
      </c>
      <c r="F106" s="42">
        <v>0</v>
      </c>
      <c r="G106" s="42">
        <v>0</v>
      </c>
      <c r="H106" s="42">
        <v>2810</v>
      </c>
      <c r="I106" s="42">
        <v>3167</v>
      </c>
      <c r="J106" s="42">
        <v>73389</v>
      </c>
      <c r="K106" s="42" t="s">
        <v>29</v>
      </c>
      <c r="L106" s="42">
        <v>4793</v>
      </c>
      <c r="M106" s="42">
        <v>105219</v>
      </c>
      <c r="N106" s="42">
        <v>20560</v>
      </c>
      <c r="O106" s="42" t="s">
        <v>29</v>
      </c>
      <c r="P106" s="42">
        <v>20704</v>
      </c>
      <c r="Q106" s="42">
        <v>30179</v>
      </c>
      <c r="R106" s="42" t="s">
        <v>29</v>
      </c>
      <c r="S106" s="42">
        <v>5864</v>
      </c>
    </row>
    <row r="107" spans="1:19" ht="14.25">
      <c r="A107" s="41" t="s">
        <v>8</v>
      </c>
      <c r="B107" s="43">
        <v>2194183</v>
      </c>
      <c r="C107" s="43" t="s">
        <v>29</v>
      </c>
      <c r="D107" s="43">
        <v>95626</v>
      </c>
      <c r="E107" s="43">
        <v>219655</v>
      </c>
      <c r="F107" s="43">
        <v>0</v>
      </c>
      <c r="G107" s="43" t="s">
        <v>29</v>
      </c>
      <c r="H107" s="43" t="s">
        <v>29</v>
      </c>
      <c r="I107" s="43" t="s">
        <v>29</v>
      </c>
      <c r="J107" s="43" t="s">
        <v>29</v>
      </c>
      <c r="K107" s="43" t="s">
        <v>29</v>
      </c>
      <c r="L107" s="43">
        <v>29715</v>
      </c>
      <c r="M107" s="43">
        <v>523153</v>
      </c>
      <c r="N107" s="43">
        <v>57891</v>
      </c>
      <c r="O107" s="43">
        <v>0</v>
      </c>
      <c r="P107" s="43" t="s">
        <v>29</v>
      </c>
      <c r="Q107" s="43">
        <v>321524</v>
      </c>
      <c r="R107" s="43" t="s">
        <v>29</v>
      </c>
      <c r="S107" s="43">
        <v>74545</v>
      </c>
    </row>
    <row r="108" spans="1:19" ht="14.25">
      <c r="A108" s="41" t="s">
        <v>9</v>
      </c>
      <c r="B108" s="42">
        <v>5381698</v>
      </c>
      <c r="C108" s="42">
        <v>113078</v>
      </c>
      <c r="D108" s="42">
        <v>685375</v>
      </c>
      <c r="E108" s="42">
        <v>379174</v>
      </c>
      <c r="F108" s="42">
        <v>2124</v>
      </c>
      <c r="G108" s="42">
        <v>240</v>
      </c>
      <c r="H108" s="42">
        <v>57584</v>
      </c>
      <c r="I108" s="42">
        <v>369</v>
      </c>
      <c r="J108" s="42">
        <v>1531628</v>
      </c>
      <c r="K108" s="42">
        <v>30978</v>
      </c>
      <c r="L108" s="42">
        <v>123208</v>
      </c>
      <c r="M108" s="42">
        <v>1011170</v>
      </c>
      <c r="N108" s="42">
        <v>230942</v>
      </c>
      <c r="O108" s="42">
        <v>6</v>
      </c>
      <c r="P108" s="42">
        <v>135064</v>
      </c>
      <c r="Q108" s="42">
        <v>620269</v>
      </c>
      <c r="R108" s="42">
        <v>24</v>
      </c>
      <c r="S108" s="42">
        <v>460467</v>
      </c>
    </row>
    <row r="109" spans="1:19" ht="14.25">
      <c r="A109" s="41" t="s">
        <v>10</v>
      </c>
      <c r="B109" s="43">
        <v>146647</v>
      </c>
      <c r="C109" s="43">
        <v>4611</v>
      </c>
      <c r="D109" s="43">
        <v>12813</v>
      </c>
      <c r="E109" s="43">
        <v>14972</v>
      </c>
      <c r="F109" s="43" t="s">
        <v>29</v>
      </c>
      <c r="G109" s="43" t="s">
        <v>29</v>
      </c>
      <c r="H109" s="43">
        <v>944</v>
      </c>
      <c r="I109" s="43">
        <v>523</v>
      </c>
      <c r="J109" s="43">
        <v>25281</v>
      </c>
      <c r="K109" s="43">
        <v>235</v>
      </c>
      <c r="L109" s="43">
        <v>1299</v>
      </c>
      <c r="M109" s="43">
        <v>47252</v>
      </c>
      <c r="N109" s="43">
        <v>4943</v>
      </c>
      <c r="O109" s="43">
        <v>91</v>
      </c>
      <c r="P109" s="43">
        <v>2711</v>
      </c>
      <c r="Q109" s="43">
        <v>16257</v>
      </c>
      <c r="R109" s="43" t="s">
        <v>29</v>
      </c>
      <c r="S109" s="43">
        <v>14714</v>
      </c>
    </row>
    <row r="110" spans="1:19" ht="14.25">
      <c r="A110" s="41" t="s">
        <v>11</v>
      </c>
      <c r="B110" s="42">
        <v>4408642</v>
      </c>
      <c r="C110" s="42">
        <v>204942</v>
      </c>
      <c r="D110" s="42">
        <v>180912</v>
      </c>
      <c r="E110" s="42">
        <v>160219</v>
      </c>
      <c r="F110" s="42">
        <v>0</v>
      </c>
      <c r="G110" s="42">
        <v>0</v>
      </c>
      <c r="H110" s="42" t="s">
        <v>29</v>
      </c>
      <c r="I110" s="42" t="s">
        <v>29</v>
      </c>
      <c r="J110" s="42">
        <v>688943</v>
      </c>
      <c r="K110" s="42" t="s">
        <v>29</v>
      </c>
      <c r="L110" s="42" t="s">
        <v>29</v>
      </c>
      <c r="M110" s="42">
        <v>2197956</v>
      </c>
      <c r="N110" s="42">
        <v>104516</v>
      </c>
      <c r="O110" s="42">
        <v>0</v>
      </c>
      <c r="P110" s="42" t="s">
        <v>29</v>
      </c>
      <c r="Q110" s="42">
        <v>224786</v>
      </c>
      <c r="R110" s="42">
        <v>0</v>
      </c>
      <c r="S110" s="42">
        <v>191559</v>
      </c>
    </row>
    <row r="111" spans="1:19" ht="14.25">
      <c r="A111" s="41" t="s">
        <v>12</v>
      </c>
      <c r="B111" s="43">
        <v>23063</v>
      </c>
      <c r="C111" s="43">
        <v>1470</v>
      </c>
      <c r="D111" s="43">
        <v>925</v>
      </c>
      <c r="E111" s="43">
        <v>1173</v>
      </c>
      <c r="F111" s="43" t="s">
        <v>29</v>
      </c>
      <c r="G111" s="43" t="s">
        <v>29</v>
      </c>
      <c r="H111" s="43">
        <v>357</v>
      </c>
      <c r="I111" s="43" t="s">
        <v>29</v>
      </c>
      <c r="J111" s="43">
        <v>11681</v>
      </c>
      <c r="K111" s="43">
        <v>0</v>
      </c>
      <c r="L111" s="43">
        <v>965</v>
      </c>
      <c r="M111" s="43">
        <v>2447</v>
      </c>
      <c r="N111" s="43">
        <v>1702</v>
      </c>
      <c r="O111" s="43" t="s">
        <v>29</v>
      </c>
      <c r="P111" s="43" t="s">
        <v>29</v>
      </c>
      <c r="Q111" s="43">
        <v>1610</v>
      </c>
      <c r="R111" s="43" t="s">
        <v>29</v>
      </c>
      <c r="S111" s="43">
        <v>302</v>
      </c>
    </row>
    <row r="112" spans="1:19" ht="14.25">
      <c r="A112" s="41" t="s">
        <v>13</v>
      </c>
      <c r="B112" s="42">
        <v>129912</v>
      </c>
      <c r="C112" s="42" t="s">
        <v>29</v>
      </c>
      <c r="D112" s="42" t="s">
        <v>29</v>
      </c>
      <c r="E112" s="42">
        <v>23668</v>
      </c>
      <c r="F112" s="42" t="s">
        <v>29</v>
      </c>
      <c r="G112" s="42" t="s">
        <v>29</v>
      </c>
      <c r="H112" s="42">
        <v>228</v>
      </c>
      <c r="I112" s="42" t="s">
        <v>29</v>
      </c>
      <c r="J112" s="42" t="s">
        <v>29</v>
      </c>
      <c r="K112" s="42">
        <v>0</v>
      </c>
      <c r="L112" s="42">
        <v>5688</v>
      </c>
      <c r="M112" s="42" t="s">
        <v>29</v>
      </c>
      <c r="N112" s="42">
        <v>369</v>
      </c>
      <c r="O112" s="42" t="s">
        <v>29</v>
      </c>
      <c r="P112" s="42" t="s">
        <v>29</v>
      </c>
      <c r="Q112" s="42">
        <v>44361</v>
      </c>
      <c r="R112" s="42" t="s">
        <v>29</v>
      </c>
      <c r="S112" s="42">
        <v>34502</v>
      </c>
    </row>
    <row r="113" spans="1:19" ht="14.25">
      <c r="A113" s="41" t="s">
        <v>14</v>
      </c>
      <c r="B113" s="43">
        <v>349960</v>
      </c>
      <c r="C113" s="43">
        <v>0</v>
      </c>
      <c r="D113" s="43">
        <v>51519</v>
      </c>
      <c r="E113" s="43">
        <v>68143</v>
      </c>
      <c r="F113" s="43" t="s">
        <v>29</v>
      </c>
      <c r="G113" s="43" t="s">
        <v>29</v>
      </c>
      <c r="H113" s="43" t="s">
        <v>29</v>
      </c>
      <c r="I113" s="43" t="s">
        <v>29</v>
      </c>
      <c r="J113" s="43" t="s">
        <v>29</v>
      </c>
      <c r="K113" s="43" t="s">
        <v>29</v>
      </c>
      <c r="L113" s="43">
        <v>11194</v>
      </c>
      <c r="M113" s="43" t="s">
        <v>29</v>
      </c>
      <c r="N113" s="43" t="s">
        <v>29</v>
      </c>
      <c r="O113" s="43" t="s">
        <v>29</v>
      </c>
      <c r="P113" s="43" t="s">
        <v>29</v>
      </c>
      <c r="Q113" s="43">
        <v>130041</v>
      </c>
      <c r="R113" s="43" t="s">
        <v>29</v>
      </c>
      <c r="S113" s="43">
        <v>84660</v>
      </c>
    </row>
    <row r="114" spans="1:19" ht="14.25">
      <c r="A114" s="41" t="s">
        <v>15</v>
      </c>
      <c r="B114" s="42">
        <v>13187</v>
      </c>
      <c r="C114" s="42" t="s">
        <v>29</v>
      </c>
      <c r="D114" s="42">
        <v>778</v>
      </c>
      <c r="E114" s="42">
        <v>1264</v>
      </c>
      <c r="F114" s="42" t="s">
        <v>29</v>
      </c>
      <c r="G114" s="42" t="s">
        <v>29</v>
      </c>
      <c r="H114" s="42" t="s">
        <v>29</v>
      </c>
      <c r="I114" s="42" t="s">
        <v>29</v>
      </c>
      <c r="J114" s="42" t="s">
        <v>29</v>
      </c>
      <c r="K114" s="42" t="s">
        <v>29</v>
      </c>
      <c r="L114" s="42" t="s">
        <v>29</v>
      </c>
      <c r="M114" s="42" t="s">
        <v>29</v>
      </c>
      <c r="N114" s="42" t="s">
        <v>29</v>
      </c>
      <c r="O114" s="42" t="s">
        <v>29</v>
      </c>
      <c r="P114" s="42" t="s">
        <v>29</v>
      </c>
      <c r="Q114" s="42" t="s">
        <v>29</v>
      </c>
      <c r="R114" s="42" t="s">
        <v>29</v>
      </c>
      <c r="S114" s="42">
        <v>1599</v>
      </c>
    </row>
    <row r="115" spans="1:19" ht="14.25">
      <c r="A115" s="41" t="s">
        <v>16</v>
      </c>
      <c r="B115" s="43">
        <v>693769</v>
      </c>
      <c r="C115" s="43" t="s">
        <v>29</v>
      </c>
      <c r="D115" s="43">
        <v>125388</v>
      </c>
      <c r="E115" s="43">
        <v>76137</v>
      </c>
      <c r="F115" s="43" t="s">
        <v>29</v>
      </c>
      <c r="G115" s="43" t="s">
        <v>29</v>
      </c>
      <c r="H115" s="43">
        <v>812</v>
      </c>
      <c r="I115" s="43" t="s">
        <v>29</v>
      </c>
      <c r="J115" s="43" t="s">
        <v>29</v>
      </c>
      <c r="K115" s="43">
        <v>2702</v>
      </c>
      <c r="L115" s="43">
        <v>2903</v>
      </c>
      <c r="M115" s="43">
        <v>176590</v>
      </c>
      <c r="N115" s="43" t="s">
        <v>29</v>
      </c>
      <c r="O115" s="43" t="s">
        <v>29</v>
      </c>
      <c r="P115" s="43" t="s">
        <v>29</v>
      </c>
      <c r="Q115" s="43">
        <v>170291</v>
      </c>
      <c r="R115" s="43" t="s">
        <v>29</v>
      </c>
      <c r="S115" s="43">
        <v>79364</v>
      </c>
    </row>
    <row r="116" spans="1:19" ht="14.25">
      <c r="A116" s="41" t="s">
        <v>17</v>
      </c>
      <c r="B116" s="42">
        <v>1658</v>
      </c>
      <c r="C116" s="42">
        <v>318</v>
      </c>
      <c r="D116" s="42">
        <v>153</v>
      </c>
      <c r="E116" s="42">
        <v>119</v>
      </c>
      <c r="F116" s="42" t="s">
        <v>29</v>
      </c>
      <c r="G116" s="42" t="s">
        <v>29</v>
      </c>
      <c r="H116" s="42">
        <v>0</v>
      </c>
      <c r="I116" s="42" t="s">
        <v>29</v>
      </c>
      <c r="J116" s="42" t="s">
        <v>29</v>
      </c>
      <c r="K116" s="42" t="s">
        <v>29</v>
      </c>
      <c r="L116" s="42" t="s">
        <v>29</v>
      </c>
      <c r="M116" s="42" t="s">
        <v>29</v>
      </c>
      <c r="N116" s="42">
        <v>385</v>
      </c>
      <c r="O116" s="42" t="s">
        <v>29</v>
      </c>
      <c r="P116" s="42">
        <v>0</v>
      </c>
      <c r="Q116" s="42">
        <v>103</v>
      </c>
      <c r="R116" s="42" t="s">
        <v>29</v>
      </c>
      <c r="S116" s="42" t="s">
        <v>29</v>
      </c>
    </row>
    <row r="117" spans="1:19" ht="14.25">
      <c r="A117" s="41" t="s">
        <v>18</v>
      </c>
      <c r="B117" s="43">
        <v>1777460</v>
      </c>
      <c r="C117" s="43">
        <v>38024</v>
      </c>
      <c r="D117" s="43">
        <v>166611</v>
      </c>
      <c r="E117" s="43">
        <v>62766</v>
      </c>
      <c r="F117" s="43" t="s">
        <v>29</v>
      </c>
      <c r="G117" s="43" t="s">
        <v>29</v>
      </c>
      <c r="H117" s="43">
        <v>46614</v>
      </c>
      <c r="I117" s="43" t="s">
        <v>29</v>
      </c>
      <c r="J117" s="43">
        <v>87615</v>
      </c>
      <c r="K117" s="43">
        <v>8366</v>
      </c>
      <c r="L117" s="43">
        <v>22813</v>
      </c>
      <c r="M117" s="43">
        <v>1033865</v>
      </c>
      <c r="N117" s="43">
        <v>42528</v>
      </c>
      <c r="O117" s="43" t="s">
        <v>29</v>
      </c>
      <c r="P117" s="43">
        <v>36363</v>
      </c>
      <c r="Q117" s="43">
        <v>164386</v>
      </c>
      <c r="R117" s="43" t="s">
        <v>29</v>
      </c>
      <c r="S117" s="43">
        <v>67509</v>
      </c>
    </row>
    <row r="118" spans="1:19" ht="14.25">
      <c r="A118" s="41" t="s">
        <v>19</v>
      </c>
      <c r="B118" s="42">
        <v>340107</v>
      </c>
      <c r="C118" s="42">
        <v>8814</v>
      </c>
      <c r="D118" s="42">
        <v>27361</v>
      </c>
      <c r="E118" s="42">
        <v>27151</v>
      </c>
      <c r="F118" s="42">
        <v>0</v>
      </c>
      <c r="G118" s="42" t="s">
        <v>29</v>
      </c>
      <c r="H118" s="42">
        <v>16551</v>
      </c>
      <c r="I118" s="42">
        <v>7276</v>
      </c>
      <c r="J118" s="42">
        <v>15143</v>
      </c>
      <c r="K118" s="42" t="s">
        <v>29</v>
      </c>
      <c r="L118" s="42">
        <v>7122</v>
      </c>
      <c r="M118" s="42">
        <v>118186</v>
      </c>
      <c r="N118" s="42">
        <v>9044</v>
      </c>
      <c r="O118" s="42" t="s">
        <v>29</v>
      </c>
      <c r="P118" s="42">
        <v>35157</v>
      </c>
      <c r="Q118" s="42">
        <v>18515</v>
      </c>
      <c r="R118" s="42" t="s">
        <v>29</v>
      </c>
      <c r="S118" s="42">
        <v>48545</v>
      </c>
    </row>
    <row r="119" spans="1:19" ht="14.25">
      <c r="A119" s="41" t="s">
        <v>20</v>
      </c>
      <c r="B119" s="43">
        <v>4326486</v>
      </c>
      <c r="C119" s="43">
        <v>54724</v>
      </c>
      <c r="D119" s="43">
        <v>784972</v>
      </c>
      <c r="E119" s="43">
        <v>205200</v>
      </c>
      <c r="F119" s="43" t="s">
        <v>29</v>
      </c>
      <c r="G119" s="43" t="s">
        <v>29</v>
      </c>
      <c r="H119" s="43">
        <v>28767</v>
      </c>
      <c r="I119" s="43" t="s">
        <v>29</v>
      </c>
      <c r="J119" s="43">
        <v>29312</v>
      </c>
      <c r="K119" s="43">
        <v>2630</v>
      </c>
      <c r="L119" s="43">
        <v>53231</v>
      </c>
      <c r="M119" s="43">
        <v>1573293</v>
      </c>
      <c r="N119" s="43">
        <v>209719</v>
      </c>
      <c r="O119" s="43" t="s">
        <v>29</v>
      </c>
      <c r="P119" s="43">
        <v>107850</v>
      </c>
      <c r="Q119" s="43">
        <v>688927</v>
      </c>
      <c r="R119" s="43" t="s">
        <v>29</v>
      </c>
      <c r="S119" s="43">
        <v>587861</v>
      </c>
    </row>
    <row r="120" spans="1:19" ht="14.25">
      <c r="A120" s="41" t="s">
        <v>21</v>
      </c>
      <c r="B120" s="42">
        <v>1288100</v>
      </c>
      <c r="C120" s="42">
        <v>93370</v>
      </c>
      <c r="D120" s="42">
        <v>90243</v>
      </c>
      <c r="E120" s="42">
        <v>68265</v>
      </c>
      <c r="F120" s="42" t="s">
        <v>29</v>
      </c>
      <c r="G120" s="42" t="s">
        <v>29</v>
      </c>
      <c r="H120" s="42">
        <v>11712</v>
      </c>
      <c r="I120" s="42" t="s">
        <v>29</v>
      </c>
      <c r="J120" s="42">
        <v>204518</v>
      </c>
      <c r="K120" s="42">
        <v>1197</v>
      </c>
      <c r="L120" s="42">
        <v>5115</v>
      </c>
      <c r="M120" s="42">
        <v>626760</v>
      </c>
      <c r="N120" s="42">
        <v>24023</v>
      </c>
      <c r="O120" s="42" t="s">
        <v>29</v>
      </c>
      <c r="P120" s="42">
        <v>31999</v>
      </c>
      <c r="Q120" s="42">
        <v>75981</v>
      </c>
      <c r="R120" s="42" t="s">
        <v>29</v>
      </c>
      <c r="S120" s="42">
        <v>47620</v>
      </c>
    </row>
    <row r="121" spans="1:19" ht="14.25">
      <c r="A121" s="41" t="s">
        <v>22</v>
      </c>
      <c r="B121" s="43">
        <v>1326691</v>
      </c>
      <c r="C121" s="43">
        <v>119179</v>
      </c>
      <c r="D121" s="43">
        <v>221726</v>
      </c>
      <c r="E121" s="43">
        <v>83504</v>
      </c>
      <c r="F121" s="43">
        <v>0</v>
      </c>
      <c r="G121" s="43">
        <v>0</v>
      </c>
      <c r="H121" s="43">
        <v>7184</v>
      </c>
      <c r="I121" s="43">
        <v>4074</v>
      </c>
      <c r="J121" s="43">
        <v>104030</v>
      </c>
      <c r="K121" s="43">
        <v>27103</v>
      </c>
      <c r="L121" s="43">
        <v>12624</v>
      </c>
      <c r="M121" s="43">
        <v>346810</v>
      </c>
      <c r="N121" s="43">
        <v>24530</v>
      </c>
      <c r="O121" s="43">
        <v>144</v>
      </c>
      <c r="P121" s="43">
        <v>7649</v>
      </c>
      <c r="Q121" s="43">
        <v>217441</v>
      </c>
      <c r="R121" s="43">
        <v>0</v>
      </c>
      <c r="S121" s="43">
        <v>150693</v>
      </c>
    </row>
    <row r="122" spans="1:19" ht="14.25">
      <c r="A122" s="41" t="s">
        <v>23</v>
      </c>
      <c r="B122" s="42">
        <v>183998</v>
      </c>
      <c r="C122" s="42">
        <v>8568</v>
      </c>
      <c r="D122" s="42">
        <v>6312</v>
      </c>
      <c r="E122" s="42">
        <v>5606</v>
      </c>
      <c r="F122" s="42" t="s">
        <v>29</v>
      </c>
      <c r="G122" s="42" t="s">
        <v>29</v>
      </c>
      <c r="H122" s="42">
        <v>720</v>
      </c>
      <c r="I122" s="42">
        <v>2535</v>
      </c>
      <c r="J122" s="42">
        <v>25402</v>
      </c>
      <c r="K122" s="42">
        <v>15</v>
      </c>
      <c r="L122" s="42">
        <v>1172</v>
      </c>
      <c r="M122" s="42">
        <v>111740</v>
      </c>
      <c r="N122" s="42">
        <v>3360</v>
      </c>
      <c r="O122" s="42">
        <v>172</v>
      </c>
      <c r="P122" s="42">
        <v>7679</v>
      </c>
      <c r="Q122" s="42">
        <v>5819</v>
      </c>
      <c r="R122" s="42" t="s">
        <v>29</v>
      </c>
      <c r="S122" s="42">
        <v>4898</v>
      </c>
    </row>
    <row r="123" spans="1:19" ht="14.25">
      <c r="A123" s="41" t="s">
        <v>24</v>
      </c>
      <c r="B123" s="43">
        <v>177863</v>
      </c>
      <c r="C123" s="43">
        <v>1452</v>
      </c>
      <c r="D123" s="43">
        <v>17661</v>
      </c>
      <c r="E123" s="43">
        <v>19913</v>
      </c>
      <c r="F123" s="43" t="s">
        <v>29</v>
      </c>
      <c r="G123" s="43" t="s">
        <v>29</v>
      </c>
      <c r="H123" s="43" t="s">
        <v>29</v>
      </c>
      <c r="I123" s="43" t="s">
        <v>29</v>
      </c>
      <c r="J123" s="43" t="s">
        <v>29</v>
      </c>
      <c r="K123" s="43" t="s">
        <v>29</v>
      </c>
      <c r="L123" s="43">
        <v>2447</v>
      </c>
      <c r="M123" s="43" t="s">
        <v>29</v>
      </c>
      <c r="N123" s="43">
        <v>6790</v>
      </c>
      <c r="O123" s="43" t="s">
        <v>29</v>
      </c>
      <c r="P123" s="43" t="s">
        <v>29</v>
      </c>
      <c r="Q123" s="43">
        <v>44635</v>
      </c>
      <c r="R123" s="43" t="s">
        <v>29</v>
      </c>
      <c r="S123" s="43">
        <v>46003</v>
      </c>
    </row>
    <row r="124" spans="1:19" ht="14.25">
      <c r="A124" s="41" t="s">
        <v>25</v>
      </c>
      <c r="B124" s="42" t="s">
        <v>29</v>
      </c>
      <c r="C124" s="42">
        <v>543</v>
      </c>
      <c r="D124" s="42">
        <v>9012</v>
      </c>
      <c r="E124" s="42">
        <v>10159</v>
      </c>
      <c r="F124" s="42" t="s">
        <v>29</v>
      </c>
      <c r="G124" s="42" t="s">
        <v>29</v>
      </c>
      <c r="H124" s="42">
        <v>2969</v>
      </c>
      <c r="I124" s="42" t="s">
        <v>29</v>
      </c>
      <c r="J124" s="42">
        <v>2625</v>
      </c>
      <c r="K124" s="42" t="s">
        <v>29</v>
      </c>
      <c r="L124" s="42">
        <v>5409</v>
      </c>
      <c r="M124" s="42">
        <v>512</v>
      </c>
      <c r="N124" s="42">
        <v>2527</v>
      </c>
      <c r="O124" s="42" t="s">
        <v>29</v>
      </c>
      <c r="P124" s="42" t="s">
        <v>29</v>
      </c>
      <c r="Q124" s="42">
        <v>14593</v>
      </c>
      <c r="R124" s="42">
        <v>1875353</v>
      </c>
      <c r="S124" s="42">
        <v>1995</v>
      </c>
    </row>
    <row r="125" spans="1:19" ht="14.25">
      <c r="A125" s="41" t="s">
        <v>26</v>
      </c>
      <c r="B125" s="43">
        <v>113099</v>
      </c>
      <c r="C125" s="43" t="s">
        <v>29</v>
      </c>
      <c r="D125" s="43">
        <v>29557</v>
      </c>
      <c r="E125" s="43">
        <v>28970</v>
      </c>
      <c r="F125" s="43" t="s">
        <v>29</v>
      </c>
      <c r="G125" s="43" t="s">
        <v>29</v>
      </c>
      <c r="H125" s="43" t="s">
        <v>29</v>
      </c>
      <c r="I125" s="43" t="s">
        <v>29</v>
      </c>
      <c r="J125" s="43" t="s">
        <v>29</v>
      </c>
      <c r="K125" s="43" t="s">
        <v>29</v>
      </c>
      <c r="L125" s="43" t="s">
        <v>29</v>
      </c>
      <c r="M125" s="43" t="s">
        <v>29</v>
      </c>
      <c r="N125" s="43">
        <v>4144</v>
      </c>
      <c r="O125" s="43" t="s">
        <v>29</v>
      </c>
      <c r="P125" s="43" t="s">
        <v>29</v>
      </c>
      <c r="Q125" s="43">
        <v>33050</v>
      </c>
      <c r="R125" s="43" t="s">
        <v>29</v>
      </c>
      <c r="S125" s="43">
        <v>777</v>
      </c>
    </row>
    <row r="126" spans="3:19" ht="14.25">
      <c r="C126" s="36">
        <f>(SUM(C99:C125)/SUM($B$96:$B$122))*100</f>
        <v>3.1176851209613616</v>
      </c>
      <c r="D126" s="36">
        <f aca="true" t="shared" si="1" ref="D126:S126">(SUM(D99:D125)/SUM($B$96:$B$122))*100</f>
        <v>10.788494627728248</v>
      </c>
      <c r="E126" s="36">
        <f t="shared" si="1"/>
        <v>6.897917829781948</v>
      </c>
      <c r="F126" s="36">
        <f t="shared" si="1"/>
        <v>0.0071283878334085365</v>
      </c>
      <c r="G126" s="36">
        <f t="shared" si="1"/>
        <v>0.0008050885082437877</v>
      </c>
      <c r="H126" s="36">
        <f t="shared" si="1"/>
        <v>1.6922088264067152</v>
      </c>
      <c r="I126" s="36">
        <f t="shared" si="1"/>
        <v>0.06561806795731971</v>
      </c>
      <c r="J126" s="36">
        <f>(SUM(J99:J125)/SUM($B$96:$B$122))*100</f>
        <v>10.451112224742335</v>
      </c>
      <c r="K126" s="36">
        <f t="shared" si="1"/>
        <v>0.5269438467873631</v>
      </c>
      <c r="L126" s="36">
        <f t="shared" si="1"/>
        <v>1.3730516145261717</v>
      </c>
      <c r="M126" s="36">
        <f t="shared" si="1"/>
        <v>33.376906512485064</v>
      </c>
      <c r="N126" s="36">
        <f t="shared" si="1"/>
        <v>3.0972694182064795</v>
      </c>
      <c r="O126" s="36">
        <f t="shared" si="1"/>
        <v>0.014021958185245969</v>
      </c>
      <c r="P126" s="36">
        <f t="shared" si="1"/>
        <v>1.946368559388377</v>
      </c>
      <c r="Q126" s="36">
        <f t="shared" si="1"/>
        <v>13.204166051249183</v>
      </c>
      <c r="R126" s="36">
        <f t="shared" si="1"/>
        <v>6.291018630519623</v>
      </c>
      <c r="S126" s="36">
        <f t="shared" si="1"/>
        <v>8.869183751287764</v>
      </c>
    </row>
    <row r="128" spans="3:19" ht="14.25">
      <c r="C128" s="37">
        <f>(C126*$Q$71)/100</f>
        <v>0.006949566157979234</v>
      </c>
      <c r="D128" s="37">
        <f aca="true" t="shared" si="2" ref="D128:S128">(D126*$Q$71)/100</f>
        <v>0.024048405868929375</v>
      </c>
      <c r="E128" s="37">
        <f t="shared" si="2"/>
        <v>0.015376003172376909</v>
      </c>
      <c r="F128" s="37">
        <f t="shared" si="2"/>
        <v>1.5889738997352973E-05</v>
      </c>
      <c r="G128" s="37">
        <f t="shared" si="2"/>
        <v>1.7946058161716301E-06</v>
      </c>
      <c r="H128" s="37">
        <f t="shared" si="2"/>
        <v>0.003772067009962681</v>
      </c>
      <c r="I128" s="37">
        <f t="shared" si="2"/>
        <v>0.0001462678515422219</v>
      </c>
      <c r="J128" s="37">
        <f t="shared" si="2"/>
        <v>0.023296353869089948</v>
      </c>
      <c r="K128" s="37">
        <f t="shared" si="2"/>
        <v>0.001174599416781268</v>
      </c>
      <c r="L128" s="37">
        <f t="shared" si="2"/>
        <v>0.0030606403992868426</v>
      </c>
      <c r="M128" s="47">
        <f t="shared" si="2"/>
        <v>0.07439975846107184</v>
      </c>
      <c r="N128" s="37">
        <f t="shared" si="2"/>
        <v>0.006904057945490813</v>
      </c>
      <c r="O128" s="37">
        <f t="shared" si="2"/>
        <v>3.125605129832256E-05</v>
      </c>
      <c r="P128" s="37">
        <f t="shared" si="2"/>
        <v>0.004338609111079596</v>
      </c>
      <c r="Q128" s="37">
        <f t="shared" si="2"/>
        <v>0.029433128097876585</v>
      </c>
      <c r="R128" s="37">
        <f t="shared" si="2"/>
        <v>0.014023176965477096</v>
      </c>
      <c r="S128" s="37">
        <f t="shared" si="2"/>
        <v>0.019770110468321615</v>
      </c>
    </row>
  </sheetData>
  <hyperlinks>
    <hyperlink ref="A59" r:id="rId1" display="https://ec.europa.eu/eurostat/databrowser/bookmark/0859f722-e27a-441b-a4c7-04523c0d74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2C97-F9D7-4A8D-B315-D286FF1AFD18}">
  <dimension ref="A2:AB125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375" style="2" bestFit="1" customWidth="1"/>
    <col min="3" max="4" width="9.00390625" style="2" customWidth="1"/>
    <col min="5" max="5" width="9.375" style="2" customWidth="1"/>
    <col min="6" max="10" width="9.00390625" style="2" customWidth="1"/>
    <col min="11" max="11" width="8.875" style="2" customWidth="1"/>
    <col min="12" max="20" width="9.00390625" style="2" customWidth="1"/>
    <col min="21" max="16384" width="9.00390625" style="2" customWidth="1"/>
  </cols>
  <sheetData>
    <row r="1" ht="12"/>
    <row r="2" ht="12">
      <c r="B2" s="2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7" ht="15">
      <c r="J47" s="78" t="s">
        <v>157</v>
      </c>
    </row>
    <row r="48" ht="12.75">
      <c r="J48" s="77" t="s">
        <v>187</v>
      </c>
    </row>
    <row r="50" ht="14.25">
      <c r="J50" s="2" t="s">
        <v>196</v>
      </c>
    </row>
    <row r="51" ht="14.25">
      <c r="J51" s="2" t="s">
        <v>185</v>
      </c>
    </row>
    <row r="55" spans="1:6" ht="14.25">
      <c r="A55" s="21" t="s">
        <v>45</v>
      </c>
      <c r="B55" s="21"/>
      <c r="C55" s="21"/>
      <c r="D55" s="21"/>
      <c r="E55" s="4"/>
      <c r="F55" s="4"/>
    </row>
    <row r="56" spans="1:4" s="4" customFormat="1" ht="14.25">
      <c r="A56" s="63" t="s">
        <v>171</v>
      </c>
      <c r="B56" s="21"/>
      <c r="C56" s="21"/>
      <c r="D56" s="21"/>
    </row>
    <row r="57" spans="1:6" ht="14.25">
      <c r="A57" s="21"/>
      <c r="B57" s="21"/>
      <c r="C57" s="21"/>
      <c r="D57" s="21"/>
      <c r="E57" s="4"/>
      <c r="F57" s="4"/>
    </row>
    <row r="58" ht="14.25">
      <c r="A58" s="38" t="s">
        <v>172</v>
      </c>
    </row>
    <row r="59" spans="1:2" ht="14.25">
      <c r="A59" s="38" t="s">
        <v>115</v>
      </c>
      <c r="B59" s="39" t="s">
        <v>173</v>
      </c>
    </row>
    <row r="60" spans="1:2" ht="14.25">
      <c r="A60" s="38" t="s">
        <v>116</v>
      </c>
      <c r="B60" s="54">
        <v>45411.958333333336</v>
      </c>
    </row>
    <row r="61" spans="1:2" ht="14.25">
      <c r="A61" s="1"/>
      <c r="B61" s="1"/>
    </row>
    <row r="62" spans="1:3" ht="14.25">
      <c r="A62" s="39" t="s">
        <v>111</v>
      </c>
      <c r="C62" s="38" t="s">
        <v>112</v>
      </c>
    </row>
    <row r="63" spans="1:3" ht="14.25">
      <c r="A63" s="39" t="s">
        <v>113</v>
      </c>
      <c r="C63" s="38" t="s">
        <v>49</v>
      </c>
    </row>
    <row r="64" spans="1:3" ht="14.25">
      <c r="A64" s="39" t="s">
        <v>114</v>
      </c>
      <c r="C64" s="38">
        <v>2022</v>
      </c>
    </row>
    <row r="65" spans="10:14" ht="14.25">
      <c r="J65" s="32"/>
      <c r="K65" s="4"/>
      <c r="L65" s="4"/>
      <c r="M65" s="4"/>
      <c r="N65" s="4"/>
    </row>
    <row r="66" spans="1:20" ht="14.25">
      <c r="A66" s="40" t="s">
        <v>117</v>
      </c>
      <c r="B66" s="53" t="s">
        <v>36</v>
      </c>
      <c r="C66" s="53" t="s">
        <v>37</v>
      </c>
      <c r="D66" s="53" t="s">
        <v>38</v>
      </c>
      <c r="E66" s="53" t="s">
        <v>39</v>
      </c>
      <c r="F66" s="53" t="s">
        <v>40</v>
      </c>
      <c r="G66" s="53" t="s">
        <v>41</v>
      </c>
      <c r="H66" s="53" t="s">
        <v>42</v>
      </c>
      <c r="J66" s="23"/>
      <c r="K66" s="4"/>
      <c r="L66" s="4"/>
      <c r="M66" s="4"/>
      <c r="N66" s="4"/>
      <c r="R66" s="9"/>
      <c r="S66" s="9"/>
      <c r="T66" s="9"/>
    </row>
    <row r="67" spans="1:20" ht="14.25">
      <c r="A67" s="41" t="s">
        <v>2</v>
      </c>
      <c r="B67" s="43">
        <v>133845</v>
      </c>
      <c r="C67" s="43">
        <v>260181</v>
      </c>
      <c r="D67" s="43">
        <v>397932</v>
      </c>
      <c r="E67" s="43">
        <v>65178</v>
      </c>
      <c r="F67" s="43">
        <v>87850</v>
      </c>
      <c r="G67" s="43">
        <v>115234</v>
      </c>
      <c r="H67" s="43">
        <v>1216703</v>
      </c>
      <c r="J67" s="40"/>
      <c r="K67" s="53" t="s">
        <v>36</v>
      </c>
      <c r="L67" s="53" t="s">
        <v>37</v>
      </c>
      <c r="M67" s="53" t="s">
        <v>38</v>
      </c>
      <c r="N67" s="53" t="s">
        <v>39</v>
      </c>
      <c r="O67" s="53" t="s">
        <v>40</v>
      </c>
      <c r="P67" s="53" t="s">
        <v>41</v>
      </c>
      <c r="Q67" s="53" t="s">
        <v>42</v>
      </c>
      <c r="R67" s="9"/>
      <c r="S67" s="9"/>
      <c r="T67" s="9"/>
    </row>
    <row r="68" spans="1:20" ht="14.25">
      <c r="A68" s="41" t="s">
        <v>3</v>
      </c>
      <c r="B68" s="42">
        <v>83250</v>
      </c>
      <c r="C68" s="42" t="s">
        <v>29</v>
      </c>
      <c r="D68" s="42" t="s">
        <v>29</v>
      </c>
      <c r="E68" s="42" t="s">
        <v>29</v>
      </c>
      <c r="F68" s="42">
        <v>132604</v>
      </c>
      <c r="G68" s="42">
        <v>114950</v>
      </c>
      <c r="H68" s="42">
        <v>1651930</v>
      </c>
      <c r="J68" s="44">
        <v>2022</v>
      </c>
      <c r="K68" s="45">
        <f aca="true" t="shared" si="0" ref="K68:Q68">SUM(B67:B93)/SUM($B$67:$H$93)</f>
        <v>0.07156857756626674</v>
      </c>
      <c r="L68" s="45">
        <f>SUM(C67:C93)/SUM($B$67:$H$93)</f>
        <v>0.05881619896755594</v>
      </c>
      <c r="M68" s="45">
        <f t="shared" si="0"/>
        <v>0.16835681879565376</v>
      </c>
      <c r="N68" s="45">
        <f t="shared" si="0"/>
        <v>0.010087333290650759</v>
      </c>
      <c r="O68" s="45">
        <f t="shared" si="0"/>
        <v>0.04545022667832165</v>
      </c>
      <c r="P68" s="45">
        <f t="shared" si="0"/>
        <v>0.05896218495829498</v>
      </c>
      <c r="Q68" s="45">
        <f t="shared" si="0"/>
        <v>0.5867586597432561</v>
      </c>
      <c r="R68" s="9"/>
      <c r="S68" s="9"/>
      <c r="T68" s="9"/>
    </row>
    <row r="69" spans="1:20" ht="14.25">
      <c r="A69" s="41" t="s">
        <v>52</v>
      </c>
      <c r="B69" s="43">
        <v>95131</v>
      </c>
      <c r="C69" s="43">
        <v>179003</v>
      </c>
      <c r="D69" s="43">
        <v>673609</v>
      </c>
      <c r="E69" s="43">
        <v>34294</v>
      </c>
      <c r="F69" s="43">
        <v>108017</v>
      </c>
      <c r="G69" s="43">
        <v>180250</v>
      </c>
      <c r="H69" s="43">
        <v>1499152</v>
      </c>
      <c r="J69" s="11"/>
      <c r="Q69" s="9"/>
      <c r="R69" s="9"/>
      <c r="S69" s="9"/>
      <c r="T69" s="9"/>
    </row>
    <row r="70" spans="1:20" ht="14.25">
      <c r="A70" s="41" t="s">
        <v>4</v>
      </c>
      <c r="B70" s="42">
        <v>100625</v>
      </c>
      <c r="C70" s="42">
        <v>61950</v>
      </c>
      <c r="D70" s="42">
        <v>190932</v>
      </c>
      <c r="E70" s="42">
        <v>41754</v>
      </c>
      <c r="F70" s="42">
        <v>9068</v>
      </c>
      <c r="G70" s="42">
        <v>46495</v>
      </c>
      <c r="H70" s="42">
        <v>2070621</v>
      </c>
      <c r="J70" s="28"/>
      <c r="K70" s="4"/>
      <c r="L70" s="4"/>
      <c r="M70" s="4"/>
      <c r="N70" s="4"/>
      <c r="Q70" s="9"/>
      <c r="R70" s="9"/>
      <c r="S70" s="9"/>
      <c r="T70" s="9"/>
    </row>
    <row r="71" spans="1:20" ht="15" customHeight="1">
      <c r="A71" s="41" t="s">
        <v>43</v>
      </c>
      <c r="B71" s="43">
        <v>690699</v>
      </c>
      <c r="C71" s="43">
        <v>2068974</v>
      </c>
      <c r="D71" s="43">
        <v>3602926</v>
      </c>
      <c r="E71" s="43">
        <v>363282</v>
      </c>
      <c r="F71" s="43">
        <v>768405</v>
      </c>
      <c r="G71" s="43">
        <v>1327174</v>
      </c>
      <c r="H71" s="43">
        <v>7990875</v>
      </c>
      <c r="Q71" s="9"/>
      <c r="R71" s="9"/>
      <c r="S71" s="9"/>
      <c r="T71" s="9"/>
    </row>
    <row r="72" spans="1:20" ht="15.75">
      <c r="A72" s="41" t="s">
        <v>5</v>
      </c>
      <c r="B72" s="42">
        <v>65913</v>
      </c>
      <c r="C72" s="42" t="s">
        <v>29</v>
      </c>
      <c r="D72" s="42">
        <v>60911</v>
      </c>
      <c r="E72" s="42" t="s">
        <v>29</v>
      </c>
      <c r="F72" s="42">
        <v>6699</v>
      </c>
      <c r="G72" s="42">
        <v>6499</v>
      </c>
      <c r="H72" s="42">
        <v>365401</v>
      </c>
      <c r="J72" s="51" t="s">
        <v>157</v>
      </c>
      <c r="K72" s="4"/>
      <c r="L72" s="4"/>
      <c r="M72" s="4"/>
      <c r="N72" s="4"/>
      <c r="R72" s="9"/>
      <c r="S72" s="9"/>
      <c r="T72" s="9"/>
    </row>
    <row r="73" spans="1:20" ht="12.75">
      <c r="A73" s="41" t="s">
        <v>6</v>
      </c>
      <c r="B73" s="43">
        <v>390507</v>
      </c>
      <c r="C73" s="43">
        <v>37372</v>
      </c>
      <c r="D73" s="43" t="s">
        <v>29</v>
      </c>
      <c r="E73" s="43">
        <v>5302</v>
      </c>
      <c r="F73" s="43" t="s">
        <v>29</v>
      </c>
      <c r="G73" s="43">
        <v>25662</v>
      </c>
      <c r="H73" s="43">
        <v>1251383</v>
      </c>
      <c r="J73" s="50" t="s">
        <v>187</v>
      </c>
      <c r="K73" s="4"/>
      <c r="L73" s="4"/>
      <c r="M73" s="4"/>
      <c r="N73" s="4"/>
      <c r="R73" s="9"/>
      <c r="S73" s="9"/>
      <c r="T73" s="9"/>
    </row>
    <row r="74" spans="1:22" ht="14.25">
      <c r="A74" s="41" t="s">
        <v>7</v>
      </c>
      <c r="B74" s="42">
        <v>102514</v>
      </c>
      <c r="C74" s="42" t="s">
        <v>29</v>
      </c>
      <c r="D74" s="42">
        <v>88279</v>
      </c>
      <c r="E74" s="42" t="s">
        <v>29</v>
      </c>
      <c r="F74" s="42">
        <v>200883</v>
      </c>
      <c r="G74" s="42">
        <v>276722</v>
      </c>
      <c r="H74" s="42">
        <v>786513</v>
      </c>
      <c r="J74" s="40"/>
      <c r="K74" s="53" t="s">
        <v>95</v>
      </c>
      <c r="L74" s="53" t="s">
        <v>38</v>
      </c>
      <c r="M74" s="53" t="s">
        <v>103</v>
      </c>
      <c r="N74" s="53" t="s">
        <v>36</v>
      </c>
      <c r="O74" s="74" t="s">
        <v>41</v>
      </c>
      <c r="P74" s="74" t="s">
        <v>37</v>
      </c>
      <c r="Q74" s="53" t="s">
        <v>40</v>
      </c>
      <c r="R74" s="53" t="s">
        <v>39</v>
      </c>
      <c r="S74" s="53" t="s">
        <v>42</v>
      </c>
      <c r="V74" s="9"/>
    </row>
    <row r="75" spans="1:22" ht="14.25">
      <c r="A75" s="41" t="s">
        <v>8</v>
      </c>
      <c r="B75" s="43">
        <v>1670084</v>
      </c>
      <c r="C75" s="43" t="s">
        <v>29</v>
      </c>
      <c r="D75" s="43">
        <v>782419</v>
      </c>
      <c r="E75" s="43">
        <v>6153</v>
      </c>
      <c r="F75" s="43" t="s">
        <v>29</v>
      </c>
      <c r="G75" s="43">
        <v>525099</v>
      </c>
      <c r="H75" s="43">
        <v>8169508</v>
      </c>
      <c r="J75" s="44">
        <v>2022</v>
      </c>
      <c r="K75" s="45">
        <v>0.3206145324175514</v>
      </c>
      <c r="L75" s="45">
        <v>0.16835681879565376</v>
      </c>
      <c r="M75" s="45">
        <v>0.11520477671230028</v>
      </c>
      <c r="N75" s="45">
        <v>0.07156857756626674</v>
      </c>
      <c r="O75" s="45">
        <v>0.05896218495829498</v>
      </c>
      <c r="P75" s="45">
        <v>0.05881619896755594</v>
      </c>
      <c r="Q75" s="45">
        <v>0.04545022667832165</v>
      </c>
      <c r="R75" s="45">
        <v>0.010087333290650759</v>
      </c>
      <c r="S75" s="45">
        <v>0.15093935061340447</v>
      </c>
      <c r="T75" s="45"/>
      <c r="V75" s="9"/>
    </row>
    <row r="76" spans="1:20" ht="14.45" customHeight="1">
      <c r="A76" s="41" t="s">
        <v>9</v>
      </c>
      <c r="B76" s="42">
        <v>925980</v>
      </c>
      <c r="C76" s="42">
        <v>916645</v>
      </c>
      <c r="D76" s="42">
        <v>6283478</v>
      </c>
      <c r="E76" s="42">
        <v>293270</v>
      </c>
      <c r="F76" s="42">
        <v>2093022</v>
      </c>
      <c r="G76" s="42">
        <v>1875361</v>
      </c>
      <c r="H76" s="42">
        <v>17525653</v>
      </c>
      <c r="J76" s="11" t="s">
        <v>196</v>
      </c>
      <c r="Q76" s="9"/>
      <c r="R76" s="9"/>
      <c r="S76" s="9"/>
      <c r="T76" s="9"/>
    </row>
    <row r="77" spans="1:20" ht="15" customHeight="1">
      <c r="A77" s="41" t="s">
        <v>10</v>
      </c>
      <c r="B77" s="43">
        <v>12695</v>
      </c>
      <c r="C77" s="43">
        <v>76786</v>
      </c>
      <c r="D77" s="43">
        <v>146793</v>
      </c>
      <c r="E77" s="43">
        <v>5022</v>
      </c>
      <c r="F77" s="43">
        <v>18507</v>
      </c>
      <c r="G77" s="43">
        <v>35478</v>
      </c>
      <c r="H77" s="43">
        <v>423103</v>
      </c>
      <c r="J77" s="28" t="s">
        <v>35</v>
      </c>
      <c r="K77" s="4"/>
      <c r="L77" s="4"/>
      <c r="M77" s="4"/>
      <c r="N77" s="4"/>
      <c r="Q77" s="9"/>
      <c r="R77" s="9"/>
      <c r="S77" s="9"/>
      <c r="T77" s="9"/>
    </row>
    <row r="78" spans="1:20" ht="15" customHeight="1">
      <c r="A78" s="41" t="s">
        <v>11</v>
      </c>
      <c r="B78" s="42">
        <v>338119</v>
      </c>
      <c r="C78" s="42">
        <v>392888</v>
      </c>
      <c r="D78" s="42">
        <v>750802</v>
      </c>
      <c r="E78" s="42">
        <v>15383</v>
      </c>
      <c r="F78" s="42">
        <v>451028</v>
      </c>
      <c r="G78" s="42">
        <v>126928</v>
      </c>
      <c r="H78" s="42">
        <v>2538990</v>
      </c>
      <c r="Q78" s="9"/>
      <c r="R78" s="9"/>
      <c r="S78" s="9"/>
      <c r="T78" s="9"/>
    </row>
    <row r="79" spans="1:20" ht="14.25">
      <c r="A79" s="41" t="s">
        <v>12</v>
      </c>
      <c r="B79" s="43">
        <v>36121</v>
      </c>
      <c r="C79" s="43">
        <v>1454</v>
      </c>
      <c r="D79" s="43">
        <v>1186</v>
      </c>
      <c r="E79" s="43" t="s">
        <v>29</v>
      </c>
      <c r="F79" s="43">
        <v>2686</v>
      </c>
      <c r="G79" s="43" t="s">
        <v>29</v>
      </c>
      <c r="H79" s="43">
        <v>118226</v>
      </c>
      <c r="Q79" s="9"/>
      <c r="R79" s="9"/>
      <c r="S79" s="9"/>
      <c r="T79" s="9"/>
    </row>
    <row r="80" spans="1:20" ht="14.25">
      <c r="A80" s="41" t="s">
        <v>13</v>
      </c>
      <c r="B80" s="42">
        <v>153479</v>
      </c>
      <c r="C80" s="42">
        <v>2058</v>
      </c>
      <c r="D80" s="42">
        <v>98941</v>
      </c>
      <c r="E80" s="42">
        <v>382</v>
      </c>
      <c r="F80" s="42" t="s">
        <v>29</v>
      </c>
      <c r="G80" s="42" t="s">
        <v>29</v>
      </c>
      <c r="H80" s="42">
        <v>737534</v>
      </c>
      <c r="Q80" s="9"/>
      <c r="R80" s="9"/>
      <c r="S80" s="9"/>
      <c r="T80" s="9"/>
    </row>
    <row r="81" spans="1:20" ht="14.25">
      <c r="A81" s="41" t="s">
        <v>14</v>
      </c>
      <c r="B81" s="43">
        <v>253301</v>
      </c>
      <c r="C81" s="43" t="s">
        <v>29</v>
      </c>
      <c r="D81" s="43">
        <v>226840</v>
      </c>
      <c r="E81" s="43" t="s">
        <v>29</v>
      </c>
      <c r="F81" s="43" t="s">
        <v>29</v>
      </c>
      <c r="G81" s="43">
        <v>11843</v>
      </c>
      <c r="H81" s="43">
        <v>1429044</v>
      </c>
      <c r="T81" s="9"/>
    </row>
    <row r="82" spans="1:20" ht="14.25">
      <c r="A82" s="41" t="s">
        <v>15</v>
      </c>
      <c r="B82" s="42">
        <v>2717</v>
      </c>
      <c r="C82" s="42" t="s">
        <v>29</v>
      </c>
      <c r="D82" s="42">
        <v>12414</v>
      </c>
      <c r="E82" s="42" t="s">
        <v>29</v>
      </c>
      <c r="F82" s="42" t="s">
        <v>29</v>
      </c>
      <c r="G82" s="42">
        <v>1124</v>
      </c>
      <c r="H82" s="42">
        <v>20178</v>
      </c>
      <c r="Q82" s="9"/>
      <c r="R82" s="9"/>
      <c r="S82" s="9"/>
      <c r="T82" s="9"/>
    </row>
    <row r="83" spans="1:20" ht="14.25">
      <c r="A83" s="41" t="s">
        <v>16</v>
      </c>
      <c r="B83" s="43">
        <v>169725</v>
      </c>
      <c r="C83" s="43">
        <v>436801</v>
      </c>
      <c r="D83" s="43">
        <v>1055558</v>
      </c>
      <c r="E83" s="43">
        <v>5678</v>
      </c>
      <c r="F83" s="43">
        <v>216529</v>
      </c>
      <c r="G83" s="43">
        <v>159190</v>
      </c>
      <c r="H83" s="43">
        <v>2574341</v>
      </c>
      <c r="Q83" s="9"/>
      <c r="R83" s="9"/>
      <c r="S83" s="9"/>
      <c r="T83" s="9"/>
    </row>
    <row r="84" spans="1:8" ht="14.25">
      <c r="A84" s="41" t="s">
        <v>17</v>
      </c>
      <c r="B84" s="42" t="s">
        <v>29</v>
      </c>
      <c r="C84" s="42" t="s">
        <v>29</v>
      </c>
      <c r="D84" s="42" t="s">
        <v>29</v>
      </c>
      <c r="E84" s="42" t="s">
        <v>29</v>
      </c>
      <c r="F84" s="42">
        <v>289</v>
      </c>
      <c r="G84" s="42">
        <v>84</v>
      </c>
      <c r="H84" s="42">
        <v>2557</v>
      </c>
    </row>
    <row r="85" spans="1:8" ht="14.25">
      <c r="A85" s="41" t="s">
        <v>18</v>
      </c>
      <c r="B85" s="43">
        <v>297988</v>
      </c>
      <c r="C85" s="43">
        <v>345854</v>
      </c>
      <c r="D85" s="43">
        <v>278476</v>
      </c>
      <c r="E85" s="43">
        <v>77570</v>
      </c>
      <c r="F85" s="43">
        <v>167609</v>
      </c>
      <c r="G85" s="43">
        <v>93023</v>
      </c>
      <c r="H85" s="43">
        <v>1447868</v>
      </c>
    </row>
    <row r="86" spans="1:8" ht="14.25">
      <c r="A86" s="41" t="s">
        <v>19</v>
      </c>
      <c r="B86" s="42">
        <v>103407</v>
      </c>
      <c r="C86" s="42">
        <v>157369</v>
      </c>
      <c r="D86" s="42">
        <v>263130</v>
      </c>
      <c r="E86" s="42">
        <v>18158</v>
      </c>
      <c r="F86" s="42">
        <v>73400</v>
      </c>
      <c r="G86" s="42">
        <v>69586</v>
      </c>
      <c r="H86" s="42">
        <v>551934</v>
      </c>
    </row>
    <row r="87" spans="1:8" ht="14.25">
      <c r="A87" s="41" t="s">
        <v>20</v>
      </c>
      <c r="B87" s="43">
        <v>1534221</v>
      </c>
      <c r="C87" s="43">
        <v>1091301</v>
      </c>
      <c r="D87" s="43">
        <v>2252215</v>
      </c>
      <c r="E87" s="43">
        <v>166068</v>
      </c>
      <c r="F87" s="43">
        <v>421816</v>
      </c>
      <c r="G87" s="43">
        <v>1149933</v>
      </c>
      <c r="H87" s="43">
        <v>5623025</v>
      </c>
    </row>
    <row r="88" spans="1:8" ht="14.25">
      <c r="A88" s="41" t="s">
        <v>21</v>
      </c>
      <c r="B88" s="42">
        <v>99384</v>
      </c>
      <c r="C88" s="42">
        <v>60018</v>
      </c>
      <c r="D88" s="42">
        <v>114826</v>
      </c>
      <c r="E88" s="42">
        <v>0</v>
      </c>
      <c r="F88" s="42">
        <v>53369</v>
      </c>
      <c r="G88" s="42">
        <v>6231</v>
      </c>
      <c r="H88" s="42">
        <v>1571774</v>
      </c>
    </row>
    <row r="89" spans="1:8" ht="14.25">
      <c r="A89" s="41" t="s">
        <v>22</v>
      </c>
      <c r="B89" s="43">
        <v>311561</v>
      </c>
      <c r="C89" s="43">
        <v>353661</v>
      </c>
      <c r="D89" s="43">
        <v>1063828</v>
      </c>
      <c r="E89" s="43">
        <v>6970</v>
      </c>
      <c r="F89" s="43">
        <v>93880</v>
      </c>
      <c r="G89" s="43">
        <v>296091</v>
      </c>
      <c r="H89" s="43">
        <v>1973080</v>
      </c>
    </row>
    <row r="90" spans="1:8" ht="14.25">
      <c r="A90" s="41" t="s">
        <v>23</v>
      </c>
      <c r="B90" s="42">
        <v>7064</v>
      </c>
      <c r="C90" s="42">
        <v>8823</v>
      </c>
      <c r="D90" s="42">
        <v>32969</v>
      </c>
      <c r="E90" s="42" t="s">
        <v>29</v>
      </c>
      <c r="F90" s="42">
        <v>8609</v>
      </c>
      <c r="G90" s="42">
        <v>7032</v>
      </c>
      <c r="H90" s="42">
        <v>81870</v>
      </c>
    </row>
    <row r="91" spans="1:8" ht="14.25">
      <c r="A91" s="41" t="s">
        <v>24</v>
      </c>
      <c r="B91" s="43">
        <v>50986</v>
      </c>
      <c r="C91" s="43">
        <v>47467</v>
      </c>
      <c r="D91" s="43">
        <v>215382</v>
      </c>
      <c r="E91" s="43">
        <v>3971</v>
      </c>
      <c r="F91" s="43">
        <v>107528</v>
      </c>
      <c r="G91" s="43">
        <v>44735</v>
      </c>
      <c r="H91" s="43">
        <v>686662</v>
      </c>
    </row>
    <row r="92" spans="1:8" ht="14.25">
      <c r="A92" s="41" t="s">
        <v>25</v>
      </c>
      <c r="B92" s="42">
        <v>278300</v>
      </c>
      <c r="C92" s="42" t="s">
        <v>29</v>
      </c>
      <c r="D92" s="42">
        <v>7908</v>
      </c>
      <c r="E92" s="42">
        <v>6115</v>
      </c>
      <c r="F92" s="42" t="s">
        <v>29</v>
      </c>
      <c r="G92" s="42">
        <v>20011</v>
      </c>
      <c r="H92" s="42">
        <v>923921</v>
      </c>
    </row>
    <row r="93" spans="1:8" ht="14.25">
      <c r="A93" s="41" t="s">
        <v>26</v>
      </c>
      <c r="B93" s="43" t="s">
        <v>29</v>
      </c>
      <c r="C93" s="43" t="s">
        <v>29</v>
      </c>
      <c r="D93" s="43" t="s">
        <v>29</v>
      </c>
      <c r="E93" s="43" t="s">
        <v>29</v>
      </c>
      <c r="F93" s="43" t="s">
        <v>29</v>
      </c>
      <c r="G93" s="43" t="s">
        <v>29</v>
      </c>
      <c r="H93" s="43">
        <v>1599150</v>
      </c>
    </row>
    <row r="95" spans="1:28" ht="14.25">
      <c r="A95" s="40" t="s">
        <v>117</v>
      </c>
      <c r="B95" s="53" t="s">
        <v>42</v>
      </c>
      <c r="C95" s="53" t="s">
        <v>83</v>
      </c>
      <c r="D95" s="53" t="s">
        <v>84</v>
      </c>
      <c r="E95" s="53" t="s">
        <v>85</v>
      </c>
      <c r="F95" s="53" t="s">
        <v>86</v>
      </c>
      <c r="G95" s="53" t="s">
        <v>87</v>
      </c>
      <c r="H95" s="53" t="s">
        <v>88</v>
      </c>
      <c r="I95" s="53" t="s">
        <v>89</v>
      </c>
      <c r="J95" s="53" t="s">
        <v>90</v>
      </c>
      <c r="K95" s="53" t="s">
        <v>91</v>
      </c>
      <c r="L95" s="53" t="s">
        <v>92</v>
      </c>
      <c r="M95" s="53" t="s">
        <v>93</v>
      </c>
      <c r="N95" s="53" t="s">
        <v>94</v>
      </c>
      <c r="O95" s="53" t="s">
        <v>95</v>
      </c>
      <c r="P95" s="53" t="s">
        <v>96</v>
      </c>
      <c r="Q95" s="53" t="s">
        <v>97</v>
      </c>
      <c r="R95" s="53" t="s">
        <v>98</v>
      </c>
      <c r="S95" s="53" t="s">
        <v>99</v>
      </c>
      <c r="T95" s="53" t="s">
        <v>100</v>
      </c>
      <c r="U95" s="53" t="s">
        <v>101</v>
      </c>
      <c r="V95" s="53" t="s">
        <v>102</v>
      </c>
      <c r="W95" s="53" t="s">
        <v>103</v>
      </c>
      <c r="X95" s="53" t="s">
        <v>104</v>
      </c>
      <c r="Y95" s="53" t="s">
        <v>105</v>
      </c>
      <c r="Z95" s="53" t="s">
        <v>106</v>
      </c>
      <c r="AA95" s="53" t="s">
        <v>107</v>
      </c>
      <c r="AB95" s="53" t="s">
        <v>108</v>
      </c>
    </row>
    <row r="96" spans="1:28" ht="14.25">
      <c r="A96" s="41" t="s">
        <v>2</v>
      </c>
      <c r="B96" s="43">
        <v>1216703</v>
      </c>
      <c r="C96" s="43">
        <v>1744</v>
      </c>
      <c r="D96" s="43">
        <v>40153</v>
      </c>
      <c r="E96" s="43">
        <v>10415</v>
      </c>
      <c r="F96" s="43" t="s">
        <v>29</v>
      </c>
      <c r="G96" s="43">
        <v>9536</v>
      </c>
      <c r="H96" s="43">
        <v>20351</v>
      </c>
      <c r="I96" s="43" t="s">
        <v>29</v>
      </c>
      <c r="J96" s="43">
        <v>116780</v>
      </c>
      <c r="K96" s="43">
        <v>393</v>
      </c>
      <c r="L96" s="43">
        <v>24329</v>
      </c>
      <c r="M96" s="43" t="s">
        <v>29</v>
      </c>
      <c r="N96" s="43">
        <v>0</v>
      </c>
      <c r="O96" s="43">
        <v>484940</v>
      </c>
      <c r="P96" s="43">
        <v>3624</v>
      </c>
      <c r="Q96" s="43">
        <v>0</v>
      </c>
      <c r="R96" s="43">
        <v>2964</v>
      </c>
      <c r="S96" s="43">
        <v>8221</v>
      </c>
      <c r="T96" s="43">
        <v>25159</v>
      </c>
      <c r="U96" s="43">
        <v>7110</v>
      </c>
      <c r="V96" s="43">
        <v>17026</v>
      </c>
      <c r="W96" s="43">
        <v>233985</v>
      </c>
      <c r="X96" s="43" t="s">
        <v>29</v>
      </c>
      <c r="Y96" s="43">
        <v>2749</v>
      </c>
      <c r="Z96" s="43">
        <v>2256</v>
      </c>
      <c r="AA96" s="43">
        <v>30365</v>
      </c>
      <c r="AB96" s="43">
        <v>171371</v>
      </c>
    </row>
    <row r="97" spans="1:28" ht="14.25">
      <c r="A97" s="41" t="s">
        <v>3</v>
      </c>
      <c r="B97" s="42">
        <v>1651930</v>
      </c>
      <c r="C97" s="42">
        <v>76694</v>
      </c>
      <c r="D97" s="42" t="s">
        <v>29</v>
      </c>
      <c r="E97" s="42">
        <v>38950</v>
      </c>
      <c r="F97" s="42" t="s">
        <v>29</v>
      </c>
      <c r="G97" s="42">
        <v>42248</v>
      </c>
      <c r="H97" s="42" t="s">
        <v>29</v>
      </c>
      <c r="I97" s="42" t="s">
        <v>29</v>
      </c>
      <c r="J97" s="42" t="s">
        <v>29</v>
      </c>
      <c r="K97" s="42">
        <v>17402</v>
      </c>
      <c r="L97" s="42" t="s">
        <v>29</v>
      </c>
      <c r="M97" s="42" t="s">
        <v>29</v>
      </c>
      <c r="N97" s="42" t="s">
        <v>29</v>
      </c>
      <c r="O97" s="42">
        <v>1285501</v>
      </c>
      <c r="P97" s="42" t="s">
        <v>29</v>
      </c>
      <c r="Q97" s="42" t="s">
        <v>29</v>
      </c>
      <c r="R97" s="42" t="s">
        <v>29</v>
      </c>
      <c r="S97" s="42">
        <v>11294</v>
      </c>
      <c r="T97" s="42">
        <v>32912</v>
      </c>
      <c r="U97" s="42" t="s">
        <v>29</v>
      </c>
      <c r="V97" s="42" t="s">
        <v>29</v>
      </c>
      <c r="W97" s="42" t="s">
        <v>29</v>
      </c>
      <c r="X97" s="42" t="s">
        <v>29</v>
      </c>
      <c r="Y97" s="42" t="s">
        <v>29</v>
      </c>
      <c r="Z97" s="42" t="s">
        <v>29</v>
      </c>
      <c r="AA97" s="42">
        <v>53359</v>
      </c>
      <c r="AB97" s="42">
        <v>1169</v>
      </c>
    </row>
    <row r="98" spans="1:28" ht="14.25">
      <c r="A98" s="41" t="s">
        <v>52</v>
      </c>
      <c r="B98" s="43">
        <v>1499152</v>
      </c>
      <c r="C98" s="43">
        <v>43936</v>
      </c>
      <c r="D98" s="43">
        <v>18634</v>
      </c>
      <c r="E98" s="43">
        <v>2462</v>
      </c>
      <c r="F98" s="43">
        <v>20624</v>
      </c>
      <c r="G98" s="43">
        <v>4184</v>
      </c>
      <c r="H98" s="43">
        <v>4640</v>
      </c>
      <c r="I98" s="43">
        <v>1404</v>
      </c>
      <c r="J98" s="43">
        <v>26940</v>
      </c>
      <c r="K98" s="43">
        <v>2804</v>
      </c>
      <c r="L98" s="43" t="s">
        <v>29</v>
      </c>
      <c r="M98" s="43">
        <v>2880</v>
      </c>
      <c r="N98" s="43" t="s">
        <v>29</v>
      </c>
      <c r="O98" s="43">
        <v>1069117</v>
      </c>
      <c r="P98" s="43">
        <v>8159</v>
      </c>
      <c r="Q98" s="43" t="s">
        <v>29</v>
      </c>
      <c r="R98" s="43">
        <v>1200</v>
      </c>
      <c r="S98" s="43">
        <v>27201</v>
      </c>
      <c r="T98" s="43">
        <v>32685</v>
      </c>
      <c r="U98" s="43">
        <v>20898</v>
      </c>
      <c r="V98" s="43">
        <v>23534</v>
      </c>
      <c r="W98" s="43">
        <v>41600</v>
      </c>
      <c r="X98" s="43" t="s">
        <v>29</v>
      </c>
      <c r="Y98" s="43">
        <v>110</v>
      </c>
      <c r="Z98" s="43">
        <v>3426</v>
      </c>
      <c r="AA98" s="43">
        <v>30345</v>
      </c>
      <c r="AB98" s="43">
        <v>112369</v>
      </c>
    </row>
    <row r="99" spans="1:28" ht="14.25">
      <c r="A99" s="41" t="s">
        <v>4</v>
      </c>
      <c r="B99" s="42">
        <v>2070621</v>
      </c>
      <c r="C99" s="42">
        <v>18271</v>
      </c>
      <c r="D99" s="42">
        <v>7250</v>
      </c>
      <c r="E99" s="42">
        <v>41</v>
      </c>
      <c r="F99" s="42">
        <v>7080</v>
      </c>
      <c r="G99" s="42">
        <v>16818</v>
      </c>
      <c r="H99" s="42">
        <v>4738</v>
      </c>
      <c r="I99" s="42" t="s">
        <v>29</v>
      </c>
      <c r="J99" s="42">
        <v>114956</v>
      </c>
      <c r="K99" s="42" t="s">
        <v>29</v>
      </c>
      <c r="L99" s="42">
        <v>11186</v>
      </c>
      <c r="M99" s="42" t="s">
        <v>29</v>
      </c>
      <c r="N99" s="42" t="s">
        <v>29</v>
      </c>
      <c r="O99" s="42">
        <v>1200927</v>
      </c>
      <c r="P99" s="42">
        <v>289</v>
      </c>
      <c r="Q99" s="42" t="s">
        <v>29</v>
      </c>
      <c r="R99" s="42">
        <v>0</v>
      </c>
      <c r="S99" s="42">
        <v>11045</v>
      </c>
      <c r="T99" s="42">
        <v>38867</v>
      </c>
      <c r="U99" s="42" t="s">
        <v>29</v>
      </c>
      <c r="V99" s="42">
        <v>28157</v>
      </c>
      <c r="W99" s="42">
        <v>540432</v>
      </c>
      <c r="X99" s="42" t="s">
        <v>29</v>
      </c>
      <c r="Y99" s="42" t="s">
        <v>29</v>
      </c>
      <c r="Z99" s="42">
        <v>0</v>
      </c>
      <c r="AA99" s="42">
        <v>14725</v>
      </c>
      <c r="AB99" s="42">
        <v>55840</v>
      </c>
    </row>
    <row r="100" spans="1:28" ht="14.25">
      <c r="A100" s="41" t="s">
        <v>43</v>
      </c>
      <c r="B100" s="43">
        <v>7990875</v>
      </c>
      <c r="C100" s="43">
        <v>113854</v>
      </c>
      <c r="D100" s="43">
        <v>307924</v>
      </c>
      <c r="E100" s="43">
        <v>44451</v>
      </c>
      <c r="F100" s="43" t="s">
        <v>29</v>
      </c>
      <c r="G100" s="43">
        <v>77489</v>
      </c>
      <c r="H100" s="43">
        <v>26679</v>
      </c>
      <c r="I100" s="43">
        <v>9040</v>
      </c>
      <c r="J100" s="43">
        <v>703252</v>
      </c>
      <c r="K100" s="43">
        <v>298</v>
      </c>
      <c r="L100" s="43">
        <v>142776</v>
      </c>
      <c r="M100" s="43">
        <v>35101</v>
      </c>
      <c r="N100" s="43" t="s">
        <v>29</v>
      </c>
      <c r="O100" s="43">
        <v>3914701</v>
      </c>
      <c r="P100" s="43">
        <v>39444</v>
      </c>
      <c r="Q100" s="43" t="s">
        <v>29</v>
      </c>
      <c r="R100" s="43">
        <v>19150</v>
      </c>
      <c r="S100" s="43">
        <v>118155</v>
      </c>
      <c r="T100" s="43">
        <v>179155</v>
      </c>
      <c r="U100" s="43">
        <v>161843</v>
      </c>
      <c r="V100" s="43" t="s">
        <v>29</v>
      </c>
      <c r="W100" s="43">
        <v>1667290</v>
      </c>
      <c r="X100" s="43" t="s">
        <v>29</v>
      </c>
      <c r="Y100" s="43">
        <v>8435</v>
      </c>
      <c r="Z100" s="43">
        <v>33201</v>
      </c>
      <c r="AA100" s="43">
        <v>152087</v>
      </c>
      <c r="AB100" s="43">
        <v>236551</v>
      </c>
    </row>
    <row r="101" spans="1:28" ht="14.25">
      <c r="A101" s="41" t="s">
        <v>5</v>
      </c>
      <c r="B101" s="42">
        <v>365401</v>
      </c>
      <c r="C101" s="42">
        <v>7945</v>
      </c>
      <c r="D101" s="42">
        <v>0</v>
      </c>
      <c r="E101" s="42">
        <v>1415</v>
      </c>
      <c r="F101" s="42">
        <v>516</v>
      </c>
      <c r="G101" s="42">
        <v>359</v>
      </c>
      <c r="H101" s="42" t="s">
        <v>29</v>
      </c>
      <c r="I101" s="42">
        <v>0</v>
      </c>
      <c r="J101" s="42">
        <v>29150</v>
      </c>
      <c r="K101" s="42">
        <v>1141</v>
      </c>
      <c r="L101" s="42">
        <v>0</v>
      </c>
      <c r="M101" s="42">
        <v>0</v>
      </c>
      <c r="N101" s="42">
        <v>0</v>
      </c>
      <c r="O101" s="42">
        <v>269199</v>
      </c>
      <c r="P101" s="42">
        <v>2652</v>
      </c>
      <c r="Q101" s="42">
        <v>0</v>
      </c>
      <c r="R101" s="42">
        <v>126</v>
      </c>
      <c r="S101" s="42">
        <v>5543</v>
      </c>
      <c r="T101" s="42">
        <v>7407</v>
      </c>
      <c r="U101" s="42">
        <v>6472</v>
      </c>
      <c r="V101" s="42">
        <v>15590</v>
      </c>
      <c r="W101" s="42">
        <v>16396</v>
      </c>
      <c r="X101" s="42">
        <v>0</v>
      </c>
      <c r="Y101" s="42" t="s">
        <v>29</v>
      </c>
      <c r="Z101" s="42">
        <v>380</v>
      </c>
      <c r="AA101" s="42">
        <v>459</v>
      </c>
      <c r="AB101" s="42">
        <v>470</v>
      </c>
    </row>
    <row r="102" spans="1:28" ht="14.25">
      <c r="A102" s="41" t="s">
        <v>6</v>
      </c>
      <c r="B102" s="43">
        <v>1251383</v>
      </c>
      <c r="C102" s="43">
        <v>3085</v>
      </c>
      <c r="D102" s="43" t="s">
        <v>29</v>
      </c>
      <c r="E102" s="43">
        <v>6963</v>
      </c>
      <c r="F102" s="43" t="s">
        <v>29</v>
      </c>
      <c r="G102" s="43" t="s">
        <v>29</v>
      </c>
      <c r="H102" s="43" t="s">
        <v>29</v>
      </c>
      <c r="I102" s="43" t="s">
        <v>29</v>
      </c>
      <c r="J102" s="43" t="s">
        <v>29</v>
      </c>
      <c r="K102" s="43" t="s">
        <v>29</v>
      </c>
      <c r="L102" s="43">
        <v>366534</v>
      </c>
      <c r="M102" s="43" t="s">
        <v>29</v>
      </c>
      <c r="N102" s="43" t="s">
        <v>29</v>
      </c>
      <c r="O102" s="43">
        <v>675369</v>
      </c>
      <c r="P102" s="43" t="s">
        <v>29</v>
      </c>
      <c r="Q102" s="43" t="s">
        <v>29</v>
      </c>
      <c r="R102" s="43" t="s">
        <v>29</v>
      </c>
      <c r="S102" s="43">
        <v>18560</v>
      </c>
      <c r="T102" s="43" t="s">
        <v>29</v>
      </c>
      <c r="U102" s="43" t="s">
        <v>29</v>
      </c>
      <c r="V102" s="43" t="s">
        <v>29</v>
      </c>
      <c r="W102" s="43" t="s">
        <v>29</v>
      </c>
      <c r="X102" s="43" t="s">
        <v>29</v>
      </c>
      <c r="Y102" s="43" t="s">
        <v>29</v>
      </c>
      <c r="Z102" s="43" t="s">
        <v>29</v>
      </c>
      <c r="AA102" s="43" t="s">
        <v>29</v>
      </c>
      <c r="AB102" s="43">
        <v>10452</v>
      </c>
    </row>
    <row r="103" spans="1:28" ht="14.25">
      <c r="A103" s="41" t="s">
        <v>7</v>
      </c>
      <c r="B103" s="42">
        <v>786513</v>
      </c>
      <c r="C103" s="42">
        <v>8581</v>
      </c>
      <c r="D103" s="42">
        <v>0</v>
      </c>
      <c r="E103" s="42">
        <v>5339</v>
      </c>
      <c r="F103" s="42">
        <v>3766</v>
      </c>
      <c r="G103" s="42">
        <v>27085</v>
      </c>
      <c r="H103" s="42" t="s">
        <v>29</v>
      </c>
      <c r="I103" s="42" t="s">
        <v>29</v>
      </c>
      <c r="J103" s="42">
        <v>7878</v>
      </c>
      <c r="K103" s="42">
        <v>2239</v>
      </c>
      <c r="L103" s="42" t="s">
        <v>29</v>
      </c>
      <c r="M103" s="42" t="s">
        <v>29</v>
      </c>
      <c r="N103" s="42">
        <v>0</v>
      </c>
      <c r="O103" s="42">
        <v>682005</v>
      </c>
      <c r="P103" s="42" t="s">
        <v>29</v>
      </c>
      <c r="Q103" s="42" t="s">
        <v>29</v>
      </c>
      <c r="R103" s="42" t="s">
        <v>29</v>
      </c>
      <c r="S103" s="42">
        <v>1147</v>
      </c>
      <c r="T103" s="42">
        <v>648</v>
      </c>
      <c r="U103" s="42" t="s">
        <v>29</v>
      </c>
      <c r="V103" s="42">
        <v>16376</v>
      </c>
      <c r="W103" s="42" t="s">
        <v>29</v>
      </c>
      <c r="X103" s="42" t="s">
        <v>29</v>
      </c>
      <c r="Y103" s="42" t="s">
        <v>29</v>
      </c>
      <c r="Z103" s="42">
        <v>391</v>
      </c>
      <c r="AA103" s="42">
        <v>9589</v>
      </c>
      <c r="AB103" s="42">
        <v>1252</v>
      </c>
    </row>
    <row r="104" spans="1:28" ht="14.25">
      <c r="A104" s="41" t="s">
        <v>8</v>
      </c>
      <c r="B104" s="43">
        <v>8169508</v>
      </c>
      <c r="C104" s="43">
        <v>119540</v>
      </c>
      <c r="D104" s="43">
        <v>12004</v>
      </c>
      <c r="E104" s="43">
        <v>19322</v>
      </c>
      <c r="F104" s="43" t="s">
        <v>29</v>
      </c>
      <c r="G104" s="43">
        <v>34701</v>
      </c>
      <c r="H104" s="43" t="s">
        <v>29</v>
      </c>
      <c r="I104" s="43" t="s">
        <v>29</v>
      </c>
      <c r="J104" s="43" t="s">
        <v>29</v>
      </c>
      <c r="K104" s="43" t="s">
        <v>29</v>
      </c>
      <c r="L104" s="43">
        <v>0</v>
      </c>
      <c r="M104" s="43" t="s">
        <v>29</v>
      </c>
      <c r="N104" s="43" t="s">
        <v>29</v>
      </c>
      <c r="O104" s="43">
        <v>5869908</v>
      </c>
      <c r="P104" s="43" t="s">
        <v>29</v>
      </c>
      <c r="Q104" s="43" t="s">
        <v>29</v>
      </c>
      <c r="R104" s="43">
        <v>0</v>
      </c>
      <c r="S104" s="43">
        <v>28296</v>
      </c>
      <c r="T104" s="43" t="s">
        <v>29</v>
      </c>
      <c r="U104" s="43">
        <v>0</v>
      </c>
      <c r="V104" s="43">
        <v>104632</v>
      </c>
      <c r="W104" s="43">
        <v>1365819</v>
      </c>
      <c r="X104" s="43" t="s">
        <v>29</v>
      </c>
      <c r="Y104" s="43" t="s">
        <v>29</v>
      </c>
      <c r="Z104" s="43" t="s">
        <v>29</v>
      </c>
      <c r="AA104" s="43">
        <v>50053</v>
      </c>
      <c r="AB104" s="43">
        <v>33871</v>
      </c>
    </row>
    <row r="105" spans="1:28" ht="14.25">
      <c r="A105" s="41" t="s">
        <v>9</v>
      </c>
      <c r="B105" s="42">
        <v>17525653</v>
      </c>
      <c r="C105" s="42">
        <v>95915</v>
      </c>
      <c r="D105" s="42">
        <v>157357</v>
      </c>
      <c r="E105" s="42">
        <v>229089</v>
      </c>
      <c r="F105" s="42">
        <v>63</v>
      </c>
      <c r="G105" s="42">
        <v>248285</v>
      </c>
      <c r="H105" s="42">
        <v>37410</v>
      </c>
      <c r="I105" s="42">
        <v>36189</v>
      </c>
      <c r="J105" s="42">
        <v>1097681</v>
      </c>
      <c r="K105" s="42">
        <v>21764</v>
      </c>
      <c r="L105" s="42">
        <v>159475</v>
      </c>
      <c r="M105" s="42">
        <v>43768</v>
      </c>
      <c r="N105" s="42">
        <v>191</v>
      </c>
      <c r="O105" s="42">
        <v>5864000</v>
      </c>
      <c r="P105" s="42">
        <v>75238</v>
      </c>
      <c r="Q105" s="42">
        <v>102</v>
      </c>
      <c r="R105" s="42">
        <v>20799</v>
      </c>
      <c r="S105" s="42">
        <v>96250</v>
      </c>
      <c r="T105" s="42">
        <v>284304</v>
      </c>
      <c r="U105" s="42">
        <v>159139</v>
      </c>
      <c r="V105" s="42">
        <v>183294</v>
      </c>
      <c r="W105" s="42">
        <v>7761428</v>
      </c>
      <c r="X105" s="42">
        <v>41</v>
      </c>
      <c r="Y105" s="42">
        <v>17761</v>
      </c>
      <c r="Z105" s="42">
        <v>18582</v>
      </c>
      <c r="AA105" s="42">
        <v>248467</v>
      </c>
      <c r="AB105" s="42">
        <v>669061</v>
      </c>
    </row>
    <row r="106" spans="1:28" ht="14.25">
      <c r="A106" s="41" t="s">
        <v>10</v>
      </c>
      <c r="B106" s="43">
        <v>423103</v>
      </c>
      <c r="C106" s="43">
        <v>5952</v>
      </c>
      <c r="D106" s="43">
        <v>5010</v>
      </c>
      <c r="E106" s="43">
        <v>24983</v>
      </c>
      <c r="F106" s="43" t="s">
        <v>29</v>
      </c>
      <c r="G106" s="43">
        <v>5894</v>
      </c>
      <c r="H106" s="43">
        <v>427</v>
      </c>
      <c r="I106" s="43">
        <v>274</v>
      </c>
      <c r="J106" s="43">
        <v>1107</v>
      </c>
      <c r="K106" s="43">
        <v>4591</v>
      </c>
      <c r="L106" s="43" t="s">
        <v>29</v>
      </c>
      <c r="M106" s="43">
        <v>15135</v>
      </c>
      <c r="N106" s="43" t="s">
        <v>29</v>
      </c>
      <c r="O106" s="43">
        <v>219300</v>
      </c>
      <c r="P106" s="43">
        <v>884</v>
      </c>
      <c r="Q106" s="43">
        <v>1</v>
      </c>
      <c r="R106" s="43" t="s">
        <v>29</v>
      </c>
      <c r="S106" s="43">
        <v>2771</v>
      </c>
      <c r="T106" s="43">
        <v>1947</v>
      </c>
      <c r="U106" s="43" t="s">
        <v>29</v>
      </c>
      <c r="V106" s="43">
        <v>94134</v>
      </c>
      <c r="W106" s="43">
        <v>15288</v>
      </c>
      <c r="X106" s="43" t="s">
        <v>29</v>
      </c>
      <c r="Y106" s="43" t="s">
        <v>29</v>
      </c>
      <c r="Z106" s="43">
        <v>6276</v>
      </c>
      <c r="AA106" s="43">
        <v>12914</v>
      </c>
      <c r="AB106" s="43">
        <v>6213</v>
      </c>
    </row>
    <row r="107" spans="1:28" ht="14.25">
      <c r="A107" s="41" t="s">
        <v>11</v>
      </c>
      <c r="B107" s="42">
        <v>2538990</v>
      </c>
      <c r="C107" s="42">
        <v>75137</v>
      </c>
      <c r="D107" s="42" t="s">
        <v>29</v>
      </c>
      <c r="E107" s="42">
        <v>50101</v>
      </c>
      <c r="F107" s="42">
        <v>0</v>
      </c>
      <c r="G107" s="42">
        <v>118764</v>
      </c>
      <c r="H107" s="42" t="s">
        <v>29</v>
      </c>
      <c r="I107" s="42">
        <v>0</v>
      </c>
      <c r="J107" s="42">
        <v>107573</v>
      </c>
      <c r="K107" s="42" t="s">
        <v>29</v>
      </c>
      <c r="L107" s="42">
        <v>0</v>
      </c>
      <c r="M107" s="42" t="s">
        <v>29</v>
      </c>
      <c r="N107" s="42">
        <v>0</v>
      </c>
      <c r="O107" s="42">
        <v>1644624</v>
      </c>
      <c r="P107" s="42">
        <v>21812</v>
      </c>
      <c r="Q107" s="42">
        <v>0</v>
      </c>
      <c r="R107" s="42">
        <v>0</v>
      </c>
      <c r="S107" s="42">
        <v>30348</v>
      </c>
      <c r="T107" s="42">
        <v>55205</v>
      </c>
      <c r="U107" s="42">
        <v>0</v>
      </c>
      <c r="V107" s="42" t="s">
        <v>29</v>
      </c>
      <c r="W107" s="42">
        <v>55128</v>
      </c>
      <c r="X107" s="42">
        <v>0</v>
      </c>
      <c r="Y107" s="42" t="s">
        <v>29</v>
      </c>
      <c r="Z107" s="42" t="s">
        <v>29</v>
      </c>
      <c r="AA107" s="42">
        <v>88556</v>
      </c>
      <c r="AB107" s="42">
        <v>58105</v>
      </c>
    </row>
    <row r="108" spans="1:28" ht="14.25">
      <c r="A108" s="41" t="s">
        <v>12</v>
      </c>
      <c r="B108" s="43">
        <v>118226</v>
      </c>
      <c r="C108" s="43">
        <v>328</v>
      </c>
      <c r="D108" s="43" t="s">
        <v>29</v>
      </c>
      <c r="E108" s="43">
        <v>26</v>
      </c>
      <c r="F108" s="43" t="s">
        <v>29</v>
      </c>
      <c r="G108" s="43">
        <v>269</v>
      </c>
      <c r="H108" s="43" t="s">
        <v>29</v>
      </c>
      <c r="I108" s="43" t="s">
        <v>29</v>
      </c>
      <c r="J108" s="43">
        <v>3704</v>
      </c>
      <c r="K108" s="43" t="s">
        <v>29</v>
      </c>
      <c r="L108" s="43" t="s">
        <v>29</v>
      </c>
      <c r="M108" s="43" t="s">
        <v>29</v>
      </c>
      <c r="N108" s="43" t="s">
        <v>29</v>
      </c>
      <c r="O108" s="43">
        <v>108450</v>
      </c>
      <c r="P108" s="43" t="s">
        <v>29</v>
      </c>
      <c r="Q108" s="43" t="s">
        <v>29</v>
      </c>
      <c r="R108" s="43" t="s">
        <v>29</v>
      </c>
      <c r="S108" s="43" t="s">
        <v>29</v>
      </c>
      <c r="T108" s="43">
        <v>1608</v>
      </c>
      <c r="U108" s="43" t="s">
        <v>29</v>
      </c>
      <c r="V108" s="43">
        <v>612</v>
      </c>
      <c r="W108" s="43">
        <v>1834</v>
      </c>
      <c r="X108" s="43" t="s">
        <v>29</v>
      </c>
      <c r="Y108" s="43" t="s">
        <v>29</v>
      </c>
      <c r="Z108" s="43" t="s">
        <v>29</v>
      </c>
      <c r="AA108" s="43" t="s">
        <v>29</v>
      </c>
      <c r="AB108" s="43">
        <v>121</v>
      </c>
    </row>
    <row r="109" spans="1:28" ht="14.25">
      <c r="A109" s="41" t="s">
        <v>13</v>
      </c>
      <c r="B109" s="42">
        <v>737534</v>
      </c>
      <c r="C109" s="42" t="s">
        <v>29</v>
      </c>
      <c r="D109" s="42">
        <v>0</v>
      </c>
      <c r="E109" s="42">
        <v>3505</v>
      </c>
      <c r="F109" s="42" t="s">
        <v>29</v>
      </c>
      <c r="G109" s="42">
        <v>1033</v>
      </c>
      <c r="H109" s="42">
        <v>324</v>
      </c>
      <c r="I109" s="42">
        <v>0</v>
      </c>
      <c r="J109" s="42">
        <v>32649</v>
      </c>
      <c r="K109" s="42">
        <v>1423</v>
      </c>
      <c r="L109" s="42" t="s">
        <v>29</v>
      </c>
      <c r="M109" s="42" t="s">
        <v>29</v>
      </c>
      <c r="N109" s="42" t="s">
        <v>29</v>
      </c>
      <c r="O109" s="42">
        <v>513062</v>
      </c>
      <c r="P109" s="42">
        <v>2584</v>
      </c>
      <c r="Q109" s="42" t="s">
        <v>29</v>
      </c>
      <c r="R109" s="42" t="s">
        <v>29</v>
      </c>
      <c r="S109" s="42">
        <v>9110</v>
      </c>
      <c r="T109" s="42">
        <v>9767</v>
      </c>
      <c r="U109" s="42">
        <v>9700</v>
      </c>
      <c r="V109" s="42">
        <v>17652</v>
      </c>
      <c r="W109" s="42">
        <v>121536</v>
      </c>
      <c r="X109" s="42" t="s">
        <v>29</v>
      </c>
      <c r="Y109" s="42" t="s">
        <v>29</v>
      </c>
      <c r="Z109" s="42">
        <v>775</v>
      </c>
      <c r="AA109" s="42">
        <v>416</v>
      </c>
      <c r="AB109" s="42">
        <v>684</v>
      </c>
    </row>
    <row r="110" spans="1:28" ht="14.25">
      <c r="A110" s="41" t="s">
        <v>14</v>
      </c>
      <c r="B110" s="43">
        <v>1429044</v>
      </c>
      <c r="C110" s="43">
        <v>30789</v>
      </c>
      <c r="D110" s="43" t="s">
        <v>29</v>
      </c>
      <c r="E110" s="43" t="s">
        <v>29</v>
      </c>
      <c r="F110" s="43">
        <v>42659</v>
      </c>
      <c r="G110" s="43" t="s">
        <v>29</v>
      </c>
      <c r="H110" s="43" t="s">
        <v>29</v>
      </c>
      <c r="I110" s="43" t="s">
        <v>29</v>
      </c>
      <c r="J110" s="43">
        <v>129027</v>
      </c>
      <c r="K110" s="43" t="s">
        <v>29</v>
      </c>
      <c r="L110" s="43" t="s">
        <v>29</v>
      </c>
      <c r="M110" s="43" t="s">
        <v>29</v>
      </c>
      <c r="N110" s="43" t="s">
        <v>29</v>
      </c>
      <c r="O110" s="43">
        <v>958627</v>
      </c>
      <c r="P110" s="43">
        <v>24045</v>
      </c>
      <c r="Q110" s="43" t="s">
        <v>29</v>
      </c>
      <c r="R110" s="43" t="s">
        <v>29</v>
      </c>
      <c r="S110" s="43" t="s">
        <v>29</v>
      </c>
      <c r="T110" s="43" t="s">
        <v>29</v>
      </c>
      <c r="U110" s="43" t="s">
        <v>29</v>
      </c>
      <c r="V110" s="43" t="s">
        <v>29</v>
      </c>
      <c r="W110" s="43">
        <v>127920</v>
      </c>
      <c r="X110" s="43" t="s">
        <v>29</v>
      </c>
      <c r="Y110" s="43">
        <v>0</v>
      </c>
      <c r="Z110" s="43" t="s">
        <v>29</v>
      </c>
      <c r="AA110" s="43" t="s">
        <v>29</v>
      </c>
      <c r="AB110" s="43" t="s">
        <v>29</v>
      </c>
    </row>
    <row r="111" spans="1:28" ht="14.25">
      <c r="A111" s="41" t="s">
        <v>15</v>
      </c>
      <c r="B111" s="42">
        <v>20178</v>
      </c>
      <c r="C111" s="42">
        <v>160</v>
      </c>
      <c r="D111" s="42" t="s">
        <v>29</v>
      </c>
      <c r="E111" s="42">
        <v>117</v>
      </c>
      <c r="F111" s="42" t="s">
        <v>29</v>
      </c>
      <c r="G111" s="42" t="s">
        <v>29</v>
      </c>
      <c r="H111" s="42" t="s">
        <v>29</v>
      </c>
      <c r="I111" s="42" t="s">
        <v>29</v>
      </c>
      <c r="J111" s="42" t="s">
        <v>29</v>
      </c>
      <c r="K111" s="42" t="s">
        <v>29</v>
      </c>
      <c r="L111" s="42">
        <v>196</v>
      </c>
      <c r="M111" s="42" t="s">
        <v>29</v>
      </c>
      <c r="N111" s="42" t="s">
        <v>29</v>
      </c>
      <c r="O111" s="42" t="s">
        <v>29</v>
      </c>
      <c r="P111" s="42">
        <v>200</v>
      </c>
      <c r="Q111" s="42" t="s">
        <v>29</v>
      </c>
      <c r="R111" s="42" t="s">
        <v>29</v>
      </c>
      <c r="S111" s="42" t="s">
        <v>29</v>
      </c>
      <c r="T111" s="42" t="s">
        <v>29</v>
      </c>
      <c r="U111" s="42" t="s">
        <v>29</v>
      </c>
      <c r="V111" s="42">
        <v>78</v>
      </c>
      <c r="W111" s="42">
        <v>9392</v>
      </c>
      <c r="X111" s="42" t="s">
        <v>29</v>
      </c>
      <c r="Y111" s="42" t="s">
        <v>29</v>
      </c>
      <c r="Z111" s="42" t="s">
        <v>29</v>
      </c>
      <c r="AA111" s="42">
        <v>987</v>
      </c>
      <c r="AB111" s="42">
        <v>5661</v>
      </c>
    </row>
    <row r="112" spans="1:28" ht="14.25">
      <c r="A112" s="41" t="s">
        <v>16</v>
      </c>
      <c r="B112" s="43">
        <v>2574341</v>
      </c>
      <c r="C112" s="43">
        <v>38361</v>
      </c>
      <c r="D112" s="43">
        <v>3247</v>
      </c>
      <c r="E112" s="43">
        <v>159393</v>
      </c>
      <c r="F112" s="43" t="s">
        <v>29</v>
      </c>
      <c r="G112" s="43">
        <v>15449</v>
      </c>
      <c r="H112" s="43" t="s">
        <v>29</v>
      </c>
      <c r="I112" s="43" t="s">
        <v>29</v>
      </c>
      <c r="J112" s="43">
        <v>18934</v>
      </c>
      <c r="K112" s="43">
        <v>20341</v>
      </c>
      <c r="L112" s="43" t="s">
        <v>29</v>
      </c>
      <c r="M112" s="43">
        <v>22385</v>
      </c>
      <c r="N112" s="43" t="s">
        <v>29</v>
      </c>
      <c r="O112" s="43">
        <v>1732285</v>
      </c>
      <c r="P112" s="43">
        <v>2026</v>
      </c>
      <c r="Q112" s="43" t="s">
        <v>29</v>
      </c>
      <c r="R112" s="43" t="s">
        <v>29</v>
      </c>
      <c r="S112" s="43">
        <v>20755</v>
      </c>
      <c r="T112" s="43">
        <v>30999</v>
      </c>
      <c r="U112" s="43">
        <v>9218</v>
      </c>
      <c r="V112" s="43" t="s">
        <v>29</v>
      </c>
      <c r="W112" s="43" t="s">
        <v>29</v>
      </c>
      <c r="X112" s="43" t="s">
        <v>29</v>
      </c>
      <c r="Y112" s="43" t="s">
        <v>29</v>
      </c>
      <c r="Z112" s="43">
        <v>11302</v>
      </c>
      <c r="AA112" s="43" t="s">
        <v>29</v>
      </c>
      <c r="AB112" s="43" t="s">
        <v>29</v>
      </c>
    </row>
    <row r="113" spans="1:28" ht="14.25">
      <c r="A113" s="41" t="s">
        <v>17</v>
      </c>
      <c r="B113" s="42">
        <v>2557</v>
      </c>
      <c r="C113" s="42">
        <v>0</v>
      </c>
      <c r="D113" s="42" t="s">
        <v>29</v>
      </c>
      <c r="E113" s="42">
        <v>0</v>
      </c>
      <c r="F113" s="42" t="s">
        <v>29</v>
      </c>
      <c r="G113" s="42">
        <v>0</v>
      </c>
      <c r="H113" s="42" t="s">
        <v>29</v>
      </c>
      <c r="I113" s="42" t="s">
        <v>29</v>
      </c>
      <c r="J113" s="42">
        <v>0</v>
      </c>
      <c r="K113" s="42">
        <v>0</v>
      </c>
      <c r="L113" s="42" t="s">
        <v>29</v>
      </c>
      <c r="M113" s="42" t="s">
        <v>29</v>
      </c>
      <c r="N113" s="42" t="s">
        <v>29</v>
      </c>
      <c r="O113" s="42" t="s">
        <v>29</v>
      </c>
      <c r="P113" s="42">
        <v>0</v>
      </c>
      <c r="Q113" s="42" t="s">
        <v>29</v>
      </c>
      <c r="R113" s="42" t="s">
        <v>29</v>
      </c>
      <c r="S113" s="42">
        <v>0</v>
      </c>
      <c r="T113" s="42">
        <v>0</v>
      </c>
      <c r="U113" s="42" t="s">
        <v>29</v>
      </c>
      <c r="V113" s="42">
        <v>0</v>
      </c>
      <c r="W113" s="42" t="s">
        <v>29</v>
      </c>
      <c r="X113" s="42" t="s">
        <v>29</v>
      </c>
      <c r="Y113" s="42">
        <v>35</v>
      </c>
      <c r="Z113" s="42" t="s">
        <v>29</v>
      </c>
      <c r="AA113" s="42">
        <v>0</v>
      </c>
      <c r="AB113" s="42">
        <v>28</v>
      </c>
    </row>
    <row r="114" spans="1:28" ht="14.25">
      <c r="A114" s="41" t="s">
        <v>18</v>
      </c>
      <c r="B114" s="43">
        <v>1447868</v>
      </c>
      <c r="C114" s="43">
        <v>4425</v>
      </c>
      <c r="D114" s="43">
        <v>64547</v>
      </c>
      <c r="E114" s="43">
        <v>9621</v>
      </c>
      <c r="F114" s="43" t="s">
        <v>29</v>
      </c>
      <c r="G114" s="43">
        <v>15950</v>
      </c>
      <c r="H114" s="43">
        <v>13702</v>
      </c>
      <c r="I114" s="43">
        <v>4725</v>
      </c>
      <c r="J114" s="43">
        <v>89711</v>
      </c>
      <c r="K114" s="43" t="s">
        <v>29</v>
      </c>
      <c r="L114" s="43">
        <v>11889</v>
      </c>
      <c r="M114" s="43">
        <v>0</v>
      </c>
      <c r="N114" s="43" t="s">
        <v>29</v>
      </c>
      <c r="O114" s="43">
        <v>760667</v>
      </c>
      <c r="P114" s="43">
        <v>3319</v>
      </c>
      <c r="Q114" s="43" t="s">
        <v>29</v>
      </c>
      <c r="R114" s="43">
        <v>0</v>
      </c>
      <c r="S114" s="43">
        <v>19057</v>
      </c>
      <c r="T114" s="43">
        <v>51894</v>
      </c>
      <c r="U114" s="43">
        <v>5292</v>
      </c>
      <c r="V114" s="43">
        <v>22882</v>
      </c>
      <c r="W114" s="43">
        <v>300595</v>
      </c>
      <c r="X114" s="43" t="s">
        <v>29</v>
      </c>
      <c r="Y114" s="43">
        <v>4236</v>
      </c>
      <c r="Z114" s="43">
        <v>3209</v>
      </c>
      <c r="AA114" s="43">
        <v>18458</v>
      </c>
      <c r="AB114" s="43">
        <v>43689</v>
      </c>
    </row>
    <row r="115" spans="1:28" ht="14.25">
      <c r="A115" s="41" t="s">
        <v>19</v>
      </c>
      <c r="B115" s="42">
        <v>551934</v>
      </c>
      <c r="C115" s="42">
        <v>7590</v>
      </c>
      <c r="D115" s="42">
        <v>17663</v>
      </c>
      <c r="E115" s="42">
        <v>41004</v>
      </c>
      <c r="F115" s="42" t="s">
        <v>29</v>
      </c>
      <c r="G115" s="42">
        <v>2752</v>
      </c>
      <c r="H115" s="42" t="s">
        <v>29</v>
      </c>
      <c r="I115" s="42" t="s">
        <v>29</v>
      </c>
      <c r="J115" s="42">
        <v>27600</v>
      </c>
      <c r="K115" s="42" t="s">
        <v>29</v>
      </c>
      <c r="L115" s="42">
        <v>60227</v>
      </c>
      <c r="M115" s="42" t="s">
        <v>29</v>
      </c>
      <c r="N115" s="42" t="s">
        <v>29</v>
      </c>
      <c r="O115" s="42">
        <v>242600</v>
      </c>
      <c r="P115" s="42" t="s">
        <v>29</v>
      </c>
      <c r="Q115" s="42" t="s">
        <v>29</v>
      </c>
      <c r="R115" s="42" t="s">
        <v>29</v>
      </c>
      <c r="S115" s="42">
        <v>3417</v>
      </c>
      <c r="T115" s="42" t="s">
        <v>29</v>
      </c>
      <c r="U115" s="42">
        <v>5009</v>
      </c>
      <c r="V115" s="42" t="s">
        <v>29</v>
      </c>
      <c r="W115" s="42">
        <v>63208</v>
      </c>
      <c r="X115" s="42" t="s">
        <v>29</v>
      </c>
      <c r="Y115" s="42">
        <v>1069</v>
      </c>
      <c r="Z115" s="42" t="s">
        <v>29</v>
      </c>
      <c r="AA115" s="42">
        <v>22406</v>
      </c>
      <c r="AB115" s="42" t="s">
        <v>29</v>
      </c>
    </row>
    <row r="116" spans="1:28" ht="14.25">
      <c r="A116" s="41" t="s">
        <v>20</v>
      </c>
      <c r="B116" s="43">
        <v>5623025</v>
      </c>
      <c r="C116" s="43">
        <v>167593</v>
      </c>
      <c r="D116" s="43">
        <v>117577</v>
      </c>
      <c r="E116" s="43">
        <v>132152</v>
      </c>
      <c r="F116" s="43" t="s">
        <v>29</v>
      </c>
      <c r="G116" s="43">
        <v>47885</v>
      </c>
      <c r="H116" s="43" t="s">
        <v>29</v>
      </c>
      <c r="I116" s="43" t="s">
        <v>29</v>
      </c>
      <c r="J116" s="43">
        <v>99845</v>
      </c>
      <c r="K116" s="43" t="s">
        <v>29</v>
      </c>
      <c r="L116" s="43" t="s">
        <v>29</v>
      </c>
      <c r="M116" s="43" t="s">
        <v>29</v>
      </c>
      <c r="N116" s="43" t="s">
        <v>29</v>
      </c>
      <c r="O116" s="43">
        <v>3904859</v>
      </c>
      <c r="P116" s="43" t="s">
        <v>29</v>
      </c>
      <c r="Q116" s="43" t="s">
        <v>29</v>
      </c>
      <c r="R116" s="43" t="s">
        <v>29</v>
      </c>
      <c r="S116" s="43">
        <v>129561</v>
      </c>
      <c r="T116" s="43">
        <v>120405</v>
      </c>
      <c r="U116" s="43">
        <v>35068</v>
      </c>
      <c r="V116" s="43" t="s">
        <v>29</v>
      </c>
      <c r="W116" s="43">
        <v>356591</v>
      </c>
      <c r="X116" s="43" t="s">
        <v>29</v>
      </c>
      <c r="Y116" s="43" t="s">
        <v>29</v>
      </c>
      <c r="Z116" s="43" t="s">
        <v>29</v>
      </c>
      <c r="AA116" s="43">
        <v>134453</v>
      </c>
      <c r="AB116" s="43">
        <v>161538</v>
      </c>
    </row>
    <row r="117" spans="1:28" ht="14.25">
      <c r="A117" s="41" t="s">
        <v>21</v>
      </c>
      <c r="B117" s="42">
        <v>1571774</v>
      </c>
      <c r="C117" s="42">
        <v>7183</v>
      </c>
      <c r="D117" s="42">
        <v>0</v>
      </c>
      <c r="E117" s="42">
        <v>3620</v>
      </c>
      <c r="F117" s="42" t="s">
        <v>29</v>
      </c>
      <c r="G117" s="42">
        <v>6155</v>
      </c>
      <c r="H117" s="42">
        <v>0</v>
      </c>
      <c r="I117" s="42" t="s">
        <v>29</v>
      </c>
      <c r="J117" s="42">
        <v>37612</v>
      </c>
      <c r="K117" s="42" t="s">
        <v>29</v>
      </c>
      <c r="L117" s="42">
        <v>0</v>
      </c>
      <c r="M117" s="42" t="s">
        <v>29</v>
      </c>
      <c r="N117" s="42" t="s">
        <v>29</v>
      </c>
      <c r="O117" s="42">
        <v>1427506</v>
      </c>
      <c r="P117" s="42" t="s">
        <v>29</v>
      </c>
      <c r="Q117" s="42" t="s">
        <v>29</v>
      </c>
      <c r="R117" s="42" t="s">
        <v>29</v>
      </c>
      <c r="S117" s="42">
        <v>895</v>
      </c>
      <c r="T117" s="42">
        <v>32909</v>
      </c>
      <c r="U117" s="42" t="s">
        <v>29</v>
      </c>
      <c r="V117" s="42">
        <v>24022</v>
      </c>
      <c r="W117" s="42" t="s">
        <v>29</v>
      </c>
      <c r="X117" s="42" t="s">
        <v>29</v>
      </c>
      <c r="Y117" s="42" t="s">
        <v>29</v>
      </c>
      <c r="Z117" s="42">
        <v>179</v>
      </c>
      <c r="AA117" s="42">
        <v>20309</v>
      </c>
      <c r="AB117" s="42">
        <v>4428</v>
      </c>
    </row>
    <row r="118" spans="1:28" ht="14.25">
      <c r="A118" s="41" t="s">
        <v>22</v>
      </c>
      <c r="B118" s="43">
        <v>1973080</v>
      </c>
      <c r="C118" s="43">
        <v>77377</v>
      </c>
      <c r="D118" s="43">
        <v>8513</v>
      </c>
      <c r="E118" s="43">
        <v>68042</v>
      </c>
      <c r="F118" s="43">
        <v>0</v>
      </c>
      <c r="G118" s="43">
        <v>28419</v>
      </c>
      <c r="H118" s="43">
        <v>9687</v>
      </c>
      <c r="I118" s="43">
        <v>2067</v>
      </c>
      <c r="J118" s="43">
        <v>28230</v>
      </c>
      <c r="K118" s="43">
        <v>19877</v>
      </c>
      <c r="L118" s="43">
        <v>0</v>
      </c>
      <c r="M118" s="43">
        <v>173583</v>
      </c>
      <c r="N118" s="43">
        <v>0</v>
      </c>
      <c r="O118" s="43">
        <v>1200255</v>
      </c>
      <c r="P118" s="43">
        <v>5111</v>
      </c>
      <c r="Q118" s="43">
        <v>0</v>
      </c>
      <c r="R118" s="43">
        <v>0</v>
      </c>
      <c r="S118" s="43">
        <v>44014</v>
      </c>
      <c r="T118" s="43">
        <v>41513</v>
      </c>
      <c r="U118" s="43">
        <v>8345</v>
      </c>
      <c r="V118" s="43">
        <v>57101</v>
      </c>
      <c r="W118" s="43">
        <v>42718</v>
      </c>
      <c r="X118" s="43">
        <v>0</v>
      </c>
      <c r="Y118" s="43">
        <v>0</v>
      </c>
      <c r="Z118" s="43">
        <v>68656</v>
      </c>
      <c r="AA118" s="43">
        <v>74946</v>
      </c>
      <c r="AB118" s="43">
        <v>14626</v>
      </c>
    </row>
    <row r="119" spans="1:28" ht="14.25">
      <c r="A119" s="41" t="s">
        <v>23</v>
      </c>
      <c r="B119" s="42">
        <v>81870</v>
      </c>
      <c r="C119" s="42">
        <v>488</v>
      </c>
      <c r="D119" s="42" t="s">
        <v>29</v>
      </c>
      <c r="E119" s="42">
        <v>4608</v>
      </c>
      <c r="F119" s="42">
        <v>480</v>
      </c>
      <c r="G119" s="42">
        <v>439</v>
      </c>
      <c r="H119" s="42">
        <v>564</v>
      </c>
      <c r="I119" s="42" t="s">
        <v>29</v>
      </c>
      <c r="J119" s="42">
        <v>1471</v>
      </c>
      <c r="K119" s="42">
        <v>0</v>
      </c>
      <c r="L119" s="42">
        <v>612</v>
      </c>
      <c r="M119" s="42">
        <v>5597</v>
      </c>
      <c r="N119" s="42" t="s">
        <v>29</v>
      </c>
      <c r="O119" s="42">
        <v>50004</v>
      </c>
      <c r="P119" s="42">
        <v>342</v>
      </c>
      <c r="Q119" s="42" t="s">
        <v>29</v>
      </c>
      <c r="R119" s="42" t="s">
        <v>29</v>
      </c>
      <c r="S119" s="42">
        <v>125</v>
      </c>
      <c r="T119" s="42">
        <v>965</v>
      </c>
      <c r="U119" s="42">
        <v>30</v>
      </c>
      <c r="V119" s="42">
        <v>1253</v>
      </c>
      <c r="W119" s="42">
        <v>7822</v>
      </c>
      <c r="X119" s="42" t="s">
        <v>29</v>
      </c>
      <c r="Y119" s="42" t="s">
        <v>29</v>
      </c>
      <c r="Z119" s="42">
        <v>2293</v>
      </c>
      <c r="AA119" s="42">
        <v>2740</v>
      </c>
      <c r="AB119" s="42">
        <v>2037</v>
      </c>
    </row>
    <row r="120" spans="1:28" ht="14.25">
      <c r="A120" s="41" t="s">
        <v>24</v>
      </c>
      <c r="B120" s="43">
        <v>686662</v>
      </c>
      <c r="C120" s="43">
        <v>16263</v>
      </c>
      <c r="D120" s="43">
        <v>2716</v>
      </c>
      <c r="E120" s="43">
        <v>20757</v>
      </c>
      <c r="F120" s="43" t="s">
        <v>29</v>
      </c>
      <c r="G120" s="43">
        <v>6083</v>
      </c>
      <c r="H120" s="43" t="s">
        <v>29</v>
      </c>
      <c r="I120" s="43" t="s">
        <v>29</v>
      </c>
      <c r="J120" s="43" t="s">
        <v>29</v>
      </c>
      <c r="K120" s="43">
        <v>6124</v>
      </c>
      <c r="L120" s="43" t="s">
        <v>29</v>
      </c>
      <c r="M120" s="43" t="s">
        <v>29</v>
      </c>
      <c r="N120" s="43" t="s">
        <v>29</v>
      </c>
      <c r="O120" s="43">
        <v>521364</v>
      </c>
      <c r="P120" s="43" t="s">
        <v>29</v>
      </c>
      <c r="Q120" s="43" t="s">
        <v>29</v>
      </c>
      <c r="R120" s="43" t="s">
        <v>29</v>
      </c>
      <c r="S120" s="43">
        <v>10106</v>
      </c>
      <c r="T120" s="43" t="s">
        <v>29</v>
      </c>
      <c r="U120" s="43" t="s">
        <v>29</v>
      </c>
      <c r="V120" s="43">
        <v>17110</v>
      </c>
      <c r="W120" s="43" t="s">
        <v>29</v>
      </c>
      <c r="X120" s="43" t="s">
        <v>29</v>
      </c>
      <c r="Y120" s="43" t="s">
        <v>29</v>
      </c>
      <c r="Z120" s="43">
        <v>2641</v>
      </c>
      <c r="AA120" s="43">
        <v>15698</v>
      </c>
      <c r="AB120" s="43">
        <v>8264</v>
      </c>
    </row>
    <row r="121" spans="1:28" ht="14.25">
      <c r="A121" s="41" t="s">
        <v>25</v>
      </c>
      <c r="B121" s="42">
        <v>923921</v>
      </c>
      <c r="C121" s="42">
        <v>5392</v>
      </c>
      <c r="D121" s="42" t="s">
        <v>29</v>
      </c>
      <c r="E121" s="42">
        <v>12</v>
      </c>
      <c r="F121" s="42" t="s">
        <v>29</v>
      </c>
      <c r="G121" s="42" t="s">
        <v>29</v>
      </c>
      <c r="H121" s="42">
        <v>2268</v>
      </c>
      <c r="I121" s="42" t="s">
        <v>29</v>
      </c>
      <c r="J121" s="42" t="s">
        <v>29</v>
      </c>
      <c r="K121" s="42" t="s">
        <v>29</v>
      </c>
      <c r="L121" s="42">
        <v>0</v>
      </c>
      <c r="M121" s="42" t="s">
        <v>29</v>
      </c>
      <c r="N121" s="42" t="s">
        <v>29</v>
      </c>
      <c r="O121" s="42">
        <v>825447</v>
      </c>
      <c r="P121" s="42">
        <v>4581</v>
      </c>
      <c r="Q121" s="42" t="s">
        <v>29</v>
      </c>
      <c r="R121" s="42" t="s">
        <v>29</v>
      </c>
      <c r="S121" s="42">
        <v>8381</v>
      </c>
      <c r="T121" s="42">
        <v>25761</v>
      </c>
      <c r="U121" s="42">
        <v>1385</v>
      </c>
      <c r="V121" s="42" t="s">
        <v>29</v>
      </c>
      <c r="W121" s="42" t="s">
        <v>29</v>
      </c>
      <c r="X121" s="42" t="s">
        <v>29</v>
      </c>
      <c r="Y121" s="42">
        <v>312</v>
      </c>
      <c r="Z121" s="42">
        <v>1606</v>
      </c>
      <c r="AA121" s="42" t="s">
        <v>29</v>
      </c>
      <c r="AB121" s="42">
        <v>8082</v>
      </c>
    </row>
    <row r="122" spans="1:28" ht="14.25">
      <c r="A122" s="41" t="s">
        <v>26</v>
      </c>
      <c r="B122" s="43">
        <v>1599150</v>
      </c>
      <c r="C122" s="43">
        <v>6836</v>
      </c>
      <c r="D122" s="43" t="s">
        <v>29</v>
      </c>
      <c r="E122" s="43" t="s">
        <v>29</v>
      </c>
      <c r="F122" s="43" t="s">
        <v>29</v>
      </c>
      <c r="G122" s="43" t="s">
        <v>29</v>
      </c>
      <c r="H122" s="43" t="s">
        <v>29</v>
      </c>
      <c r="I122" s="43" t="s">
        <v>29</v>
      </c>
      <c r="J122" s="43" t="s">
        <v>29</v>
      </c>
      <c r="K122" s="43" t="s">
        <v>29</v>
      </c>
      <c r="L122" s="43" t="s">
        <v>29</v>
      </c>
      <c r="M122" s="43" t="s">
        <v>29</v>
      </c>
      <c r="N122" s="43" t="s">
        <v>29</v>
      </c>
      <c r="O122" s="43" t="s">
        <v>29</v>
      </c>
      <c r="P122" s="43" t="s">
        <v>29</v>
      </c>
      <c r="Q122" s="43" t="s">
        <v>29</v>
      </c>
      <c r="R122" s="43" t="s">
        <v>29</v>
      </c>
      <c r="S122" s="43">
        <v>18568</v>
      </c>
      <c r="T122" s="43" t="s">
        <v>29</v>
      </c>
      <c r="U122" s="43" t="s">
        <v>29</v>
      </c>
      <c r="V122" s="43" t="s">
        <v>29</v>
      </c>
      <c r="W122" s="43" t="s">
        <v>29</v>
      </c>
      <c r="X122" s="43" t="s">
        <v>29</v>
      </c>
      <c r="Y122" s="43" t="s">
        <v>29</v>
      </c>
      <c r="Z122" s="43" t="s">
        <v>29</v>
      </c>
      <c r="AA122" s="43" t="s">
        <v>29</v>
      </c>
      <c r="AB122" s="43">
        <v>277942</v>
      </c>
    </row>
    <row r="123" spans="3:28" ht="14.25">
      <c r="C123" s="36">
        <f>(SUM(C96:C122)/SUM($B$96:$B$122))*100</f>
        <v>1.4398035779058522</v>
      </c>
      <c r="D123" s="36">
        <f aca="true" t="shared" si="1" ref="D123:AA123">(SUM(D96:D122)/SUM($B$96:$B$122))*100</f>
        <v>1.1762814811606472</v>
      </c>
      <c r="E123" s="36">
        <f t="shared" si="1"/>
        <v>1.3518040043685275</v>
      </c>
      <c r="F123" s="36">
        <f t="shared" si="1"/>
        <v>0.11597538930298093</v>
      </c>
      <c r="G123" s="36">
        <f t="shared" si="1"/>
        <v>1.0948420412976534</v>
      </c>
      <c r="H123" s="36">
        <f t="shared" si="1"/>
        <v>0.1863152002168839</v>
      </c>
      <c r="I123" s="36">
        <f t="shared" si="1"/>
        <v>0.08282920718972141</v>
      </c>
      <c r="J123" s="36">
        <f>(SUM(J96:J122)/SUM($B$96:$B$122))*100</f>
        <v>4.124724537627033</v>
      </c>
      <c r="K123" s="36">
        <f t="shared" si="1"/>
        <v>0.15177462336071468</v>
      </c>
      <c r="L123" s="36">
        <f t="shared" si="1"/>
        <v>1.1988463049372247</v>
      </c>
      <c r="M123" s="36">
        <f t="shared" si="1"/>
        <v>0.4603492440560376</v>
      </c>
      <c r="N123" s="36">
        <f t="shared" si="1"/>
        <v>0.000294612163601497</v>
      </c>
      <c r="O123" s="36">
        <f t="shared" si="1"/>
        <v>54.64163623215044</v>
      </c>
      <c r="P123" s="36">
        <f t="shared" si="1"/>
        <v>0.29971774612254914</v>
      </c>
      <c r="Q123" s="36">
        <f t="shared" si="1"/>
        <v>0.00015887462225630468</v>
      </c>
      <c r="R123" s="36">
        <f t="shared" si="1"/>
        <v>0.06823742149511323</v>
      </c>
      <c r="S123" s="36">
        <f t="shared" si="1"/>
        <v>0.9606824488705988</v>
      </c>
      <c r="T123" s="36">
        <f t="shared" si="1"/>
        <v>1.5025374590882423</v>
      </c>
      <c r="U123" s="36">
        <f t="shared" si="1"/>
        <v>0.6625056323367298</v>
      </c>
      <c r="V123" s="36">
        <f t="shared" si="1"/>
        <v>0.9616588336850479</v>
      </c>
      <c r="W123" s="36">
        <f t="shared" si="1"/>
        <v>19.634099096672834</v>
      </c>
      <c r="X123" s="36">
        <f t="shared" si="1"/>
        <v>6.324135449037371E-05</v>
      </c>
      <c r="Y123" s="36">
        <f t="shared" si="1"/>
        <v>0.053534577812131716</v>
      </c>
      <c r="Z123" s="36">
        <f t="shared" si="1"/>
        <v>0.23935001708133558</v>
      </c>
      <c r="AA123" s="36">
        <f t="shared" si="1"/>
        <v>1.5136771923109127</v>
      </c>
      <c r="AB123" s="36">
        <f>(SUM(AB96:AB122)/SUM($B$96:$B$122))*100</f>
        <v>2.9057458873530186</v>
      </c>
    </row>
    <row r="125" spans="3:28" ht="14.25">
      <c r="C125" s="37">
        <f>(C123*$Q$68)/100</f>
        <v>0.008448172176655827</v>
      </c>
      <c r="D125" s="37">
        <f aca="true" t="shared" si="2" ref="D125:AB125">(D123*$Q$68)/100</f>
        <v>0.006901933453666336</v>
      </c>
      <c r="E125" s="37">
        <f t="shared" si="2"/>
        <v>0.00793182705838844</v>
      </c>
      <c r="F125" s="37">
        <f t="shared" si="2"/>
        <v>0.0006804956399061946</v>
      </c>
      <c r="G125" s="37">
        <f t="shared" si="2"/>
        <v>0.006424080487823818</v>
      </c>
      <c r="H125" s="37">
        <f t="shared" si="2"/>
        <v>0.0010932205716905523</v>
      </c>
      <c r="I125" s="37">
        <f t="shared" si="2"/>
        <v>0.00048600754598237405</v>
      </c>
      <c r="J125" s="37">
        <f>(J123*$Q$68)/100</f>
        <v>0.024202178415081595</v>
      </c>
      <c r="K125" s="37">
        <f t="shared" si="2"/>
        <v>0.0008905507458617045</v>
      </c>
      <c r="L125" s="37">
        <f t="shared" si="2"/>
        <v>0.00703433451123121</v>
      </c>
      <c r="M125" s="37">
        <f t="shared" si="2"/>
        <v>0.0027011390545614174</v>
      </c>
      <c r="N125" s="37">
        <f t="shared" si="2"/>
        <v>1.728662382588753E-06</v>
      </c>
      <c r="O125" s="47">
        <f>(O123*$Q$68)/100</f>
        <v>0.3206145324175514</v>
      </c>
      <c r="P125" s="37">
        <f t="shared" si="2"/>
        <v>0.0017586198301613645</v>
      </c>
      <c r="Q125" s="37">
        <f t="shared" si="2"/>
        <v>9.322106042232542E-07</v>
      </c>
      <c r="R125" s="37">
        <f t="shared" si="2"/>
        <v>0.000400388979808083</v>
      </c>
      <c r="S125" s="37">
        <f t="shared" si="2"/>
        <v>0.0056368874613818174</v>
      </c>
      <c r="T125" s="37">
        <f t="shared" si="2"/>
        <v>0.008816268657086547</v>
      </c>
      <c r="U125" s="37">
        <f t="shared" si="2"/>
        <v>0.0038873091690225796</v>
      </c>
      <c r="V125" s="37">
        <f t="shared" si="2"/>
        <v>0.005642616483833016</v>
      </c>
      <c r="W125" s="47">
        <f t="shared" si="2"/>
        <v>0.11520477671230028</v>
      </c>
      <c r="X125" s="37">
        <f t="shared" si="2"/>
        <v>3.7107412401119834E-07</v>
      </c>
      <c r="Y125" s="37">
        <f t="shared" si="2"/>
        <v>0.0003141187712696746</v>
      </c>
      <c r="Z125" s="37">
        <f t="shared" si="2"/>
        <v>0.0014044069523216993</v>
      </c>
      <c r="AA125" s="37">
        <f t="shared" si="2"/>
        <v>0.00888163200644286</v>
      </c>
      <c r="AB125" s="37">
        <f t="shared" si="2"/>
        <v>0.017049715624177356</v>
      </c>
    </row>
  </sheetData>
  <hyperlinks>
    <hyperlink ref="A56" r:id="rId1" display="https://ec.europa.eu/eurostat/databrowser/bookmark/90cdec98-61c8-4281-b5ca-30e672bc5e6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F9B8-B848-47AE-830F-848466A8DCAD}">
  <dimension ref="A2:S125"/>
  <sheetViews>
    <sheetView showGridLines="0" workbookViewId="0" topLeftCell="A1"/>
  </sheetViews>
  <sheetFormatPr defaultColWidth="9.00390625" defaultRowHeight="14.25"/>
  <cols>
    <col min="1" max="1" width="10.75390625" style="2" customWidth="1"/>
    <col min="2" max="2" width="11.375" style="2" bestFit="1" customWidth="1"/>
    <col min="3" max="4" width="9.00390625" style="2" customWidth="1"/>
    <col min="5" max="5" width="9.375" style="2" customWidth="1"/>
    <col min="6" max="16384" width="9.00390625" style="2" customWidth="1"/>
  </cols>
  <sheetData>
    <row r="1" ht="12"/>
    <row r="2" ht="12">
      <c r="B2" s="2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44" ht="15">
      <c r="J44" s="78" t="s">
        <v>156</v>
      </c>
    </row>
    <row r="45" ht="12.75">
      <c r="J45" s="77" t="s">
        <v>177</v>
      </c>
    </row>
    <row r="47" ht="14.25">
      <c r="J47" s="2" t="s">
        <v>184</v>
      </c>
    </row>
    <row r="48" ht="14.25">
      <c r="J48" s="2" t="s">
        <v>185</v>
      </c>
    </row>
    <row r="55" spans="1:6" ht="14.25">
      <c r="A55" s="21" t="s">
        <v>45</v>
      </c>
      <c r="B55" s="21"/>
      <c r="C55" s="21"/>
      <c r="D55" s="21"/>
      <c r="E55" s="4"/>
      <c r="F55" s="4"/>
    </row>
    <row r="56" spans="1:4" s="4" customFormat="1" ht="12" customHeight="1">
      <c r="A56" s="63" t="s">
        <v>176</v>
      </c>
      <c r="B56" s="21"/>
      <c r="C56" s="21"/>
      <c r="D56" s="21"/>
    </row>
    <row r="57" spans="1:6" ht="14.25">
      <c r="A57" s="1"/>
      <c r="B57" s="21"/>
      <c r="C57" s="21"/>
      <c r="D57" s="21"/>
      <c r="E57" s="4"/>
      <c r="F57" s="4"/>
    </row>
    <row r="58" ht="14.25">
      <c r="A58" s="38" t="s">
        <v>174</v>
      </c>
    </row>
    <row r="59" spans="1:2" ht="14.25">
      <c r="A59" s="38" t="s">
        <v>115</v>
      </c>
      <c r="B59" s="39" t="s">
        <v>175</v>
      </c>
    </row>
    <row r="60" spans="1:2" ht="14.25">
      <c r="A60" s="38" t="s">
        <v>116</v>
      </c>
      <c r="B60" s="54">
        <v>45411.958333333336</v>
      </c>
    </row>
    <row r="61" spans="1:2" ht="14.25">
      <c r="A61" s="38"/>
      <c r="B61" s="38"/>
    </row>
    <row r="62" spans="1:3" ht="14.25">
      <c r="A62" s="39" t="s">
        <v>111</v>
      </c>
      <c r="C62" s="38" t="s">
        <v>112</v>
      </c>
    </row>
    <row r="63" spans="1:3" ht="14.25">
      <c r="A63" s="39" t="s">
        <v>113</v>
      </c>
      <c r="C63" s="38" t="s">
        <v>49</v>
      </c>
    </row>
    <row r="64" spans="1:3" ht="14.25">
      <c r="A64" s="39" t="s">
        <v>114</v>
      </c>
      <c r="C64" s="38">
        <v>2022</v>
      </c>
    </row>
    <row r="65" spans="9:13" ht="14.25">
      <c r="I65" s="32"/>
      <c r="J65" s="4"/>
      <c r="K65" s="4"/>
      <c r="L65" s="4"/>
      <c r="M65" s="4"/>
    </row>
    <row r="66" spans="1:19" ht="14.25">
      <c r="A66" s="40" t="s">
        <v>117</v>
      </c>
      <c r="B66" s="53" t="s">
        <v>73</v>
      </c>
      <c r="C66" s="53" t="s">
        <v>74</v>
      </c>
      <c r="D66" s="53" t="s">
        <v>75</v>
      </c>
      <c r="E66" s="53" t="s">
        <v>76</v>
      </c>
      <c r="F66" s="53" t="s">
        <v>77</v>
      </c>
      <c r="G66" s="53" t="s">
        <v>78</v>
      </c>
      <c r="I66" s="23"/>
      <c r="J66" s="4"/>
      <c r="K66" s="4"/>
      <c r="L66" s="4"/>
      <c r="M66" s="4"/>
      <c r="Q66" s="9"/>
      <c r="R66" s="9"/>
      <c r="S66" s="9"/>
    </row>
    <row r="67" spans="1:19" ht="14.25">
      <c r="A67" s="41" t="s">
        <v>2</v>
      </c>
      <c r="B67" s="43">
        <v>13747</v>
      </c>
      <c r="C67" s="43">
        <v>1860</v>
      </c>
      <c r="D67" s="43">
        <v>12627</v>
      </c>
      <c r="E67" s="43" t="s">
        <v>29</v>
      </c>
      <c r="F67" s="43" t="s">
        <v>29</v>
      </c>
      <c r="G67" s="43">
        <v>411561</v>
      </c>
      <c r="I67" s="40"/>
      <c r="J67" s="53" t="s">
        <v>73</v>
      </c>
      <c r="K67" s="53" t="s">
        <v>74</v>
      </c>
      <c r="L67" s="53" t="s">
        <v>75</v>
      </c>
      <c r="M67" s="53" t="s">
        <v>76</v>
      </c>
      <c r="N67" s="53" t="s">
        <v>77</v>
      </c>
      <c r="O67" s="53" t="s">
        <v>78</v>
      </c>
      <c r="Q67" s="9"/>
      <c r="R67" s="9"/>
      <c r="S67" s="9"/>
    </row>
    <row r="68" spans="1:19" ht="14.25">
      <c r="A68" s="41" t="s">
        <v>3</v>
      </c>
      <c r="B68" s="42">
        <v>136886</v>
      </c>
      <c r="C68" s="42" t="s">
        <v>29</v>
      </c>
      <c r="D68" s="42" t="s">
        <v>29</v>
      </c>
      <c r="E68" s="42">
        <v>4937</v>
      </c>
      <c r="F68" s="42" t="s">
        <v>29</v>
      </c>
      <c r="G68" s="42">
        <v>168437</v>
      </c>
      <c r="I68" s="44">
        <v>2022</v>
      </c>
      <c r="J68" s="45">
        <f aca="true" t="shared" si="0" ref="J68:O68">SUM(B67:B93)/SUM($B$67:$G$93)</f>
        <v>0.044013626334735524</v>
      </c>
      <c r="K68" s="45">
        <f t="shared" si="0"/>
        <v>0.0013050773105498942</v>
      </c>
      <c r="L68" s="45">
        <f t="shared" si="0"/>
        <v>0.007582891297369185</v>
      </c>
      <c r="M68" s="45">
        <f t="shared" si="0"/>
        <v>0.009099085077041878</v>
      </c>
      <c r="N68" s="45">
        <f t="shared" si="0"/>
        <v>0.0014414981556550262</v>
      </c>
      <c r="O68" s="45">
        <f t="shared" si="0"/>
        <v>0.9365578218246485</v>
      </c>
      <c r="P68" s="58"/>
      <c r="Q68" s="9"/>
      <c r="R68" s="9"/>
      <c r="S68" s="9"/>
    </row>
    <row r="69" spans="1:19" ht="14.25">
      <c r="A69" s="41" t="s">
        <v>52</v>
      </c>
      <c r="B69" s="43">
        <v>35177</v>
      </c>
      <c r="C69" s="43">
        <v>180</v>
      </c>
      <c r="D69" s="43">
        <v>2405</v>
      </c>
      <c r="E69" s="43">
        <v>1200</v>
      </c>
      <c r="F69" s="43">
        <v>252</v>
      </c>
      <c r="G69" s="43">
        <v>61339</v>
      </c>
      <c r="I69" s="11"/>
      <c r="Q69" s="9"/>
      <c r="R69" s="9"/>
      <c r="S69" s="9"/>
    </row>
    <row r="70" spans="1:19" ht="14.25">
      <c r="A70" s="41" t="s">
        <v>4</v>
      </c>
      <c r="B70" s="42">
        <v>28788</v>
      </c>
      <c r="C70" s="42">
        <v>5</v>
      </c>
      <c r="D70" s="42">
        <v>3235</v>
      </c>
      <c r="E70" s="42" t="s">
        <v>29</v>
      </c>
      <c r="F70" s="42" t="s">
        <v>29</v>
      </c>
      <c r="G70" s="42">
        <v>13829</v>
      </c>
      <c r="I70" s="28"/>
      <c r="J70" s="4"/>
      <c r="K70" s="4"/>
      <c r="L70" s="4"/>
      <c r="M70" s="4"/>
      <c r="P70" s="9"/>
      <c r="Q70" s="9"/>
      <c r="R70" s="9"/>
      <c r="S70" s="9"/>
    </row>
    <row r="71" spans="1:19" ht="15" customHeight="1">
      <c r="A71" s="41" t="s">
        <v>43</v>
      </c>
      <c r="B71" s="43">
        <v>161710</v>
      </c>
      <c r="C71" s="43">
        <v>27606</v>
      </c>
      <c r="D71" s="43">
        <v>22321</v>
      </c>
      <c r="E71" s="43" t="s">
        <v>29</v>
      </c>
      <c r="F71" s="43">
        <v>6556</v>
      </c>
      <c r="G71" s="43">
        <v>16826788</v>
      </c>
      <c r="P71" s="9"/>
      <c r="Q71" s="9"/>
      <c r="R71" s="9"/>
      <c r="S71" s="9"/>
    </row>
    <row r="72" spans="1:19" ht="14.25">
      <c r="A72" s="41" t="s">
        <v>5</v>
      </c>
      <c r="B72" s="42">
        <v>3193</v>
      </c>
      <c r="C72" s="42">
        <v>0</v>
      </c>
      <c r="D72" s="42">
        <v>0</v>
      </c>
      <c r="E72" s="42" t="s">
        <v>29</v>
      </c>
      <c r="F72" s="42">
        <v>0</v>
      </c>
      <c r="G72" s="42">
        <v>6218</v>
      </c>
      <c r="P72" s="9"/>
      <c r="Q72" s="9"/>
      <c r="R72" s="9"/>
      <c r="S72" s="9"/>
    </row>
    <row r="73" spans="1:19" ht="15.75">
      <c r="A73" s="41" t="s">
        <v>6</v>
      </c>
      <c r="B73" s="43">
        <v>1770</v>
      </c>
      <c r="C73" s="43" t="s">
        <v>29</v>
      </c>
      <c r="D73" s="43">
        <v>1119</v>
      </c>
      <c r="E73" s="43" t="s">
        <v>29</v>
      </c>
      <c r="F73" s="43" t="s">
        <v>29</v>
      </c>
      <c r="G73" s="43">
        <v>4086</v>
      </c>
      <c r="I73" s="51" t="s">
        <v>156</v>
      </c>
      <c r="J73" s="4"/>
      <c r="K73" s="4"/>
      <c r="L73" s="4"/>
      <c r="M73" s="4"/>
      <c r="P73" s="9"/>
      <c r="Q73" s="9"/>
      <c r="R73" s="9"/>
      <c r="S73" s="9"/>
    </row>
    <row r="74" spans="1:19" ht="12.75">
      <c r="A74" s="41" t="s">
        <v>7</v>
      </c>
      <c r="B74" s="42">
        <v>36742</v>
      </c>
      <c r="C74" s="42" t="s">
        <v>29</v>
      </c>
      <c r="D74" s="42">
        <v>8221</v>
      </c>
      <c r="E74" s="42">
        <v>47321</v>
      </c>
      <c r="F74" s="42" t="s">
        <v>29</v>
      </c>
      <c r="G74" s="42">
        <v>655123</v>
      </c>
      <c r="I74" s="50" t="s">
        <v>177</v>
      </c>
      <c r="J74" s="4"/>
      <c r="K74" s="4"/>
      <c r="L74" s="4"/>
      <c r="M74" s="4"/>
      <c r="P74" s="9"/>
      <c r="Q74" s="9"/>
      <c r="R74" s="9"/>
      <c r="S74" s="9"/>
    </row>
    <row r="75" spans="1:19" ht="14.25">
      <c r="A75" s="41" t="s">
        <v>8</v>
      </c>
      <c r="B75" s="43">
        <v>142886</v>
      </c>
      <c r="C75" s="43" t="s">
        <v>29</v>
      </c>
      <c r="D75" s="43" t="s">
        <v>29</v>
      </c>
      <c r="E75" s="43" t="s">
        <v>29</v>
      </c>
      <c r="F75" s="43">
        <v>41383</v>
      </c>
      <c r="G75" s="43">
        <v>9289730</v>
      </c>
      <c r="I75" s="40"/>
      <c r="J75" s="53" t="s">
        <v>73</v>
      </c>
      <c r="K75" s="53" t="s">
        <v>76</v>
      </c>
      <c r="L75" s="53" t="s">
        <v>75</v>
      </c>
      <c r="M75" s="53" t="s">
        <v>77</v>
      </c>
      <c r="N75" s="53" t="s">
        <v>74</v>
      </c>
      <c r="O75" s="53" t="s">
        <v>78</v>
      </c>
      <c r="P75" s="9"/>
      <c r="Q75" s="9"/>
      <c r="R75" s="9"/>
      <c r="S75" s="9"/>
    </row>
    <row r="76" spans="1:19" ht="14.25">
      <c r="A76" s="41" t="s">
        <v>9</v>
      </c>
      <c r="B76" s="42">
        <v>460839</v>
      </c>
      <c r="C76" s="42">
        <v>6463</v>
      </c>
      <c r="D76" s="42">
        <v>73136</v>
      </c>
      <c r="E76" s="42">
        <v>221258</v>
      </c>
      <c r="F76" s="42">
        <v>613</v>
      </c>
      <c r="G76" s="42">
        <v>5528726</v>
      </c>
      <c r="I76" s="53">
        <v>2022</v>
      </c>
      <c r="J76" s="45">
        <v>0.044013626334735524</v>
      </c>
      <c r="K76" s="45">
        <v>0.009099085077041878</v>
      </c>
      <c r="L76" s="45">
        <v>0.007582891297369185</v>
      </c>
      <c r="M76" s="45">
        <v>0.0014414981556550262</v>
      </c>
      <c r="N76" s="45">
        <v>0.0013050773105498942</v>
      </c>
      <c r="O76" s="45">
        <v>0.9365578218246485</v>
      </c>
      <c r="P76" s="9"/>
      <c r="Q76" s="9"/>
      <c r="R76" s="9"/>
      <c r="S76" s="9"/>
    </row>
    <row r="77" spans="1:19" ht="14.45" customHeight="1">
      <c r="A77" s="41" t="s">
        <v>10</v>
      </c>
      <c r="B77" s="43">
        <v>5922</v>
      </c>
      <c r="C77" s="43" t="s">
        <v>29</v>
      </c>
      <c r="D77" s="43">
        <v>905</v>
      </c>
      <c r="E77" s="43">
        <v>2705</v>
      </c>
      <c r="F77" s="43">
        <v>64</v>
      </c>
      <c r="G77" s="43">
        <v>81471</v>
      </c>
      <c r="I77" s="11" t="s">
        <v>184</v>
      </c>
      <c r="P77" s="9"/>
      <c r="Q77" s="9"/>
      <c r="R77" s="9"/>
      <c r="S77" s="9"/>
    </row>
    <row r="78" spans="1:19" ht="15" customHeight="1">
      <c r="A78" s="41" t="s">
        <v>11</v>
      </c>
      <c r="B78" s="42">
        <v>253399</v>
      </c>
      <c r="C78" s="42" t="s">
        <v>29</v>
      </c>
      <c r="D78" s="42">
        <v>43040</v>
      </c>
      <c r="E78" s="42">
        <v>49380</v>
      </c>
      <c r="F78" s="42" t="s">
        <v>29</v>
      </c>
      <c r="G78" s="42">
        <v>3512859</v>
      </c>
      <c r="I78" s="28" t="s">
        <v>35</v>
      </c>
      <c r="P78" s="9"/>
      <c r="Q78" s="9"/>
      <c r="R78" s="9"/>
      <c r="S78" s="9"/>
    </row>
    <row r="79" spans="1:19" ht="15" customHeight="1">
      <c r="A79" s="41" t="s">
        <v>12</v>
      </c>
      <c r="B79" s="43">
        <v>4820</v>
      </c>
      <c r="C79" s="43">
        <v>55</v>
      </c>
      <c r="D79" s="43">
        <v>1425</v>
      </c>
      <c r="E79" s="43">
        <v>2378</v>
      </c>
      <c r="F79" s="43">
        <v>847</v>
      </c>
      <c r="G79" s="43">
        <v>73325</v>
      </c>
      <c r="P79" s="9"/>
      <c r="Q79" s="9"/>
      <c r="R79" s="9"/>
      <c r="S79" s="9"/>
    </row>
    <row r="80" spans="1:19" ht="14.25">
      <c r="A80" s="41" t="s">
        <v>13</v>
      </c>
      <c r="B80" s="42">
        <v>5412</v>
      </c>
      <c r="C80" s="42">
        <v>0</v>
      </c>
      <c r="D80" s="42" t="s">
        <v>29</v>
      </c>
      <c r="E80" s="42">
        <v>509</v>
      </c>
      <c r="F80" s="42" t="s">
        <v>29</v>
      </c>
      <c r="G80" s="42">
        <v>23077</v>
      </c>
      <c r="P80" s="9"/>
      <c r="Q80" s="9"/>
      <c r="R80" s="9"/>
      <c r="S80" s="9"/>
    </row>
    <row r="81" spans="1:19" ht="14.25">
      <c r="A81" s="41" t="s">
        <v>14</v>
      </c>
      <c r="B81" s="43">
        <v>12805</v>
      </c>
      <c r="C81" s="43">
        <v>0</v>
      </c>
      <c r="D81" s="43" t="s">
        <v>29</v>
      </c>
      <c r="E81" s="43" t="s">
        <v>29</v>
      </c>
      <c r="F81" s="43" t="s">
        <v>29</v>
      </c>
      <c r="G81" s="43" t="s">
        <v>29</v>
      </c>
      <c r="P81" s="9"/>
      <c r="Q81" s="9"/>
      <c r="R81" s="9"/>
      <c r="S81" s="9"/>
    </row>
    <row r="82" spans="1:19" ht="14.25">
      <c r="A82" s="41" t="s">
        <v>15</v>
      </c>
      <c r="B82" s="42" t="s">
        <v>29</v>
      </c>
      <c r="C82" s="42" t="s">
        <v>29</v>
      </c>
      <c r="D82" s="42" t="s">
        <v>29</v>
      </c>
      <c r="E82" s="42">
        <v>0</v>
      </c>
      <c r="F82" s="42">
        <v>0</v>
      </c>
      <c r="G82" s="42" t="s">
        <v>29</v>
      </c>
      <c r="P82" s="9"/>
      <c r="Q82" s="9"/>
      <c r="R82" s="9"/>
      <c r="S82" s="9"/>
    </row>
    <row r="83" spans="1:19" ht="14.25">
      <c r="A83" s="41" t="s">
        <v>16</v>
      </c>
      <c r="B83" s="43">
        <v>142978</v>
      </c>
      <c r="C83" s="43" t="s">
        <v>29</v>
      </c>
      <c r="D83" s="43">
        <v>16771</v>
      </c>
      <c r="E83" s="43">
        <v>32240</v>
      </c>
      <c r="F83" s="43" t="s">
        <v>29</v>
      </c>
      <c r="G83" s="43">
        <v>376735</v>
      </c>
      <c r="Q83" s="9"/>
      <c r="R83" s="9"/>
      <c r="S83" s="9"/>
    </row>
    <row r="84" spans="1:7" ht="14.25">
      <c r="A84" s="41" t="s">
        <v>17</v>
      </c>
      <c r="B84" s="42" t="s">
        <v>29</v>
      </c>
      <c r="C84" s="42">
        <v>0</v>
      </c>
      <c r="D84" s="42" t="s">
        <v>29</v>
      </c>
      <c r="E84" s="42" t="s">
        <v>29</v>
      </c>
      <c r="F84" s="42" t="s">
        <v>29</v>
      </c>
      <c r="G84" s="42">
        <v>2294</v>
      </c>
    </row>
    <row r="85" spans="1:7" ht="14.25">
      <c r="A85" s="41" t="s">
        <v>18</v>
      </c>
      <c r="B85" s="43">
        <v>13464</v>
      </c>
      <c r="C85" s="43">
        <v>4420</v>
      </c>
      <c r="D85" s="43">
        <v>92822</v>
      </c>
      <c r="E85" s="43">
        <v>86</v>
      </c>
      <c r="F85" s="43">
        <v>3680</v>
      </c>
      <c r="G85" s="43">
        <v>2070792</v>
      </c>
    </row>
    <row r="86" spans="1:7" ht="14.25">
      <c r="A86" s="41" t="s">
        <v>19</v>
      </c>
      <c r="B86" s="42">
        <v>27244</v>
      </c>
      <c r="C86" s="42" t="s">
        <v>29</v>
      </c>
      <c r="D86" s="42" t="s">
        <v>29</v>
      </c>
      <c r="E86" s="42" t="s">
        <v>29</v>
      </c>
      <c r="F86" s="42" t="s">
        <v>29</v>
      </c>
      <c r="G86" s="42" t="s">
        <v>29</v>
      </c>
    </row>
    <row r="87" spans="1:7" ht="14.25">
      <c r="A87" s="41" t="s">
        <v>20</v>
      </c>
      <c r="B87" s="43">
        <v>163764</v>
      </c>
      <c r="C87" s="43">
        <v>12306</v>
      </c>
      <c r="D87" s="43">
        <v>32870</v>
      </c>
      <c r="E87" s="43" t="s">
        <v>29</v>
      </c>
      <c r="F87" s="43" t="s">
        <v>29</v>
      </c>
      <c r="G87" s="43">
        <v>394864</v>
      </c>
    </row>
    <row r="88" spans="1:7" ht="14.25">
      <c r="A88" s="41" t="s">
        <v>21</v>
      </c>
      <c r="B88" s="42">
        <v>47859</v>
      </c>
      <c r="C88" s="42" t="s">
        <v>29</v>
      </c>
      <c r="D88" s="42">
        <v>13184</v>
      </c>
      <c r="E88" s="42">
        <v>5630</v>
      </c>
      <c r="F88" s="42" t="s">
        <v>29</v>
      </c>
      <c r="G88" s="42">
        <v>557678</v>
      </c>
    </row>
    <row r="89" spans="1:7" ht="14.25">
      <c r="A89" s="41" t="s">
        <v>22</v>
      </c>
      <c r="B89" s="43">
        <v>157162</v>
      </c>
      <c r="C89" s="43">
        <v>1156</v>
      </c>
      <c r="D89" s="43">
        <v>2411</v>
      </c>
      <c r="E89" s="43">
        <v>23677</v>
      </c>
      <c r="F89" s="43">
        <v>8234</v>
      </c>
      <c r="G89" s="43">
        <v>274874</v>
      </c>
    </row>
    <row r="90" spans="1:7" ht="14.25">
      <c r="A90" s="41" t="s">
        <v>23</v>
      </c>
      <c r="B90" s="42">
        <v>1046</v>
      </c>
      <c r="C90" s="42">
        <v>2296</v>
      </c>
      <c r="D90" s="42">
        <v>901</v>
      </c>
      <c r="E90" s="42">
        <v>1534</v>
      </c>
      <c r="F90" s="42">
        <v>445</v>
      </c>
      <c r="G90" s="42">
        <v>31692</v>
      </c>
    </row>
    <row r="91" spans="1:7" ht="14.25">
      <c r="A91" s="41" t="s">
        <v>24</v>
      </c>
      <c r="B91" s="43">
        <v>39877</v>
      </c>
      <c r="C91" s="43" t="s">
        <v>29</v>
      </c>
      <c r="D91" s="43" t="s">
        <v>29</v>
      </c>
      <c r="E91" s="43" t="s">
        <v>29</v>
      </c>
      <c r="F91" s="43">
        <v>163</v>
      </c>
      <c r="G91" s="43">
        <v>34787</v>
      </c>
    </row>
    <row r="92" spans="1:7" ht="14.25">
      <c r="A92" s="41" t="s">
        <v>25</v>
      </c>
      <c r="B92" s="42">
        <v>2808</v>
      </c>
      <c r="C92" s="42">
        <v>0</v>
      </c>
      <c r="D92" s="42" t="s">
        <v>29</v>
      </c>
      <c r="E92" s="42" t="s">
        <v>29</v>
      </c>
      <c r="F92" s="42">
        <v>0</v>
      </c>
      <c r="G92" s="42">
        <v>14871</v>
      </c>
    </row>
    <row r="93" spans="1:7" ht="14.25">
      <c r="A93" s="41" t="s">
        <v>26</v>
      </c>
      <c r="B93" s="43" t="s">
        <v>29</v>
      </c>
      <c r="C93" s="43" t="s">
        <v>29</v>
      </c>
      <c r="D93" s="43" t="s">
        <v>29</v>
      </c>
      <c r="E93" s="43" t="s">
        <v>29</v>
      </c>
      <c r="F93" s="43" t="s">
        <v>29</v>
      </c>
      <c r="G93" s="43">
        <v>20934</v>
      </c>
    </row>
    <row r="95" spans="1:19" ht="14.25">
      <c r="A95" s="40" t="s">
        <v>117</v>
      </c>
      <c r="B95" s="53" t="s">
        <v>78</v>
      </c>
      <c r="C95" s="53" t="s">
        <v>120</v>
      </c>
      <c r="D95" s="53" t="s">
        <v>121</v>
      </c>
      <c r="E95" s="53" t="s">
        <v>122</v>
      </c>
      <c r="F95" s="53" t="s">
        <v>123</v>
      </c>
      <c r="G95" s="53" t="s">
        <v>124</v>
      </c>
      <c r="H95" s="53" t="s">
        <v>125</v>
      </c>
      <c r="I95" s="53" t="s">
        <v>126</v>
      </c>
      <c r="J95" s="53" t="s">
        <v>127</v>
      </c>
      <c r="K95" s="53" t="s">
        <v>128</v>
      </c>
      <c r="L95" s="53" t="s">
        <v>129</v>
      </c>
      <c r="M95" s="53" t="s">
        <v>130</v>
      </c>
      <c r="N95" s="53" t="s">
        <v>131</v>
      </c>
      <c r="O95" s="53" t="s">
        <v>132</v>
      </c>
      <c r="P95" s="53" t="s">
        <v>133</v>
      </c>
      <c r="Q95" s="53" t="s">
        <v>134</v>
      </c>
      <c r="R95" s="53" t="s">
        <v>135</v>
      </c>
      <c r="S95" s="53" t="s">
        <v>136</v>
      </c>
    </row>
    <row r="96" spans="1:19" ht="14.25">
      <c r="A96" s="41" t="s">
        <v>2</v>
      </c>
      <c r="B96" s="43">
        <v>411561</v>
      </c>
      <c r="C96" s="43">
        <v>6573</v>
      </c>
      <c r="D96" s="43" t="s">
        <v>29</v>
      </c>
      <c r="E96" s="43">
        <v>168</v>
      </c>
      <c r="F96" s="43">
        <v>2263</v>
      </c>
      <c r="G96" s="43">
        <v>125</v>
      </c>
      <c r="H96" s="43" t="s">
        <v>29</v>
      </c>
      <c r="I96" s="43" t="s">
        <v>29</v>
      </c>
      <c r="J96" s="43">
        <v>169</v>
      </c>
      <c r="K96" s="43">
        <v>133</v>
      </c>
      <c r="L96" s="43">
        <v>2137</v>
      </c>
      <c r="M96" s="43">
        <v>6652</v>
      </c>
      <c r="N96" s="43">
        <v>11923</v>
      </c>
      <c r="O96" s="43" t="s">
        <v>29</v>
      </c>
      <c r="P96" s="43">
        <v>35</v>
      </c>
      <c r="Q96" s="43">
        <v>1371</v>
      </c>
      <c r="R96" s="43" t="s">
        <v>29</v>
      </c>
      <c r="S96" s="43">
        <v>380014</v>
      </c>
    </row>
    <row r="97" spans="1:19" ht="14.25">
      <c r="A97" s="41" t="s">
        <v>3</v>
      </c>
      <c r="B97" s="42">
        <v>168437</v>
      </c>
      <c r="C97" s="42">
        <v>1988</v>
      </c>
      <c r="D97" s="42" t="s">
        <v>29</v>
      </c>
      <c r="E97" s="42" t="s">
        <v>29</v>
      </c>
      <c r="F97" s="42" t="s">
        <v>29</v>
      </c>
      <c r="G97" s="42" t="s">
        <v>29</v>
      </c>
      <c r="H97" s="42" t="s">
        <v>29</v>
      </c>
      <c r="I97" s="42" t="s">
        <v>29</v>
      </c>
      <c r="J97" s="42" t="s">
        <v>29</v>
      </c>
      <c r="K97" s="42">
        <v>397</v>
      </c>
      <c r="L97" s="42" t="s">
        <v>29</v>
      </c>
      <c r="M97" s="42" t="s">
        <v>29</v>
      </c>
      <c r="N97" s="42" t="s">
        <v>29</v>
      </c>
      <c r="O97" s="42" t="s">
        <v>29</v>
      </c>
      <c r="P97" s="42" t="s">
        <v>29</v>
      </c>
      <c r="Q97" s="42">
        <v>0</v>
      </c>
      <c r="R97" s="42" t="s">
        <v>29</v>
      </c>
      <c r="S97" s="42">
        <v>158418</v>
      </c>
    </row>
    <row r="98" spans="1:19" ht="14.25">
      <c r="A98" s="41" t="s">
        <v>52</v>
      </c>
      <c r="B98" s="43">
        <v>61339</v>
      </c>
      <c r="C98" s="43">
        <v>2795</v>
      </c>
      <c r="D98" s="43" t="s">
        <v>29</v>
      </c>
      <c r="E98" s="43">
        <v>0</v>
      </c>
      <c r="F98" s="43">
        <v>2544</v>
      </c>
      <c r="G98" s="43">
        <v>106</v>
      </c>
      <c r="H98" s="43">
        <v>588</v>
      </c>
      <c r="I98" s="43" t="s">
        <v>29</v>
      </c>
      <c r="J98" s="43">
        <v>2292</v>
      </c>
      <c r="K98" s="43">
        <v>0</v>
      </c>
      <c r="L98" s="43">
        <v>508</v>
      </c>
      <c r="M98" s="43">
        <v>5229</v>
      </c>
      <c r="N98" s="43">
        <v>34913</v>
      </c>
      <c r="O98" s="43" t="s">
        <v>29</v>
      </c>
      <c r="P98" s="43" t="s">
        <v>29</v>
      </c>
      <c r="Q98" s="43">
        <v>471</v>
      </c>
      <c r="R98" s="43" t="s">
        <v>29</v>
      </c>
      <c r="S98" s="43">
        <v>11893</v>
      </c>
    </row>
    <row r="99" spans="1:19" ht="14.25">
      <c r="A99" s="41" t="s">
        <v>4</v>
      </c>
      <c r="B99" s="42">
        <v>13829</v>
      </c>
      <c r="C99" s="42">
        <v>115</v>
      </c>
      <c r="D99" s="42" t="s">
        <v>29</v>
      </c>
      <c r="E99" s="42">
        <v>38</v>
      </c>
      <c r="F99" s="42" t="s">
        <v>29</v>
      </c>
      <c r="G99" s="42">
        <v>8</v>
      </c>
      <c r="H99" s="42">
        <v>1909</v>
      </c>
      <c r="I99" s="42" t="s">
        <v>29</v>
      </c>
      <c r="J99" s="42">
        <v>327</v>
      </c>
      <c r="K99" s="42">
        <v>0</v>
      </c>
      <c r="L99" s="42" t="s">
        <v>29</v>
      </c>
      <c r="M99" s="42">
        <v>1714</v>
      </c>
      <c r="N99" s="42">
        <v>5270</v>
      </c>
      <c r="O99" s="42" t="s">
        <v>29</v>
      </c>
      <c r="P99" s="42" t="s">
        <v>29</v>
      </c>
      <c r="Q99" s="42">
        <v>122</v>
      </c>
      <c r="R99" s="42" t="s">
        <v>29</v>
      </c>
      <c r="S99" s="42">
        <v>4327</v>
      </c>
    </row>
    <row r="100" spans="1:19" ht="14.25">
      <c r="A100" s="41" t="s">
        <v>43</v>
      </c>
      <c r="B100" s="43">
        <v>16826788</v>
      </c>
      <c r="C100" s="43">
        <v>7722</v>
      </c>
      <c r="D100" s="43" t="s">
        <v>29</v>
      </c>
      <c r="E100" s="43">
        <v>671</v>
      </c>
      <c r="F100" s="43">
        <v>811</v>
      </c>
      <c r="G100" s="43">
        <v>914</v>
      </c>
      <c r="H100" s="43">
        <v>2360</v>
      </c>
      <c r="I100" s="43" t="s">
        <v>29</v>
      </c>
      <c r="J100" s="43">
        <v>2522</v>
      </c>
      <c r="K100" s="43" t="s">
        <v>29</v>
      </c>
      <c r="L100" s="43">
        <v>5021</v>
      </c>
      <c r="M100" s="43">
        <v>8218</v>
      </c>
      <c r="N100" s="43">
        <v>28485</v>
      </c>
      <c r="O100" s="43" t="s">
        <v>29</v>
      </c>
      <c r="P100" s="43" t="s">
        <v>29</v>
      </c>
      <c r="Q100" s="43">
        <v>13845</v>
      </c>
      <c r="R100" s="43" t="s">
        <v>29</v>
      </c>
      <c r="S100" s="43">
        <v>16756219</v>
      </c>
    </row>
    <row r="101" spans="1:19" ht="14.25">
      <c r="A101" s="41" t="s">
        <v>5</v>
      </c>
      <c r="B101" s="42">
        <v>6218</v>
      </c>
      <c r="C101" s="42">
        <v>2</v>
      </c>
      <c r="D101" s="42">
        <v>0</v>
      </c>
      <c r="E101" s="42">
        <v>26</v>
      </c>
      <c r="F101" s="42">
        <v>0</v>
      </c>
      <c r="G101" s="42">
        <v>0</v>
      </c>
      <c r="H101" s="42">
        <v>0</v>
      </c>
      <c r="I101" s="42">
        <v>0</v>
      </c>
      <c r="J101" s="42">
        <v>88</v>
      </c>
      <c r="K101" s="42">
        <v>0</v>
      </c>
      <c r="L101" s="42">
        <v>0</v>
      </c>
      <c r="M101" s="42">
        <v>86</v>
      </c>
      <c r="N101" s="42">
        <v>4162</v>
      </c>
      <c r="O101" s="42">
        <v>0</v>
      </c>
      <c r="P101" s="42">
        <v>0</v>
      </c>
      <c r="Q101" s="42">
        <v>0</v>
      </c>
      <c r="R101" s="42">
        <v>0</v>
      </c>
      <c r="S101" s="42">
        <v>1854</v>
      </c>
    </row>
    <row r="102" spans="1:19" ht="14.25">
      <c r="A102" s="41" t="s">
        <v>6</v>
      </c>
      <c r="B102" s="43">
        <v>4086</v>
      </c>
      <c r="C102" s="43" t="s">
        <v>29</v>
      </c>
      <c r="D102" s="43" t="s">
        <v>29</v>
      </c>
      <c r="E102" s="43" t="s">
        <v>29</v>
      </c>
      <c r="F102" s="43" t="s">
        <v>29</v>
      </c>
      <c r="G102" s="43" t="s">
        <v>29</v>
      </c>
      <c r="H102" s="43" t="s">
        <v>29</v>
      </c>
      <c r="I102" s="43" t="s">
        <v>29</v>
      </c>
      <c r="J102" s="43" t="s">
        <v>29</v>
      </c>
      <c r="K102" s="43" t="s">
        <v>29</v>
      </c>
      <c r="L102" s="43" t="s">
        <v>29</v>
      </c>
      <c r="M102" s="43" t="s">
        <v>29</v>
      </c>
      <c r="N102" s="43" t="s">
        <v>29</v>
      </c>
      <c r="O102" s="43" t="s">
        <v>29</v>
      </c>
      <c r="P102" s="43" t="s">
        <v>29</v>
      </c>
      <c r="Q102" s="43" t="s">
        <v>29</v>
      </c>
      <c r="R102" s="43" t="s">
        <v>29</v>
      </c>
      <c r="S102" s="43">
        <v>454</v>
      </c>
    </row>
    <row r="103" spans="1:19" ht="14.25">
      <c r="A103" s="41" t="s">
        <v>7</v>
      </c>
      <c r="B103" s="42">
        <v>655123</v>
      </c>
      <c r="C103" s="42">
        <v>10232</v>
      </c>
      <c r="D103" s="42">
        <v>0</v>
      </c>
      <c r="E103" s="42" t="s">
        <v>29</v>
      </c>
      <c r="F103" s="42" t="s">
        <v>29</v>
      </c>
      <c r="G103" s="42">
        <v>289</v>
      </c>
      <c r="H103" s="42">
        <v>0</v>
      </c>
      <c r="I103" s="42">
        <v>0</v>
      </c>
      <c r="J103" s="42">
        <v>446</v>
      </c>
      <c r="K103" s="42">
        <v>5471</v>
      </c>
      <c r="L103" s="42">
        <v>9299</v>
      </c>
      <c r="M103" s="42">
        <v>10598</v>
      </c>
      <c r="N103" s="42">
        <v>18337</v>
      </c>
      <c r="O103" s="42">
        <v>0</v>
      </c>
      <c r="P103" s="42" t="s">
        <v>29</v>
      </c>
      <c r="Q103" s="42">
        <v>1055</v>
      </c>
      <c r="R103" s="42" t="s">
        <v>29</v>
      </c>
      <c r="S103" s="42">
        <v>593173</v>
      </c>
    </row>
    <row r="104" spans="1:19" ht="14.25">
      <c r="A104" s="41" t="s">
        <v>8</v>
      </c>
      <c r="B104" s="43">
        <v>9289730</v>
      </c>
      <c r="C104" s="43">
        <v>63747</v>
      </c>
      <c r="D104" s="43" t="s">
        <v>29</v>
      </c>
      <c r="E104" s="43" t="s">
        <v>29</v>
      </c>
      <c r="F104" s="43" t="s">
        <v>29</v>
      </c>
      <c r="G104" s="43">
        <v>24444</v>
      </c>
      <c r="H104" s="43">
        <v>0</v>
      </c>
      <c r="I104" s="43" t="s">
        <v>29</v>
      </c>
      <c r="J104" s="43" t="s">
        <v>29</v>
      </c>
      <c r="K104" s="43">
        <v>42890</v>
      </c>
      <c r="L104" s="43" t="s">
        <v>29</v>
      </c>
      <c r="M104" s="43" t="s">
        <v>29</v>
      </c>
      <c r="N104" s="43" t="s">
        <v>29</v>
      </c>
      <c r="O104" s="43" t="s">
        <v>29</v>
      </c>
      <c r="P104" s="43" t="s">
        <v>29</v>
      </c>
      <c r="Q104" s="43">
        <v>241401</v>
      </c>
      <c r="R104" s="43">
        <v>56415</v>
      </c>
      <c r="S104" s="43">
        <v>8614108</v>
      </c>
    </row>
    <row r="105" spans="1:19" ht="14.25">
      <c r="A105" s="41" t="s">
        <v>9</v>
      </c>
      <c r="B105" s="42">
        <v>5528726</v>
      </c>
      <c r="C105" s="42">
        <v>21112</v>
      </c>
      <c r="D105" s="42">
        <v>1</v>
      </c>
      <c r="E105" s="42">
        <v>541</v>
      </c>
      <c r="F105" s="42">
        <v>3291</v>
      </c>
      <c r="G105" s="42">
        <v>271</v>
      </c>
      <c r="H105" s="42">
        <v>42564</v>
      </c>
      <c r="I105" s="42" t="s">
        <v>29</v>
      </c>
      <c r="J105" s="42">
        <v>7318</v>
      </c>
      <c r="K105" s="42">
        <v>762</v>
      </c>
      <c r="L105" s="42">
        <v>13303</v>
      </c>
      <c r="M105" s="42">
        <v>30276</v>
      </c>
      <c r="N105" s="42">
        <v>730</v>
      </c>
      <c r="O105" s="42">
        <v>0</v>
      </c>
      <c r="P105" s="42">
        <v>379</v>
      </c>
      <c r="Q105" s="42">
        <v>61645</v>
      </c>
      <c r="R105" s="42">
        <v>572</v>
      </c>
      <c r="S105" s="42">
        <v>5345963</v>
      </c>
    </row>
    <row r="106" spans="1:19" ht="14.25">
      <c r="A106" s="41" t="s">
        <v>10</v>
      </c>
      <c r="B106" s="43">
        <v>81471</v>
      </c>
      <c r="C106" s="43">
        <v>339</v>
      </c>
      <c r="D106" s="43">
        <v>0</v>
      </c>
      <c r="E106" s="43">
        <v>70</v>
      </c>
      <c r="F106" s="43">
        <v>12</v>
      </c>
      <c r="G106" s="43">
        <v>1</v>
      </c>
      <c r="H106" s="43" t="s">
        <v>29</v>
      </c>
      <c r="I106" s="43" t="s">
        <v>29</v>
      </c>
      <c r="J106" s="43">
        <v>491</v>
      </c>
      <c r="K106" s="43">
        <v>33</v>
      </c>
      <c r="L106" s="43">
        <v>414</v>
      </c>
      <c r="M106" s="43">
        <v>256</v>
      </c>
      <c r="N106" s="43">
        <v>2787</v>
      </c>
      <c r="O106" s="43" t="s">
        <v>29</v>
      </c>
      <c r="P106" s="43">
        <v>0</v>
      </c>
      <c r="Q106" s="43">
        <v>386</v>
      </c>
      <c r="R106" s="43" t="s">
        <v>29</v>
      </c>
      <c r="S106" s="43">
        <v>76681</v>
      </c>
    </row>
    <row r="107" spans="1:19" ht="14.25">
      <c r="A107" s="41" t="s">
        <v>11</v>
      </c>
      <c r="B107" s="42">
        <v>3512859</v>
      </c>
      <c r="C107" s="42">
        <v>47923</v>
      </c>
      <c r="D107" s="42">
        <v>0</v>
      </c>
      <c r="E107" s="42" t="s">
        <v>29</v>
      </c>
      <c r="F107" s="42" t="s">
        <v>29</v>
      </c>
      <c r="G107" s="42">
        <v>7967</v>
      </c>
      <c r="H107" s="42">
        <v>0</v>
      </c>
      <c r="I107" s="42">
        <v>0</v>
      </c>
      <c r="J107" s="42" t="s">
        <v>29</v>
      </c>
      <c r="K107" s="42" t="s">
        <v>29</v>
      </c>
      <c r="L107" s="42">
        <v>26554</v>
      </c>
      <c r="M107" s="42">
        <v>16970</v>
      </c>
      <c r="N107" s="42">
        <v>96133</v>
      </c>
      <c r="O107" s="42">
        <v>0</v>
      </c>
      <c r="P107" s="42" t="s">
        <v>29</v>
      </c>
      <c r="Q107" s="42">
        <v>262</v>
      </c>
      <c r="R107" s="42">
        <v>43301</v>
      </c>
      <c r="S107" s="42">
        <v>3222848</v>
      </c>
    </row>
    <row r="108" spans="1:19" ht="14.25">
      <c r="A108" s="41" t="s">
        <v>12</v>
      </c>
      <c r="B108" s="43">
        <v>73325</v>
      </c>
      <c r="C108" s="43">
        <v>1043</v>
      </c>
      <c r="D108" s="43">
        <v>0</v>
      </c>
      <c r="E108" s="43" t="s">
        <v>29</v>
      </c>
      <c r="F108" s="43" t="s">
        <v>29</v>
      </c>
      <c r="G108" s="43">
        <v>191</v>
      </c>
      <c r="H108" s="43" t="s">
        <v>29</v>
      </c>
      <c r="I108" s="43" t="s">
        <v>29</v>
      </c>
      <c r="J108" s="43" t="s">
        <v>29</v>
      </c>
      <c r="K108" s="43">
        <v>282</v>
      </c>
      <c r="L108" s="43">
        <v>487</v>
      </c>
      <c r="M108" s="43">
        <v>435</v>
      </c>
      <c r="N108" s="43">
        <v>1449</v>
      </c>
      <c r="O108" s="43" t="s">
        <v>29</v>
      </c>
      <c r="P108" s="43">
        <v>114</v>
      </c>
      <c r="Q108" s="43" t="s">
        <v>29</v>
      </c>
      <c r="R108" s="43">
        <v>3204</v>
      </c>
      <c r="S108" s="43">
        <v>65885</v>
      </c>
    </row>
    <row r="109" spans="1:19" ht="14.25">
      <c r="A109" s="41" t="s">
        <v>13</v>
      </c>
      <c r="B109" s="42">
        <v>23077</v>
      </c>
      <c r="C109" s="42" t="s">
        <v>29</v>
      </c>
      <c r="D109" s="42" t="s">
        <v>29</v>
      </c>
      <c r="E109" s="42" t="s">
        <v>29</v>
      </c>
      <c r="F109" s="42" t="s">
        <v>29</v>
      </c>
      <c r="G109" s="42" t="s">
        <v>29</v>
      </c>
      <c r="H109" s="42" t="s">
        <v>29</v>
      </c>
      <c r="I109" s="42" t="s">
        <v>29</v>
      </c>
      <c r="J109" s="42">
        <v>116</v>
      </c>
      <c r="K109" s="42" t="s">
        <v>29</v>
      </c>
      <c r="L109" s="42" t="s">
        <v>29</v>
      </c>
      <c r="M109" s="42" t="s">
        <v>29</v>
      </c>
      <c r="N109" s="42">
        <v>7758</v>
      </c>
      <c r="O109" s="42" t="s">
        <v>29</v>
      </c>
      <c r="P109" s="42" t="s">
        <v>29</v>
      </c>
      <c r="Q109" s="42" t="s">
        <v>29</v>
      </c>
      <c r="R109" s="42" t="s">
        <v>29</v>
      </c>
      <c r="S109" s="42" t="s">
        <v>29</v>
      </c>
    </row>
    <row r="110" spans="1:19" ht="14.25">
      <c r="A110" s="41" t="s">
        <v>14</v>
      </c>
      <c r="B110" s="43" t="s">
        <v>29</v>
      </c>
      <c r="C110" s="43" t="s">
        <v>29</v>
      </c>
      <c r="D110" s="43" t="s">
        <v>29</v>
      </c>
      <c r="E110" s="43" t="s">
        <v>29</v>
      </c>
      <c r="F110" s="43" t="s">
        <v>29</v>
      </c>
      <c r="G110" s="43">
        <v>0</v>
      </c>
      <c r="H110" s="43" t="s">
        <v>29</v>
      </c>
      <c r="I110" s="43" t="s">
        <v>29</v>
      </c>
      <c r="J110" s="43" t="s">
        <v>29</v>
      </c>
      <c r="K110" s="43" t="s">
        <v>29</v>
      </c>
      <c r="L110" s="43">
        <v>0</v>
      </c>
      <c r="M110" s="43">
        <v>0</v>
      </c>
      <c r="N110" s="43">
        <v>9114</v>
      </c>
      <c r="O110" s="43" t="s">
        <v>29</v>
      </c>
      <c r="P110" s="43" t="s">
        <v>29</v>
      </c>
      <c r="Q110" s="43" t="s">
        <v>29</v>
      </c>
      <c r="R110" s="43" t="s">
        <v>29</v>
      </c>
      <c r="S110" s="43" t="s">
        <v>29</v>
      </c>
    </row>
    <row r="111" spans="1:19" ht="14.25">
      <c r="A111" s="41" t="s">
        <v>15</v>
      </c>
      <c r="B111" s="42" t="s">
        <v>29</v>
      </c>
      <c r="C111" s="42" t="s">
        <v>29</v>
      </c>
      <c r="D111" s="42" t="s">
        <v>29</v>
      </c>
      <c r="E111" s="42" t="s">
        <v>29</v>
      </c>
      <c r="F111" s="42" t="s">
        <v>29</v>
      </c>
      <c r="G111" s="42" t="s">
        <v>29</v>
      </c>
      <c r="H111" s="42" t="s">
        <v>29</v>
      </c>
      <c r="I111" s="42" t="s">
        <v>29</v>
      </c>
      <c r="J111" s="42" t="s">
        <v>29</v>
      </c>
      <c r="K111" s="42" t="s">
        <v>29</v>
      </c>
      <c r="L111" s="42" t="s">
        <v>29</v>
      </c>
      <c r="M111" s="42" t="s">
        <v>29</v>
      </c>
      <c r="N111" s="42" t="s">
        <v>29</v>
      </c>
      <c r="O111" s="42" t="s">
        <v>29</v>
      </c>
      <c r="P111" s="42" t="s">
        <v>29</v>
      </c>
      <c r="Q111" s="42" t="s">
        <v>29</v>
      </c>
      <c r="R111" s="42" t="s">
        <v>29</v>
      </c>
      <c r="S111" s="42" t="s">
        <v>29</v>
      </c>
    </row>
    <row r="112" spans="1:19" ht="14.25">
      <c r="A112" s="41" t="s">
        <v>16</v>
      </c>
      <c r="B112" s="43">
        <v>376735</v>
      </c>
      <c r="C112" s="43">
        <v>2168</v>
      </c>
      <c r="D112" s="43" t="s">
        <v>29</v>
      </c>
      <c r="E112" s="43" t="s">
        <v>29</v>
      </c>
      <c r="F112" s="43">
        <v>1345</v>
      </c>
      <c r="G112" s="43" t="s">
        <v>29</v>
      </c>
      <c r="H112" s="43" t="s">
        <v>29</v>
      </c>
      <c r="I112" s="43" t="s">
        <v>29</v>
      </c>
      <c r="J112" s="43" t="s">
        <v>29</v>
      </c>
      <c r="K112" s="43" t="s">
        <v>29</v>
      </c>
      <c r="L112" s="43" t="s">
        <v>29</v>
      </c>
      <c r="M112" s="43">
        <v>4206</v>
      </c>
      <c r="N112" s="43" t="s">
        <v>29</v>
      </c>
      <c r="O112" s="43" t="s">
        <v>29</v>
      </c>
      <c r="P112" s="43" t="s">
        <v>29</v>
      </c>
      <c r="Q112" s="43">
        <v>1</v>
      </c>
      <c r="R112" s="43" t="s">
        <v>29</v>
      </c>
      <c r="S112" s="43">
        <v>315457</v>
      </c>
    </row>
    <row r="113" spans="1:19" ht="14.25">
      <c r="A113" s="41" t="s">
        <v>17</v>
      </c>
      <c r="B113" s="42">
        <v>2294</v>
      </c>
      <c r="C113" s="42">
        <v>31</v>
      </c>
      <c r="D113" s="42" t="s">
        <v>29</v>
      </c>
      <c r="E113" s="42" t="s">
        <v>29</v>
      </c>
      <c r="F113" s="42" t="s">
        <v>29</v>
      </c>
      <c r="G113" s="42">
        <v>0</v>
      </c>
      <c r="H113" s="42" t="s">
        <v>29</v>
      </c>
      <c r="I113" s="42" t="s">
        <v>29</v>
      </c>
      <c r="J113" s="42" t="s">
        <v>29</v>
      </c>
      <c r="K113" s="42" t="s">
        <v>29</v>
      </c>
      <c r="L113" s="42" t="s">
        <v>29</v>
      </c>
      <c r="M113" s="42" t="s">
        <v>29</v>
      </c>
      <c r="N113" s="42">
        <v>96</v>
      </c>
      <c r="O113" s="42" t="s">
        <v>29</v>
      </c>
      <c r="P113" s="42" t="s">
        <v>29</v>
      </c>
      <c r="Q113" s="42">
        <v>0</v>
      </c>
      <c r="R113" s="42">
        <v>0</v>
      </c>
      <c r="S113" s="42">
        <v>2051</v>
      </c>
    </row>
    <row r="114" spans="1:19" ht="14.25">
      <c r="A114" s="41" t="s">
        <v>18</v>
      </c>
      <c r="B114" s="43">
        <v>2070792</v>
      </c>
      <c r="C114" s="43">
        <v>11271</v>
      </c>
      <c r="D114" s="43" t="s">
        <v>29</v>
      </c>
      <c r="E114" s="43">
        <v>717</v>
      </c>
      <c r="F114" s="43">
        <v>1032</v>
      </c>
      <c r="G114" s="43">
        <v>271</v>
      </c>
      <c r="H114" s="43" t="s">
        <v>29</v>
      </c>
      <c r="I114" s="43" t="s">
        <v>29</v>
      </c>
      <c r="J114" s="43">
        <v>209</v>
      </c>
      <c r="K114" s="43">
        <v>162</v>
      </c>
      <c r="L114" s="43">
        <v>1889</v>
      </c>
      <c r="M114" s="43">
        <v>23504</v>
      </c>
      <c r="N114" s="43">
        <v>19831</v>
      </c>
      <c r="O114" s="43" t="s">
        <v>29</v>
      </c>
      <c r="P114" s="43">
        <v>501</v>
      </c>
      <c r="Q114" s="43">
        <v>513</v>
      </c>
      <c r="R114" s="43" t="s">
        <v>29</v>
      </c>
      <c r="S114" s="43">
        <v>2010892</v>
      </c>
    </row>
    <row r="115" spans="1:19" ht="14.25">
      <c r="A115" s="41" t="s">
        <v>19</v>
      </c>
      <c r="B115" s="42" t="s">
        <v>29</v>
      </c>
      <c r="C115" s="42" t="s">
        <v>29</v>
      </c>
      <c r="D115" s="42" t="s">
        <v>29</v>
      </c>
      <c r="E115" s="42" t="s">
        <v>29</v>
      </c>
      <c r="F115" s="42" t="s">
        <v>29</v>
      </c>
      <c r="G115" s="42" t="s">
        <v>29</v>
      </c>
      <c r="H115" s="42">
        <v>0</v>
      </c>
      <c r="I115" s="42" t="s">
        <v>29</v>
      </c>
      <c r="J115" s="42">
        <v>396</v>
      </c>
      <c r="K115" s="42" t="s">
        <v>29</v>
      </c>
      <c r="L115" s="42">
        <v>504</v>
      </c>
      <c r="M115" s="42" t="s">
        <v>29</v>
      </c>
      <c r="N115" s="42">
        <v>4827</v>
      </c>
      <c r="O115" s="42" t="s">
        <v>29</v>
      </c>
      <c r="P115" s="42" t="s">
        <v>29</v>
      </c>
      <c r="Q115" s="42">
        <v>1573</v>
      </c>
      <c r="R115" s="42" t="s">
        <v>29</v>
      </c>
      <c r="S115" s="42">
        <v>2218688</v>
      </c>
    </row>
    <row r="116" spans="1:19" ht="14.25">
      <c r="A116" s="41" t="s">
        <v>20</v>
      </c>
      <c r="B116" s="43">
        <v>394864</v>
      </c>
      <c r="C116" s="43">
        <v>6828</v>
      </c>
      <c r="D116" s="43" t="s">
        <v>29</v>
      </c>
      <c r="E116" s="43" t="s">
        <v>29</v>
      </c>
      <c r="F116" s="43" t="s">
        <v>29</v>
      </c>
      <c r="G116" s="43" t="s">
        <v>29</v>
      </c>
      <c r="H116" s="43" t="s">
        <v>29</v>
      </c>
      <c r="I116" s="43" t="s">
        <v>29</v>
      </c>
      <c r="J116" s="43" t="s">
        <v>29</v>
      </c>
      <c r="K116" s="43" t="s">
        <v>29</v>
      </c>
      <c r="L116" s="43" t="s">
        <v>29</v>
      </c>
      <c r="M116" s="43" t="s">
        <v>29</v>
      </c>
      <c r="N116" s="43">
        <v>142327</v>
      </c>
      <c r="O116" s="43" t="s">
        <v>29</v>
      </c>
      <c r="P116" s="43" t="s">
        <v>29</v>
      </c>
      <c r="Q116" s="43">
        <v>111</v>
      </c>
      <c r="R116" s="43" t="s">
        <v>29</v>
      </c>
      <c r="S116" s="43">
        <v>220569</v>
      </c>
    </row>
    <row r="117" spans="1:19" ht="14.25">
      <c r="A117" s="41" t="s">
        <v>21</v>
      </c>
      <c r="B117" s="42">
        <v>557678</v>
      </c>
      <c r="C117" s="42">
        <v>7614</v>
      </c>
      <c r="D117" s="42" t="s">
        <v>29</v>
      </c>
      <c r="E117" s="42" t="s">
        <v>29</v>
      </c>
      <c r="F117" s="42" t="s">
        <v>29</v>
      </c>
      <c r="G117" s="42">
        <v>1409</v>
      </c>
      <c r="H117" s="42" t="s">
        <v>29</v>
      </c>
      <c r="I117" s="42" t="s">
        <v>29</v>
      </c>
      <c r="J117" s="42" t="s">
        <v>29</v>
      </c>
      <c r="K117" s="42">
        <v>3948</v>
      </c>
      <c r="L117" s="42">
        <v>8005</v>
      </c>
      <c r="M117" s="42" t="s">
        <v>29</v>
      </c>
      <c r="N117" s="42">
        <v>14750</v>
      </c>
      <c r="O117" s="42" t="s">
        <v>29</v>
      </c>
      <c r="P117" s="42">
        <v>597</v>
      </c>
      <c r="Q117" s="42">
        <v>416</v>
      </c>
      <c r="R117" s="42" t="s">
        <v>29</v>
      </c>
      <c r="S117" s="42">
        <v>518344</v>
      </c>
    </row>
    <row r="118" spans="1:19" ht="14.25">
      <c r="A118" s="41" t="s">
        <v>22</v>
      </c>
      <c r="B118" s="43">
        <v>274874</v>
      </c>
      <c r="C118" s="43">
        <v>3635</v>
      </c>
      <c r="D118" s="43">
        <v>1</v>
      </c>
      <c r="E118" s="43">
        <v>353</v>
      </c>
      <c r="F118" s="43">
        <v>0</v>
      </c>
      <c r="G118" s="43">
        <v>4548</v>
      </c>
      <c r="H118" s="43">
        <v>0</v>
      </c>
      <c r="I118" s="43">
        <v>0</v>
      </c>
      <c r="J118" s="43">
        <v>385</v>
      </c>
      <c r="K118" s="43">
        <v>129</v>
      </c>
      <c r="L118" s="43">
        <v>7520</v>
      </c>
      <c r="M118" s="43">
        <v>10824</v>
      </c>
      <c r="N118" s="43">
        <v>128400</v>
      </c>
      <c r="O118" s="43">
        <v>0</v>
      </c>
      <c r="P118" s="43">
        <v>0</v>
      </c>
      <c r="Q118" s="43">
        <v>0</v>
      </c>
      <c r="R118" s="43">
        <v>0</v>
      </c>
      <c r="S118" s="43">
        <v>119079</v>
      </c>
    </row>
    <row r="119" spans="1:19" ht="14.25">
      <c r="A119" s="41" t="s">
        <v>23</v>
      </c>
      <c r="B119" s="42">
        <v>31692</v>
      </c>
      <c r="C119" s="42">
        <v>608</v>
      </c>
      <c r="D119" s="42" t="s">
        <v>29</v>
      </c>
      <c r="E119" s="42" t="s">
        <v>29</v>
      </c>
      <c r="F119" s="42">
        <v>205</v>
      </c>
      <c r="G119" s="42">
        <v>46</v>
      </c>
      <c r="H119" s="42" t="s">
        <v>29</v>
      </c>
      <c r="I119" s="42" t="s">
        <v>29</v>
      </c>
      <c r="J119" s="42">
        <v>6</v>
      </c>
      <c r="K119" s="42">
        <v>36</v>
      </c>
      <c r="L119" s="42">
        <v>235</v>
      </c>
      <c r="M119" s="42">
        <v>266</v>
      </c>
      <c r="N119" s="42">
        <v>4448</v>
      </c>
      <c r="O119" s="42" t="s">
        <v>29</v>
      </c>
      <c r="P119" s="42" t="s">
        <v>29</v>
      </c>
      <c r="Q119" s="42">
        <v>128</v>
      </c>
      <c r="R119" s="42" t="s">
        <v>29</v>
      </c>
      <c r="S119" s="42">
        <v>25713</v>
      </c>
    </row>
    <row r="120" spans="1:19" ht="14.25">
      <c r="A120" s="41" t="s">
        <v>24</v>
      </c>
      <c r="B120" s="43">
        <v>34787</v>
      </c>
      <c r="C120" s="43">
        <v>778</v>
      </c>
      <c r="D120" s="43" t="s">
        <v>29</v>
      </c>
      <c r="E120" s="43" t="s">
        <v>29</v>
      </c>
      <c r="F120" s="43" t="s">
        <v>29</v>
      </c>
      <c r="G120" s="43" t="s">
        <v>29</v>
      </c>
      <c r="H120" s="43" t="s">
        <v>29</v>
      </c>
      <c r="I120" s="43" t="s">
        <v>29</v>
      </c>
      <c r="J120" s="43" t="s">
        <v>29</v>
      </c>
      <c r="K120" s="43">
        <v>0</v>
      </c>
      <c r="L120" s="43" t="s">
        <v>29</v>
      </c>
      <c r="M120" s="43">
        <v>1184</v>
      </c>
      <c r="N120" s="43" t="s">
        <v>29</v>
      </c>
      <c r="O120" s="43" t="s">
        <v>29</v>
      </c>
      <c r="P120" s="43" t="s">
        <v>29</v>
      </c>
      <c r="Q120" s="43">
        <v>109</v>
      </c>
      <c r="R120" s="43">
        <v>54</v>
      </c>
      <c r="S120" s="43">
        <v>17913</v>
      </c>
    </row>
    <row r="121" spans="1:19" ht="14.25">
      <c r="A121" s="41" t="s">
        <v>25</v>
      </c>
      <c r="B121" s="42">
        <v>14871</v>
      </c>
      <c r="C121" s="42" t="s">
        <v>29</v>
      </c>
      <c r="D121" s="42" t="s">
        <v>29</v>
      </c>
      <c r="E121" s="42">
        <v>132</v>
      </c>
      <c r="F121" s="42" t="s">
        <v>29</v>
      </c>
      <c r="G121" s="42">
        <v>50</v>
      </c>
      <c r="H121" s="42">
        <v>214</v>
      </c>
      <c r="I121" s="42" t="s">
        <v>29</v>
      </c>
      <c r="J121" s="42" t="s">
        <v>29</v>
      </c>
      <c r="K121" s="42" t="s">
        <v>29</v>
      </c>
      <c r="L121" s="42">
        <v>50</v>
      </c>
      <c r="M121" s="42" t="s">
        <v>29</v>
      </c>
      <c r="N121" s="42">
        <v>1839</v>
      </c>
      <c r="O121" s="42" t="s">
        <v>29</v>
      </c>
      <c r="P121" s="42" t="s">
        <v>29</v>
      </c>
      <c r="Q121" s="42" t="s">
        <v>29</v>
      </c>
      <c r="R121" s="42" t="s">
        <v>29</v>
      </c>
      <c r="S121" s="42">
        <v>11978</v>
      </c>
    </row>
    <row r="122" spans="1:19" ht="14.25">
      <c r="A122" s="41" t="s">
        <v>26</v>
      </c>
      <c r="B122" s="43">
        <v>20934</v>
      </c>
      <c r="C122" s="43">
        <v>144</v>
      </c>
      <c r="D122" s="43" t="s">
        <v>29</v>
      </c>
      <c r="E122" s="43" t="s">
        <v>29</v>
      </c>
      <c r="F122" s="43" t="s">
        <v>29</v>
      </c>
      <c r="G122" s="43" t="s">
        <v>29</v>
      </c>
      <c r="H122" s="43" t="s">
        <v>29</v>
      </c>
      <c r="I122" s="43" t="s">
        <v>29</v>
      </c>
      <c r="J122" s="43" t="s">
        <v>29</v>
      </c>
      <c r="K122" s="43" t="s">
        <v>29</v>
      </c>
      <c r="L122" s="43" t="s">
        <v>29</v>
      </c>
      <c r="M122" s="43" t="s">
        <v>29</v>
      </c>
      <c r="N122" s="43" t="s">
        <v>29</v>
      </c>
      <c r="O122" s="43" t="s">
        <v>29</v>
      </c>
      <c r="P122" s="43" t="s">
        <v>29</v>
      </c>
      <c r="Q122" s="43">
        <v>557</v>
      </c>
      <c r="R122" s="43" t="s">
        <v>29</v>
      </c>
      <c r="S122" s="43">
        <v>16467</v>
      </c>
    </row>
    <row r="123" spans="3:19" ht="14.25">
      <c r="C123" s="36">
        <f>(SUM(C96:C122)/SUM($B$96:$B$122))*100</f>
        <v>0.4863674999239541</v>
      </c>
      <c r="D123" s="36">
        <f aca="true" t="shared" si="1" ref="D123:S123">(SUM(D96:D122)/SUM($B$96:$B$122))*100</f>
        <v>4.946076635995221E-06</v>
      </c>
      <c r="E123" s="36">
        <f t="shared" si="1"/>
        <v>0.00671677207168151</v>
      </c>
      <c r="F123" s="36">
        <f t="shared" si="1"/>
        <v>0.028447359771926514</v>
      </c>
      <c r="G123" s="36">
        <f t="shared" si="1"/>
        <v>0.10050427724342288</v>
      </c>
      <c r="H123" s="36">
        <f t="shared" si="1"/>
        <v>0.11780318027781618</v>
      </c>
      <c r="I123" s="36">
        <f t="shared" si="1"/>
        <v>0</v>
      </c>
      <c r="J123" s="36">
        <f>(SUM(J96:J122)/SUM($B$96:$B$122))*100</f>
        <v>0.03651441076523472</v>
      </c>
      <c r="K123" s="36">
        <f t="shared" si="1"/>
        <v>0.1341450174831444</v>
      </c>
      <c r="L123" s="36">
        <f t="shared" si="1"/>
        <v>0.18776790733228657</v>
      </c>
      <c r="M123" s="36">
        <f t="shared" si="1"/>
        <v>0.29779832817663626</v>
      </c>
      <c r="N123" s="36">
        <f t="shared" si="1"/>
        <v>1.3294534659508375</v>
      </c>
      <c r="O123" s="36">
        <f t="shared" si="1"/>
        <v>0</v>
      </c>
      <c r="P123" s="36">
        <f t="shared" si="1"/>
        <v>0.004021160305064115</v>
      </c>
      <c r="Q123" s="36">
        <f t="shared" si="1"/>
        <v>0.801180331728414</v>
      </c>
      <c r="R123" s="36">
        <f t="shared" si="1"/>
        <v>0.2560732256753806</v>
      </c>
      <c r="S123" s="36">
        <f t="shared" si="1"/>
        <v>100.67488721090491</v>
      </c>
    </row>
    <row r="125" spans="3:19" ht="14.25">
      <c r="C125" s="37">
        <f>(C123*$O$68)/100</f>
        <v>0.004555112863350783</v>
      </c>
      <c r="D125" s="37">
        <f aca="true" t="shared" si="2" ref="D125:S125">(D123*$O$68)/100</f>
        <v>4.63228676078547E-08</v>
      </c>
      <c r="E125" s="37">
        <f t="shared" si="2"/>
        <v>6.290645421146667E-05</v>
      </c>
      <c r="F125" s="37">
        <f t="shared" si="2"/>
        <v>0.00026642597304657624</v>
      </c>
      <c r="G125" s="37">
        <f t="shared" si="2"/>
        <v>0.0009412806697916072</v>
      </c>
      <c r="H125" s="37">
        <f t="shared" si="2"/>
        <v>0.0011032948992500792</v>
      </c>
      <c r="I125" s="37">
        <f t="shared" si="2"/>
        <v>0</v>
      </c>
      <c r="J125" s="37">
        <f t="shared" si="2"/>
        <v>0.0003419785701149872</v>
      </c>
      <c r="K125" s="37">
        <f t="shared" si="2"/>
        <v>0.0012563456538264312</v>
      </c>
      <c r="L125" s="37">
        <f t="shared" si="2"/>
        <v>0.0017585550229969875</v>
      </c>
      <c r="M125" s="37">
        <f t="shared" si="2"/>
        <v>0.002789053535801323</v>
      </c>
      <c r="N125" s="37">
        <f t="shared" si="2"/>
        <v>0.012451100422881459</v>
      </c>
      <c r="O125" s="37">
        <f t="shared" si="2"/>
        <v>0</v>
      </c>
      <c r="P125" s="37">
        <f t="shared" si="2"/>
        <v>3.7660491365185867E-05</v>
      </c>
      <c r="Q125" s="37">
        <f t="shared" si="2"/>
        <v>0.007503517063723128</v>
      </c>
      <c r="R125" s="37">
        <f t="shared" si="2"/>
        <v>0.0023982738246614613</v>
      </c>
      <c r="S125" s="47">
        <f t="shared" si="2"/>
        <v>0.9428785307868728</v>
      </c>
    </row>
  </sheetData>
  <hyperlinks>
    <hyperlink ref="A56" r:id="rId1" display="https://ec.europa.eu/eurostat/databrowser/bookmark/e39d1a90-ff5b-4518-a5e7-e493803f241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2024-05-14T14:21:17Z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2024-05-03T14:40:54Z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cbddd17d-a42b-4896-a142-14a8b4aa10f4</vt:lpwstr>
  </property>
  <property fmtid="{D5CDD505-2E9C-101B-9397-08002B2CF9AE}" pid="8" name="MSIP_Label_6bd9ddd1-4d20-43f6-abfa-fc3c07406f94_ContentBits">
    <vt:lpwstr>0</vt:lpwstr>
  </property>
</Properties>
</file>