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26" yWindow="65426" windowWidth="23260" windowHeight="12580" tabRatio="679" activeTab="5"/>
  </bookViews>
  <sheets>
    <sheet name="Tables &amp; Figures" sheetId="109" r:id="rId1"/>
    <sheet name="Figure 1" sheetId="107" r:id="rId2"/>
    <sheet name="Figure 2" sheetId="108" r:id="rId3"/>
    <sheet name="Figure 3" sheetId="101" r:id="rId4"/>
    <sheet name="Figure 4" sheetId="94" r:id="rId5"/>
    <sheet name="Figure 5" sheetId="106" r:id="rId6"/>
  </sheets>
  <definedNames/>
  <calcPr calcId="162913"/>
  <extLst/>
</workbook>
</file>

<file path=xl/sharedStrings.xml><?xml version="1.0" encoding="utf-8"?>
<sst xmlns="http://schemas.openxmlformats.org/spreadsheetml/2006/main" count="606" uniqueCount="128">
  <si>
    <t>Energy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</si>
  <si>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</si>
  <si>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</si>
  <si>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</si>
  <si>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</si>
  <si>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</si>
  <si>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</si>
  <si>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</si>
  <si>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</si>
  <si>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</si>
  <si>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</si>
  <si>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</si>
  <si>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</si>
  <si>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</si>
  <si>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</si>
  <si>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</si>
  <si>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</si>
  <si>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</si>
  <si>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</si>
  <si>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</si>
  <si>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</si>
  <si>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</si>
  <si>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</si>
  <si>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</si>
  <si>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</si>
  <si>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</si>
  <si>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</si>
  <si>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Cyprus</t>
  </si>
  <si>
    <t>Malta</t>
  </si>
  <si>
    <t>Solar</t>
  </si>
  <si>
    <t>Nuclear</t>
  </si>
  <si>
    <t>Wind</t>
  </si>
  <si>
    <t>Geothermal</t>
  </si>
  <si>
    <t>Other</t>
  </si>
  <si>
    <t>Combustible fuels</t>
  </si>
  <si>
    <t>STOP</t>
  </si>
  <si>
    <t>START</t>
  </si>
  <si>
    <t>Electricity production, consumption and market overview</t>
  </si>
  <si>
    <t>Bookmark:</t>
  </si>
  <si>
    <t>(GWh)</t>
  </si>
  <si>
    <t/>
  </si>
  <si>
    <t>Serbia</t>
  </si>
  <si>
    <t>Albania</t>
  </si>
  <si>
    <t>Montenegro</t>
  </si>
  <si>
    <t>Turkey</t>
  </si>
  <si>
    <t>Iceland</t>
  </si>
  <si>
    <t>United Kingdom (²)</t>
  </si>
  <si>
    <t>(%)</t>
  </si>
  <si>
    <t>(%, based on GWh)</t>
  </si>
  <si>
    <t>:</t>
  </si>
  <si>
    <t>Net generation</t>
  </si>
  <si>
    <t>Ukraine</t>
  </si>
  <si>
    <t>Czechia</t>
  </si>
  <si>
    <t>North Macedonia</t>
  </si>
  <si>
    <r>
      <t>Source:</t>
    </r>
    <r>
      <rPr>
        <sz val="9"/>
        <rFont val="Arial"/>
        <family val="2"/>
      </rPr>
      <t xml:space="preserve"> Eurostat (online data code: nrg_ind_peh)</t>
    </r>
  </si>
  <si>
    <t>Hydro</t>
  </si>
  <si>
    <r>
      <t>Source:</t>
    </r>
    <r>
      <rPr>
        <sz val="9"/>
        <rFont val="Arial"/>
        <family val="2"/>
      </rPr>
      <t xml:space="preserve"> Eurostat (online data code: nrg_ind_peh)</t>
    </r>
  </si>
  <si>
    <r>
      <t>Source:</t>
    </r>
    <r>
      <rPr>
        <sz val="9"/>
        <rFont val="Arial"/>
        <family val="2"/>
      </rPr>
      <t xml:space="preserve"> Eurostat (online data code: nrg_cb_e)</t>
    </r>
  </si>
  <si>
    <r>
      <t>Source:</t>
    </r>
    <r>
      <rPr>
        <sz val="9"/>
        <rFont val="Arial"/>
        <family val="2"/>
      </rPr>
      <t xml:space="preserve"> Eurostat (online data code: nrg_ind_331a)</t>
    </r>
  </si>
  <si>
    <t>https://appsso.eurostat.ec.europa.eu/nui/show.do?query=BOOKMARK_DS-1028928_QID_-6B14E703_UID_-3F171EB0&amp;layout=TIME,C,X,0;OPERATOR,L,X,1;GEO,L,Y,0;PLANTS,L,Z,0;NRG_BAL,L,Z,1;SIEC,L,Z,2;UNIT,L,Z,3;INDICATORS,C,Z,4;&amp;zSelection=DS-1028928UNIT,GWH;DS-1028928INDICATORS,OBS_FLAG;DS-1028928PLANTS,TOTAL;DS-1028928NRG_BAL,NEP;DS-1028928SIEC,TOTAL;&amp;rankName1=UNIT_1_2_-1_2&amp;rankName2=SIEC_1_2_-1_2&amp;rankName3=NRG-BAL_1_2_-1_2&amp;rankName4=INDICATORS_1_2_-1_2&amp;rankName5=PLANTS_1_2_-1_2&amp;rankName6=TIME_1_0_0_0&amp;rankName7=OPERATOR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</si>
  <si>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-1028928_QID_599DDC29_UID_-3F171EB0&amp;layout=TIME,C,X,0;OPERATOR,L,Y,0;PLANTS,L,Z,0;GEO,L,Z,1;NRG_BAL,L,Z,2;SIEC,L,Z,3;UNIT,L,Z,4;INDICATORS,C,Z,5;&amp;zSelection=DS-1028928UNIT,GWH;DS-1028928INDICATORS,OBS_FLAG;DS-1028928GEO,EU27_2020;DS-1028928PLANTS,TOTAL;DS-1028928NRG_BAL,NEP;DS-1028928SIEC,TOTAL;&amp;rankName1=UNIT_1_2_-1_2&amp;rankName2=SIEC_1_2_-1_2&amp;rankName3=NRG-BAL_1_2_-1_2&amp;rankName4=INDICATORS_1_2_-1_2&amp;rankName5=PLANTS_1_2_-1_2&amp;rankName6=GEO_1_2_0_1&amp;rankName7=TIME_1_0_0_0&amp;rankName8=OPERATOR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</si>
  <si>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-054716_QID_-44014841_UID_-3F171EB0&amp;layout=TIME,C,X,0;GEO,L,Y,0;UNIT,L,Z,0;PRODUCT,L,Z,1;INDIC_EN,L,Z,2;INDICATORS,C,Z,3;&amp;zSelection=DS-054716UNIT,PC;DS-054716INDICATORS,OBS_FLAG;DS-054716PRODUCT,9000;DS-054716INDIC_EN,119500;&amp;rankName1=UNIT_1_2_-1_2&amp;rankName2=INDICATORS_1_2_-1_2&amp;rankName3=INDIC-EN_1_2_-1_2&amp;rankName4=PRODUC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</si>
  <si>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European Union - 27 countries (from 2020)</t>
  </si>
  <si>
    <t>Germany (until 1990 former territory of the FRG)</t>
  </si>
  <si>
    <t>Kosovo (under United Nations Security Council Resolution 1244/99)</t>
  </si>
  <si>
    <t>share in EU</t>
  </si>
  <si>
    <t>Total</t>
  </si>
  <si>
    <t>Nuclear fuels and other fuels n.e.c.</t>
  </si>
  <si>
    <t>https://appsso.eurostat.ec.europa.eu/nui/show.do?query=BOOKMARK_DS-1028928_QID_4F928E24_UID_-3F171EB0&amp;layout=TIME,C,X,0;OPERATOR,L,X,1;SIEC,L,Y,0;PLANTS,L,Z,0;NRG_BAL,L,Z,1;GEO,L,Z,2;UNIT,L,Z,3;INDICATORS,C,Z,4;&amp;zSelection=DS-1028928UNIT,GWH;DS-1028928INDICATORS,OBS_FLAG;DS-1028928GEO,EU27_2020;DS-1028928PLANTS,TOTAL;DS-1028928NRG_BAL,NEP;&amp;rankName1=UNIT_1_2_-1_2&amp;rankName2=NRG-BAL_1_2_-1_2&amp;rankName3=INDICATORS_1_2_-1_2&amp;rankName4=PLANTS_1_2_-1_2&amp;rankName5=GEO_1_2_0_1&amp;rankName6=TIME_1_0_0_0&amp;rankName7=OPERATOR_1_2_1_0&amp;rankName8=SIEC_1_2_0_1&amp;sortC=ASC_-1_FIRST&amp;rStp=&amp;cStp=&amp;rDCh=&amp;cDCh=&amp;rDM=true&amp;cDM=true&amp;footnes=false&amp;empty=false&amp;wai=false&amp;time_mode=NONE&amp;time_most_recent=false&amp;lang=EN&amp;cfo=%23%23%23%2C%23%23%23.%23%23%23</t>
  </si>
  <si>
    <t>Kosovo *</t>
  </si>
  <si>
    <t>* This designation is without prejudice to positions on status, and is in line with UNSCR 1244/1999 and the ICJ Opinion on the Kosovo Declaration of Independence.</t>
  </si>
  <si>
    <t>Note: Data are not available for Bulgaria and the Netherlands.</t>
  </si>
  <si>
    <t>(TWh)</t>
  </si>
  <si>
    <t>https://appsso.eurostat.ec.europa.eu/nui/show.do?query=BOOKMARK_DS-1028926_QID_-36555437_UID_-3F171EB0&amp;layout=TIME,C,X,0;GEO,L,Y,0;NRG_BAL,L,Z,0;SIEC,L,Z,1;UNIT,L,Z,2;INDICATORS,C,Z,3;&amp;zSelection=DS-1028926UNIT,GWH;DS-1028926INDICATORS,OBS_FLAG;DS-1028926SIEC,E7000;DS-1028926NRG_BAL,FC_OTH_HH_E;&amp;rankName1=UNIT_1_2_-1_2&amp;rankName2=SIEC_1_2_-1_2&amp;rankName3=NRG-BAL_1_2_-1_2&amp;rankName4=INDICATOR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</si>
  <si>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extracted 20072021</t>
  </si>
  <si>
    <t>check</t>
  </si>
  <si>
    <t>Gross and net production of electricity and derived heat by type of plant and operator [nrg_ind_peh]</t>
  </si>
  <si>
    <t>Last update</t>
  </si>
  <si>
    <t>Extracted on</t>
  </si>
  <si>
    <t>Source of data</t>
  </si>
  <si>
    <t>Eurostat</t>
  </si>
  <si>
    <t>PLANTS</t>
  </si>
  <si>
    <t>OPERATOR</t>
  </si>
  <si>
    <t>NRG_BAL</t>
  </si>
  <si>
    <t>Net electricity production</t>
  </si>
  <si>
    <t>SIEC</t>
  </si>
  <si>
    <t>UNIT</t>
  </si>
  <si>
    <t>Gigawatt-hour</t>
  </si>
  <si>
    <t>GEO/TIME</t>
  </si>
  <si>
    <t>2008</t>
  </si>
  <si>
    <t>2018</t>
  </si>
  <si>
    <t>2019</t>
  </si>
  <si>
    <t>Liechtenstein</t>
  </si>
  <si>
    <t>Bosnia and Herzegovina</t>
  </si>
  <si>
    <t>Moldova</t>
  </si>
  <si>
    <t>Georgia</t>
  </si>
  <si>
    <t>2019/2018</t>
  </si>
  <si>
    <t>2019/2008</t>
  </si>
  <si>
    <t>GEO</t>
  </si>
  <si>
    <t>SIEC/TIME</t>
  </si>
  <si>
    <t>Electricity</t>
  </si>
  <si>
    <t>other</t>
  </si>
  <si>
    <t>Supply, transformation and consumption of electricity [nrg_cb_e]</t>
  </si>
  <si>
    <t>Final consumption - other sectors - households - energy use</t>
  </si>
  <si>
    <t>Figure 1: Net electricity generation, EU27, 1990-2019</t>
  </si>
  <si>
    <t>Figure 2: Overall change in net electricity generation, 2009-2019</t>
  </si>
  <si>
    <t>Figure 3: Net electricity generation, EU27, 2019</t>
  </si>
  <si>
    <t>Figure 4: Electricity consumption by households, 2019</t>
  </si>
  <si>
    <t>Figure 5: Market share of the largest generator in the electricity market, 2009 and 2019</t>
  </si>
  <si>
    <t>Figure 1: Net electricity generation, EU-27, 1990-2019</t>
  </si>
  <si>
    <t>2019/2009</t>
  </si>
  <si>
    <t>EU27</t>
  </si>
  <si>
    <t>(2009 = 100)</t>
  </si>
  <si>
    <t>Kosovo</t>
  </si>
  <si>
    <t>2009</t>
  </si>
  <si>
    <t>Special value:</t>
  </si>
  <si>
    <t>not available</t>
  </si>
  <si>
    <t xml:space="preserve">Luxembourg (¹) </t>
  </si>
  <si>
    <t xml:space="preserve">Montenegro (¹) </t>
  </si>
  <si>
    <t xml:space="preserve">North Macedonia (¹) </t>
  </si>
  <si>
    <t xml:space="preserve">Serbia (¹) </t>
  </si>
  <si>
    <t xml:space="preserve">Bosnia and Herzegovina (¹) </t>
  </si>
  <si>
    <t xml:space="preserve">Moldova (¹) </t>
  </si>
  <si>
    <t>(¹) 2009 data are not available.</t>
  </si>
  <si>
    <t>(²) 2013 data instead of 2019.</t>
  </si>
  <si>
    <t>EU</t>
  </si>
  <si>
    <t>Kosovo*</t>
  </si>
  <si>
    <t xml:space="preserve">Kosovo* (¹)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</si>
</sst>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,##0.0"/>
    <numFmt numFmtId="166" formatCode="#,##0.0_i"/>
    <numFmt numFmtId="167" formatCode="@_i"/>
    <numFmt numFmtId="168" formatCode="#,##0.000000"/>
    <numFmt numFmtId="169" formatCode="#,##0_i"/>
    <numFmt numFmtId="170" formatCode="0.0%"/>
    <numFmt numFmtId="171" formatCode="dd\.mm\.yy"/>
    <numFmt numFmtId="172" formatCode="#,##0.000"/>
  </numFmts>
  <fonts count="2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166" fontId="0" fillId="0" borderId="0" applyFill="0" applyBorder="0" applyProtection="0">
      <alignment horizontal="right" vertical="center"/>
    </xf>
  </cellStyleXfs>
  <cellXfs count="9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20" applyFont="1" applyFill="1" applyBorder="1"/>
    <xf numFmtId="168" fontId="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164" fontId="0" fillId="0" borderId="0" xfId="22" applyNumberFormat="1" applyFont="1" applyFill="1">
      <alignment/>
      <protection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66" fontId="0" fillId="3" borderId="2" xfId="23" applyFill="1" applyBorder="1" applyAlignment="1">
      <alignment horizontal="right" vertical="center"/>
    </xf>
    <xf numFmtId="169" fontId="0" fillId="0" borderId="2" xfId="23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left" vertical="center"/>
    </xf>
    <xf numFmtId="169" fontId="0" fillId="0" borderId="3" xfId="23" applyNumberFormat="1" applyBorder="1" applyAlignment="1">
      <alignment horizontal="right" vertical="center"/>
    </xf>
    <xf numFmtId="166" fontId="0" fillId="0" borderId="3" xfId="23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169" fontId="0" fillId="0" borderId="4" xfId="23" applyNumberFormat="1" applyBorder="1" applyAlignment="1">
      <alignment horizontal="right" vertical="center"/>
    </xf>
    <xf numFmtId="166" fontId="0" fillId="0" borderId="4" xfId="23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69" fontId="0" fillId="0" borderId="5" xfId="23" applyNumberFormat="1" applyBorder="1" applyAlignment="1">
      <alignment horizontal="right" vertical="center"/>
    </xf>
    <xf numFmtId="166" fontId="0" fillId="0" borderId="5" xfId="23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66" fontId="0" fillId="0" borderId="6" xfId="23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166" fontId="0" fillId="0" borderId="7" xfId="23" applyBorder="1" applyAlignment="1">
      <alignment horizontal="right" vertical="center"/>
    </xf>
    <xf numFmtId="0" fontId="17" fillId="0" borderId="4" xfId="0" applyFont="1" applyBorder="1" applyAlignment="1">
      <alignment horizontal="left" wrapText="1"/>
    </xf>
    <xf numFmtId="166" fontId="0" fillId="0" borderId="0" xfId="23" applyFill="1" applyBorder="1" applyAlignment="1">
      <alignment horizontal="right" vertical="center"/>
    </xf>
    <xf numFmtId="170" fontId="0" fillId="0" borderId="0" xfId="15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0" fontId="0" fillId="0" borderId="0" xfId="1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horizontal="right" indent="1"/>
    </xf>
    <xf numFmtId="10" fontId="0" fillId="4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1" fontId="1" fillId="0" borderId="0" xfId="0" applyNumberFormat="1" applyFont="1" applyFill="1" applyBorder="1" applyAlignment="1">
      <alignment/>
    </xf>
    <xf numFmtId="0" fontId="1" fillId="5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5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165" fontId="0" fillId="0" borderId="9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72" fontId="1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umberCellStyle" xfId="23"/>
  </cellStyles>
  <dxfs count="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electricity generation, EU, 1990-2019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(TWh)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075"/>
          <c:w val="0.97075"/>
          <c:h val="0.73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Net generation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1'!$D$10:$AG$10</c:f>
              <c:numCache/>
            </c:numRef>
          </c:cat>
          <c:val>
            <c:numRef>
              <c:f>'Figure 1'!$D$11:$AG$11</c:f>
              <c:numCache/>
            </c:numRef>
          </c:val>
          <c:smooth val="0"/>
        </c:ser>
        <c:axId val="32479669"/>
        <c:axId val="19582514"/>
      </c:lineChart>
      <c:catAx>
        <c:axId val="3247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2514"/>
        <c:crosses val="autoZero"/>
        <c:auto val="1"/>
        <c:lblOffset val="100"/>
        <c:noMultiLvlLbl val="0"/>
      </c:catAx>
      <c:valAx>
        <c:axId val="19582514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7966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35"/>
          <c:y val="0.873"/>
          <c:w val="0.1727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change in net electricity generation,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GWh)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2'!$C$11:$C$54</c:f>
              <c:strCache/>
            </c:strRef>
          </c:cat>
          <c:val>
            <c:numRef>
              <c:f>'Figure 2'!$D$11:$D$54</c:f>
              <c:numCache/>
            </c:numRef>
          </c:val>
        </c:ser>
        <c:axId val="53246091"/>
        <c:axId val="21110544"/>
      </c:barChart>
      <c:catAx>
        <c:axId val="532460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0544"/>
        <c:crosses val="autoZero"/>
        <c:auto val="1"/>
        <c:lblOffset val="100"/>
        <c:noMultiLvlLbl val="0"/>
      </c:catAx>
      <c:valAx>
        <c:axId val="21110544"/>
        <c:scaling>
          <c:orientation val="minMax"/>
          <c:max val="65"/>
          <c:min val="-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24609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electricity generation, EU,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GWh)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-0.03675"/>
                  <c:y val="-0.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-0.04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6675"/>
                  <c:y val="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consumption by households,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(2009 = 100)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34"/>
          <c:w val="0.9517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(2009 = 100)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4'!$C$11:$C$54</c:f>
              <c:strCache/>
            </c:strRef>
          </c:cat>
          <c:val>
            <c:numRef>
              <c:f>'Figure 4'!$D$11:$D$54</c:f>
              <c:numCache/>
            </c:numRef>
          </c:val>
        </c:ser>
        <c:axId val="6001617"/>
        <c:axId val="10912158"/>
      </c:barChart>
      <c:catAx>
        <c:axId val="6001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2158"/>
        <c:crosses val="autoZero"/>
        <c:auto val="1"/>
        <c:lblOffset val="100"/>
        <c:tickLblSkip val="1"/>
        <c:noMultiLvlLbl val="0"/>
      </c:catAx>
      <c:valAx>
        <c:axId val="10912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016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 share of the largest generator in the electricity market, 2009 and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675"/>
          <c:w val="0.9345"/>
          <c:h val="0.2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5'!$E$11:$E$47</c:f>
              <c:numCache/>
            </c:numRef>
          </c:val>
        </c:ser>
        <c:axId val="7640327"/>
        <c:axId val="32215388"/>
      </c:barChart>
      <c:catAx>
        <c:axId val="764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5388"/>
        <c:crosses val="autoZero"/>
        <c:auto val="1"/>
        <c:lblOffset val="100"/>
        <c:tickLblSkip val="1"/>
        <c:noMultiLvlLbl val="0"/>
      </c:catAx>
      <c:valAx>
        <c:axId val="322153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40327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8"/>
          <c:y val="0.72175"/>
          <c:w val="0.105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16</xdr:row>
      <xdr:rowOff>47625</xdr:rowOff>
    </xdr:from>
    <xdr:to>
      <xdr:col>24</xdr:col>
      <xdr:colOff>314325</xdr:colOff>
      <xdr:row>53</xdr:row>
      <xdr:rowOff>57150</xdr:rowOff>
    </xdr:to>
    <xdr:graphicFrame macro="">
      <xdr:nvGraphicFramePr>
        <xdr:cNvPr id="70659" name="Chart 1"/>
        <xdr:cNvGraphicFramePr/>
      </xdr:nvGraphicFramePr>
      <xdr:xfrm>
        <a:off x="4848225" y="2543175"/>
        <a:ext cx="111823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17</xdr:row>
      <xdr:rowOff>47625</xdr:rowOff>
    </xdr:from>
    <xdr:to>
      <xdr:col>23</xdr:col>
      <xdr:colOff>66675</xdr:colOff>
      <xdr:row>58</xdr:row>
      <xdr:rowOff>9525</xdr:rowOff>
    </xdr:to>
    <xdr:graphicFrame macro="">
      <xdr:nvGraphicFramePr>
        <xdr:cNvPr id="2" name="Chart 1"/>
        <xdr:cNvGraphicFramePr/>
      </xdr:nvGraphicFramePr>
      <xdr:xfrm>
        <a:off x="1219200" y="2695575"/>
        <a:ext cx="1014412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12</xdr:row>
      <xdr:rowOff>0</xdr:rowOff>
    </xdr:from>
    <xdr:ext cx="9544050" cy="5838825"/>
    <xdr:graphicFrame macro="">
      <xdr:nvGraphicFramePr>
        <xdr:cNvPr id="2" name="Chart 1"/>
        <xdr:cNvGraphicFramePr/>
      </xdr:nvGraphicFramePr>
      <xdr:xfrm>
        <a:off x="4610100" y="1885950"/>
        <a:ext cx="95440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19050</xdr:rowOff>
    </xdr:from>
    <xdr:to>
      <xdr:col>7</xdr:col>
      <xdr:colOff>123825</xdr:colOff>
      <xdr:row>55</xdr:row>
      <xdr:rowOff>95250</xdr:rowOff>
    </xdr:to>
    <xdr:graphicFrame macro="">
      <xdr:nvGraphicFramePr>
        <xdr:cNvPr id="67590" name="Chart 1"/>
        <xdr:cNvGraphicFramePr/>
      </xdr:nvGraphicFramePr>
      <xdr:xfrm>
        <a:off x="1219200" y="3581400"/>
        <a:ext cx="51149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3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10</xdr:row>
      <xdr:rowOff>123825</xdr:rowOff>
    </xdr:from>
    <xdr:ext cx="9525000" cy="4943475"/>
    <xdr:graphicFrame macro="">
      <xdr:nvGraphicFramePr>
        <xdr:cNvPr id="60421" name="Chart 1"/>
        <xdr:cNvGraphicFramePr/>
      </xdr:nvGraphicFramePr>
      <xdr:xfrm>
        <a:off x="4752975" y="1704975"/>
        <a:ext cx="95250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0.776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57150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are not available for Bulgaria and the Netherlands.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2009 data are not available.</a:t>
          </a:r>
        </a:p>
        <a:p>
          <a:r>
            <a:rPr lang="en-GB" sz="1200">
              <a:latin typeface="Arial" panose="020B0604020202020204" pitchFamily="34" charset="0"/>
            </a:rPr>
            <a:t>(²) 2013 data instead of 2019.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nrg_ind_331a)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showGridLines="0" workbookViewId="0" topLeftCell="A1">
      <selection activeCell="A11" sqref="A11"/>
    </sheetView>
  </sheetViews>
  <sheetFormatPr defaultColWidth="9.140625" defaultRowHeight="12"/>
  <cols>
    <col min="1" max="16384" width="9.140625" style="10" customWidth="1"/>
  </cols>
  <sheetData>
    <row r="2" ht="12">
      <c r="A2" s="2" t="s">
        <v>104</v>
      </c>
    </row>
    <row r="4" ht="12">
      <c r="A4" s="2" t="s">
        <v>105</v>
      </c>
    </row>
    <row r="6" ht="12">
      <c r="A6" s="2" t="s">
        <v>106</v>
      </c>
    </row>
    <row r="8" ht="12">
      <c r="A8" s="2" t="s">
        <v>107</v>
      </c>
    </row>
    <row r="10" ht="12">
      <c r="A10" s="2" t="s">
        <v>108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50"/>
  <sheetViews>
    <sheetView showGridLines="0" workbookViewId="0" topLeftCell="A13">
      <selection activeCell="B26" sqref="B26"/>
    </sheetView>
  </sheetViews>
  <sheetFormatPr defaultColWidth="9.140625" defaultRowHeight="12"/>
  <cols>
    <col min="1" max="2" width="9.140625" style="10" customWidth="1"/>
    <col min="3" max="3" width="16.8515625" style="10" customWidth="1"/>
    <col min="4" max="31" width="6.7109375" style="10" customWidth="1"/>
    <col min="32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37</v>
      </c>
    </row>
    <row r="5" s="2" customFormat="1" ht="12"/>
    <row r="6" spans="1:35" s="35" customFormat="1" ht="15.75">
      <c r="A6" s="34"/>
      <c r="C6" s="43" t="s">
        <v>109</v>
      </c>
      <c r="D6" s="36"/>
      <c r="E6" s="36"/>
      <c r="F6" s="36"/>
      <c r="G6" s="36"/>
      <c r="H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3:40" s="2" customFormat="1" ht="12.75">
      <c r="C7" s="44" t="s">
        <v>72</v>
      </c>
      <c r="D7" s="11"/>
      <c r="E7" s="11"/>
      <c r="F7" s="11"/>
      <c r="G7" s="11"/>
      <c r="H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="2" customFormat="1" ht="12">
      <c r="K8" s="5"/>
    </row>
    <row r="9" ht="12">
      <c r="K9" s="6"/>
    </row>
    <row r="10" spans="3:33" ht="12">
      <c r="C10" s="46"/>
      <c r="D10" s="45">
        <v>1990</v>
      </c>
      <c r="E10" s="46">
        <v>1991</v>
      </c>
      <c r="F10" s="46">
        <v>1992</v>
      </c>
      <c r="G10" s="45">
        <v>1993</v>
      </c>
      <c r="H10" s="46">
        <v>1994</v>
      </c>
      <c r="I10" s="46">
        <v>1995</v>
      </c>
      <c r="J10" s="45">
        <v>1996</v>
      </c>
      <c r="K10" s="46">
        <v>1997</v>
      </c>
      <c r="L10" s="46">
        <v>1998</v>
      </c>
      <c r="M10" s="45">
        <v>1999</v>
      </c>
      <c r="N10" s="46">
        <v>2000</v>
      </c>
      <c r="O10" s="46">
        <v>2001</v>
      </c>
      <c r="P10" s="45">
        <v>2002</v>
      </c>
      <c r="Q10" s="46">
        <v>2003</v>
      </c>
      <c r="R10" s="46">
        <v>2004</v>
      </c>
      <c r="S10" s="45">
        <v>2005</v>
      </c>
      <c r="T10" s="46">
        <v>2006</v>
      </c>
      <c r="U10" s="46">
        <v>2007</v>
      </c>
      <c r="V10" s="45">
        <v>2008</v>
      </c>
      <c r="W10" s="46">
        <v>2009</v>
      </c>
      <c r="X10" s="46">
        <v>2010</v>
      </c>
      <c r="Y10" s="45">
        <v>2011</v>
      </c>
      <c r="Z10" s="46">
        <v>2012</v>
      </c>
      <c r="AA10" s="46">
        <v>2013</v>
      </c>
      <c r="AB10" s="45">
        <v>2014</v>
      </c>
      <c r="AC10" s="46">
        <v>2015</v>
      </c>
      <c r="AD10" s="45">
        <v>2016</v>
      </c>
      <c r="AE10" s="45">
        <v>2017</v>
      </c>
      <c r="AF10" s="45">
        <v>2018</v>
      </c>
      <c r="AG10" s="45">
        <v>2019</v>
      </c>
    </row>
    <row r="11" spans="3:34" ht="12">
      <c r="C11" s="47" t="s">
        <v>50</v>
      </c>
      <c r="D11" s="50">
        <v>2132.4015959999997</v>
      </c>
      <c r="E11" s="50">
        <v>2173.2441209999997</v>
      </c>
      <c r="F11" s="50">
        <v>2164.366067</v>
      </c>
      <c r="G11" s="50">
        <v>2166.376328</v>
      </c>
      <c r="H11" s="50">
        <v>2201.616751</v>
      </c>
      <c r="I11" s="50">
        <v>2268.070468</v>
      </c>
      <c r="J11" s="50">
        <v>2349.73506</v>
      </c>
      <c r="K11" s="50">
        <v>2363.865428</v>
      </c>
      <c r="L11" s="50">
        <v>2416.847448</v>
      </c>
      <c r="M11" s="50">
        <v>2441.6042</v>
      </c>
      <c r="N11" s="50">
        <v>2512.624499</v>
      </c>
      <c r="O11" s="50">
        <v>2587.521275</v>
      </c>
      <c r="P11" s="50">
        <v>2606.126321</v>
      </c>
      <c r="Q11" s="50">
        <v>2684.37883</v>
      </c>
      <c r="R11" s="50">
        <v>2756.189156</v>
      </c>
      <c r="S11" s="50">
        <v>2773.2490049999997</v>
      </c>
      <c r="T11" s="50">
        <v>2817.0674540000005</v>
      </c>
      <c r="U11" s="50">
        <v>2829.6919910000006</v>
      </c>
      <c r="V11" s="50">
        <v>2843.8687609999997</v>
      </c>
      <c r="W11" s="50">
        <v>2696.198058</v>
      </c>
      <c r="X11" s="50">
        <v>2831.905446</v>
      </c>
      <c r="Y11" s="50">
        <v>2788.699466</v>
      </c>
      <c r="Z11" s="50">
        <v>2786.754526</v>
      </c>
      <c r="AA11" s="50">
        <v>2774.0553</v>
      </c>
      <c r="AB11" s="50">
        <v>2716.6120859999996</v>
      </c>
      <c r="AC11" s="50">
        <v>2761.141104</v>
      </c>
      <c r="AD11" s="50">
        <v>2783.971036</v>
      </c>
      <c r="AE11" s="50">
        <v>2815.033036</v>
      </c>
      <c r="AF11" s="50">
        <v>2805.955508</v>
      </c>
      <c r="AG11" s="50">
        <v>2778.473802</v>
      </c>
      <c r="AH11" s="68">
        <f>AF11/V11-1</f>
        <v>-0.013331576168327919</v>
      </c>
    </row>
    <row r="12" spans="1:35" s="73" customFormat="1" ht="12">
      <c r="A12" s="73" t="s">
        <v>74</v>
      </c>
      <c r="D12" s="74">
        <v>2132.4015959999997</v>
      </c>
      <c r="E12" s="74">
        <v>2173.2441209999997</v>
      </c>
      <c r="F12" s="74">
        <v>2164.366067</v>
      </c>
      <c r="G12" s="74">
        <v>2166.3763280000003</v>
      </c>
      <c r="H12" s="74">
        <v>2201.616751</v>
      </c>
      <c r="I12" s="75">
        <v>2268.070468</v>
      </c>
      <c r="J12" s="74">
        <v>2349.73506</v>
      </c>
      <c r="K12" s="74">
        <v>2363.865428</v>
      </c>
      <c r="L12" s="74">
        <v>2416.847448</v>
      </c>
      <c r="M12" s="76">
        <v>2441.6042</v>
      </c>
      <c r="N12" s="74">
        <v>2512.624499</v>
      </c>
      <c r="O12" s="74">
        <v>2587.521275</v>
      </c>
      <c r="P12" s="74">
        <v>2606.126321</v>
      </c>
      <c r="Q12" s="74">
        <v>2684.37883</v>
      </c>
      <c r="R12" s="74">
        <v>2756.188821</v>
      </c>
      <c r="S12" s="74">
        <v>2773.248675</v>
      </c>
      <c r="T12" s="74">
        <v>2817.067454</v>
      </c>
      <c r="U12" s="74">
        <v>2830.1916779999997</v>
      </c>
      <c r="V12" s="74">
        <v>2843.877236</v>
      </c>
      <c r="W12" s="74">
        <v>2696.1998679999997</v>
      </c>
      <c r="X12" s="74">
        <v>2832.4940460000003</v>
      </c>
      <c r="Y12" s="74">
        <v>2788.1735329999997</v>
      </c>
      <c r="Z12" s="74">
        <v>2786.920275</v>
      </c>
      <c r="AA12" s="74">
        <v>2774.3095639999997</v>
      </c>
      <c r="AB12" s="74">
        <v>2716.977891</v>
      </c>
      <c r="AC12" s="74">
        <v>2761.128946</v>
      </c>
      <c r="AD12" s="74">
        <v>2784.106766</v>
      </c>
      <c r="AE12" s="74">
        <v>2814.907158</v>
      </c>
      <c r="AF12" s="74">
        <v>2806.019987</v>
      </c>
      <c r="AG12" s="74">
        <v>2778.473802</v>
      </c>
      <c r="AI12" s="77">
        <f>AG12/V11-1</f>
        <v>-0.022995069215853925</v>
      </c>
    </row>
    <row r="13" spans="1:32" s="73" customFormat="1" ht="12">
      <c r="A13" s="73" t="s">
        <v>75</v>
      </c>
      <c r="D13" s="74">
        <f>+D11-D12</f>
        <v>0</v>
      </c>
      <c r="E13" s="74">
        <f aca="true" t="shared" si="0" ref="E13:AF13">+E11-E12</f>
        <v>0</v>
      </c>
      <c r="F13" s="74">
        <f t="shared" si="0"/>
        <v>0</v>
      </c>
      <c r="G13" s="74">
        <f t="shared" si="0"/>
        <v>0</v>
      </c>
      <c r="H13" s="74">
        <f t="shared" si="0"/>
        <v>0</v>
      </c>
      <c r="I13" s="74">
        <f t="shared" si="0"/>
        <v>0</v>
      </c>
      <c r="J13" s="74">
        <f t="shared" si="0"/>
        <v>0</v>
      </c>
      <c r="K13" s="74">
        <f t="shared" si="0"/>
        <v>0</v>
      </c>
      <c r="L13" s="74">
        <f t="shared" si="0"/>
        <v>0</v>
      </c>
      <c r="M13" s="74">
        <f t="shared" si="0"/>
        <v>0</v>
      </c>
      <c r="N13" s="74">
        <f t="shared" si="0"/>
        <v>0</v>
      </c>
      <c r="O13" s="74">
        <f t="shared" si="0"/>
        <v>0</v>
      </c>
      <c r="P13" s="74">
        <f t="shared" si="0"/>
        <v>0</v>
      </c>
      <c r="Q13" s="74">
        <f t="shared" si="0"/>
        <v>0</v>
      </c>
      <c r="R13" s="74">
        <f t="shared" si="0"/>
        <v>0.0003349999997226405</v>
      </c>
      <c r="S13" s="74">
        <f t="shared" si="0"/>
        <v>0.0003299999998489511</v>
      </c>
      <c r="T13" s="74">
        <f t="shared" si="0"/>
        <v>0</v>
      </c>
      <c r="U13" s="74">
        <f t="shared" si="0"/>
        <v>-0.49968699999908495</v>
      </c>
      <c r="V13" s="74">
        <f t="shared" si="0"/>
        <v>-0.008475000000089494</v>
      </c>
      <c r="W13" s="74">
        <f t="shared" si="0"/>
        <v>-0.0018099999997502891</v>
      </c>
      <c r="X13" s="74">
        <f t="shared" si="0"/>
        <v>-0.5886000000000422</v>
      </c>
      <c r="Y13" s="74">
        <f t="shared" si="0"/>
        <v>0.5259330000003501</v>
      </c>
      <c r="Z13" s="74">
        <f t="shared" si="0"/>
        <v>-0.16574899999977788</v>
      </c>
      <c r="AA13" s="74">
        <f t="shared" si="0"/>
        <v>-0.2542639999996936</v>
      </c>
      <c r="AB13" s="74">
        <f t="shared" si="0"/>
        <v>-0.3658050000003641</v>
      </c>
      <c r="AC13" s="74">
        <f t="shared" si="0"/>
        <v>0.012157999999999447</v>
      </c>
      <c r="AD13" s="74">
        <f t="shared" si="0"/>
        <v>-0.13572999999996682</v>
      </c>
      <c r="AE13" s="74">
        <f t="shared" si="0"/>
        <v>0.12587799999982963</v>
      </c>
      <c r="AF13" s="74">
        <f t="shared" si="0"/>
        <v>-0.06447900000011941</v>
      </c>
    </row>
    <row r="14" spans="3:13" ht="12">
      <c r="C14" s="24" t="s">
        <v>54</v>
      </c>
      <c r="D14" s="23"/>
      <c r="E14" s="25"/>
      <c r="I14" s="7"/>
      <c r="J14" s="8"/>
      <c r="M14" s="22"/>
    </row>
    <row r="15" spans="4:13" ht="12">
      <c r="D15" s="23"/>
      <c r="E15" s="25"/>
      <c r="I15" s="7"/>
      <c r="J15" s="8"/>
      <c r="M15" s="22"/>
    </row>
    <row r="16" spans="1:13" ht="12">
      <c r="A16" s="2" t="s">
        <v>38</v>
      </c>
      <c r="D16" s="23"/>
      <c r="E16" s="25"/>
      <c r="I16" s="7"/>
      <c r="J16" s="8"/>
      <c r="M16" s="22"/>
    </row>
    <row r="17" spans="1:13" ht="12">
      <c r="A17" s="18" t="s">
        <v>60</v>
      </c>
      <c r="D17" s="23"/>
      <c r="E17" s="25"/>
      <c r="I17" s="7"/>
      <c r="J17" s="8"/>
      <c r="M17" s="22"/>
    </row>
    <row r="18" spans="3:13" ht="12">
      <c r="C18" s="2"/>
      <c r="D18" s="23"/>
      <c r="E18" s="16"/>
      <c r="M18" s="22"/>
    </row>
    <row r="19" spans="1:13" ht="12">
      <c r="A19" s="1"/>
      <c r="C19" s="11"/>
      <c r="I19" s="11"/>
      <c r="K19" s="11"/>
      <c r="M19" s="22"/>
    </row>
    <row r="20" spans="4:30" ht="12"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4:30" ht="12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ht="12">
      <c r="M22" s="22"/>
    </row>
    <row r="23" ht="12">
      <c r="M23" s="22"/>
    </row>
    <row r="24" ht="12">
      <c r="M24" s="22"/>
    </row>
    <row r="25" ht="12"/>
    <row r="26" ht="12">
      <c r="E26" s="9"/>
    </row>
    <row r="27" ht="12">
      <c r="E27" s="9"/>
    </row>
    <row r="28" ht="12">
      <c r="E28" s="9"/>
    </row>
    <row r="29" ht="12">
      <c r="E29" s="9"/>
    </row>
    <row r="30" ht="12">
      <c r="E30" s="9"/>
    </row>
    <row r="31" ht="12">
      <c r="E31" s="9"/>
    </row>
    <row r="32" ht="12">
      <c r="E32" s="9"/>
    </row>
    <row r="33" ht="12">
      <c r="E33" s="9"/>
    </row>
    <row r="34" ht="12">
      <c r="E34" s="9"/>
    </row>
    <row r="35" ht="12">
      <c r="E35" s="9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5" customHeight="1">
      <c r="C50" s="52" t="s">
        <v>56</v>
      </c>
    </row>
    <row r="51" ht="12"/>
    <row r="52" ht="12"/>
    <row r="53" ht="12"/>
    <row r="54" ht="12"/>
    <row r="55" ht="12"/>
    <row r="56" ht="12"/>
    <row r="57" ht="12"/>
    <row r="5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77"/>
  <sheetViews>
    <sheetView showGridLines="0" workbookViewId="0" topLeftCell="A3">
      <selection activeCell="E37" sqref="E37"/>
    </sheetView>
  </sheetViews>
  <sheetFormatPr defaultColWidth="9.140625" defaultRowHeight="12"/>
  <cols>
    <col min="1" max="2" width="9.140625" style="10" customWidth="1"/>
    <col min="3" max="3" width="21.00390625" style="10" customWidth="1"/>
    <col min="4" max="4" width="8.8515625" style="10" customWidth="1"/>
    <col min="5" max="10" width="11.57421875" style="10" customWidth="1"/>
    <col min="11" max="11" width="15.140625" style="10" customWidth="1"/>
    <col min="12" max="13" width="15.8515625" style="10" customWidth="1"/>
    <col min="14" max="16384" width="9.140625" style="10" customWidth="1"/>
  </cols>
  <sheetData>
    <row r="1" ht="12">
      <c r="A1" s="12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37</v>
      </c>
    </row>
    <row r="5" s="2" customFormat="1" ht="12"/>
    <row r="6" spans="1:22" s="35" customFormat="1" ht="15.75">
      <c r="A6" s="34"/>
      <c r="C6" s="43" t="s">
        <v>105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3:27" s="2" customFormat="1" ht="12.75">
      <c r="C7" s="44" t="s">
        <v>48</v>
      </c>
      <c r="D7" s="11"/>
      <c r="E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4:9" ht="12">
      <c r="D8" s="14"/>
      <c r="E8" s="14"/>
      <c r="F8" s="14"/>
      <c r="G8" s="14"/>
      <c r="H8" s="14"/>
      <c r="I8" s="14"/>
    </row>
    <row r="9" spans="6:9" ht="12">
      <c r="F9" s="16"/>
      <c r="G9" s="11" t="s">
        <v>70</v>
      </c>
      <c r="H9" s="16"/>
      <c r="I9" s="16"/>
    </row>
    <row r="10" spans="1:10" ht="12">
      <c r="A10" s="4"/>
      <c r="C10" s="45"/>
      <c r="D10" s="46" t="s">
        <v>47</v>
      </c>
      <c r="E10" s="31"/>
      <c r="F10" s="29"/>
      <c r="G10" s="52" t="s">
        <v>56</v>
      </c>
      <c r="H10" s="29"/>
      <c r="J10" s="30"/>
    </row>
    <row r="11" spans="1:13" s="13" customFormat="1" ht="12">
      <c r="A11" s="14"/>
      <c r="B11" s="14"/>
      <c r="C11" s="48" t="s">
        <v>125</v>
      </c>
      <c r="D11" s="49">
        <v>3.0514775620484658</v>
      </c>
      <c r="E11" s="27"/>
      <c r="F11" s="27"/>
      <c r="G11" s="27"/>
      <c r="H11" s="27"/>
      <c r="J11" s="27"/>
      <c r="K11" s="14"/>
      <c r="L11" s="14"/>
      <c r="M11" s="14"/>
    </row>
    <row r="12" spans="1:13" s="13" customFormat="1" ht="12">
      <c r="A12" s="14"/>
      <c r="B12" s="14"/>
      <c r="C12" s="56"/>
      <c r="D12" s="56"/>
      <c r="E12" s="27"/>
      <c r="F12" s="27"/>
      <c r="G12" s="27"/>
      <c r="H12" s="27"/>
      <c r="J12" s="27"/>
      <c r="K12" s="14"/>
      <c r="L12" s="14"/>
      <c r="M12" s="14"/>
    </row>
    <row r="13" spans="1:13" s="13" customFormat="1" ht="12">
      <c r="A13" s="14"/>
      <c r="B13" s="14"/>
      <c r="C13" s="56" t="s">
        <v>6</v>
      </c>
      <c r="D13" s="58">
        <v>24.219154249375705</v>
      </c>
      <c r="E13" s="27"/>
      <c r="F13" s="27"/>
      <c r="G13" s="27"/>
      <c r="H13" s="27"/>
      <c r="J13" s="27"/>
      <c r="K13" s="14"/>
      <c r="L13" s="14"/>
      <c r="M13" s="14"/>
    </row>
    <row r="14" spans="1:13" s="13" customFormat="1" ht="12">
      <c r="A14" s="14"/>
      <c r="B14" s="14"/>
      <c r="C14" s="56" t="s">
        <v>10</v>
      </c>
      <c r="D14" s="58">
        <v>14.865266807936806</v>
      </c>
      <c r="E14" s="27"/>
      <c r="F14" s="27"/>
      <c r="G14" s="27"/>
      <c r="H14" s="27"/>
      <c r="J14" s="27"/>
      <c r="K14" s="14"/>
      <c r="L14" s="14"/>
      <c r="M14" s="14"/>
    </row>
    <row r="15" spans="1:13" s="13" customFormat="1" ht="12">
      <c r="A15" s="14"/>
      <c r="B15" s="14"/>
      <c r="C15" s="56" t="s">
        <v>3</v>
      </c>
      <c r="D15" s="58">
        <v>11.363564815466741</v>
      </c>
      <c r="E15" s="27"/>
      <c r="F15" s="27"/>
      <c r="G15" s="27"/>
      <c r="H15" s="27"/>
      <c r="J15" s="27"/>
      <c r="K15" s="14"/>
      <c r="L15" s="14"/>
      <c r="M15" s="14"/>
    </row>
    <row r="16" spans="1:13" s="13" customFormat="1" ht="12">
      <c r="A16" s="14"/>
      <c r="B16" s="14"/>
      <c r="C16" s="56" t="s">
        <v>22</v>
      </c>
      <c r="D16" s="58">
        <v>9.7564818574702</v>
      </c>
      <c r="E16" s="27"/>
      <c r="F16" s="27"/>
      <c r="G16" s="27"/>
      <c r="H16" s="27"/>
      <c r="J16" s="27"/>
      <c r="K16" s="14"/>
      <c r="L16" s="14"/>
      <c r="M16" s="14"/>
    </row>
    <row r="17" spans="1:13" s="13" customFormat="1" ht="12">
      <c r="A17" s="14"/>
      <c r="B17" s="14"/>
      <c r="C17" s="56" t="s">
        <v>20</v>
      </c>
      <c r="D17" s="58">
        <v>9.39341133515892</v>
      </c>
      <c r="E17" s="27"/>
      <c r="F17" s="27"/>
      <c r="G17" s="27"/>
      <c r="H17" s="27"/>
      <c r="J17" s="27"/>
      <c r="K17" s="14"/>
      <c r="L17" s="14"/>
      <c r="M17" s="14"/>
    </row>
    <row r="18" spans="1:13" s="13" customFormat="1" ht="12">
      <c r="A18" s="14"/>
      <c r="B18" s="14"/>
      <c r="C18" s="56" t="s">
        <v>4</v>
      </c>
      <c r="D18" s="58">
        <v>8.095538734836637</v>
      </c>
      <c r="E18" s="27"/>
      <c r="F18" s="27"/>
      <c r="G18" s="27"/>
      <c r="H18" s="27"/>
      <c r="J18" s="27"/>
      <c r="K18" s="14"/>
      <c r="L18" s="14"/>
      <c r="M18" s="14"/>
    </row>
    <row r="19" spans="1:13" s="13" customFormat="1" ht="12">
      <c r="A19" s="14"/>
      <c r="B19" s="14"/>
      <c r="C19" s="56" t="s">
        <v>5</v>
      </c>
      <c r="D19" s="58">
        <v>7.676957649264193</v>
      </c>
      <c r="E19" s="27"/>
      <c r="F19" s="27"/>
      <c r="G19" s="27"/>
      <c r="H19" s="27"/>
      <c r="J19" s="27"/>
      <c r="K19" s="14"/>
      <c r="L19" s="14"/>
      <c r="M19" s="14"/>
    </row>
    <row r="20" spans="1:13" s="13" customFormat="1" ht="12">
      <c r="A20" s="14"/>
      <c r="B20" s="14"/>
      <c r="C20" s="56" t="s">
        <v>18</v>
      </c>
      <c r="D20" s="58">
        <v>7.115911492977012</v>
      </c>
      <c r="E20" s="27"/>
      <c r="F20" s="27"/>
      <c r="G20" s="27"/>
      <c r="H20" s="27"/>
      <c r="J20" s="27"/>
      <c r="K20" s="14"/>
      <c r="L20" s="14"/>
      <c r="M20" s="14"/>
    </row>
    <row r="21" spans="1:13" s="13" customFormat="1" ht="12">
      <c r="A21" s="14"/>
      <c r="B21" s="14"/>
      <c r="C21" s="56" t="s">
        <v>13</v>
      </c>
      <c r="D21" s="58">
        <v>6.771641711488963</v>
      </c>
      <c r="E21" s="27"/>
      <c r="F21" s="27"/>
      <c r="G21" s="27"/>
      <c r="H21" s="27"/>
      <c r="J21" s="27"/>
      <c r="K21" s="14"/>
      <c r="L21" s="14"/>
      <c r="M21" s="14"/>
    </row>
    <row r="22" spans="1:13" s="13" customFormat="1" ht="12">
      <c r="A22" s="14"/>
      <c r="B22" s="14"/>
      <c r="C22" s="56" t="s">
        <v>52</v>
      </c>
      <c r="D22" s="58">
        <v>5.430231609422309</v>
      </c>
      <c r="E22" s="27"/>
      <c r="F22" s="27"/>
      <c r="G22" s="27"/>
      <c r="H22" s="27"/>
      <c r="J22" s="27"/>
      <c r="K22" s="14"/>
      <c r="L22" s="14"/>
      <c r="M22" s="14"/>
    </row>
    <row r="23" spans="1:13" s="13" customFormat="1" ht="12">
      <c r="A23" s="14"/>
      <c r="B23" s="14"/>
      <c r="C23" s="56" t="s">
        <v>23</v>
      </c>
      <c r="D23" s="58">
        <v>4.583506131655257</v>
      </c>
      <c r="E23" s="27"/>
      <c r="F23" s="27"/>
      <c r="G23" s="27"/>
      <c r="H23" s="27"/>
      <c r="J23" s="27"/>
      <c r="K23" s="14"/>
      <c r="L23" s="14"/>
      <c r="M23" s="14"/>
    </row>
    <row r="24" spans="1:13" s="13" customFormat="1" ht="12">
      <c r="A24" s="14"/>
      <c r="B24" s="14"/>
      <c r="C24" s="56" t="s">
        <v>24</v>
      </c>
      <c r="D24" s="58">
        <v>4.137870066850802</v>
      </c>
      <c r="E24" s="27"/>
      <c r="F24" s="27"/>
      <c r="G24" s="27"/>
      <c r="H24" s="27"/>
      <c r="J24" s="27"/>
      <c r="K24" s="14"/>
      <c r="L24" s="14"/>
      <c r="M24" s="14"/>
    </row>
    <row r="25" spans="1:13" s="13" customFormat="1" ht="12">
      <c r="A25" s="14"/>
      <c r="B25" s="14"/>
      <c r="C25" s="56" t="s">
        <v>12</v>
      </c>
      <c r="D25" s="58">
        <v>3.5938945669233613</v>
      </c>
      <c r="E25" s="27"/>
      <c r="F25" s="27"/>
      <c r="G25" s="27"/>
      <c r="H25" s="27"/>
      <c r="J25" s="27"/>
      <c r="K25" s="14"/>
      <c r="L25" s="14"/>
      <c r="M25" s="14"/>
    </row>
    <row r="26" spans="1:13" s="13" customFormat="1" ht="12">
      <c r="A26" s="14"/>
      <c r="B26" s="14"/>
      <c r="C26" s="62" t="s">
        <v>2</v>
      </c>
      <c r="D26" s="63">
        <v>2.7051175119682913</v>
      </c>
      <c r="E26" s="27"/>
      <c r="F26" s="27"/>
      <c r="G26" s="27"/>
      <c r="H26" s="27"/>
      <c r="J26" s="27"/>
      <c r="K26" s="14"/>
      <c r="L26" s="14"/>
      <c r="M26" s="14"/>
    </row>
    <row r="27" spans="1:13" s="13" customFormat="1" ht="12">
      <c r="A27" s="14"/>
      <c r="B27" s="14"/>
      <c r="C27" s="56" t="s">
        <v>15</v>
      </c>
      <c r="D27" s="58">
        <v>1.0116434154296972</v>
      </c>
      <c r="E27" s="27"/>
      <c r="F27" s="27"/>
      <c r="G27" s="27"/>
      <c r="H27" s="27"/>
      <c r="J27" s="27"/>
      <c r="K27" s="14"/>
      <c r="L27" s="14"/>
      <c r="M27" s="14"/>
    </row>
    <row r="28" spans="1:13" s="13" customFormat="1" ht="12">
      <c r="A28" s="14"/>
      <c r="B28" s="14"/>
      <c r="C28" s="56" t="s">
        <v>27</v>
      </c>
      <c r="D28" s="58">
        <v>-0.7153089697506054</v>
      </c>
      <c r="E28" s="27"/>
      <c r="F28" s="27"/>
      <c r="G28" s="27"/>
      <c r="H28" s="27"/>
      <c r="J28" s="27"/>
      <c r="K28" s="14"/>
      <c r="L28" s="14"/>
      <c r="M28" s="14"/>
    </row>
    <row r="29" spans="1:13" s="13" customFormat="1" ht="12">
      <c r="A29" s="14"/>
      <c r="B29" s="14"/>
      <c r="C29" s="56" t="s">
        <v>17</v>
      </c>
      <c r="D29" s="58">
        <v>-0.9798113821138266</v>
      </c>
      <c r="E29" s="27"/>
      <c r="F29" s="27"/>
      <c r="G29" s="27"/>
      <c r="H29" s="27"/>
      <c r="J29" s="27"/>
      <c r="K29" s="14"/>
      <c r="L29" s="14"/>
      <c r="M29" s="14"/>
    </row>
    <row r="30" spans="1:13" s="13" customFormat="1" ht="12">
      <c r="A30" s="14"/>
      <c r="B30" s="14"/>
      <c r="C30" s="56" t="s">
        <v>28</v>
      </c>
      <c r="D30" s="58">
        <v>-1.3968719452590372</v>
      </c>
      <c r="E30" s="27"/>
      <c r="F30" s="27"/>
      <c r="G30" s="27"/>
      <c r="H30" s="27"/>
      <c r="J30" s="27"/>
      <c r="K30" s="14"/>
      <c r="L30" s="14"/>
      <c r="M30" s="14"/>
    </row>
    <row r="31" spans="1:13" s="13" customFormat="1" ht="12">
      <c r="A31" s="14"/>
      <c r="B31" s="14"/>
      <c r="C31" s="56" t="s">
        <v>21</v>
      </c>
      <c r="D31" s="58">
        <v>-3.991722648752394</v>
      </c>
      <c r="E31" s="27"/>
      <c r="F31" s="27"/>
      <c r="G31" s="27"/>
      <c r="H31" s="27"/>
      <c r="J31" s="27"/>
      <c r="K31" s="14"/>
      <c r="L31" s="14"/>
      <c r="M31" s="14"/>
    </row>
    <row r="32" spans="1:13" s="13" customFormat="1" ht="12">
      <c r="A32" s="14"/>
      <c r="B32" s="14"/>
      <c r="C32" s="56" t="s">
        <v>8</v>
      </c>
      <c r="D32" s="58">
        <v>-4.589581346970617</v>
      </c>
      <c r="E32" s="27"/>
      <c r="F32" s="27"/>
      <c r="G32" s="27"/>
      <c r="H32" s="27"/>
      <c r="J32" s="27"/>
      <c r="K32" s="14"/>
      <c r="L32" s="14"/>
      <c r="M32" s="14"/>
    </row>
    <row r="33" spans="1:13" s="13" customFormat="1" ht="12">
      <c r="A33" s="14"/>
      <c r="B33" s="14"/>
      <c r="C33" s="56" t="s">
        <v>26</v>
      </c>
      <c r="D33" s="58">
        <v>-6.007059004066595</v>
      </c>
      <c r="E33" s="27"/>
      <c r="F33" s="27"/>
      <c r="G33" s="27"/>
      <c r="H33" s="27"/>
      <c r="J33" s="27"/>
      <c r="K33" s="14"/>
      <c r="L33" s="14"/>
      <c r="M33" s="14"/>
    </row>
    <row r="34" spans="1:13" s="13" customFormat="1" ht="12">
      <c r="A34" s="14"/>
      <c r="B34" s="14"/>
      <c r="C34" s="56" t="s">
        <v>14</v>
      </c>
      <c r="D34" s="58">
        <v>-6.932865756208395</v>
      </c>
      <c r="E34" s="27"/>
      <c r="F34" s="27"/>
      <c r="G34" s="27"/>
      <c r="H34" s="27"/>
      <c r="J34" s="27"/>
      <c r="K34" s="14"/>
      <c r="L34" s="14"/>
      <c r="M34" s="14"/>
    </row>
    <row r="35" spans="1:13" s="13" customFormat="1" ht="12">
      <c r="A35" s="14"/>
      <c r="B35" s="14"/>
      <c r="C35" s="56" t="s">
        <v>19</v>
      </c>
      <c r="D35" s="58">
        <v>-16.28488077118214</v>
      </c>
      <c r="E35" s="27"/>
      <c r="F35" s="27"/>
      <c r="G35" s="27"/>
      <c r="H35" s="27"/>
      <c r="J35" s="27"/>
      <c r="K35" s="14"/>
      <c r="L35" s="14"/>
      <c r="M35" s="14"/>
    </row>
    <row r="36" spans="1:13" s="13" customFormat="1" ht="15" customHeight="1">
      <c r="A36" s="14"/>
      <c r="B36" s="14"/>
      <c r="C36" s="56" t="s">
        <v>7</v>
      </c>
      <c r="D36" s="58">
        <v>-16.741320875166853</v>
      </c>
      <c r="E36" s="27"/>
      <c r="F36" s="27"/>
      <c r="H36" s="27"/>
      <c r="J36" s="27"/>
      <c r="K36" s="14"/>
      <c r="L36" s="14"/>
      <c r="M36" s="14"/>
    </row>
    <row r="37" spans="1:13" s="13" customFormat="1" ht="15" customHeight="1">
      <c r="A37" s="14"/>
      <c r="B37" s="14"/>
      <c r="C37" s="56" t="s">
        <v>16</v>
      </c>
      <c r="D37" s="58">
        <v>-18.754124088242108</v>
      </c>
      <c r="E37" s="27"/>
      <c r="F37" s="27"/>
      <c r="H37" s="27"/>
      <c r="J37" s="27"/>
      <c r="K37" s="14"/>
      <c r="L37" s="14"/>
      <c r="M37" s="14"/>
    </row>
    <row r="38" spans="1:13" s="13" customFormat="1" ht="12">
      <c r="A38" s="14"/>
      <c r="B38" s="14"/>
      <c r="C38" s="64" t="s">
        <v>1</v>
      </c>
      <c r="D38" s="65">
        <v>-51.077382066361146</v>
      </c>
      <c r="E38" s="27"/>
      <c r="F38" s="27"/>
      <c r="G38" s="27"/>
      <c r="H38" s="27"/>
      <c r="J38" s="27"/>
      <c r="K38" s="14"/>
      <c r="L38" s="14"/>
      <c r="M38" s="14"/>
    </row>
    <row r="39" spans="1:13" s="13" customFormat="1" ht="12">
      <c r="A39" s="14"/>
      <c r="B39" s="14"/>
      <c r="C39" s="56" t="s">
        <v>9</v>
      </c>
      <c r="D39" s="58">
        <v>-73.38941118258289</v>
      </c>
      <c r="E39" s="27"/>
      <c r="F39" s="27"/>
      <c r="G39" s="27"/>
      <c r="H39" s="27"/>
      <c r="J39" s="27"/>
      <c r="K39" s="14"/>
      <c r="L39" s="14"/>
      <c r="M39" s="14"/>
    </row>
    <row r="40" spans="1:13" s="13" customFormat="1" ht="12">
      <c r="A40" s="14"/>
      <c r="B40" s="14"/>
      <c r="C40" s="56"/>
      <c r="D40" s="58"/>
      <c r="E40" s="27"/>
      <c r="F40" s="27"/>
      <c r="G40" s="27"/>
      <c r="H40" s="27"/>
      <c r="J40" s="27"/>
      <c r="K40" s="14"/>
      <c r="L40" s="14"/>
      <c r="M40" s="14"/>
    </row>
    <row r="41" spans="1:13" s="13" customFormat="1" ht="12">
      <c r="A41" s="14"/>
      <c r="B41" s="14"/>
      <c r="C41" s="56" t="s">
        <v>45</v>
      </c>
      <c r="D41" s="58">
        <v>15.730240300223963</v>
      </c>
      <c r="E41" s="27"/>
      <c r="F41" s="27"/>
      <c r="G41" s="27"/>
      <c r="H41" s="27"/>
      <c r="J41" s="27"/>
      <c r="K41" s="14"/>
      <c r="L41" s="14"/>
      <c r="M41" s="14"/>
    </row>
    <row r="42" spans="1:13" s="13" customFormat="1" ht="12">
      <c r="A42" s="14"/>
      <c r="B42" s="14"/>
      <c r="C42" s="62" t="s">
        <v>25</v>
      </c>
      <c r="D42" s="63">
        <v>2.6690016391567983</v>
      </c>
      <c r="E42" s="27"/>
      <c r="F42" s="27"/>
      <c r="G42" s="27"/>
      <c r="H42" s="27"/>
      <c r="J42" s="27"/>
      <c r="K42" s="14"/>
      <c r="L42" s="14"/>
      <c r="M42" s="14"/>
    </row>
    <row r="43" spans="1:13" s="13" customFormat="1" ht="12">
      <c r="A43" s="14"/>
      <c r="B43" s="14"/>
      <c r="C43" s="62"/>
      <c r="D43" s="63"/>
      <c r="E43" s="27"/>
      <c r="F43" s="27"/>
      <c r="G43" s="27"/>
      <c r="H43" s="27"/>
      <c r="J43" s="27"/>
      <c r="K43" s="14"/>
      <c r="L43" s="14"/>
      <c r="M43" s="14"/>
    </row>
    <row r="44" spans="1:13" s="13" customFormat="1" ht="12">
      <c r="A44" s="14"/>
      <c r="B44" s="14"/>
      <c r="C44" s="56" t="s">
        <v>11</v>
      </c>
      <c r="D44" s="58">
        <v>-13.83004634218804</v>
      </c>
      <c r="E44" s="27"/>
      <c r="F44" s="27"/>
      <c r="G44" s="27"/>
      <c r="H44" s="27"/>
      <c r="J44" s="27"/>
      <c r="K44" s="14"/>
      <c r="L44" s="14"/>
      <c r="M44" s="14"/>
    </row>
    <row r="45" spans="1:13" s="13" customFormat="1" ht="12">
      <c r="A45" s="14"/>
      <c r="B45" s="14"/>
      <c r="C45" s="56"/>
      <c r="D45" s="58"/>
      <c r="E45" s="27"/>
      <c r="F45" s="27"/>
      <c r="G45" s="27"/>
      <c r="H45" s="27"/>
      <c r="J45" s="27"/>
      <c r="K45" s="14"/>
      <c r="L45" s="14"/>
      <c r="M45" s="14"/>
    </row>
    <row r="46" spans="1:13" s="13" customFormat="1" ht="12">
      <c r="A46" s="14"/>
      <c r="B46" s="14"/>
      <c r="C46" s="56" t="s">
        <v>43</v>
      </c>
      <c r="D46" s="58">
        <v>23.351997013811122</v>
      </c>
      <c r="E46" s="27"/>
      <c r="F46" s="27"/>
      <c r="G46" s="27"/>
      <c r="H46" s="27"/>
      <c r="J46" s="27"/>
      <c r="K46" s="14"/>
      <c r="L46" s="14"/>
      <c r="M46" s="14"/>
    </row>
    <row r="47" spans="1:13" s="13" customFormat="1" ht="12">
      <c r="A47" s="14"/>
      <c r="B47" s="14"/>
      <c r="C47" s="56" t="s">
        <v>53</v>
      </c>
      <c r="D47" s="58">
        <v>-13.154183770129457</v>
      </c>
      <c r="E47" s="27"/>
      <c r="F47" s="27"/>
      <c r="G47" s="27"/>
      <c r="H47" s="27"/>
      <c r="J47" s="28"/>
      <c r="K47" s="14"/>
      <c r="L47" s="14"/>
      <c r="M47" s="14"/>
    </row>
    <row r="48" spans="1:13" s="13" customFormat="1" ht="12">
      <c r="A48" s="14"/>
      <c r="B48" s="14"/>
      <c r="C48" s="56" t="s">
        <v>42</v>
      </c>
      <c r="D48" s="58">
        <v>-0.3558206657687135</v>
      </c>
      <c r="E48" s="27"/>
      <c r="F48" s="27"/>
      <c r="G48" s="27"/>
      <c r="H48" s="27"/>
      <c r="J48" s="28"/>
      <c r="K48" s="14"/>
      <c r="L48" s="14"/>
      <c r="M48" s="14"/>
    </row>
    <row r="49" spans="1:13" s="13" customFormat="1" ht="12">
      <c r="A49" s="14"/>
      <c r="B49" s="14"/>
      <c r="C49" s="56" t="s">
        <v>41</v>
      </c>
      <c r="D49" s="58">
        <v>-3.3661774161983904</v>
      </c>
      <c r="E49" s="27"/>
      <c r="F49" s="27"/>
      <c r="G49" s="27"/>
      <c r="H49" s="27"/>
      <c r="J49" s="28"/>
      <c r="K49" s="14"/>
      <c r="L49" s="14"/>
      <c r="M49" s="14"/>
    </row>
    <row r="50" spans="1:13" s="13" customFormat="1" ht="12">
      <c r="A50" s="14"/>
      <c r="B50" s="14"/>
      <c r="C50" s="66" t="s">
        <v>44</v>
      </c>
      <c r="D50" s="58">
        <v>54.93372003922432</v>
      </c>
      <c r="E50" s="27"/>
      <c r="F50" s="27"/>
      <c r="G50" s="27"/>
      <c r="H50" s="27"/>
      <c r="J50" s="28"/>
      <c r="K50" s="14"/>
      <c r="L50" s="14"/>
      <c r="M50" s="14"/>
    </row>
    <row r="51" spans="1:13" s="13" customFormat="1" ht="12">
      <c r="A51" s="14"/>
      <c r="B51" s="14"/>
      <c r="C51" s="66"/>
      <c r="D51" s="58"/>
      <c r="E51" s="27"/>
      <c r="F51" s="27"/>
      <c r="G51" s="27"/>
      <c r="H51" s="27"/>
      <c r="J51" s="28"/>
      <c r="K51" s="14"/>
      <c r="L51" s="14"/>
      <c r="M51" s="14"/>
    </row>
    <row r="52" spans="1:13" s="13" customFormat="1" ht="12">
      <c r="A52" s="14"/>
      <c r="B52" s="14"/>
      <c r="C52" s="56" t="s">
        <v>69</v>
      </c>
      <c r="D52" s="58">
        <v>33.214708561020046</v>
      </c>
      <c r="E52" s="27"/>
      <c r="F52" s="27"/>
      <c r="G52" s="27"/>
      <c r="H52" s="27"/>
      <c r="J52" s="28"/>
      <c r="K52" s="14"/>
      <c r="L52" s="14"/>
      <c r="M52" s="14"/>
    </row>
    <row r="53" spans="1:13" s="13" customFormat="1" ht="12">
      <c r="A53" s="14"/>
      <c r="B53" s="14"/>
      <c r="C53" s="64"/>
      <c r="D53" s="65"/>
      <c r="E53" s="27"/>
      <c r="F53" s="27"/>
      <c r="G53" s="27"/>
      <c r="H53" s="27"/>
      <c r="J53" s="28"/>
      <c r="K53" s="14"/>
      <c r="L53" s="14"/>
      <c r="M53" s="14"/>
    </row>
    <row r="54" spans="1:13" s="13" customFormat="1" ht="12">
      <c r="A54" s="14"/>
      <c r="B54" s="14"/>
      <c r="C54" s="59" t="s">
        <v>51</v>
      </c>
      <c r="D54" s="61">
        <v>-10.452719402403709</v>
      </c>
      <c r="E54" s="27"/>
      <c r="H54" s="27"/>
      <c r="J54" s="28"/>
      <c r="K54" s="14"/>
      <c r="L54" s="14"/>
      <c r="M54" s="14"/>
    </row>
    <row r="55" spans="1:13" s="13" customFormat="1" ht="12">
      <c r="A55" s="14"/>
      <c r="B55" s="14"/>
      <c r="D55" s="15"/>
      <c r="E55" s="27"/>
      <c r="F55" s="27"/>
      <c r="H55" s="27"/>
      <c r="J55" s="28"/>
      <c r="K55" s="14"/>
      <c r="L55" s="14"/>
      <c r="M55" s="14"/>
    </row>
    <row r="56" spans="1:13" s="13" customFormat="1" ht="12">
      <c r="A56" s="14"/>
      <c r="B56" s="14"/>
      <c r="C56" s="10"/>
      <c r="D56" s="15"/>
      <c r="E56" s="27"/>
      <c r="F56" s="27"/>
      <c r="H56" s="27"/>
      <c r="J56" s="28"/>
      <c r="K56" s="14"/>
      <c r="L56" s="14"/>
      <c r="M56" s="14"/>
    </row>
    <row r="57" spans="1:13" s="13" customFormat="1" ht="12">
      <c r="A57" s="14"/>
      <c r="B57" s="14"/>
      <c r="D57" s="10"/>
      <c r="E57" s="27"/>
      <c r="F57" s="27"/>
      <c r="H57" s="27"/>
      <c r="J57" s="28"/>
      <c r="K57" s="14"/>
      <c r="L57" s="14"/>
      <c r="M57" s="14"/>
    </row>
    <row r="58" spans="1:13" s="13" customFormat="1" ht="12">
      <c r="A58" s="14"/>
      <c r="B58" s="14"/>
      <c r="C58" s="10"/>
      <c r="D58" s="15"/>
      <c r="E58" s="27"/>
      <c r="F58" s="27"/>
      <c r="G58" s="27"/>
      <c r="H58" s="27"/>
      <c r="J58" s="28"/>
      <c r="K58" s="14"/>
      <c r="L58" s="14"/>
      <c r="M58" s="14"/>
    </row>
    <row r="59" spans="1:13" s="13" customFormat="1" ht="12">
      <c r="A59" s="14"/>
      <c r="B59" s="14"/>
      <c r="C59" s="10"/>
      <c r="D59" s="10"/>
      <c r="E59" s="27"/>
      <c r="F59" s="27"/>
      <c r="G59" s="27"/>
      <c r="H59" s="27"/>
      <c r="J59" s="28"/>
      <c r="K59" s="14"/>
      <c r="L59" s="14"/>
      <c r="M59" s="14"/>
    </row>
    <row r="60" spans="1:13" s="13" customFormat="1" ht="12">
      <c r="A60" s="14"/>
      <c r="B60" s="14"/>
      <c r="C60" s="10"/>
      <c r="D60" s="10"/>
      <c r="E60" s="27"/>
      <c r="F60" s="27"/>
      <c r="G60" s="27"/>
      <c r="H60" s="27"/>
      <c r="J60" s="28"/>
      <c r="K60" s="14"/>
      <c r="L60" s="14"/>
      <c r="M60" s="14"/>
    </row>
    <row r="61" spans="5:12" ht="12">
      <c r="E61" s="15"/>
      <c r="F61" s="15"/>
      <c r="G61" s="15"/>
      <c r="H61" s="27"/>
      <c r="I61" s="13"/>
      <c r="J61" s="28"/>
      <c r="K61" s="14"/>
      <c r="L61" s="14"/>
    </row>
    <row r="62" spans="5:13" ht="12">
      <c r="E62" s="15"/>
      <c r="F62" s="15"/>
      <c r="G62" s="15"/>
      <c r="H62" s="27"/>
      <c r="I62" s="13"/>
      <c r="J62" s="28"/>
      <c r="K62" s="14"/>
      <c r="L62" s="14"/>
      <c r="M62" s="19"/>
    </row>
    <row r="63" spans="1:12" ht="12">
      <c r="A63" s="3"/>
      <c r="H63" s="27"/>
      <c r="I63" s="13"/>
      <c r="J63" s="28"/>
      <c r="K63" s="14"/>
      <c r="L63" s="14"/>
    </row>
    <row r="64" spans="5:12" ht="12">
      <c r="E64" s="15"/>
      <c r="F64" s="15"/>
      <c r="G64" s="15"/>
      <c r="H64" s="27"/>
      <c r="I64" s="13"/>
      <c r="J64" s="28"/>
      <c r="K64" s="14"/>
      <c r="L64" s="14"/>
    </row>
    <row r="65" spans="8:12" ht="12">
      <c r="H65" s="27"/>
      <c r="I65" s="13"/>
      <c r="J65" s="28"/>
      <c r="K65" s="14"/>
      <c r="L65" s="14"/>
    </row>
    <row r="66" spans="1:12" ht="12">
      <c r="A66" s="2" t="s">
        <v>38</v>
      </c>
      <c r="H66" s="27"/>
      <c r="I66" s="13"/>
      <c r="J66" s="28"/>
      <c r="K66" s="14"/>
      <c r="L66" s="14"/>
    </row>
    <row r="67" spans="1:12" ht="12">
      <c r="A67" s="10" t="s">
        <v>59</v>
      </c>
      <c r="H67" s="27"/>
      <c r="I67" s="13"/>
      <c r="J67" s="28"/>
      <c r="K67" s="14"/>
      <c r="L67" s="14"/>
    </row>
    <row r="68" spans="8:12" ht="12">
      <c r="H68" s="27"/>
      <c r="I68" s="13"/>
      <c r="J68" s="28"/>
      <c r="K68" s="14"/>
      <c r="L68" s="14"/>
    </row>
    <row r="69" spans="8:12" ht="12">
      <c r="H69" s="27"/>
      <c r="I69" s="13"/>
      <c r="J69" s="28"/>
      <c r="K69" s="14"/>
      <c r="L69" s="14"/>
    </row>
    <row r="70" spans="8:12" ht="12">
      <c r="H70" s="27"/>
      <c r="I70" s="13"/>
      <c r="J70" s="28"/>
      <c r="K70" s="14"/>
      <c r="L70" s="14"/>
    </row>
    <row r="71" spans="8:12" ht="12">
      <c r="H71" s="27"/>
      <c r="I71" s="13"/>
      <c r="J71" s="28"/>
      <c r="K71" s="14"/>
      <c r="L71" s="14"/>
    </row>
    <row r="72" spans="8:12" ht="12">
      <c r="H72" s="27"/>
      <c r="I72" s="13"/>
      <c r="J72" s="28"/>
      <c r="K72" s="14"/>
      <c r="L72" s="14"/>
    </row>
    <row r="73" spans="4:12" ht="12">
      <c r="D73" s="10">
        <v>2009</v>
      </c>
      <c r="E73" s="10">
        <v>2018</v>
      </c>
      <c r="F73" s="10">
        <v>2019</v>
      </c>
      <c r="G73" s="71" t="s">
        <v>110</v>
      </c>
      <c r="H73" s="27" t="s">
        <v>65</v>
      </c>
      <c r="I73" s="71" t="s">
        <v>96</v>
      </c>
      <c r="J73" s="28"/>
      <c r="K73" s="14"/>
      <c r="L73" s="14"/>
    </row>
    <row r="74" spans="3:12" ht="12">
      <c r="C74" s="10" t="s">
        <v>62</v>
      </c>
      <c r="D74" s="69">
        <v>2696199.868</v>
      </c>
      <c r="E74" s="69">
        <v>2806019.987</v>
      </c>
      <c r="F74" s="69">
        <v>2778473.802</v>
      </c>
      <c r="G74" s="88">
        <f>(F74/D74-1)*100</f>
        <v>3.0514775620484658</v>
      </c>
      <c r="H74" s="27"/>
      <c r="I74" s="68">
        <f aca="true" t="shared" si="0" ref="I74:I111">F74/E74-1</f>
        <v>-0.009816817103092124</v>
      </c>
      <c r="J74" s="28"/>
      <c r="K74" s="10" t="s">
        <v>62</v>
      </c>
      <c r="L74" s="14"/>
    </row>
    <row r="75" spans="3:12" ht="12">
      <c r="C75" s="10" t="s">
        <v>2</v>
      </c>
      <c r="D75" s="69">
        <v>87523</v>
      </c>
      <c r="E75" s="69">
        <v>71984.3</v>
      </c>
      <c r="F75" s="69">
        <v>89890.6</v>
      </c>
      <c r="G75" s="88">
        <f aca="true" t="shared" si="1" ref="G75:G111">(F75/D75-1)*100</f>
        <v>2.7051175119682913</v>
      </c>
      <c r="H75" s="70">
        <f aca="true" t="shared" si="2" ref="H75:H111">F75/F$74</f>
        <v>0.03235250947311254</v>
      </c>
      <c r="I75" s="68">
        <f t="shared" si="0"/>
        <v>0.24875285305267947</v>
      </c>
      <c r="J75" s="28"/>
      <c r="K75" s="10" t="s">
        <v>2</v>
      </c>
      <c r="L75" s="14"/>
    </row>
    <row r="76" spans="3:12" ht="12">
      <c r="C76" s="10" t="s">
        <v>24</v>
      </c>
      <c r="D76" s="69">
        <v>38743</v>
      </c>
      <c r="E76" s="69">
        <v>42714.415</v>
      </c>
      <c r="F76" s="69">
        <v>40346.135</v>
      </c>
      <c r="G76" s="88">
        <f t="shared" si="1"/>
        <v>4.137870066850802</v>
      </c>
      <c r="H76" s="70">
        <f t="shared" si="2"/>
        <v>0.014520970099109107</v>
      </c>
      <c r="I76" s="68">
        <f t="shared" si="0"/>
        <v>-0.05544451445723886</v>
      </c>
      <c r="J76" s="28"/>
      <c r="K76" s="10" t="s">
        <v>24</v>
      </c>
      <c r="L76" s="14"/>
    </row>
    <row r="77" spans="3:11" ht="12">
      <c r="C77" s="10" t="s">
        <v>52</v>
      </c>
      <c r="D77" s="69">
        <v>75990</v>
      </c>
      <c r="E77" s="69">
        <v>80861.141</v>
      </c>
      <c r="F77" s="69">
        <v>80116.433</v>
      </c>
      <c r="G77" s="88">
        <f t="shared" si="1"/>
        <v>5.430231609422309</v>
      </c>
      <c r="H77" s="70">
        <f t="shared" si="2"/>
        <v>0.028834690808432536</v>
      </c>
      <c r="I77" s="68">
        <f t="shared" si="0"/>
        <v>-0.00920971421860095</v>
      </c>
      <c r="K77" s="10" t="s">
        <v>52</v>
      </c>
    </row>
    <row r="78" spans="3:11" ht="12">
      <c r="C78" s="10" t="s">
        <v>7</v>
      </c>
      <c r="D78" s="69">
        <v>34462</v>
      </c>
      <c r="E78" s="69">
        <v>29314.3</v>
      </c>
      <c r="F78" s="69">
        <v>28692.606</v>
      </c>
      <c r="G78" s="88">
        <f t="shared" si="1"/>
        <v>-16.741320875166853</v>
      </c>
      <c r="H78" s="70">
        <f t="shared" si="2"/>
        <v>0.010326750599320568</v>
      </c>
      <c r="I78" s="68">
        <f t="shared" si="0"/>
        <v>-0.021207874655031822</v>
      </c>
      <c r="K78" s="10" t="s">
        <v>7</v>
      </c>
    </row>
    <row r="79" spans="3:11" ht="12">
      <c r="C79" s="10" t="s">
        <v>63</v>
      </c>
      <c r="D79" s="69">
        <v>558781</v>
      </c>
      <c r="E79" s="69">
        <v>608912</v>
      </c>
      <c r="F79" s="69">
        <v>578863</v>
      </c>
      <c r="G79" s="88">
        <f t="shared" si="1"/>
        <v>3.5938945669233613</v>
      </c>
      <c r="H79" s="70">
        <f t="shared" si="2"/>
        <v>0.2083384768945178</v>
      </c>
      <c r="I79" s="68">
        <f t="shared" si="0"/>
        <v>-0.049348674356885724</v>
      </c>
      <c r="K79" s="10" t="s">
        <v>63</v>
      </c>
    </row>
    <row r="80" spans="3:11" ht="12">
      <c r="C80" s="10" t="s">
        <v>19</v>
      </c>
      <c r="D80" s="69">
        <v>7884</v>
      </c>
      <c r="E80" s="69">
        <v>10932.802</v>
      </c>
      <c r="F80" s="69">
        <v>6600.1</v>
      </c>
      <c r="G80" s="88">
        <f t="shared" si="1"/>
        <v>-16.28488077118214</v>
      </c>
      <c r="H80" s="70">
        <f t="shared" si="2"/>
        <v>0.002375440788842104</v>
      </c>
      <c r="I80" s="68">
        <f t="shared" si="0"/>
        <v>-0.3963029788703756</v>
      </c>
      <c r="K80" s="10" t="s">
        <v>19</v>
      </c>
    </row>
    <row r="81" spans="3:11" ht="12">
      <c r="C81" s="10" t="s">
        <v>3</v>
      </c>
      <c r="D81" s="69">
        <v>27127.306</v>
      </c>
      <c r="E81" s="69">
        <v>30352.292</v>
      </c>
      <c r="F81" s="69">
        <v>30209.935</v>
      </c>
      <c r="G81" s="88">
        <f t="shared" si="1"/>
        <v>11.363564815466741</v>
      </c>
      <c r="H81" s="70">
        <f t="shared" si="2"/>
        <v>0.010872852203340659</v>
      </c>
      <c r="I81" s="68">
        <f t="shared" si="0"/>
        <v>-0.004690156512727306</v>
      </c>
      <c r="K81" s="10" t="s">
        <v>3</v>
      </c>
    </row>
    <row r="82" spans="3:11" ht="12">
      <c r="C82" s="10" t="s">
        <v>16</v>
      </c>
      <c r="D82" s="69">
        <v>56073</v>
      </c>
      <c r="E82" s="69">
        <v>50781.194</v>
      </c>
      <c r="F82" s="69">
        <v>45557</v>
      </c>
      <c r="G82" s="88">
        <f t="shared" si="1"/>
        <v>-18.754124088242108</v>
      </c>
      <c r="H82" s="70">
        <f t="shared" si="2"/>
        <v>0.016396411572139776</v>
      </c>
      <c r="I82" s="68">
        <f t="shared" si="0"/>
        <v>-0.10287654914140076</v>
      </c>
      <c r="K82" s="10" t="s">
        <v>16</v>
      </c>
    </row>
    <row r="83" spans="3:11" ht="12">
      <c r="C83" s="10" t="s">
        <v>14</v>
      </c>
      <c r="D83" s="69">
        <v>283447</v>
      </c>
      <c r="E83" s="69">
        <v>263827</v>
      </c>
      <c r="F83" s="69">
        <v>263796</v>
      </c>
      <c r="G83" s="88">
        <f t="shared" si="1"/>
        <v>-6.932865756208395</v>
      </c>
      <c r="H83" s="70">
        <f t="shared" si="2"/>
        <v>0.09494277031156977</v>
      </c>
      <c r="I83" s="68">
        <f t="shared" si="0"/>
        <v>-0.00011750124134379814</v>
      </c>
      <c r="K83" s="10" t="s">
        <v>14</v>
      </c>
    </row>
    <row r="84" spans="3:11" ht="12">
      <c r="C84" s="10" t="s">
        <v>13</v>
      </c>
      <c r="D84" s="69">
        <v>512284.738</v>
      </c>
      <c r="E84" s="69">
        <v>557797.811</v>
      </c>
      <c r="F84" s="69">
        <v>546974.825</v>
      </c>
      <c r="G84" s="88">
        <f t="shared" si="1"/>
        <v>6.771641711488963</v>
      </c>
      <c r="H84" s="70">
        <f t="shared" si="2"/>
        <v>0.19686160963845573</v>
      </c>
      <c r="I84" s="68">
        <f t="shared" si="0"/>
        <v>-0.019403062877921595</v>
      </c>
      <c r="K84" s="10" t="s">
        <v>13</v>
      </c>
    </row>
    <row r="85" spans="3:11" ht="12">
      <c r="C85" s="10" t="s">
        <v>26</v>
      </c>
      <c r="D85" s="69">
        <v>13033</v>
      </c>
      <c r="E85" s="69">
        <v>13181.6</v>
      </c>
      <c r="F85" s="69">
        <v>12250.1</v>
      </c>
      <c r="G85" s="88">
        <f t="shared" si="1"/>
        <v>-6.007059004066595</v>
      </c>
      <c r="H85" s="70">
        <f t="shared" si="2"/>
        <v>0.00440893125973768</v>
      </c>
      <c r="I85" s="68">
        <f t="shared" si="0"/>
        <v>-0.0706666868968866</v>
      </c>
      <c r="K85" s="10" t="s">
        <v>26</v>
      </c>
    </row>
    <row r="86" spans="3:11" ht="12">
      <c r="C86" s="10" t="s">
        <v>15</v>
      </c>
      <c r="D86" s="69">
        <v>281106.263</v>
      </c>
      <c r="E86" s="69">
        <v>279844.619</v>
      </c>
      <c r="F86" s="69">
        <v>283950.056</v>
      </c>
      <c r="G86" s="88">
        <f t="shared" si="1"/>
        <v>1.0116434154296972</v>
      </c>
      <c r="H86" s="70">
        <f t="shared" si="2"/>
        <v>0.10219641293562212</v>
      </c>
      <c r="I86" s="68">
        <f t="shared" si="0"/>
        <v>0.014670416085434734</v>
      </c>
      <c r="K86" s="10" t="s">
        <v>15</v>
      </c>
    </row>
    <row r="87" spans="3:11" ht="12">
      <c r="C87" s="10" t="s">
        <v>27</v>
      </c>
      <c r="D87" s="69">
        <v>4949.19</v>
      </c>
      <c r="E87" s="69">
        <v>4827.281</v>
      </c>
      <c r="F87" s="69">
        <v>4913.788</v>
      </c>
      <c r="G87" s="88">
        <f t="shared" si="1"/>
        <v>-0.7153089697506054</v>
      </c>
      <c r="H87" s="70">
        <f t="shared" si="2"/>
        <v>0.0017685205440709781</v>
      </c>
      <c r="I87" s="68">
        <f t="shared" si="0"/>
        <v>0.017920440098680768</v>
      </c>
      <c r="K87" s="10" t="s">
        <v>27</v>
      </c>
    </row>
    <row r="88" spans="3:11" ht="12">
      <c r="C88" s="10" t="s">
        <v>10</v>
      </c>
      <c r="D88" s="69">
        <v>5191</v>
      </c>
      <c r="E88" s="69">
        <v>6203.231</v>
      </c>
      <c r="F88" s="69">
        <v>5962.656</v>
      </c>
      <c r="G88" s="88">
        <f t="shared" si="1"/>
        <v>14.865266807936806</v>
      </c>
      <c r="H88" s="70">
        <f t="shared" si="2"/>
        <v>0.0021460184349076684</v>
      </c>
      <c r="I88" s="68">
        <f t="shared" si="0"/>
        <v>-0.03878220881988759</v>
      </c>
      <c r="K88" s="10" t="s">
        <v>10</v>
      </c>
    </row>
    <row r="89" spans="3:11" ht="12">
      <c r="C89" s="10" t="s">
        <v>9</v>
      </c>
      <c r="D89" s="69">
        <v>14147</v>
      </c>
      <c r="E89" s="69">
        <v>3314.3</v>
      </c>
      <c r="F89" s="69">
        <v>3764.6</v>
      </c>
      <c r="G89" s="88">
        <f t="shared" si="1"/>
        <v>-73.38941118258289</v>
      </c>
      <c r="H89" s="70">
        <f t="shared" si="2"/>
        <v>0.0013549165003068112</v>
      </c>
      <c r="I89" s="68">
        <f t="shared" si="0"/>
        <v>0.13586579368192364</v>
      </c>
      <c r="K89" s="10" t="s">
        <v>9</v>
      </c>
    </row>
    <row r="90" spans="3:11" ht="12">
      <c r="C90" s="10" t="s">
        <v>1</v>
      </c>
      <c r="D90" s="69">
        <v>3836.522</v>
      </c>
      <c r="E90" s="69">
        <v>2171.402</v>
      </c>
      <c r="F90" s="69">
        <v>1876.927</v>
      </c>
      <c r="G90" s="88">
        <f t="shared" si="1"/>
        <v>-51.077382066361146</v>
      </c>
      <c r="H90" s="70">
        <f t="shared" si="2"/>
        <v>0.0006755244547020565</v>
      </c>
      <c r="I90" s="68">
        <f t="shared" si="0"/>
        <v>-0.13561514634323824</v>
      </c>
      <c r="K90" s="10" t="s">
        <v>1</v>
      </c>
    </row>
    <row r="91" spans="3:11" ht="12">
      <c r="C91" s="10" t="s">
        <v>21</v>
      </c>
      <c r="D91" s="69">
        <v>33344</v>
      </c>
      <c r="E91" s="69">
        <v>29866</v>
      </c>
      <c r="F91" s="69">
        <v>32013</v>
      </c>
      <c r="G91" s="88">
        <f t="shared" si="1"/>
        <v>-3.991722648752394</v>
      </c>
      <c r="H91" s="70">
        <f t="shared" si="2"/>
        <v>0.011521792999076116</v>
      </c>
      <c r="I91" s="68">
        <f t="shared" si="0"/>
        <v>0.07188776535190522</v>
      </c>
      <c r="K91" s="10" t="s">
        <v>21</v>
      </c>
    </row>
    <row r="92" spans="3:11" ht="12">
      <c r="C92" s="10" t="s">
        <v>28</v>
      </c>
      <c r="D92" s="69">
        <v>2046</v>
      </c>
      <c r="E92" s="69">
        <v>1911.107</v>
      </c>
      <c r="F92" s="69">
        <v>2017.42</v>
      </c>
      <c r="G92" s="88">
        <f t="shared" si="1"/>
        <v>-1.3968719452590372</v>
      </c>
      <c r="H92" s="70">
        <f t="shared" si="2"/>
        <v>0.0007260892647423277</v>
      </c>
      <c r="I92" s="68">
        <f t="shared" si="0"/>
        <v>0.05562901501590445</v>
      </c>
      <c r="K92" s="10" t="s">
        <v>28</v>
      </c>
    </row>
    <row r="93" spans="3:11" ht="12">
      <c r="C93" s="10" t="s">
        <v>4</v>
      </c>
      <c r="D93" s="69">
        <v>108766.523</v>
      </c>
      <c r="E93" s="69">
        <v>110692.105</v>
      </c>
      <c r="F93" s="69">
        <v>117571.759</v>
      </c>
      <c r="G93" s="88">
        <f t="shared" si="1"/>
        <v>8.095538734836637</v>
      </c>
      <c r="H93" s="70">
        <f t="shared" si="2"/>
        <v>0.042315230366890465</v>
      </c>
      <c r="I93" s="68">
        <f t="shared" si="0"/>
        <v>0.06215126182666775</v>
      </c>
      <c r="K93" s="10" t="s">
        <v>4</v>
      </c>
    </row>
    <row r="94" spans="3:11" ht="12">
      <c r="C94" s="10" t="s">
        <v>5</v>
      </c>
      <c r="D94" s="69">
        <v>66031.887</v>
      </c>
      <c r="E94" s="69">
        <v>65383.711</v>
      </c>
      <c r="F94" s="69">
        <v>71101.127</v>
      </c>
      <c r="G94" s="88">
        <f t="shared" si="1"/>
        <v>7.676957649264193</v>
      </c>
      <c r="H94" s="70">
        <f t="shared" si="2"/>
        <v>0.025589993668041787</v>
      </c>
      <c r="I94" s="68">
        <f t="shared" si="0"/>
        <v>0.08744404244659632</v>
      </c>
      <c r="K94" s="10" t="s">
        <v>5</v>
      </c>
    </row>
    <row r="95" spans="3:11" ht="12">
      <c r="C95" s="10" t="s">
        <v>22</v>
      </c>
      <c r="D95" s="69">
        <v>137908</v>
      </c>
      <c r="E95" s="69">
        <v>155259.671</v>
      </c>
      <c r="F95" s="69">
        <v>151362.969</v>
      </c>
      <c r="G95" s="88">
        <f t="shared" si="1"/>
        <v>9.7564818574702</v>
      </c>
      <c r="H95" s="70">
        <f t="shared" si="2"/>
        <v>0.05447701860317919</v>
      </c>
      <c r="I95" s="68">
        <f t="shared" si="0"/>
        <v>-0.025097966361142143</v>
      </c>
      <c r="K95" s="10" t="s">
        <v>22</v>
      </c>
    </row>
    <row r="96" spans="3:11" ht="12">
      <c r="C96" s="10" t="s">
        <v>18</v>
      </c>
      <c r="D96" s="69">
        <v>48718.439</v>
      </c>
      <c r="E96" s="69">
        <v>58197.215</v>
      </c>
      <c r="F96" s="69">
        <v>52185.2</v>
      </c>
      <c r="G96" s="88">
        <f t="shared" si="1"/>
        <v>7.115911492977012</v>
      </c>
      <c r="H96" s="70">
        <f t="shared" si="2"/>
        <v>0.018781965826863676</v>
      </c>
      <c r="I96" s="68">
        <f t="shared" si="0"/>
        <v>-0.10330417013941307</v>
      </c>
      <c r="K96" s="10" t="s">
        <v>18</v>
      </c>
    </row>
    <row r="97" spans="3:11" ht="12">
      <c r="C97" s="10" t="s">
        <v>23</v>
      </c>
      <c r="D97" s="69">
        <v>52759</v>
      </c>
      <c r="E97" s="69">
        <v>60175.52</v>
      </c>
      <c r="F97" s="69">
        <v>55177.212</v>
      </c>
      <c r="G97" s="88">
        <f t="shared" si="1"/>
        <v>4.583506131655257</v>
      </c>
      <c r="H97" s="70">
        <f t="shared" si="2"/>
        <v>0.0198588203208115</v>
      </c>
      <c r="I97" s="68">
        <f t="shared" si="0"/>
        <v>-0.08306214886053331</v>
      </c>
      <c r="K97" s="10" t="s">
        <v>23</v>
      </c>
    </row>
    <row r="98" spans="3:11" ht="12">
      <c r="C98" s="10" t="s">
        <v>17</v>
      </c>
      <c r="D98" s="69">
        <v>15375</v>
      </c>
      <c r="E98" s="69">
        <v>15441.97</v>
      </c>
      <c r="F98" s="69">
        <v>15224.354</v>
      </c>
      <c r="G98" s="88">
        <f t="shared" si="1"/>
        <v>-0.9798113821138266</v>
      </c>
      <c r="H98" s="70">
        <f t="shared" si="2"/>
        <v>0.005479394475139988</v>
      </c>
      <c r="I98" s="68">
        <f t="shared" si="0"/>
        <v>-0.014092502446255262</v>
      </c>
      <c r="K98" s="10" t="s">
        <v>17</v>
      </c>
    </row>
    <row r="99" spans="3:11" ht="12">
      <c r="C99" s="10" t="s">
        <v>20</v>
      </c>
      <c r="D99" s="69">
        <v>24102</v>
      </c>
      <c r="E99" s="69">
        <v>24863</v>
      </c>
      <c r="F99" s="69">
        <v>26366</v>
      </c>
      <c r="G99" s="88">
        <f t="shared" si="1"/>
        <v>9.39341133515892</v>
      </c>
      <c r="H99" s="70">
        <f t="shared" si="2"/>
        <v>0.009489382257634113</v>
      </c>
      <c r="I99" s="68">
        <f t="shared" si="0"/>
        <v>0.06045127297590791</v>
      </c>
      <c r="K99" s="10" t="s">
        <v>20</v>
      </c>
    </row>
    <row r="100" spans="3:11" ht="12">
      <c r="C100" s="10" t="s">
        <v>8</v>
      </c>
      <c r="D100" s="69">
        <v>69222</v>
      </c>
      <c r="E100" s="69">
        <v>67533</v>
      </c>
      <c r="F100" s="69">
        <v>66045</v>
      </c>
      <c r="G100" s="88">
        <f t="shared" si="1"/>
        <v>-4.589581346970617</v>
      </c>
      <c r="H100" s="70">
        <f t="shared" si="2"/>
        <v>0.023770243920406775</v>
      </c>
      <c r="I100" s="68">
        <f t="shared" si="0"/>
        <v>-0.022033672426813533</v>
      </c>
      <c r="K100" s="10" t="s">
        <v>8</v>
      </c>
    </row>
    <row r="101" spans="3:11" ht="12">
      <c r="C101" s="10" t="s">
        <v>6</v>
      </c>
      <c r="D101" s="69">
        <v>133349</v>
      </c>
      <c r="E101" s="69">
        <v>159677</v>
      </c>
      <c r="F101" s="69">
        <v>165645</v>
      </c>
      <c r="G101" s="88">
        <f t="shared" si="1"/>
        <v>24.219154249375705</v>
      </c>
      <c r="H101" s="70">
        <f t="shared" si="2"/>
        <v>0.05961726177902612</v>
      </c>
      <c r="I101" s="68">
        <f t="shared" si="0"/>
        <v>0.03737545169310552</v>
      </c>
      <c r="K101" s="10" t="s">
        <v>6</v>
      </c>
    </row>
    <row r="102" spans="3:11" ht="12">
      <c r="C102" s="10" t="s">
        <v>45</v>
      </c>
      <c r="D102" s="69">
        <v>16521</v>
      </c>
      <c r="E102" s="69">
        <v>19432.498</v>
      </c>
      <c r="F102" s="69">
        <v>19119.793</v>
      </c>
      <c r="G102" s="88">
        <f t="shared" si="1"/>
        <v>15.730240300223963</v>
      </c>
      <c r="H102" s="70">
        <f t="shared" si="2"/>
        <v>0.006881401216105474</v>
      </c>
      <c r="I102" s="68">
        <f t="shared" si="0"/>
        <v>-0.016091858082270094</v>
      </c>
      <c r="K102" s="10" t="s">
        <v>45</v>
      </c>
    </row>
    <row r="103" spans="3:11" ht="12">
      <c r="C103" s="10" t="s">
        <v>25</v>
      </c>
      <c r="D103" s="69">
        <v>131165</v>
      </c>
      <c r="E103" s="69">
        <v>146237.601</v>
      </c>
      <c r="F103" s="69">
        <v>134665.796</v>
      </c>
      <c r="G103" s="88">
        <f t="shared" si="1"/>
        <v>2.6690016391567983</v>
      </c>
      <c r="H103" s="70">
        <f t="shared" si="2"/>
        <v>0.048467542110011946</v>
      </c>
      <c r="I103" s="68">
        <f t="shared" si="0"/>
        <v>-0.0791301616059743</v>
      </c>
      <c r="K103" s="10" t="s">
        <v>25</v>
      </c>
    </row>
    <row r="104" spans="3:11" ht="12">
      <c r="C104" s="10" t="s">
        <v>11</v>
      </c>
      <c r="D104" s="69">
        <v>360147</v>
      </c>
      <c r="E104" s="69">
        <v>317362.128</v>
      </c>
      <c r="F104" s="69">
        <v>310338.503</v>
      </c>
      <c r="G104" s="88">
        <f t="shared" si="1"/>
        <v>-13.83004634218804</v>
      </c>
      <c r="H104" s="70">
        <f t="shared" si="2"/>
        <v>0.1116938740889377</v>
      </c>
      <c r="I104" s="68">
        <f t="shared" si="0"/>
        <v>-0.022131263879097807</v>
      </c>
      <c r="K104" s="10" t="s">
        <v>11</v>
      </c>
    </row>
    <row r="105" spans="3:11" ht="12">
      <c r="C105" s="10" t="s">
        <v>43</v>
      </c>
      <c r="D105" s="69">
        <v>2679</v>
      </c>
      <c r="E105" s="69">
        <v>3677</v>
      </c>
      <c r="F105" s="69">
        <v>3304.6</v>
      </c>
      <c r="G105" s="88">
        <f t="shared" si="1"/>
        <v>23.351997013811122</v>
      </c>
      <c r="H105" s="70">
        <f t="shared" si="2"/>
        <v>0.0011893579840923042</v>
      </c>
      <c r="I105" s="68">
        <f t="shared" si="0"/>
        <v>-0.10127821593690511</v>
      </c>
      <c r="K105" s="10" t="s">
        <v>43</v>
      </c>
    </row>
    <row r="106" spans="3:11" ht="12">
      <c r="C106" s="10" t="s">
        <v>53</v>
      </c>
      <c r="D106" s="69">
        <v>6334</v>
      </c>
      <c r="E106" s="69">
        <v>5282.753</v>
      </c>
      <c r="F106" s="69">
        <v>5500.814</v>
      </c>
      <c r="G106" s="88">
        <f t="shared" si="1"/>
        <v>-13.154183770129457</v>
      </c>
      <c r="H106" s="70">
        <f t="shared" si="2"/>
        <v>0.001979796964808668</v>
      </c>
      <c r="I106" s="68">
        <f t="shared" si="0"/>
        <v>0.04127790945365062</v>
      </c>
      <c r="K106" s="10" t="s">
        <v>53</v>
      </c>
    </row>
    <row r="107" spans="3:11" ht="12">
      <c r="C107" s="10" t="s">
        <v>42</v>
      </c>
      <c r="D107" s="69">
        <v>5197</v>
      </c>
      <c r="E107" s="69">
        <v>8508.253</v>
      </c>
      <c r="F107" s="69">
        <v>5178.508</v>
      </c>
      <c r="G107" s="88">
        <f t="shared" si="1"/>
        <v>-0.3558206657687135</v>
      </c>
      <c r="H107" s="70">
        <f t="shared" si="2"/>
        <v>0.0018637958710542484</v>
      </c>
      <c r="I107" s="68">
        <f t="shared" si="0"/>
        <v>-0.39135472346673295</v>
      </c>
      <c r="K107" s="10" t="s">
        <v>42</v>
      </c>
    </row>
    <row r="108" spans="3:11" ht="12">
      <c r="C108" s="10" t="s">
        <v>41</v>
      </c>
      <c r="D108" s="69">
        <v>35769</v>
      </c>
      <c r="E108" s="69">
        <v>34783.407</v>
      </c>
      <c r="F108" s="69">
        <v>34564.952</v>
      </c>
      <c r="G108" s="88">
        <f t="shared" si="1"/>
        <v>-3.3661774161983904</v>
      </c>
      <c r="H108" s="70">
        <f t="shared" si="2"/>
        <v>0.012440265578577515</v>
      </c>
      <c r="I108" s="68">
        <f t="shared" si="0"/>
        <v>-0.00628043710611792</v>
      </c>
      <c r="K108" s="10" t="s">
        <v>41</v>
      </c>
    </row>
    <row r="109" spans="3:11" ht="12">
      <c r="C109" s="10" t="s">
        <v>44</v>
      </c>
      <c r="D109" s="69">
        <v>186619</v>
      </c>
      <c r="E109" s="69">
        <v>290502.158</v>
      </c>
      <c r="F109" s="69">
        <v>289135.759</v>
      </c>
      <c r="G109" s="88">
        <f t="shared" si="1"/>
        <v>54.93372003922432</v>
      </c>
      <c r="H109" s="70">
        <f t="shared" si="2"/>
        <v>0.10406279835781587</v>
      </c>
      <c r="I109" s="68">
        <f t="shared" si="0"/>
        <v>-0.004703576074639559</v>
      </c>
      <c r="K109" s="10" t="s">
        <v>44</v>
      </c>
    </row>
    <row r="110" spans="3:11" ht="12">
      <c r="C110" s="10" t="s">
        <v>64</v>
      </c>
      <c r="D110" s="69">
        <v>4392</v>
      </c>
      <c r="E110" s="69">
        <v>5380.571</v>
      </c>
      <c r="F110" s="69">
        <v>5850.79</v>
      </c>
      <c r="G110" s="88">
        <f t="shared" si="1"/>
        <v>33.214708561020046</v>
      </c>
      <c r="H110" s="70">
        <f t="shared" si="2"/>
        <v>0.0021057567632232076</v>
      </c>
      <c r="I110" s="68">
        <f t="shared" si="0"/>
        <v>0.08739202586491279</v>
      </c>
      <c r="K110" s="10" t="s">
        <v>64</v>
      </c>
    </row>
    <row r="111" spans="3:11" ht="12">
      <c r="C111" s="10" t="s">
        <v>51</v>
      </c>
      <c r="D111" s="69">
        <v>159171</v>
      </c>
      <c r="E111" s="69">
        <v>147093.2</v>
      </c>
      <c r="F111" s="69">
        <v>142533.302</v>
      </c>
      <c r="G111" s="88">
        <f t="shared" si="1"/>
        <v>-10.452719402403709</v>
      </c>
      <c r="H111" s="70">
        <f t="shared" si="2"/>
        <v>0.051299134761465706</v>
      </c>
      <c r="I111" s="68">
        <f t="shared" si="0"/>
        <v>-0.03100005982601517</v>
      </c>
      <c r="K111" s="10" t="s">
        <v>51</v>
      </c>
    </row>
    <row r="115" spans="3:6" ht="12">
      <c r="C115" s="83" t="s">
        <v>76</v>
      </c>
      <c r="D115" s="37"/>
      <c r="E115" s="37"/>
      <c r="F115" s="37"/>
    </row>
    <row r="116" spans="3:6" ht="12">
      <c r="C116" s="37"/>
      <c r="D116" s="37"/>
      <c r="E116" s="37"/>
      <c r="F116" s="37"/>
    </row>
    <row r="117" spans="3:6" ht="12">
      <c r="C117" s="83" t="s">
        <v>77</v>
      </c>
      <c r="D117" s="84">
        <v>44369.40047453703</v>
      </c>
      <c r="E117" s="37"/>
      <c r="F117" s="37"/>
    </row>
    <row r="118" spans="3:6" ht="12">
      <c r="C118" s="83" t="s">
        <v>78</v>
      </c>
      <c r="D118" s="84">
        <v>44397.68608611111</v>
      </c>
      <c r="E118" s="37"/>
      <c r="F118" s="37"/>
    </row>
    <row r="119" spans="3:6" ht="12">
      <c r="C119" s="83" t="s">
        <v>79</v>
      </c>
      <c r="D119" s="83" t="s">
        <v>80</v>
      </c>
      <c r="E119" s="37"/>
      <c r="F119" s="37"/>
    </row>
    <row r="120" spans="3:6" ht="12">
      <c r="C120" s="37"/>
      <c r="D120" s="37"/>
      <c r="E120" s="37"/>
      <c r="F120" s="37"/>
    </row>
    <row r="121" spans="3:6" ht="12">
      <c r="C121" s="83" t="s">
        <v>81</v>
      </c>
      <c r="D121" s="83" t="s">
        <v>66</v>
      </c>
      <c r="E121" s="37"/>
      <c r="F121" s="37"/>
    </row>
    <row r="122" spans="3:6" ht="12">
      <c r="C122" s="83" t="s">
        <v>82</v>
      </c>
      <c r="D122" s="83" t="s">
        <v>66</v>
      </c>
      <c r="E122" s="37"/>
      <c r="F122" s="37"/>
    </row>
    <row r="123" spans="3:6" ht="12">
      <c r="C123" s="83" t="s">
        <v>83</v>
      </c>
      <c r="D123" s="83" t="s">
        <v>84</v>
      </c>
      <c r="E123" s="37"/>
      <c r="F123" s="37"/>
    </row>
    <row r="124" spans="3:6" ht="12">
      <c r="C124" s="83" t="s">
        <v>85</v>
      </c>
      <c r="D124" s="83" t="s">
        <v>66</v>
      </c>
      <c r="E124" s="37"/>
      <c r="F124" s="37"/>
    </row>
    <row r="125" spans="3:6" ht="12">
      <c r="C125" s="83" t="s">
        <v>86</v>
      </c>
      <c r="D125" s="83" t="s">
        <v>87</v>
      </c>
      <c r="E125" s="37"/>
      <c r="F125" s="37"/>
    </row>
    <row r="126" spans="3:6" ht="12">
      <c r="C126" s="37"/>
      <c r="D126" s="37"/>
      <c r="E126" s="37"/>
      <c r="F126" s="37"/>
    </row>
    <row r="127" spans="3:12" ht="12">
      <c r="C127" s="85" t="s">
        <v>88</v>
      </c>
      <c r="D127" s="85" t="s">
        <v>89</v>
      </c>
      <c r="E127" s="85" t="s">
        <v>90</v>
      </c>
      <c r="F127" s="85" t="s">
        <v>91</v>
      </c>
      <c r="G127" s="71" t="s">
        <v>97</v>
      </c>
      <c r="H127" s="27" t="s">
        <v>65</v>
      </c>
      <c r="I127" s="71" t="s">
        <v>96</v>
      </c>
      <c r="K127" s="85" t="s">
        <v>88</v>
      </c>
      <c r="L127" s="71" t="s">
        <v>96</v>
      </c>
    </row>
    <row r="128" spans="3:12" ht="12">
      <c r="C128" s="85" t="s">
        <v>62</v>
      </c>
      <c r="D128" s="86">
        <v>2843877.236</v>
      </c>
      <c r="E128" s="86">
        <v>2806019.987</v>
      </c>
      <c r="F128" s="86">
        <v>2778473.802</v>
      </c>
      <c r="G128" s="68">
        <f aca="true" t="shared" si="3" ref="G128:G155">F128/D128-1</f>
        <v>-0.022997980775004145</v>
      </c>
      <c r="H128" s="70"/>
      <c r="I128" s="68">
        <f aca="true" t="shared" si="4" ref="I128">F128/E128-1</f>
        <v>-0.009816817103092124</v>
      </c>
      <c r="K128" s="85" t="s">
        <v>62</v>
      </c>
      <c r="L128" s="87">
        <v>-0.009816817103092124</v>
      </c>
    </row>
    <row r="129" spans="3:12" ht="12">
      <c r="C129" s="85" t="s">
        <v>2</v>
      </c>
      <c r="D129" s="86">
        <v>81384</v>
      </c>
      <c r="E129" s="86">
        <v>71984.3</v>
      </c>
      <c r="F129" s="86">
        <v>89890.6</v>
      </c>
      <c r="G129" s="68">
        <f t="shared" si="3"/>
        <v>0.10452423080703821</v>
      </c>
      <c r="H129" s="70">
        <f aca="true" t="shared" si="5" ref="H129:H174">F129/F$128</f>
        <v>0.03235250947311254</v>
      </c>
      <c r="I129" s="68">
        <f aca="true" t="shared" si="6" ref="I129">F129/E129-1</f>
        <v>0.24875285305267947</v>
      </c>
      <c r="K129" s="85" t="s">
        <v>2</v>
      </c>
      <c r="L129" s="87">
        <v>0.24875285305267947</v>
      </c>
    </row>
    <row r="130" spans="3:12" ht="12">
      <c r="C130" s="85" t="s">
        <v>24</v>
      </c>
      <c r="D130" s="86">
        <v>40695</v>
      </c>
      <c r="E130" s="86">
        <v>42714.415</v>
      </c>
      <c r="F130" s="86">
        <v>40346.135</v>
      </c>
      <c r="G130" s="68">
        <f t="shared" si="3"/>
        <v>-0.00857267477577095</v>
      </c>
      <c r="H130" s="70">
        <f t="shared" si="5"/>
        <v>0.014520970099109107</v>
      </c>
      <c r="I130" s="68">
        <f aca="true" t="shared" si="7" ref="I130:I174">F130/E130-1</f>
        <v>-0.05544451445723886</v>
      </c>
      <c r="K130" s="85" t="s">
        <v>9</v>
      </c>
      <c r="L130" s="87">
        <v>0.13586579368192364</v>
      </c>
    </row>
    <row r="131" spans="3:12" ht="12">
      <c r="C131" s="85" t="s">
        <v>52</v>
      </c>
      <c r="D131" s="86">
        <v>77085</v>
      </c>
      <c r="E131" s="86">
        <v>80861.141</v>
      </c>
      <c r="F131" s="86">
        <v>80116.433</v>
      </c>
      <c r="G131" s="68">
        <f t="shared" si="3"/>
        <v>0.03932584808977113</v>
      </c>
      <c r="H131" s="70">
        <f t="shared" si="5"/>
        <v>0.028834690808432536</v>
      </c>
      <c r="I131" s="68">
        <f t="shared" si="7"/>
        <v>-0.00920971421860095</v>
      </c>
      <c r="K131" s="85" t="s">
        <v>5</v>
      </c>
      <c r="L131" s="87">
        <v>0.08744404244659632</v>
      </c>
    </row>
    <row r="132" spans="3:12" ht="12">
      <c r="C132" s="85" t="s">
        <v>7</v>
      </c>
      <c r="D132" s="86">
        <v>34852</v>
      </c>
      <c r="E132" s="86">
        <v>29314.3</v>
      </c>
      <c r="F132" s="86">
        <v>28692.606</v>
      </c>
      <c r="G132" s="68">
        <f t="shared" si="3"/>
        <v>-0.17673000114771031</v>
      </c>
      <c r="H132" s="70">
        <f t="shared" si="5"/>
        <v>0.010326750599320568</v>
      </c>
      <c r="I132" s="68">
        <f t="shared" si="7"/>
        <v>-0.021207874655031822</v>
      </c>
      <c r="K132" s="85" t="s">
        <v>21</v>
      </c>
      <c r="L132" s="87">
        <v>0.07188776535190522</v>
      </c>
    </row>
    <row r="133" spans="3:12" ht="12">
      <c r="C133" s="85" t="s">
        <v>63</v>
      </c>
      <c r="D133" s="86">
        <v>601157</v>
      </c>
      <c r="E133" s="86">
        <v>608912</v>
      </c>
      <c r="F133" s="86">
        <v>578863</v>
      </c>
      <c r="G133" s="68">
        <f t="shared" si="3"/>
        <v>-0.03708515412779023</v>
      </c>
      <c r="H133" s="70">
        <f t="shared" si="5"/>
        <v>0.2083384768945178</v>
      </c>
      <c r="I133" s="68">
        <f t="shared" si="7"/>
        <v>-0.049348674356885724</v>
      </c>
      <c r="K133" s="85" t="s">
        <v>4</v>
      </c>
      <c r="L133" s="87">
        <v>0.06215126182666775</v>
      </c>
    </row>
    <row r="134" spans="3:12" ht="12">
      <c r="C134" s="85" t="s">
        <v>19</v>
      </c>
      <c r="D134" s="86">
        <v>9498</v>
      </c>
      <c r="E134" s="86">
        <v>10932.802</v>
      </c>
      <c r="F134" s="86">
        <v>6600.1</v>
      </c>
      <c r="G134" s="68">
        <f t="shared" si="3"/>
        <v>-0.30510633817645816</v>
      </c>
      <c r="H134" s="70">
        <f t="shared" si="5"/>
        <v>0.002375440788842104</v>
      </c>
      <c r="I134" s="68">
        <f t="shared" si="7"/>
        <v>-0.3963029788703756</v>
      </c>
      <c r="K134" s="85" t="s">
        <v>20</v>
      </c>
      <c r="L134" s="87">
        <v>0.06045127297590791</v>
      </c>
    </row>
    <row r="135" spans="3:12" ht="12">
      <c r="C135" s="85" t="s">
        <v>3</v>
      </c>
      <c r="D135" s="86">
        <v>28927.284</v>
      </c>
      <c r="E135" s="86">
        <v>30352.292</v>
      </c>
      <c r="F135" s="86">
        <v>30209.935</v>
      </c>
      <c r="G135" s="68">
        <f t="shared" si="3"/>
        <v>0.04434052640406905</v>
      </c>
      <c r="H135" s="70">
        <f t="shared" si="5"/>
        <v>0.010872852203340659</v>
      </c>
      <c r="I135" s="68">
        <f t="shared" si="7"/>
        <v>-0.004690156512727306</v>
      </c>
      <c r="K135" s="85" t="s">
        <v>28</v>
      </c>
      <c r="L135" s="87">
        <v>0.05562901501590445</v>
      </c>
    </row>
    <row r="136" spans="3:12" ht="12">
      <c r="C136" s="85" t="s">
        <v>16</v>
      </c>
      <c r="D136" s="86">
        <v>59407</v>
      </c>
      <c r="E136" s="86">
        <v>50781.194</v>
      </c>
      <c r="F136" s="86">
        <v>45557</v>
      </c>
      <c r="G136" s="68">
        <f t="shared" si="3"/>
        <v>-0.23313750904775532</v>
      </c>
      <c r="H136" s="70">
        <f t="shared" si="5"/>
        <v>0.016396411572139776</v>
      </c>
      <c r="I136" s="68">
        <f t="shared" si="7"/>
        <v>-0.10287654914140076</v>
      </c>
      <c r="K136" s="85" t="s">
        <v>6</v>
      </c>
      <c r="L136" s="87">
        <v>0.03737545169310552</v>
      </c>
    </row>
    <row r="137" spans="3:12" ht="12">
      <c r="C137" s="85" t="s">
        <v>14</v>
      </c>
      <c r="D137" s="86">
        <v>301545</v>
      </c>
      <c r="E137" s="86">
        <v>263827</v>
      </c>
      <c r="F137" s="86">
        <v>263796</v>
      </c>
      <c r="G137" s="68">
        <f t="shared" si="3"/>
        <v>-0.12518529572700587</v>
      </c>
      <c r="H137" s="70">
        <f t="shared" si="5"/>
        <v>0.09494277031156977</v>
      </c>
      <c r="I137" s="68">
        <f t="shared" si="7"/>
        <v>-0.00011750124134379814</v>
      </c>
      <c r="K137" s="85" t="s">
        <v>27</v>
      </c>
      <c r="L137" s="87">
        <v>0.017920440098680768</v>
      </c>
    </row>
    <row r="138" spans="3:12" ht="12">
      <c r="C138" s="85" t="s">
        <v>13</v>
      </c>
      <c r="D138" s="86">
        <v>548443.524</v>
      </c>
      <c r="E138" s="86">
        <v>557797.811</v>
      </c>
      <c r="F138" s="86">
        <v>546974.825</v>
      </c>
      <c r="G138" s="68">
        <f t="shared" si="3"/>
        <v>-0.0026779402722968415</v>
      </c>
      <c r="H138" s="70">
        <f t="shared" si="5"/>
        <v>0.19686160963845573</v>
      </c>
      <c r="I138" s="68">
        <f t="shared" si="7"/>
        <v>-0.019403062877921595</v>
      </c>
      <c r="K138" s="85" t="s">
        <v>15</v>
      </c>
      <c r="L138" s="87">
        <v>0.014670416085434734</v>
      </c>
    </row>
    <row r="139" spans="3:12" ht="12">
      <c r="C139" s="85" t="s">
        <v>26</v>
      </c>
      <c r="D139" s="86">
        <v>12375</v>
      </c>
      <c r="E139" s="86">
        <v>13181.6</v>
      </c>
      <c r="F139" s="86">
        <v>12250.1</v>
      </c>
      <c r="G139" s="68">
        <f t="shared" si="3"/>
        <v>-0.010092929292929265</v>
      </c>
      <c r="H139" s="70">
        <f t="shared" si="5"/>
        <v>0.00440893125973768</v>
      </c>
      <c r="I139" s="68">
        <f t="shared" si="7"/>
        <v>-0.0706666868968866</v>
      </c>
      <c r="K139" s="85" t="s">
        <v>14</v>
      </c>
      <c r="L139" s="87">
        <v>-0.00011750124134379814</v>
      </c>
    </row>
    <row r="140" spans="3:12" ht="12">
      <c r="C140" s="85" t="s">
        <v>15</v>
      </c>
      <c r="D140" s="86">
        <v>307064.552</v>
      </c>
      <c r="E140" s="86">
        <v>279844.619</v>
      </c>
      <c r="F140" s="86">
        <v>283950.056</v>
      </c>
      <c r="G140" s="68">
        <f t="shared" si="3"/>
        <v>-0.07527568991421729</v>
      </c>
      <c r="H140" s="70">
        <f>F140/F$128</f>
        <v>0.10219641293562212</v>
      </c>
      <c r="I140" s="68">
        <f t="shared" si="7"/>
        <v>0.014670416085434734</v>
      </c>
      <c r="K140" s="85" t="s">
        <v>3</v>
      </c>
      <c r="L140" s="87">
        <v>-0.004690156512727306</v>
      </c>
    </row>
    <row r="141" spans="3:12" ht="12">
      <c r="C141" s="85" t="s">
        <v>27</v>
      </c>
      <c r="D141" s="86">
        <v>4805.91</v>
      </c>
      <c r="E141" s="86">
        <v>4827.281</v>
      </c>
      <c r="F141" s="86">
        <v>4913.788</v>
      </c>
      <c r="G141" s="68">
        <f t="shared" si="3"/>
        <v>0.02244694553164739</v>
      </c>
      <c r="H141" s="70">
        <f t="shared" si="5"/>
        <v>0.0017685205440709781</v>
      </c>
      <c r="I141" s="68">
        <f t="shared" si="7"/>
        <v>0.017920440098680768</v>
      </c>
      <c r="K141" s="85" t="s">
        <v>52</v>
      </c>
      <c r="L141" s="87">
        <v>-0.00920971421860095</v>
      </c>
    </row>
    <row r="142" spans="3:12" ht="12">
      <c r="C142" s="85" t="s">
        <v>10</v>
      </c>
      <c r="D142" s="86">
        <v>4906</v>
      </c>
      <c r="E142" s="86">
        <v>6203.231</v>
      </c>
      <c r="F142" s="86">
        <v>5962.656</v>
      </c>
      <c r="G142" s="68">
        <f t="shared" si="3"/>
        <v>0.21538035059111293</v>
      </c>
      <c r="H142" s="70">
        <f t="shared" si="5"/>
        <v>0.0021460184349076684</v>
      </c>
      <c r="I142" s="68">
        <f t="shared" si="7"/>
        <v>-0.03878220881988759</v>
      </c>
      <c r="K142" s="85" t="s">
        <v>17</v>
      </c>
      <c r="L142" s="87">
        <v>-0.014092502446255262</v>
      </c>
    </row>
    <row r="143" spans="3:12" ht="12">
      <c r="C143" s="85" t="s">
        <v>9</v>
      </c>
      <c r="D143" s="86">
        <v>12781</v>
      </c>
      <c r="E143" s="86">
        <v>3314.3</v>
      </c>
      <c r="F143" s="86">
        <v>3764.6</v>
      </c>
      <c r="G143" s="68">
        <f t="shared" si="3"/>
        <v>-0.7054534074016118</v>
      </c>
      <c r="H143" s="70">
        <f t="shared" si="5"/>
        <v>0.0013549165003068112</v>
      </c>
      <c r="I143" s="68">
        <f t="shared" si="7"/>
        <v>0.13586579368192364</v>
      </c>
      <c r="K143" s="85" t="s">
        <v>13</v>
      </c>
      <c r="L143" s="87">
        <v>-0.019403062877921595</v>
      </c>
    </row>
    <row r="144" spans="3:12" ht="12">
      <c r="C144" s="85" t="s">
        <v>1</v>
      </c>
      <c r="D144" s="86">
        <v>3516.967</v>
      </c>
      <c r="E144" s="86">
        <v>2171.402</v>
      </c>
      <c r="F144" s="86">
        <v>1876.927</v>
      </c>
      <c r="G144" s="68">
        <f t="shared" si="3"/>
        <v>-0.46632226006101285</v>
      </c>
      <c r="H144" s="70">
        <f t="shared" si="5"/>
        <v>0.0006755244547020565</v>
      </c>
      <c r="I144" s="68">
        <f t="shared" si="7"/>
        <v>-0.13561514634323824</v>
      </c>
      <c r="K144" s="85" t="s">
        <v>7</v>
      </c>
      <c r="L144" s="87">
        <v>-0.021207874655031822</v>
      </c>
    </row>
    <row r="145" spans="3:12" ht="12">
      <c r="C145" s="85" t="s">
        <v>21</v>
      </c>
      <c r="D145" s="86">
        <v>37383</v>
      </c>
      <c r="E145" s="86">
        <v>29866</v>
      </c>
      <c r="F145" s="86">
        <v>32013</v>
      </c>
      <c r="G145" s="68">
        <f t="shared" si="3"/>
        <v>-0.14364818232886611</v>
      </c>
      <c r="H145" s="70">
        <f t="shared" si="5"/>
        <v>0.011521792999076116</v>
      </c>
      <c r="I145" s="68">
        <f t="shared" si="7"/>
        <v>0.07188776535190522</v>
      </c>
      <c r="K145" s="85" t="s">
        <v>8</v>
      </c>
      <c r="L145" s="87">
        <v>-0.022033672426813533</v>
      </c>
    </row>
    <row r="146" spans="3:12" ht="12">
      <c r="C146" s="85" t="s">
        <v>28</v>
      </c>
      <c r="D146" s="86">
        <v>2185</v>
      </c>
      <c r="E146" s="86">
        <v>1911.107</v>
      </c>
      <c r="F146" s="86">
        <v>2017.42</v>
      </c>
      <c r="G146" s="68">
        <f t="shared" si="3"/>
        <v>-0.07669565217391305</v>
      </c>
      <c r="H146" s="70">
        <f t="shared" si="5"/>
        <v>0.0007260892647423277</v>
      </c>
      <c r="I146" s="68">
        <f t="shared" si="7"/>
        <v>0.05562901501590445</v>
      </c>
      <c r="K146" s="85" t="s">
        <v>22</v>
      </c>
      <c r="L146" s="87">
        <v>-0.025097966361142143</v>
      </c>
    </row>
    <row r="147" spans="3:12" ht="12">
      <c r="C147" s="85" t="s">
        <v>4</v>
      </c>
      <c r="D147" s="86">
        <v>103187.321</v>
      </c>
      <c r="E147" s="86">
        <v>110692.105</v>
      </c>
      <c r="F147" s="86">
        <v>117571.759</v>
      </c>
      <c r="G147" s="68">
        <f t="shared" si="3"/>
        <v>0.13940121577533748</v>
      </c>
      <c r="H147" s="70">
        <f t="shared" si="5"/>
        <v>0.042315230366890465</v>
      </c>
      <c r="I147" s="68">
        <f t="shared" si="7"/>
        <v>0.06215126182666775</v>
      </c>
      <c r="K147" s="85" t="s">
        <v>10</v>
      </c>
      <c r="L147" s="87">
        <v>-0.03878220881988759</v>
      </c>
    </row>
    <row r="148" spans="3:12" ht="12">
      <c r="C148" s="85" t="s">
        <v>5</v>
      </c>
      <c r="D148" s="86">
        <v>63588.679</v>
      </c>
      <c r="E148" s="86">
        <v>65383.711</v>
      </c>
      <c r="F148" s="86">
        <v>71101.127</v>
      </c>
      <c r="G148" s="68">
        <f t="shared" si="3"/>
        <v>0.11814128109187472</v>
      </c>
      <c r="H148" s="70">
        <f t="shared" si="5"/>
        <v>0.025589993668041787</v>
      </c>
      <c r="I148" s="68">
        <f t="shared" si="7"/>
        <v>0.08744404244659632</v>
      </c>
      <c r="K148" s="85" t="s">
        <v>63</v>
      </c>
      <c r="L148" s="87">
        <v>-0.049348674356885724</v>
      </c>
    </row>
    <row r="149" spans="3:12" ht="12">
      <c r="C149" s="85" t="s">
        <v>22</v>
      </c>
      <c r="D149" s="86">
        <v>141498</v>
      </c>
      <c r="E149" s="86">
        <v>155259.671</v>
      </c>
      <c r="F149" s="86">
        <v>151362.969</v>
      </c>
      <c r="G149" s="68">
        <f t="shared" si="3"/>
        <v>0.06971808082093034</v>
      </c>
      <c r="H149" s="70">
        <f t="shared" si="5"/>
        <v>0.05447701860317919</v>
      </c>
      <c r="I149" s="68">
        <f t="shared" si="7"/>
        <v>-0.025097966361142143</v>
      </c>
      <c r="K149" s="85" t="s">
        <v>24</v>
      </c>
      <c r="L149" s="87">
        <v>-0.05544451445723886</v>
      </c>
    </row>
    <row r="150" spans="3:12" ht="12">
      <c r="C150" s="85" t="s">
        <v>18</v>
      </c>
      <c r="D150" s="86">
        <v>44583.999</v>
      </c>
      <c r="E150" s="86">
        <v>58197.215</v>
      </c>
      <c r="F150" s="86">
        <v>52185.2</v>
      </c>
      <c r="G150" s="68">
        <f t="shared" si="3"/>
        <v>0.1704916824531597</v>
      </c>
      <c r="H150" s="70">
        <f t="shared" si="5"/>
        <v>0.018781965826863676</v>
      </c>
      <c r="I150" s="68">
        <f t="shared" si="7"/>
        <v>-0.10330417013941307</v>
      </c>
      <c r="K150" s="85" t="s">
        <v>26</v>
      </c>
      <c r="L150" s="87">
        <v>-0.0706666868968866</v>
      </c>
    </row>
    <row r="151" spans="3:12" ht="12">
      <c r="C151" s="85" t="s">
        <v>23</v>
      </c>
      <c r="D151" s="86">
        <v>60100</v>
      </c>
      <c r="E151" s="86">
        <v>60175.52</v>
      </c>
      <c r="F151" s="86">
        <v>55177.212</v>
      </c>
      <c r="G151" s="68">
        <f t="shared" si="3"/>
        <v>-0.08190995008319468</v>
      </c>
      <c r="H151" s="70">
        <f t="shared" si="5"/>
        <v>0.0198588203208115</v>
      </c>
      <c r="I151" s="68">
        <f t="shared" si="7"/>
        <v>-0.08306214886053331</v>
      </c>
      <c r="K151" s="85" t="s">
        <v>23</v>
      </c>
      <c r="L151" s="87">
        <v>-0.08306214886053331</v>
      </c>
    </row>
    <row r="152" spans="3:12" ht="12">
      <c r="C152" s="85" t="s">
        <v>17</v>
      </c>
      <c r="D152" s="86">
        <v>15357</v>
      </c>
      <c r="E152" s="86">
        <v>15441.97</v>
      </c>
      <c r="F152" s="86">
        <v>15224.354</v>
      </c>
      <c r="G152" s="68">
        <f t="shared" si="3"/>
        <v>-0.008637494302272675</v>
      </c>
      <c r="H152" s="70">
        <f t="shared" si="5"/>
        <v>0.005479394475139988</v>
      </c>
      <c r="I152" s="68">
        <f t="shared" si="7"/>
        <v>-0.014092502446255262</v>
      </c>
      <c r="K152" s="85" t="s">
        <v>16</v>
      </c>
      <c r="L152" s="87">
        <v>-0.10287654914140076</v>
      </c>
    </row>
    <row r="153" spans="3:12" ht="12">
      <c r="C153" s="85" t="s">
        <v>20</v>
      </c>
      <c r="D153" s="86">
        <v>26645</v>
      </c>
      <c r="E153" s="86">
        <v>24863</v>
      </c>
      <c r="F153" s="86">
        <v>26366</v>
      </c>
      <c r="G153" s="68">
        <f t="shared" si="3"/>
        <v>-0.0104710076937512</v>
      </c>
      <c r="H153" s="70">
        <f t="shared" si="5"/>
        <v>0.009489382257634113</v>
      </c>
      <c r="I153" s="68">
        <f t="shared" si="7"/>
        <v>0.06045127297590791</v>
      </c>
      <c r="K153" s="85" t="s">
        <v>18</v>
      </c>
      <c r="L153" s="87">
        <v>-0.10330417013941307</v>
      </c>
    </row>
    <row r="154" spans="3:12" ht="12">
      <c r="C154" s="85" t="s">
        <v>8</v>
      </c>
      <c r="D154" s="86">
        <v>74494</v>
      </c>
      <c r="E154" s="86">
        <v>67533</v>
      </c>
      <c r="F154" s="86">
        <v>66045</v>
      </c>
      <c r="G154" s="68">
        <f t="shared" si="3"/>
        <v>-0.11341853035143767</v>
      </c>
      <c r="H154" s="70">
        <f t="shared" si="5"/>
        <v>0.023770243920406775</v>
      </c>
      <c r="I154" s="68">
        <f t="shared" si="7"/>
        <v>-0.022033672426813533</v>
      </c>
      <c r="K154" s="85" t="s">
        <v>1</v>
      </c>
      <c r="L154" s="87">
        <v>-0.13561514634323824</v>
      </c>
    </row>
    <row r="155" spans="3:12" ht="12">
      <c r="C155" s="85" t="s">
        <v>6</v>
      </c>
      <c r="D155" s="86">
        <v>146412</v>
      </c>
      <c r="E155" s="86">
        <v>159677</v>
      </c>
      <c r="F155" s="86">
        <v>165645</v>
      </c>
      <c r="G155" s="68">
        <f t="shared" si="3"/>
        <v>0.131362183427588</v>
      </c>
      <c r="H155" s="70">
        <f t="shared" si="5"/>
        <v>0.05961726177902612</v>
      </c>
      <c r="I155" s="68">
        <f t="shared" si="7"/>
        <v>0.03737545169310552</v>
      </c>
      <c r="K155" s="85" t="s">
        <v>19</v>
      </c>
      <c r="L155" s="87">
        <v>-0.3963029788703756</v>
      </c>
    </row>
    <row r="156" spans="3:12" ht="12">
      <c r="C156" s="85"/>
      <c r="D156" s="86"/>
      <c r="E156" s="86"/>
      <c r="F156" s="86"/>
      <c r="G156" s="68"/>
      <c r="H156" s="70"/>
      <c r="I156" s="68"/>
      <c r="K156" s="85"/>
      <c r="L156" s="87"/>
    </row>
    <row r="157" spans="3:12" ht="12">
      <c r="C157" s="85" t="s">
        <v>11</v>
      </c>
      <c r="D157" s="86">
        <v>372551</v>
      </c>
      <c r="E157" s="86">
        <v>317362.128</v>
      </c>
      <c r="F157" s="86">
        <v>310338.503</v>
      </c>
      <c r="G157" s="68">
        <f>F157/D157-1</f>
        <v>-0.16699055162917287</v>
      </c>
      <c r="H157" s="70"/>
      <c r="I157" s="68">
        <f>F157/E157-1</f>
        <v>-0.022131263879097807</v>
      </c>
      <c r="K157" s="85" t="s">
        <v>11</v>
      </c>
      <c r="L157" s="87">
        <v>-0.022131263879097807</v>
      </c>
    </row>
    <row r="158" spans="3:12" ht="12">
      <c r="C158" s="85"/>
      <c r="D158" s="86"/>
      <c r="E158" s="86"/>
      <c r="F158" s="86"/>
      <c r="G158" s="68"/>
      <c r="H158" s="70"/>
      <c r="I158" s="68"/>
      <c r="K158" s="85"/>
      <c r="L158" s="87"/>
    </row>
    <row r="159" spans="3:12" ht="12">
      <c r="C159" s="85" t="s">
        <v>45</v>
      </c>
      <c r="D159" s="86">
        <v>16166</v>
      </c>
      <c r="E159" s="86">
        <v>19432.498</v>
      </c>
      <c r="F159" s="86">
        <v>19119.793</v>
      </c>
      <c r="G159" s="68">
        <f>F159/D159-1</f>
        <v>0.1827163800569096</v>
      </c>
      <c r="H159" s="70"/>
      <c r="I159" s="68">
        <f t="shared" si="7"/>
        <v>-0.016091858082270094</v>
      </c>
      <c r="K159" s="85" t="s">
        <v>92</v>
      </c>
      <c r="L159" s="87">
        <v>0.146067415730337</v>
      </c>
    </row>
    <row r="160" spans="3:12" ht="12">
      <c r="C160" s="85" t="s">
        <v>92</v>
      </c>
      <c r="D160" s="86" t="s">
        <v>49</v>
      </c>
      <c r="E160" s="86">
        <v>89</v>
      </c>
      <c r="F160" s="86">
        <v>102</v>
      </c>
      <c r="G160" s="68"/>
      <c r="H160" s="70"/>
      <c r="I160" s="68">
        <f t="shared" si="7"/>
        <v>0.146067415730337</v>
      </c>
      <c r="K160" s="85" t="s">
        <v>45</v>
      </c>
      <c r="L160" s="87">
        <v>-0.016091858082270094</v>
      </c>
    </row>
    <row r="161" spans="3:12" ht="12">
      <c r="C161" s="85" t="s">
        <v>25</v>
      </c>
      <c r="D161" s="86">
        <v>141497</v>
      </c>
      <c r="E161" s="86">
        <v>146237.601</v>
      </c>
      <c r="F161" s="86">
        <v>134665.796</v>
      </c>
      <c r="G161" s="68">
        <f>F161/D161-1</f>
        <v>-0.04827808363428199</v>
      </c>
      <c r="H161" s="70"/>
      <c r="I161" s="68">
        <f t="shared" si="7"/>
        <v>-0.0791301616059743</v>
      </c>
      <c r="K161" s="85" t="s">
        <v>25</v>
      </c>
      <c r="L161" s="87">
        <v>-0.0791301616059743</v>
      </c>
    </row>
    <row r="162" spans="3:12" ht="12">
      <c r="C162" s="85"/>
      <c r="D162" s="86"/>
      <c r="E162" s="86"/>
      <c r="F162" s="86"/>
      <c r="G162" s="68"/>
      <c r="H162" s="70"/>
      <c r="I162" s="68"/>
      <c r="K162" s="85"/>
      <c r="L162" s="87"/>
    </row>
    <row r="163" spans="3:12" ht="12">
      <c r="C163" s="85" t="s">
        <v>43</v>
      </c>
      <c r="D163" s="86">
        <v>2687</v>
      </c>
      <c r="E163" s="86">
        <v>3677</v>
      </c>
      <c r="F163" s="86">
        <v>3304.6</v>
      </c>
      <c r="G163" s="68">
        <f>F163/D163-1</f>
        <v>0.2298474134722739</v>
      </c>
      <c r="H163" s="70"/>
      <c r="I163" s="68">
        <f t="shared" si="7"/>
        <v>-0.10127821593690511</v>
      </c>
      <c r="K163" s="85" t="s">
        <v>53</v>
      </c>
      <c r="L163" s="87">
        <v>0.04127790945365062</v>
      </c>
    </row>
    <row r="164" spans="3:12" ht="12">
      <c r="C164" s="85" t="s">
        <v>53</v>
      </c>
      <c r="D164" s="86">
        <v>5802</v>
      </c>
      <c r="E164" s="86">
        <v>5282.753</v>
      </c>
      <c r="F164" s="86">
        <v>5500.814</v>
      </c>
      <c r="G164" s="68">
        <f>F164/D164-1</f>
        <v>-0.05191072044122713</v>
      </c>
      <c r="H164" s="70"/>
      <c r="I164" s="68">
        <f t="shared" si="7"/>
        <v>0.04127790945365062</v>
      </c>
      <c r="K164" s="85" t="s">
        <v>44</v>
      </c>
      <c r="L164" s="87">
        <v>-0.004703576074639559</v>
      </c>
    </row>
    <row r="165" spans="3:12" ht="12">
      <c r="C165" s="85" t="s">
        <v>42</v>
      </c>
      <c r="D165" s="86">
        <v>3797</v>
      </c>
      <c r="E165" s="86">
        <v>8508.253</v>
      </c>
      <c r="F165" s="86">
        <v>5178.508</v>
      </c>
      <c r="G165" s="68">
        <f>F165/D165-1</f>
        <v>0.36384198051092964</v>
      </c>
      <c r="H165" s="70"/>
      <c r="I165" s="68">
        <f t="shared" si="7"/>
        <v>-0.39135472346673295</v>
      </c>
      <c r="K165" s="85" t="s">
        <v>41</v>
      </c>
      <c r="L165" s="87">
        <v>-0.00628043710611792</v>
      </c>
    </row>
    <row r="166" spans="3:12" ht="12">
      <c r="C166" s="85" t="s">
        <v>41</v>
      </c>
      <c r="D166" s="86">
        <v>34769</v>
      </c>
      <c r="E166" s="86">
        <v>34783.407</v>
      </c>
      <c r="F166" s="86">
        <v>34564.952</v>
      </c>
      <c r="G166" s="68">
        <f>F166/D166-1</f>
        <v>-0.0058686761195317905</v>
      </c>
      <c r="H166" s="70"/>
      <c r="I166" s="68">
        <f t="shared" si="7"/>
        <v>-0.00628043710611792</v>
      </c>
      <c r="K166" s="85" t="s">
        <v>43</v>
      </c>
      <c r="L166" s="87">
        <v>-0.10127821593690511</v>
      </c>
    </row>
    <row r="167" spans="3:12" ht="12">
      <c r="C167" s="85" t="s">
        <v>44</v>
      </c>
      <c r="D167" s="86">
        <v>189763</v>
      </c>
      <c r="E167" s="86">
        <v>290502.158</v>
      </c>
      <c r="F167" s="86">
        <v>289135.759</v>
      </c>
      <c r="G167" s="68">
        <f>F167/D167-1</f>
        <v>0.5236677276392132</v>
      </c>
      <c r="H167" s="70"/>
      <c r="I167" s="68">
        <f t="shared" si="7"/>
        <v>-0.004703576074639559</v>
      </c>
      <c r="K167" s="85" t="s">
        <v>42</v>
      </c>
      <c r="L167" s="87">
        <v>-0.39135472346673295</v>
      </c>
    </row>
    <row r="168" spans="3:12" ht="12">
      <c r="C168" s="85"/>
      <c r="D168" s="86"/>
      <c r="E168" s="86"/>
      <c r="F168" s="86"/>
      <c r="G168" s="68"/>
      <c r="H168" s="70"/>
      <c r="I168" s="68"/>
      <c r="K168" s="85"/>
      <c r="L168" s="87"/>
    </row>
    <row r="169" spans="3:12" ht="12">
      <c r="C169" s="85" t="s">
        <v>93</v>
      </c>
      <c r="D169" s="86" t="s">
        <v>49</v>
      </c>
      <c r="E169" s="86">
        <v>17912</v>
      </c>
      <c r="F169" s="86">
        <v>16394</v>
      </c>
      <c r="G169" s="68"/>
      <c r="H169" s="70">
        <f t="shared" si="5"/>
        <v>0.005900361553957887</v>
      </c>
      <c r="I169" s="68">
        <f t="shared" si="7"/>
        <v>-0.0847476552032157</v>
      </c>
      <c r="K169" s="85" t="s">
        <v>64</v>
      </c>
      <c r="L169" s="87">
        <v>0.08739202586491279</v>
      </c>
    </row>
    <row r="170" spans="3:12" ht="12">
      <c r="C170" s="85" t="s">
        <v>64</v>
      </c>
      <c r="D170" s="86">
        <v>4618</v>
      </c>
      <c r="E170" s="86">
        <v>5380.571</v>
      </c>
      <c r="F170" s="86">
        <v>5850.79</v>
      </c>
      <c r="G170" s="68">
        <f>F170/D170-1</f>
        <v>0.26695322650498055</v>
      </c>
      <c r="H170" s="70">
        <f t="shared" si="5"/>
        <v>0.0021057567632232076</v>
      </c>
      <c r="I170" s="68">
        <f t="shared" si="7"/>
        <v>0.08739202586491279</v>
      </c>
      <c r="K170" s="85" t="s">
        <v>93</v>
      </c>
      <c r="L170" s="87">
        <v>-0.0847476552032157</v>
      </c>
    </row>
    <row r="171" spans="3:12" ht="12">
      <c r="C171" s="85"/>
      <c r="D171" s="86"/>
      <c r="E171" s="86"/>
      <c r="F171" s="86"/>
      <c r="G171" s="68"/>
      <c r="H171" s="70"/>
      <c r="I171" s="68"/>
      <c r="K171" s="85"/>
      <c r="L171" s="87"/>
    </row>
    <row r="172" spans="3:12" ht="12">
      <c r="C172" s="85" t="s">
        <v>94</v>
      </c>
      <c r="D172" s="86" t="s">
        <v>49</v>
      </c>
      <c r="E172" s="86">
        <v>822</v>
      </c>
      <c r="F172" s="86">
        <v>784</v>
      </c>
      <c r="G172" s="68"/>
      <c r="H172" s="70">
        <f t="shared" si="5"/>
        <v>0.0002821692972003772</v>
      </c>
      <c r="I172" s="68">
        <f t="shared" si="7"/>
        <v>-0.04622871046228716</v>
      </c>
      <c r="K172" s="85" t="s">
        <v>95</v>
      </c>
      <c r="L172" s="87">
        <v>-0.026261595314110542</v>
      </c>
    </row>
    <row r="173" spans="3:12" ht="12">
      <c r="C173" s="85" t="s">
        <v>51</v>
      </c>
      <c r="D173" s="86">
        <v>177408</v>
      </c>
      <c r="E173" s="86">
        <v>147093.2</v>
      </c>
      <c r="F173" s="86">
        <v>142533.302</v>
      </c>
      <c r="G173" s="68">
        <f>F173/D173-1</f>
        <v>-0.1965790606962482</v>
      </c>
      <c r="H173" s="70">
        <f t="shared" si="5"/>
        <v>0.051299134761465706</v>
      </c>
      <c r="I173" s="68">
        <f t="shared" si="7"/>
        <v>-0.03100005982601517</v>
      </c>
      <c r="K173" s="85" t="s">
        <v>51</v>
      </c>
      <c r="L173" s="87">
        <v>-0.03100005982601517</v>
      </c>
    </row>
    <row r="174" spans="3:12" ht="12">
      <c r="C174" s="85" t="s">
        <v>95</v>
      </c>
      <c r="D174" s="86" t="s">
        <v>49</v>
      </c>
      <c r="E174" s="86">
        <v>11933.7</v>
      </c>
      <c r="F174" s="86">
        <v>11620.302</v>
      </c>
      <c r="G174" s="68"/>
      <c r="H174" s="70">
        <f t="shared" si="5"/>
        <v>0.0041822607762705835</v>
      </c>
      <c r="I174" s="68">
        <f t="shared" si="7"/>
        <v>-0.026261595314110542</v>
      </c>
      <c r="K174" s="85" t="s">
        <v>94</v>
      </c>
      <c r="L174" s="87">
        <v>-0.04622871046228716</v>
      </c>
    </row>
    <row r="175" spans="3:6" ht="12">
      <c r="C175" s="37"/>
      <c r="D175" s="37"/>
      <c r="E175" s="37"/>
      <c r="F175" s="37"/>
    </row>
    <row r="176" spans="3:6" ht="12">
      <c r="C176" s="83"/>
      <c r="D176" s="37"/>
      <c r="E176" s="37"/>
      <c r="F176" s="37"/>
    </row>
    <row r="177" spans="3:6" ht="12">
      <c r="C177" s="83"/>
      <c r="D177" s="83"/>
      <c r="E177" s="37"/>
      <c r="F177" s="37"/>
    </row>
  </sheetData>
  <conditionalFormatting sqref="H75:H101">
    <cfRule type="top10" priority="16" dxfId="0" rank="3"/>
  </conditionalFormatting>
  <conditionalFormatting sqref="I74:I101">
    <cfRule type="top10" priority="12" dxfId="1" rank="3" bottom="1"/>
    <cfRule type="top10" priority="13" dxfId="0" rank="3"/>
  </conditionalFormatting>
  <conditionalFormatting sqref="H128">
    <cfRule type="top10" priority="11" dxfId="0" rank="3"/>
  </conditionalFormatting>
  <conditionalFormatting sqref="H129:H155">
    <cfRule type="top10" priority="1" dxfId="0" rank="3"/>
  </conditionalFormatting>
  <conditionalFormatting sqref="I129:I155">
    <cfRule type="top10" priority="3" dxfId="1" rank="3" bottom="1"/>
    <cfRule type="top10" priority="4" dxfId="0" rank="3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99"/>
  <sheetViews>
    <sheetView showGridLines="0" workbookViewId="0" topLeftCell="A22">
      <selection activeCell="C23" sqref="C23"/>
    </sheetView>
  </sheetViews>
  <sheetFormatPr defaultColWidth="9.140625" defaultRowHeight="12"/>
  <cols>
    <col min="1" max="2" width="9.140625" style="10" customWidth="1"/>
    <col min="3" max="3" width="30.7109375" style="10" customWidth="1"/>
    <col min="4" max="4" width="10.140625" style="10" customWidth="1"/>
    <col min="5" max="6" width="12.421875" style="10" bestFit="1" customWidth="1"/>
    <col min="7" max="7" width="9.140625" style="10" customWidth="1"/>
    <col min="8" max="8" width="12.421875" style="10" bestFit="1" customWidth="1"/>
    <col min="9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37</v>
      </c>
    </row>
    <row r="5" s="2" customFormat="1" ht="12"/>
    <row r="6" spans="1:36" s="35" customFormat="1" ht="15.75">
      <c r="A6" s="34"/>
      <c r="C6" s="43" t="s">
        <v>106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3:41" s="2" customFormat="1" ht="12.75">
      <c r="C7" s="44" t="s">
        <v>48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="2" customFormat="1" ht="12"/>
    <row r="9" ht="12"/>
    <row r="10" spans="3:5" ht="12">
      <c r="C10" s="46"/>
      <c r="D10" s="45" t="s">
        <v>39</v>
      </c>
      <c r="E10" s="46" t="s">
        <v>47</v>
      </c>
    </row>
    <row r="11" spans="1:10" ht="12">
      <c r="A11" s="4"/>
      <c r="C11" s="53" t="s">
        <v>34</v>
      </c>
      <c r="D11" s="54">
        <v>1211973.369</v>
      </c>
      <c r="E11" s="55">
        <f aca="true" t="shared" si="0" ref="E11:E17">+D11/SUM(D$11:D$17)*100</f>
        <v>43.620111448508084</v>
      </c>
      <c r="J11" s="22"/>
    </row>
    <row r="12" spans="3:10" ht="12">
      <c r="C12" s="56" t="s">
        <v>30</v>
      </c>
      <c r="D12" s="57">
        <v>728276.117</v>
      </c>
      <c r="E12" s="58">
        <f t="shared" si="0"/>
        <v>26.211372461952763</v>
      </c>
      <c r="J12" s="22"/>
    </row>
    <row r="13" spans="3:10" ht="12">
      <c r="C13" s="56" t="s">
        <v>31</v>
      </c>
      <c r="D13" s="57">
        <v>362119.32</v>
      </c>
      <c r="E13" s="58">
        <f t="shared" si="0"/>
        <v>13.033029850392666</v>
      </c>
      <c r="J13" s="22"/>
    </row>
    <row r="14" spans="3:10" ht="12">
      <c r="C14" s="56" t="s">
        <v>55</v>
      </c>
      <c r="D14" s="57">
        <v>340210.676</v>
      </c>
      <c r="E14" s="58">
        <f t="shared" si="0"/>
        <v>12.24451624323791</v>
      </c>
      <c r="J14" s="22"/>
    </row>
    <row r="15" spans="3:10" ht="12">
      <c r="C15" s="56" t="s">
        <v>29</v>
      </c>
      <c r="D15" s="57">
        <v>124595.083</v>
      </c>
      <c r="E15" s="58">
        <f t="shared" si="0"/>
        <v>4.484299362848554</v>
      </c>
      <c r="J15" s="22"/>
    </row>
    <row r="16" spans="3:10" ht="12">
      <c r="C16" s="56" t="s">
        <v>32</v>
      </c>
      <c r="D16" s="57">
        <v>6223.065</v>
      </c>
      <c r="E16" s="58">
        <f t="shared" si="0"/>
        <v>0.22397421906661547</v>
      </c>
      <c r="J16" s="22"/>
    </row>
    <row r="17" spans="3:10" ht="12">
      <c r="C17" s="59" t="s">
        <v>33</v>
      </c>
      <c r="D17" s="60">
        <v>5076.172000000253</v>
      </c>
      <c r="E17" s="61">
        <f t="shared" si="0"/>
        <v>0.1826964139934062</v>
      </c>
      <c r="J17" s="22"/>
    </row>
    <row r="18" spans="3:10" ht="12">
      <c r="C18" s="2"/>
      <c r="D18" s="23"/>
      <c r="E18" s="16"/>
      <c r="F18" s="16"/>
      <c r="J18" s="22"/>
    </row>
    <row r="19" spans="3:10" ht="12">
      <c r="C19" s="24" t="s">
        <v>54</v>
      </c>
      <c r="D19" s="23"/>
      <c r="J19" s="22"/>
    </row>
    <row r="20" spans="1:10" ht="12">
      <c r="A20" s="2" t="s">
        <v>38</v>
      </c>
      <c r="J20" s="22"/>
    </row>
    <row r="21" spans="1:10" ht="12">
      <c r="A21" s="18" t="s">
        <v>68</v>
      </c>
      <c r="J21" s="22"/>
    </row>
    <row r="22" ht="12">
      <c r="J22" s="22"/>
    </row>
    <row r="23" ht="12">
      <c r="J23" s="22"/>
    </row>
    <row r="24" ht="12"/>
    <row r="25" ht="12">
      <c r="E25" s="9"/>
    </row>
    <row r="26" ht="12">
      <c r="E26" s="9"/>
    </row>
    <row r="27" ht="12">
      <c r="E27" s="9"/>
    </row>
    <row r="28" ht="12">
      <c r="E28" s="9"/>
    </row>
    <row r="29" ht="12">
      <c r="E29" s="9"/>
    </row>
    <row r="30" ht="12">
      <c r="E30" s="9"/>
    </row>
    <row r="31" ht="12">
      <c r="E31" s="9"/>
    </row>
    <row r="32" ht="12">
      <c r="E32" s="9"/>
    </row>
    <row r="33" ht="12">
      <c r="E33" s="9"/>
    </row>
    <row r="34" ht="12">
      <c r="E34" s="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65" spans="4:6" ht="12">
      <c r="D65" s="10">
        <v>2009</v>
      </c>
      <c r="F65" s="10">
        <v>2019</v>
      </c>
    </row>
    <row r="66" spans="3:6" ht="12">
      <c r="C66" s="10" t="s">
        <v>66</v>
      </c>
      <c r="D66" s="23">
        <v>2696199.868</v>
      </c>
      <c r="F66" s="23">
        <v>2778473.802</v>
      </c>
    </row>
    <row r="67" spans="3:7" ht="12">
      <c r="C67" s="10" t="s">
        <v>34</v>
      </c>
      <c r="D67" s="23">
        <v>1414842.905</v>
      </c>
      <c r="E67" s="16">
        <f aca="true" t="shared" si="1" ref="E67:E73">+D67/SUM(D$67:D$73)*100</f>
        <v>52.47544597090679</v>
      </c>
      <c r="F67" s="23">
        <v>1211973.369</v>
      </c>
      <c r="G67" s="16">
        <f aca="true" t="shared" si="2" ref="G67:G73">+F67/SUM(F$67:F$73)*100</f>
        <v>43.620111448508084</v>
      </c>
    </row>
    <row r="68" spans="3:7" ht="12">
      <c r="C68" s="10" t="s">
        <v>67</v>
      </c>
      <c r="D68" s="23">
        <v>783362</v>
      </c>
      <c r="E68" s="16">
        <f t="shared" si="1"/>
        <v>29.05430006496833</v>
      </c>
      <c r="F68" s="23">
        <v>728276.117</v>
      </c>
      <c r="G68" s="16">
        <f t="shared" si="2"/>
        <v>26.211372461952763</v>
      </c>
    </row>
    <row r="69" spans="3:10" ht="12">
      <c r="C69" s="10" t="s">
        <v>55</v>
      </c>
      <c r="D69" s="23">
        <v>351879.981</v>
      </c>
      <c r="E69" s="16">
        <f t="shared" si="1"/>
        <v>13.050960545481344</v>
      </c>
      <c r="F69" s="23">
        <v>340210.676</v>
      </c>
      <c r="G69" s="16">
        <f t="shared" si="2"/>
        <v>12.24451624323791</v>
      </c>
      <c r="I69" s="16">
        <f>SUM(E69:E72)</f>
        <v>18.315145730138433</v>
      </c>
      <c r="J69" s="16">
        <f>SUM(G69:G72)</f>
        <v>29.985819675545745</v>
      </c>
    </row>
    <row r="70" spans="3:7" ht="12">
      <c r="C70" s="10" t="s">
        <v>31</v>
      </c>
      <c r="D70" s="23">
        <v>122649.283</v>
      </c>
      <c r="E70" s="16">
        <f t="shared" si="1"/>
        <v>4.5489685114100755</v>
      </c>
      <c r="F70" s="23">
        <v>362119.32</v>
      </c>
      <c r="G70" s="16">
        <f t="shared" si="2"/>
        <v>13.033029850392666</v>
      </c>
    </row>
    <row r="71" spans="3:7" ht="12">
      <c r="C71" s="10" t="s">
        <v>29</v>
      </c>
      <c r="D71" s="23">
        <v>14091.227</v>
      </c>
      <c r="E71" s="16">
        <f t="shared" si="1"/>
        <v>0.5226328792328241</v>
      </c>
      <c r="F71" s="23">
        <v>124595.083</v>
      </c>
      <c r="G71" s="16">
        <f t="shared" si="2"/>
        <v>4.484299362848554</v>
      </c>
    </row>
    <row r="72" spans="3:7" ht="12">
      <c r="C72" s="10" t="s">
        <v>32</v>
      </c>
      <c r="D72" s="23">
        <v>5192.444</v>
      </c>
      <c r="E72" s="16">
        <f t="shared" si="1"/>
        <v>0.19258379401419068</v>
      </c>
      <c r="F72" s="23">
        <v>6223.065</v>
      </c>
      <c r="G72" s="16">
        <f t="shared" si="2"/>
        <v>0.22397421906661547</v>
      </c>
    </row>
    <row r="73" spans="3:7" ht="12">
      <c r="C73" s="10" t="s">
        <v>33</v>
      </c>
      <c r="D73" s="23">
        <f>D66-SUM(D67:D72)</f>
        <v>4182.027999999467</v>
      </c>
      <c r="E73" s="16">
        <f t="shared" si="1"/>
        <v>0.15510823398643783</v>
      </c>
      <c r="F73" s="23">
        <f>F66-SUM(F67:F72)</f>
        <v>5076.172000000253</v>
      </c>
      <c r="G73" s="16">
        <f t="shared" si="2"/>
        <v>0.1826964139934062</v>
      </c>
    </row>
    <row r="75" spans="4:5" ht="12">
      <c r="D75" s="69"/>
      <c r="E75" s="69"/>
    </row>
    <row r="76" spans="4:5" ht="12">
      <c r="D76" s="69"/>
      <c r="E76" s="69"/>
    </row>
    <row r="79" spans="3:6" ht="12.5">
      <c r="C79" s="78" t="s">
        <v>76</v>
      </c>
      <c r="D79" s="79"/>
      <c r="E79" s="79"/>
      <c r="F79" s="79"/>
    </row>
    <row r="80" spans="3:6" ht="12">
      <c r="C80" s="79"/>
      <c r="D80" s="79"/>
      <c r="E80" s="79"/>
      <c r="F80" s="79"/>
    </row>
    <row r="81" spans="3:6" ht="12">
      <c r="C81" s="83" t="s">
        <v>77</v>
      </c>
      <c r="D81" s="84">
        <v>44369.40047453703</v>
      </c>
      <c r="E81" s="37"/>
      <c r="F81" s="37"/>
    </row>
    <row r="82" spans="3:6" ht="12">
      <c r="C82" s="83" t="s">
        <v>78</v>
      </c>
      <c r="D82" s="84">
        <v>44397.71203607639</v>
      </c>
      <c r="E82" s="37"/>
      <c r="F82" s="37"/>
    </row>
    <row r="83" spans="3:6" ht="12">
      <c r="C83" s="83" t="s">
        <v>79</v>
      </c>
      <c r="D83" s="83" t="s">
        <v>80</v>
      </c>
      <c r="E83" s="37"/>
      <c r="F83" s="37"/>
    </row>
    <row r="84" spans="3:6" ht="12">
      <c r="C84" s="37"/>
      <c r="D84" s="37"/>
      <c r="E84" s="37"/>
      <c r="F84" s="37"/>
    </row>
    <row r="85" spans="3:6" ht="12">
      <c r="C85" s="83" t="s">
        <v>81</v>
      </c>
      <c r="D85" s="83" t="s">
        <v>66</v>
      </c>
      <c r="E85" s="37"/>
      <c r="F85" s="37"/>
    </row>
    <row r="86" spans="3:6" ht="12">
      <c r="C86" s="83" t="s">
        <v>82</v>
      </c>
      <c r="D86" s="83" t="s">
        <v>66</v>
      </c>
      <c r="E86" s="37"/>
      <c r="F86" s="37"/>
    </row>
    <row r="87" spans="3:6" ht="12">
      <c r="C87" s="83" t="s">
        <v>83</v>
      </c>
      <c r="D87" s="83" t="s">
        <v>84</v>
      </c>
      <c r="E87" s="37"/>
      <c r="F87" s="37"/>
    </row>
    <row r="88" spans="3:6" ht="12">
      <c r="C88" s="83" t="s">
        <v>98</v>
      </c>
      <c r="D88" s="83" t="s">
        <v>62</v>
      </c>
      <c r="E88" s="37"/>
      <c r="F88" s="37"/>
    </row>
    <row r="89" spans="3:6" ht="12">
      <c r="C89" s="83" t="s">
        <v>86</v>
      </c>
      <c r="D89" s="83" t="s">
        <v>87</v>
      </c>
      <c r="E89" s="37"/>
      <c r="F89" s="37"/>
    </row>
    <row r="90" spans="3:6" ht="12">
      <c r="C90" s="37"/>
      <c r="D90" s="37"/>
      <c r="E90" s="37"/>
      <c r="F90" s="37"/>
    </row>
    <row r="91" spans="3:8" ht="12">
      <c r="C91" s="85" t="s">
        <v>99</v>
      </c>
      <c r="D91" s="85" t="s">
        <v>89</v>
      </c>
      <c r="E91" s="85"/>
      <c r="F91" s="85" t="s">
        <v>91</v>
      </c>
      <c r="H91" s="85" t="s">
        <v>90</v>
      </c>
    </row>
    <row r="92" spans="3:8" ht="12">
      <c r="C92" s="85" t="s">
        <v>66</v>
      </c>
      <c r="D92" s="86">
        <v>2843877.236</v>
      </c>
      <c r="E92" s="86"/>
      <c r="F92" s="86">
        <v>2778473.802</v>
      </c>
      <c r="G92" s="23"/>
      <c r="H92" s="86">
        <v>2806019.987</v>
      </c>
    </row>
    <row r="93" spans="3:9" ht="12">
      <c r="C93" s="85" t="s">
        <v>34</v>
      </c>
      <c r="D93" s="86">
        <v>1525345.707</v>
      </c>
      <c r="E93" s="16">
        <f aca="true" t="shared" si="3" ref="E93:E99">+D93/SUM(D$93:D$99)*100</f>
        <v>53.63613055060862</v>
      </c>
      <c r="F93" s="86">
        <v>1211973.369</v>
      </c>
      <c r="G93" s="16">
        <f>+F93/SUM(F$93:F$99)*100</f>
        <v>43.62011144850809</v>
      </c>
      <c r="H93" s="86">
        <v>1274936.105</v>
      </c>
      <c r="I93" s="16">
        <f>+H93/SUM(H$93:H$99)*100</f>
        <v>45.43574567917004</v>
      </c>
    </row>
    <row r="94" spans="3:9" ht="12">
      <c r="C94" s="85" t="s">
        <v>67</v>
      </c>
      <c r="D94" s="86">
        <v>840539</v>
      </c>
      <c r="E94" s="16">
        <f t="shared" si="3"/>
        <v>29.556092976159675</v>
      </c>
      <c r="F94" s="86">
        <v>728276.117</v>
      </c>
      <c r="G94" s="16">
        <f aca="true" t="shared" si="4" ref="G94:I99">+F94/SUM(F$93:F$99)*100</f>
        <v>26.21137246195277</v>
      </c>
      <c r="H94" s="86">
        <v>724552.433</v>
      </c>
      <c r="I94" s="16">
        <f t="shared" si="4"/>
        <v>25.821356809886474</v>
      </c>
    </row>
    <row r="95" spans="3:9" ht="12">
      <c r="C95" s="85" t="s">
        <v>55</v>
      </c>
      <c r="D95" s="86">
        <v>348869.222</v>
      </c>
      <c r="E95" s="16">
        <f t="shared" si="3"/>
        <v>12.267379814562432</v>
      </c>
      <c r="F95" s="86">
        <v>340210.676</v>
      </c>
      <c r="G95" s="16">
        <f t="shared" si="4"/>
        <v>12.244516243237912</v>
      </c>
      <c r="H95" s="86">
        <v>364781.125</v>
      </c>
      <c r="I95" s="16">
        <f t="shared" si="4"/>
        <v>12.999947494671925</v>
      </c>
    </row>
    <row r="96" spans="3:9" ht="12">
      <c r="C96" s="85" t="s">
        <v>31</v>
      </c>
      <c r="D96" s="86">
        <v>111471.748</v>
      </c>
      <c r="E96" s="16">
        <f t="shared" si="3"/>
        <v>3.9197102669870665</v>
      </c>
      <c r="F96" s="86">
        <v>362119.32</v>
      </c>
      <c r="G96" s="16">
        <f t="shared" si="4"/>
        <v>13.033029850392666</v>
      </c>
      <c r="H96" s="86">
        <v>316083.314</v>
      </c>
      <c r="I96" s="16">
        <f t="shared" si="4"/>
        <v>11.264471224880126</v>
      </c>
    </row>
    <row r="97" spans="3:9" ht="12">
      <c r="C97" s="85" t="s">
        <v>29</v>
      </c>
      <c r="D97" s="86">
        <v>7416.847</v>
      </c>
      <c r="E97" s="16">
        <f t="shared" si="3"/>
        <v>0.26080053337435977</v>
      </c>
      <c r="F97" s="86">
        <v>124595.083</v>
      </c>
      <c r="G97" s="16">
        <f t="shared" si="4"/>
        <v>4.484299362848555</v>
      </c>
      <c r="H97" s="86">
        <v>114292.571</v>
      </c>
      <c r="I97" s="16">
        <f t="shared" si="4"/>
        <v>4.073120345881557</v>
      </c>
    </row>
    <row r="98" spans="3:9" ht="12">
      <c r="C98" s="85" t="s">
        <v>32</v>
      </c>
      <c r="D98" s="86">
        <v>5381.537</v>
      </c>
      <c r="E98" s="16">
        <f t="shared" si="3"/>
        <v>0.1892323948402673</v>
      </c>
      <c r="F98" s="86">
        <v>6223.065</v>
      </c>
      <c r="G98" s="16">
        <f t="shared" si="4"/>
        <v>0.2239742190666155</v>
      </c>
      <c r="H98" s="86">
        <v>6209.513</v>
      </c>
      <c r="I98" s="16">
        <f t="shared" si="4"/>
        <v>0.221292543487503</v>
      </c>
    </row>
    <row r="99" spans="3:9" ht="12">
      <c r="C99" s="85" t="s">
        <v>101</v>
      </c>
      <c r="D99" s="86">
        <v>4853.175</v>
      </c>
      <c r="E99" s="16">
        <f t="shared" si="3"/>
        <v>0.17065346346757704</v>
      </c>
      <c r="F99" s="86">
        <v>5076.172</v>
      </c>
      <c r="G99" s="16">
        <f t="shared" si="4"/>
        <v>0.1826964139933971</v>
      </c>
      <c r="H99" s="86">
        <v>5164.9259999999995</v>
      </c>
      <c r="I99" s="16">
        <f t="shared" si="4"/>
        <v>0.18406590202238643</v>
      </c>
    </row>
  </sheetData>
  <printOptions/>
  <pageMargins left="0.75" right="0.75" top="1" bottom="1" header="0.5" footer="0.5"/>
  <pageSetup horizontalDpi="2400" verticalDpi="2400" orientation="portrait" paperSize="150" r:id="rId2"/>
  <ignoredErrors>
    <ignoredError sqref="E7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87"/>
  <sheetViews>
    <sheetView showGridLines="0" workbookViewId="0" topLeftCell="A4">
      <selection activeCell="S22" sqref="S22"/>
    </sheetView>
  </sheetViews>
  <sheetFormatPr defaultColWidth="9.140625" defaultRowHeight="12"/>
  <cols>
    <col min="1" max="1" width="9.140625" style="10" customWidth="1"/>
    <col min="2" max="2" width="13.8515625" style="10" customWidth="1"/>
    <col min="3" max="3" width="24.00390625" style="10" customWidth="1"/>
    <col min="4" max="5" width="9.140625" style="10" customWidth="1"/>
    <col min="6" max="6" width="10.8515625" style="10" customWidth="1"/>
    <col min="7" max="8" width="9.140625" style="10" customWidth="1"/>
    <col min="9" max="14" width="17.421875" style="10" customWidth="1"/>
    <col min="15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37</v>
      </c>
    </row>
    <row r="5" s="2" customFormat="1" ht="12"/>
    <row r="6" spans="1:29" s="35" customFormat="1" ht="15.75">
      <c r="A6" s="34"/>
      <c r="C6" s="43" t="s">
        <v>107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34" s="2" customFormat="1" ht="12.75">
      <c r="A7" s="4"/>
      <c r="C7" s="44" t="s">
        <v>112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ht="12">
      <c r="G8" s="11" t="s">
        <v>70</v>
      </c>
    </row>
    <row r="9" ht="12">
      <c r="G9" s="52" t="s">
        <v>57</v>
      </c>
    </row>
    <row r="10" spans="3:4" ht="12">
      <c r="C10" s="45"/>
      <c r="D10" s="46" t="s">
        <v>112</v>
      </c>
    </row>
    <row r="11" spans="3:4" ht="12">
      <c r="C11" s="48" t="s">
        <v>125</v>
      </c>
      <c r="D11" s="49">
        <v>0.7640384741705919</v>
      </c>
    </row>
    <row r="12" ht="12">
      <c r="D12" s="38"/>
    </row>
    <row r="13" spans="2:4" ht="12">
      <c r="B13" s="39"/>
      <c r="C13" s="39" t="s">
        <v>28</v>
      </c>
      <c r="D13" s="38">
        <v>45.72350877192983</v>
      </c>
    </row>
    <row r="14" spans="2:4" ht="12">
      <c r="B14" s="39"/>
      <c r="C14" s="39" t="s">
        <v>20</v>
      </c>
      <c r="D14" s="38">
        <v>23.148148148148138</v>
      </c>
    </row>
    <row r="15" spans="2:4" ht="12">
      <c r="B15" s="39"/>
      <c r="C15" s="39" t="s">
        <v>23</v>
      </c>
      <c r="D15" s="38">
        <v>17.81403683876237</v>
      </c>
    </row>
    <row r="16" spans="2:4" ht="12">
      <c r="B16" s="39"/>
      <c r="C16" s="39" t="s">
        <v>19</v>
      </c>
      <c r="D16" s="38">
        <v>9.872611464968163</v>
      </c>
    </row>
    <row r="17" spans="2:4" ht="12">
      <c r="B17" s="39"/>
      <c r="C17" s="39" t="s">
        <v>17</v>
      </c>
      <c r="D17" s="38">
        <v>8.98504941026459</v>
      </c>
    </row>
    <row r="18" spans="2:4" ht="12">
      <c r="B18" s="39"/>
      <c r="C18" s="39" t="s">
        <v>13</v>
      </c>
      <c r="D18" s="38">
        <v>7.161094932631928</v>
      </c>
    </row>
    <row r="19" spans="2:4" ht="12">
      <c r="B19" s="39"/>
      <c r="C19" s="39" t="s">
        <v>6</v>
      </c>
      <c r="D19" s="38">
        <v>7.114248033995985</v>
      </c>
    </row>
    <row r="20" spans="2:4" ht="12">
      <c r="B20" s="39"/>
      <c r="C20" s="39" t="s">
        <v>9</v>
      </c>
      <c r="D20" s="38">
        <v>6.888073394495398</v>
      </c>
    </row>
    <row r="21" spans="2:4" ht="12">
      <c r="B21" s="39"/>
      <c r="C21" s="39" t="s">
        <v>22</v>
      </c>
      <c r="D21" s="38">
        <v>6.75266942689039</v>
      </c>
    </row>
    <row r="22" spans="2:4" ht="12">
      <c r="B22" s="39"/>
      <c r="C22" s="39" t="s">
        <v>5</v>
      </c>
      <c r="D22" s="38">
        <v>6.664986582927868</v>
      </c>
    </row>
    <row r="23" spans="2:4" ht="12">
      <c r="B23" s="39"/>
      <c r="C23" s="39" t="s">
        <v>8</v>
      </c>
      <c r="D23" s="38">
        <v>5.62166213810551</v>
      </c>
    </row>
    <row r="24" spans="2:4" ht="12">
      <c r="B24" s="39"/>
      <c r="C24" s="39" t="s">
        <v>24</v>
      </c>
      <c r="D24" s="38">
        <v>5.26006600660065</v>
      </c>
    </row>
    <row r="25" spans="2:4" ht="12">
      <c r="B25" s="39"/>
      <c r="C25" s="39" t="s">
        <v>52</v>
      </c>
      <c r="D25" s="38">
        <v>3.8798529311636187</v>
      </c>
    </row>
    <row r="26" spans="2:4" ht="12">
      <c r="B26" s="39"/>
      <c r="C26" s="39" t="s">
        <v>21</v>
      </c>
      <c r="D26" s="38">
        <v>3.408989764129955</v>
      </c>
    </row>
    <row r="27" spans="2:4" ht="12">
      <c r="B27" s="39"/>
      <c r="C27" s="39" t="s">
        <v>27</v>
      </c>
      <c r="D27" s="38">
        <v>2.8857142857142914</v>
      </c>
    </row>
    <row r="28" spans="2:4" ht="12">
      <c r="B28" s="39"/>
      <c r="C28" s="39" t="s">
        <v>14</v>
      </c>
      <c r="D28" s="38">
        <v>2.198540841046892</v>
      </c>
    </row>
    <row r="29" spans="2:4" ht="12">
      <c r="B29" s="39"/>
      <c r="C29" s="39" t="s">
        <v>4</v>
      </c>
      <c r="D29" s="38">
        <v>2.131230325288569</v>
      </c>
    </row>
    <row r="30" spans="2:4" ht="12">
      <c r="B30" s="39"/>
      <c r="C30" s="39" t="s">
        <v>7</v>
      </c>
      <c r="D30" s="38">
        <v>1.4089342313787556</v>
      </c>
    </row>
    <row r="31" spans="2:4" ht="12">
      <c r="B31" s="39"/>
      <c r="C31" s="39" t="s">
        <v>1</v>
      </c>
      <c r="D31" s="38">
        <v>1.1590494975941112</v>
      </c>
    </row>
    <row r="32" spans="2:4" ht="12">
      <c r="B32" s="39"/>
      <c r="C32" s="39" t="s">
        <v>3</v>
      </c>
      <c r="D32" s="38">
        <v>0.12035937188583645</v>
      </c>
    </row>
    <row r="33" spans="2:4" ht="12">
      <c r="B33" s="39"/>
      <c r="C33" s="39" t="s">
        <v>26</v>
      </c>
      <c r="D33" s="38">
        <v>-4.096739298408291</v>
      </c>
    </row>
    <row r="34" spans="2:4" ht="12">
      <c r="B34" s="39"/>
      <c r="C34" s="39" t="s">
        <v>16</v>
      </c>
      <c r="D34" s="38">
        <v>-4.155645027852839</v>
      </c>
    </row>
    <row r="35" spans="2:4" ht="12">
      <c r="B35" s="39"/>
      <c r="C35" s="39" t="s">
        <v>15</v>
      </c>
      <c r="D35" s="38">
        <v>-4.840109395856307</v>
      </c>
    </row>
    <row r="36" spans="2:7" ht="12">
      <c r="B36" s="39"/>
      <c r="C36" s="39" t="s">
        <v>18</v>
      </c>
      <c r="D36" s="38">
        <v>-6.812149400986611</v>
      </c>
      <c r="F36" s="20"/>
      <c r="G36" s="20"/>
    </row>
    <row r="37" spans="2:5" ht="12">
      <c r="B37" s="39"/>
      <c r="C37" s="39" t="s">
        <v>2</v>
      </c>
      <c r="D37" s="38">
        <v>-8.799604156358242</v>
      </c>
      <c r="E37" s="25"/>
    </row>
    <row r="38" spans="2:5" ht="12">
      <c r="B38" s="39"/>
      <c r="C38" s="39" t="s">
        <v>12</v>
      </c>
      <c r="D38" s="38">
        <v>-9.095545977011499</v>
      </c>
      <c r="E38" s="25"/>
    </row>
    <row r="39" spans="2:5" ht="12">
      <c r="B39" s="39"/>
      <c r="C39" s="39" t="s">
        <v>10</v>
      </c>
      <c r="D39" s="38">
        <v>-17.530899999999995</v>
      </c>
      <c r="E39" s="25"/>
    </row>
    <row r="40" spans="2:5" ht="12">
      <c r="B40" s="39"/>
      <c r="C40" s="39"/>
      <c r="D40" s="38"/>
      <c r="E40" s="25"/>
    </row>
    <row r="41" spans="2:5" ht="12">
      <c r="B41" s="39"/>
      <c r="C41" s="39" t="s">
        <v>25</v>
      </c>
      <c r="D41" s="38">
        <v>10.478341089967792</v>
      </c>
      <c r="E41" s="25"/>
    </row>
    <row r="42" spans="2:4" ht="12">
      <c r="B42" s="39"/>
      <c r="C42" s="39" t="s">
        <v>45</v>
      </c>
      <c r="D42" s="38">
        <v>-6.301700680272115</v>
      </c>
    </row>
    <row r="43" spans="2:5" ht="12">
      <c r="B43" s="39"/>
      <c r="C43" s="39"/>
      <c r="D43" s="38"/>
      <c r="E43" s="25"/>
    </row>
    <row r="44" spans="2:5" ht="12">
      <c r="B44" s="39"/>
      <c r="C44" s="39" t="s">
        <v>11</v>
      </c>
      <c r="D44" s="38">
        <v>-12.414384052774984</v>
      </c>
      <c r="E44" s="25"/>
    </row>
    <row r="45" spans="2:5" ht="12">
      <c r="B45" s="39"/>
      <c r="C45" s="39"/>
      <c r="D45" s="38"/>
      <c r="E45" s="25"/>
    </row>
    <row r="46" spans="2:4" ht="12">
      <c r="B46" s="39"/>
      <c r="C46" s="39" t="s">
        <v>43</v>
      </c>
      <c r="D46" s="38">
        <v>1.766561514195586</v>
      </c>
    </row>
    <row r="47" spans="2:4" ht="12">
      <c r="B47" s="37"/>
      <c r="C47" s="37" t="s">
        <v>53</v>
      </c>
      <c r="D47" s="42">
        <v>-7.863231282206728</v>
      </c>
    </row>
    <row r="48" spans="2:4" ht="12">
      <c r="B48" s="39"/>
      <c r="C48" s="37" t="s">
        <v>44</v>
      </c>
      <c r="D48" s="38">
        <v>43.54273015224277</v>
      </c>
    </row>
    <row r="49" spans="2:4" ht="15" customHeight="1">
      <c r="B49" s="39"/>
      <c r="C49" s="89" t="s">
        <v>42</v>
      </c>
      <c r="D49" s="38">
        <v>19.77896353166988</v>
      </c>
    </row>
    <row r="50" spans="2:4" ht="15" customHeight="1">
      <c r="B50" s="39"/>
      <c r="C50" s="37" t="s">
        <v>41</v>
      </c>
      <c r="D50" s="38">
        <v>-7.437101026921999</v>
      </c>
    </row>
    <row r="51" spans="2:4" ht="15" customHeight="1">
      <c r="B51" s="39"/>
      <c r="C51" s="37"/>
      <c r="D51" s="38"/>
    </row>
    <row r="52" spans="2:4" ht="12">
      <c r="B52" s="37"/>
      <c r="C52" s="13" t="s">
        <v>126</v>
      </c>
      <c r="D52" s="38">
        <v>17.963742417172202</v>
      </c>
    </row>
    <row r="53" spans="2:4" ht="12">
      <c r="B53" s="37"/>
      <c r="C53" s="13"/>
      <c r="D53" s="38"/>
    </row>
    <row r="54" spans="2:4" ht="12">
      <c r="B54" s="37"/>
      <c r="C54" s="90" t="s">
        <v>51</v>
      </c>
      <c r="D54" s="91">
        <v>4.984655722074893</v>
      </c>
    </row>
    <row r="55" spans="2:3" ht="12">
      <c r="B55" s="37"/>
      <c r="C55" s="13"/>
    </row>
    <row r="56" spans="4:14" ht="12">
      <c r="D56" s="15"/>
      <c r="E56" s="15"/>
      <c r="F56" s="15"/>
      <c r="G56" s="15"/>
      <c r="H56" s="15"/>
      <c r="I56" s="15"/>
      <c r="J56" s="15"/>
      <c r="K56" s="15"/>
      <c r="L56" s="33"/>
      <c r="M56" s="33"/>
      <c r="N56" s="15"/>
    </row>
    <row r="57" ht="12">
      <c r="A57" s="1" t="s">
        <v>36</v>
      </c>
    </row>
    <row r="58" ht="12">
      <c r="G58" s="1" t="s">
        <v>35</v>
      </c>
    </row>
    <row r="59" spans="1:7" ht="12">
      <c r="A59" s="2" t="s">
        <v>38</v>
      </c>
      <c r="G59" s="26"/>
    </row>
    <row r="60" spans="1:7" ht="12">
      <c r="A60" s="72" t="s">
        <v>73</v>
      </c>
      <c r="G60" s="26"/>
    </row>
    <row r="73" spans="1:11" ht="12.5">
      <c r="A73" s="83" t="s">
        <v>102</v>
      </c>
      <c r="B73" s="37"/>
      <c r="C73" s="37"/>
      <c r="H73" s="78" t="s">
        <v>102</v>
      </c>
      <c r="I73" s="79"/>
      <c r="J73" s="79"/>
      <c r="K73" s="79"/>
    </row>
    <row r="74" spans="1:11" ht="12">
      <c r="A74" s="37"/>
      <c r="B74" s="37"/>
      <c r="C74" s="37"/>
      <c r="H74" s="79"/>
      <c r="I74" s="79"/>
      <c r="J74" s="79"/>
      <c r="K74" s="79"/>
    </row>
    <row r="75" spans="1:11" ht="12.5">
      <c r="A75" s="83" t="s">
        <v>77</v>
      </c>
      <c r="B75" s="84">
        <v>44371.708506944444</v>
      </c>
      <c r="C75" s="37"/>
      <c r="H75" s="78" t="s">
        <v>77</v>
      </c>
      <c r="I75" s="80">
        <v>44371.708506944444</v>
      </c>
      <c r="J75" s="79"/>
      <c r="K75" s="79"/>
    </row>
    <row r="76" spans="1:11" ht="12.5">
      <c r="A76" s="83" t="s">
        <v>78</v>
      </c>
      <c r="B76" s="84">
        <v>44397.7262053125</v>
      </c>
      <c r="C76" s="37"/>
      <c r="H76" s="78" t="s">
        <v>78</v>
      </c>
      <c r="I76" s="80">
        <v>44397.73034516204</v>
      </c>
      <c r="J76" s="79"/>
      <c r="K76" s="79"/>
    </row>
    <row r="77" spans="1:11" ht="12.5">
      <c r="A77" s="83" t="s">
        <v>79</v>
      </c>
      <c r="B77" s="83" t="s">
        <v>80</v>
      </c>
      <c r="C77" s="37"/>
      <c r="H77" s="78" t="s">
        <v>79</v>
      </c>
      <c r="I77" s="78" t="s">
        <v>80</v>
      </c>
      <c r="J77" s="79"/>
      <c r="K77" s="79"/>
    </row>
    <row r="78" spans="1:11" ht="12">
      <c r="A78" s="37"/>
      <c r="B78" s="37"/>
      <c r="C78" s="37"/>
      <c r="H78" s="79"/>
      <c r="I78" s="79"/>
      <c r="J78" s="79"/>
      <c r="K78" s="79"/>
    </row>
    <row r="79" spans="1:11" ht="12.5">
      <c r="A79" s="83" t="s">
        <v>83</v>
      </c>
      <c r="B79" s="83" t="s">
        <v>103</v>
      </c>
      <c r="C79" s="37"/>
      <c r="H79" s="78" t="s">
        <v>83</v>
      </c>
      <c r="I79" s="78" t="s">
        <v>103</v>
      </c>
      <c r="J79" s="79"/>
      <c r="K79" s="79"/>
    </row>
    <row r="80" spans="1:11" ht="12.5">
      <c r="A80" s="83" t="s">
        <v>85</v>
      </c>
      <c r="B80" s="83" t="s">
        <v>100</v>
      </c>
      <c r="C80" s="37"/>
      <c r="H80" s="78" t="s">
        <v>85</v>
      </c>
      <c r="I80" s="78" t="s">
        <v>100</v>
      </c>
      <c r="J80" s="79"/>
      <c r="K80" s="79"/>
    </row>
    <row r="81" spans="1:11" ht="12.5">
      <c r="A81" s="83" t="s">
        <v>86</v>
      </c>
      <c r="B81" s="83" t="s">
        <v>87</v>
      </c>
      <c r="C81" s="37"/>
      <c r="H81" s="78" t="s">
        <v>86</v>
      </c>
      <c r="I81" s="78" t="s">
        <v>87</v>
      </c>
      <c r="J81" s="79"/>
      <c r="K81" s="79"/>
    </row>
    <row r="82" spans="1:11" ht="12">
      <c r="A82" s="37"/>
      <c r="B82" s="37"/>
      <c r="C82" s="37"/>
      <c r="H82" s="79"/>
      <c r="I82" s="79"/>
      <c r="J82" s="79"/>
      <c r="K82" s="79"/>
    </row>
    <row r="83" spans="1:12" ht="12.5">
      <c r="A83" s="85" t="s">
        <v>88</v>
      </c>
      <c r="B83" s="85" t="s">
        <v>89</v>
      </c>
      <c r="C83" s="85" t="s">
        <v>91</v>
      </c>
      <c r="H83" s="81" t="s">
        <v>88</v>
      </c>
      <c r="I83" s="81" t="s">
        <v>89</v>
      </c>
      <c r="J83" s="81" t="s">
        <v>90</v>
      </c>
      <c r="L83" s="81" t="s">
        <v>91</v>
      </c>
    </row>
    <row r="84" spans="1:13" ht="12.5">
      <c r="A84" s="85" t="s">
        <v>62</v>
      </c>
      <c r="B84" s="86">
        <v>696617.948</v>
      </c>
      <c r="C84" s="86">
        <v>705685.717</v>
      </c>
      <c r="D84" s="16">
        <f>(+C84*100/B84)</f>
        <v>101.3016846646047</v>
      </c>
      <c r="H84" s="81" t="s">
        <v>62</v>
      </c>
      <c r="I84" s="82">
        <v>696617.948</v>
      </c>
      <c r="J84" s="82">
        <v>707733.8</v>
      </c>
      <c r="K84" s="16">
        <f aca="true" t="shared" si="0" ref="K84:K111">(+J84*100/I84)</f>
        <v>101.59568843035322</v>
      </c>
      <c r="L84" s="82">
        <v>705685.717</v>
      </c>
      <c r="M84" s="16">
        <f aca="true" t="shared" si="1" ref="M84:M111">(+L84*100/I84)</f>
        <v>101.3016846646047</v>
      </c>
    </row>
    <row r="85" spans="1:13" ht="12.5">
      <c r="A85" s="85" t="s">
        <v>2</v>
      </c>
      <c r="B85" s="86">
        <v>19982</v>
      </c>
      <c r="C85" s="86">
        <v>18431.6</v>
      </c>
      <c r="D85" s="16">
        <f aca="true" t="shared" si="2" ref="D85:D111">(+C85*100/B85)</f>
        <v>92.2410169152237</v>
      </c>
      <c r="H85" s="81" t="s">
        <v>28</v>
      </c>
      <c r="I85" s="82">
        <v>645</v>
      </c>
      <c r="J85" s="82">
        <v>755.238</v>
      </c>
      <c r="K85" s="16">
        <f t="shared" si="0"/>
        <v>117.09116279069768</v>
      </c>
      <c r="L85" s="82">
        <v>830.624</v>
      </c>
      <c r="M85" s="16">
        <f t="shared" si="1"/>
        <v>128.7789147286822</v>
      </c>
    </row>
    <row r="86" spans="1:13" ht="12.5">
      <c r="A86" s="85" t="s">
        <v>24</v>
      </c>
      <c r="B86" s="86">
        <v>10027</v>
      </c>
      <c r="C86" s="86">
        <v>10843.892</v>
      </c>
      <c r="D86" s="16">
        <f t="shared" si="2"/>
        <v>108.1469233070709</v>
      </c>
      <c r="H86" s="81" t="s">
        <v>23</v>
      </c>
      <c r="I86" s="82">
        <v>10400</v>
      </c>
      <c r="J86" s="82">
        <v>12779.884</v>
      </c>
      <c r="K86" s="16">
        <f t="shared" si="0"/>
        <v>122.8835</v>
      </c>
      <c r="L86" s="82">
        <v>12984.285</v>
      </c>
      <c r="M86" s="16">
        <f t="shared" si="1"/>
        <v>124.84889423076923</v>
      </c>
    </row>
    <row r="87" spans="1:13" ht="12.5">
      <c r="A87" s="85" t="s">
        <v>52</v>
      </c>
      <c r="B87" s="86">
        <v>14703</v>
      </c>
      <c r="C87" s="86">
        <v>15256.834</v>
      </c>
      <c r="D87" s="16">
        <f t="shared" si="2"/>
        <v>103.76680949466096</v>
      </c>
      <c r="H87" s="81" t="s">
        <v>20</v>
      </c>
      <c r="I87" s="82">
        <v>4531</v>
      </c>
      <c r="J87" s="82">
        <v>5095</v>
      </c>
      <c r="K87" s="16">
        <f t="shared" si="0"/>
        <v>112.44758331494151</v>
      </c>
      <c r="L87" s="82">
        <v>5453</v>
      </c>
      <c r="M87" s="16">
        <f t="shared" si="1"/>
        <v>120.34870889428382</v>
      </c>
    </row>
    <row r="88" spans="1:13" ht="12.5">
      <c r="A88" s="85" t="s">
        <v>7</v>
      </c>
      <c r="B88" s="86">
        <v>10280</v>
      </c>
      <c r="C88" s="86">
        <v>10238.246</v>
      </c>
      <c r="D88" s="16">
        <f t="shared" si="2"/>
        <v>99.59383268482489</v>
      </c>
      <c r="H88" s="81" t="s">
        <v>1</v>
      </c>
      <c r="I88" s="82">
        <v>776.427</v>
      </c>
      <c r="J88" s="82">
        <v>930.641</v>
      </c>
      <c r="K88" s="16">
        <f t="shared" si="0"/>
        <v>119.86200892034923</v>
      </c>
      <c r="L88" s="82">
        <v>914.931</v>
      </c>
      <c r="M88" s="16">
        <f t="shared" si="1"/>
        <v>117.83863775989244</v>
      </c>
    </row>
    <row r="89" spans="1:13" ht="12.5">
      <c r="A89" s="85" t="s">
        <v>63</v>
      </c>
      <c r="B89" s="86">
        <v>139500</v>
      </c>
      <c r="C89" s="86">
        <v>126539</v>
      </c>
      <c r="D89" s="16">
        <f t="shared" si="2"/>
        <v>90.7089605734767</v>
      </c>
      <c r="H89" s="81" t="s">
        <v>6</v>
      </c>
      <c r="I89" s="82">
        <v>38929</v>
      </c>
      <c r="J89" s="82">
        <v>45068</v>
      </c>
      <c r="K89" s="16">
        <f t="shared" si="0"/>
        <v>115.76973464512318</v>
      </c>
      <c r="L89" s="82">
        <v>43859</v>
      </c>
      <c r="M89" s="16">
        <f t="shared" si="1"/>
        <v>112.66408076241362</v>
      </c>
    </row>
    <row r="90" spans="1:13" ht="12.5">
      <c r="A90" s="85" t="s">
        <v>19</v>
      </c>
      <c r="B90" s="86">
        <v>1845</v>
      </c>
      <c r="C90" s="86">
        <v>2070</v>
      </c>
      <c r="D90" s="16">
        <f t="shared" si="2"/>
        <v>112.1951219512195</v>
      </c>
      <c r="H90" s="81" t="s">
        <v>19</v>
      </c>
      <c r="I90" s="82">
        <v>1845</v>
      </c>
      <c r="J90" s="82">
        <v>1860</v>
      </c>
      <c r="K90" s="16">
        <f t="shared" si="0"/>
        <v>100.8130081300813</v>
      </c>
      <c r="L90" s="82">
        <v>2070</v>
      </c>
      <c r="M90" s="16">
        <f t="shared" si="1"/>
        <v>112.1951219512195</v>
      </c>
    </row>
    <row r="91" spans="1:13" ht="12.5">
      <c r="A91" s="85" t="s">
        <v>3</v>
      </c>
      <c r="B91" s="86">
        <v>8525.654</v>
      </c>
      <c r="C91" s="86">
        <v>8132.95</v>
      </c>
      <c r="D91" s="16">
        <f t="shared" si="2"/>
        <v>95.39385482920137</v>
      </c>
      <c r="H91" s="81" t="s">
        <v>5</v>
      </c>
      <c r="I91" s="82">
        <v>16616.867</v>
      </c>
      <c r="J91" s="82">
        <v>17942.604</v>
      </c>
      <c r="K91" s="16">
        <f t="shared" si="0"/>
        <v>107.97826088395605</v>
      </c>
      <c r="L91" s="82">
        <v>18381.863</v>
      </c>
      <c r="M91" s="16">
        <f t="shared" si="1"/>
        <v>110.62171346740635</v>
      </c>
    </row>
    <row r="92" spans="1:13" ht="12.5">
      <c r="A92" s="85" t="s">
        <v>16</v>
      </c>
      <c r="B92" s="86">
        <v>18126</v>
      </c>
      <c r="C92" s="86">
        <v>17377.54</v>
      </c>
      <c r="D92" s="16">
        <f t="shared" si="2"/>
        <v>95.87079333554011</v>
      </c>
      <c r="H92" s="81" t="s">
        <v>8</v>
      </c>
      <c r="I92" s="82">
        <v>20395</v>
      </c>
      <c r="J92" s="82">
        <v>22731</v>
      </c>
      <c r="K92" s="16">
        <f t="shared" si="0"/>
        <v>111.45378769306203</v>
      </c>
      <c r="L92" s="82">
        <v>22546</v>
      </c>
      <c r="M92" s="16">
        <f t="shared" si="1"/>
        <v>110.54670262319196</v>
      </c>
    </row>
    <row r="93" spans="1:13" ht="12.5">
      <c r="A93" s="85" t="s">
        <v>14</v>
      </c>
      <c r="B93" s="86">
        <v>69438</v>
      </c>
      <c r="C93" s="86">
        <v>72981</v>
      </c>
      <c r="D93" s="16">
        <f t="shared" si="2"/>
        <v>105.102393502117</v>
      </c>
      <c r="H93" s="81" t="s">
        <v>22</v>
      </c>
      <c r="I93" s="82">
        <v>27115</v>
      </c>
      <c r="J93" s="82">
        <v>29284</v>
      </c>
      <c r="K93" s="16">
        <f t="shared" si="0"/>
        <v>107.99926240088512</v>
      </c>
      <c r="L93" s="82">
        <v>29393.28</v>
      </c>
      <c r="M93" s="16">
        <f t="shared" si="1"/>
        <v>108.40228655725613</v>
      </c>
    </row>
    <row r="94" spans="1:13" ht="12.5">
      <c r="A94" s="85" t="s">
        <v>13</v>
      </c>
      <c r="B94" s="86">
        <v>152652</v>
      </c>
      <c r="C94" s="86">
        <v>159704.323</v>
      </c>
      <c r="D94" s="16">
        <f t="shared" si="2"/>
        <v>104.61986937609727</v>
      </c>
      <c r="H94" s="81" t="s">
        <v>24</v>
      </c>
      <c r="I94" s="82">
        <v>10027</v>
      </c>
      <c r="J94" s="82">
        <v>10963.025</v>
      </c>
      <c r="K94" s="16">
        <f t="shared" si="0"/>
        <v>109.3350453774808</v>
      </c>
      <c r="L94" s="82">
        <v>10843.892</v>
      </c>
      <c r="M94" s="16">
        <f t="shared" si="1"/>
        <v>108.1469233070709</v>
      </c>
    </row>
    <row r="95" spans="1:13" ht="12.5">
      <c r="A95" s="85" t="s">
        <v>26</v>
      </c>
      <c r="B95" s="86">
        <v>6711</v>
      </c>
      <c r="C95" s="86">
        <v>6205.9</v>
      </c>
      <c r="D95" s="16">
        <f t="shared" si="2"/>
        <v>92.47355088660409</v>
      </c>
      <c r="H95" s="81" t="s">
        <v>17</v>
      </c>
      <c r="I95" s="82">
        <v>3182</v>
      </c>
      <c r="J95" s="82">
        <v>3367.814</v>
      </c>
      <c r="K95" s="16">
        <f t="shared" si="0"/>
        <v>105.83953488372092</v>
      </c>
      <c r="L95" s="82">
        <v>3418.861</v>
      </c>
      <c r="M95" s="16">
        <f t="shared" si="1"/>
        <v>107.44377749842866</v>
      </c>
    </row>
    <row r="96" spans="1:13" ht="12.5">
      <c r="A96" s="85" t="s">
        <v>15</v>
      </c>
      <c r="B96" s="86">
        <v>68389</v>
      </c>
      <c r="C96" s="86">
        <v>65588.003</v>
      </c>
      <c r="D96" s="16">
        <f t="shared" si="2"/>
        <v>95.90431648364503</v>
      </c>
      <c r="H96" s="81" t="s">
        <v>9</v>
      </c>
      <c r="I96" s="82">
        <v>2730</v>
      </c>
      <c r="J96" s="82">
        <v>2984.5</v>
      </c>
      <c r="K96" s="16">
        <f t="shared" si="0"/>
        <v>109.32234432234432</v>
      </c>
      <c r="L96" s="82">
        <v>2912.7</v>
      </c>
      <c r="M96" s="16">
        <f t="shared" si="1"/>
        <v>106.6923076923077</v>
      </c>
    </row>
    <row r="97" spans="1:13" ht="12.5">
      <c r="A97" s="85" t="s">
        <v>27</v>
      </c>
      <c r="B97" s="86">
        <v>1683</v>
      </c>
      <c r="C97" s="86">
        <v>1771.692</v>
      </c>
      <c r="D97" s="16">
        <f t="shared" si="2"/>
        <v>105.26987522281641</v>
      </c>
      <c r="H97" s="81" t="s">
        <v>27</v>
      </c>
      <c r="I97" s="82">
        <v>1683</v>
      </c>
      <c r="J97" s="82">
        <v>1688.278</v>
      </c>
      <c r="K97" s="16">
        <f t="shared" si="0"/>
        <v>100.31360665478311</v>
      </c>
      <c r="L97" s="82">
        <v>1771.692</v>
      </c>
      <c r="M97" s="16">
        <f t="shared" si="1"/>
        <v>105.26987522281641</v>
      </c>
    </row>
    <row r="98" spans="1:13" ht="12.5">
      <c r="A98" s="85" t="s">
        <v>10</v>
      </c>
      <c r="B98" s="86">
        <v>2031</v>
      </c>
      <c r="C98" s="86">
        <v>1649.382</v>
      </c>
      <c r="D98" s="16">
        <f t="shared" si="2"/>
        <v>81.21033973412113</v>
      </c>
      <c r="H98" s="81" t="s">
        <v>14</v>
      </c>
      <c r="I98" s="82">
        <v>69438</v>
      </c>
      <c r="J98" s="82">
        <v>75006</v>
      </c>
      <c r="K98" s="16">
        <f t="shared" si="0"/>
        <v>108.01866413203145</v>
      </c>
      <c r="L98" s="82">
        <v>72981</v>
      </c>
      <c r="M98" s="16">
        <f t="shared" si="1"/>
        <v>105.102393502117</v>
      </c>
    </row>
    <row r="99" spans="1:13" ht="12.5">
      <c r="A99" s="85" t="s">
        <v>9</v>
      </c>
      <c r="B99" s="86">
        <v>2730</v>
      </c>
      <c r="C99" s="86">
        <v>2912.7</v>
      </c>
      <c r="D99" s="16">
        <f t="shared" si="2"/>
        <v>106.6923076923077</v>
      </c>
      <c r="H99" s="81" t="s">
        <v>13</v>
      </c>
      <c r="I99" s="82">
        <v>152652</v>
      </c>
      <c r="J99" s="82">
        <v>160235.864</v>
      </c>
      <c r="K99" s="16">
        <f t="shared" si="0"/>
        <v>104.96807378874827</v>
      </c>
      <c r="L99" s="82">
        <v>159704.323</v>
      </c>
      <c r="M99" s="16">
        <f t="shared" si="1"/>
        <v>104.61986937609727</v>
      </c>
    </row>
    <row r="100" spans="1:13" ht="12.5">
      <c r="A100" s="85" t="s">
        <v>1</v>
      </c>
      <c r="B100" s="86">
        <v>776.427</v>
      </c>
      <c r="C100" s="86">
        <v>914.931</v>
      </c>
      <c r="D100" s="16">
        <f t="shared" si="2"/>
        <v>117.83863775989244</v>
      </c>
      <c r="H100" s="81" t="s">
        <v>4</v>
      </c>
      <c r="I100" s="82">
        <v>22501</v>
      </c>
      <c r="J100" s="82">
        <v>22977.657</v>
      </c>
      <c r="K100" s="16">
        <f t="shared" si="0"/>
        <v>102.11838140527087</v>
      </c>
      <c r="L100" s="82">
        <v>23359.455</v>
      </c>
      <c r="M100" s="16">
        <f t="shared" si="1"/>
        <v>103.8151859917337</v>
      </c>
    </row>
    <row r="101" spans="1:13" ht="12.5">
      <c r="A101" s="85" t="s">
        <v>21</v>
      </c>
      <c r="B101" s="86">
        <v>11460</v>
      </c>
      <c r="C101" s="86">
        <v>11618</v>
      </c>
      <c r="D101" s="16">
        <f t="shared" si="2"/>
        <v>101.37870855148343</v>
      </c>
      <c r="H101" s="81" t="s">
        <v>52</v>
      </c>
      <c r="I101" s="82">
        <v>14703</v>
      </c>
      <c r="J101" s="82">
        <v>15049.536</v>
      </c>
      <c r="K101" s="16">
        <f t="shared" si="0"/>
        <v>102.35690675372373</v>
      </c>
      <c r="L101" s="82">
        <v>15256.834</v>
      </c>
      <c r="M101" s="16">
        <f t="shared" si="1"/>
        <v>103.76680949466096</v>
      </c>
    </row>
    <row r="102" spans="1:13" ht="12.5">
      <c r="A102" s="85" t="s">
        <v>28</v>
      </c>
      <c r="B102" s="86">
        <v>645</v>
      </c>
      <c r="C102" s="86">
        <v>830.624</v>
      </c>
      <c r="D102" s="16">
        <f t="shared" si="2"/>
        <v>128.7789147286822</v>
      </c>
      <c r="H102" s="81" t="s">
        <v>21</v>
      </c>
      <c r="I102" s="82">
        <v>11460</v>
      </c>
      <c r="J102" s="82">
        <v>11370</v>
      </c>
      <c r="K102" s="16">
        <f t="shared" si="0"/>
        <v>99.21465968586388</v>
      </c>
      <c r="L102" s="82">
        <v>11618</v>
      </c>
      <c r="M102" s="16">
        <f t="shared" si="1"/>
        <v>101.37870855148343</v>
      </c>
    </row>
    <row r="103" spans="1:13" ht="12.5">
      <c r="A103" s="85" t="s">
        <v>4</v>
      </c>
      <c r="B103" s="86">
        <v>22501</v>
      </c>
      <c r="C103" s="86">
        <v>23359.455</v>
      </c>
      <c r="D103" s="16">
        <f t="shared" si="2"/>
        <v>103.8151859917337</v>
      </c>
      <c r="H103" s="81" t="s">
        <v>7</v>
      </c>
      <c r="I103" s="82">
        <v>10280</v>
      </c>
      <c r="J103" s="82">
        <v>9741.37</v>
      </c>
      <c r="K103" s="16">
        <f t="shared" si="0"/>
        <v>94.76040856031129</v>
      </c>
      <c r="L103" s="82">
        <v>10238.246</v>
      </c>
      <c r="M103" s="16">
        <f t="shared" si="1"/>
        <v>99.59383268482489</v>
      </c>
    </row>
    <row r="104" spans="1:13" ht="12.5">
      <c r="A104" s="85" t="s">
        <v>5</v>
      </c>
      <c r="B104" s="86">
        <v>16616.867</v>
      </c>
      <c r="C104" s="86">
        <v>18381.863</v>
      </c>
      <c r="D104" s="16">
        <f t="shared" si="2"/>
        <v>110.62171346740635</v>
      </c>
      <c r="H104" s="81" t="s">
        <v>18</v>
      </c>
      <c r="I104" s="82">
        <v>13444</v>
      </c>
      <c r="J104" s="82">
        <v>13212.525</v>
      </c>
      <c r="K104" s="16">
        <f t="shared" si="0"/>
        <v>98.27822820589111</v>
      </c>
      <c r="L104" s="82">
        <v>13223.356</v>
      </c>
      <c r="M104" s="16">
        <f t="shared" si="1"/>
        <v>98.35879202618268</v>
      </c>
    </row>
    <row r="105" spans="1:13" ht="12.5">
      <c r="A105" s="85" t="s">
        <v>22</v>
      </c>
      <c r="B105" s="86">
        <v>27115</v>
      </c>
      <c r="C105" s="86">
        <v>29393.28</v>
      </c>
      <c r="D105" s="16">
        <f t="shared" si="2"/>
        <v>108.40228655725613</v>
      </c>
      <c r="H105" s="81" t="s">
        <v>15</v>
      </c>
      <c r="I105" s="82">
        <v>68389</v>
      </c>
      <c r="J105" s="82">
        <v>65137.795</v>
      </c>
      <c r="K105" s="16">
        <f t="shared" si="0"/>
        <v>95.24601178552106</v>
      </c>
      <c r="L105" s="82">
        <v>65588.003</v>
      </c>
      <c r="M105" s="16">
        <f t="shared" si="1"/>
        <v>95.90431648364503</v>
      </c>
    </row>
    <row r="106" spans="1:13" ht="12.5">
      <c r="A106" s="85" t="s">
        <v>18</v>
      </c>
      <c r="B106" s="86">
        <v>13444</v>
      </c>
      <c r="C106" s="86">
        <v>13223.356</v>
      </c>
      <c r="D106" s="16">
        <f t="shared" si="2"/>
        <v>98.35879202618268</v>
      </c>
      <c r="H106" s="81" t="s">
        <v>16</v>
      </c>
      <c r="I106" s="82">
        <v>18126</v>
      </c>
      <c r="J106" s="82">
        <v>16762.61</v>
      </c>
      <c r="K106" s="16">
        <f t="shared" si="0"/>
        <v>92.47826326823348</v>
      </c>
      <c r="L106" s="82">
        <v>17377.54</v>
      </c>
      <c r="M106" s="16">
        <f t="shared" si="1"/>
        <v>95.87079333554011</v>
      </c>
    </row>
    <row r="107" spans="1:13" ht="12.5">
      <c r="A107" s="85" t="s">
        <v>23</v>
      </c>
      <c r="B107" s="86">
        <v>10400</v>
      </c>
      <c r="C107" s="86">
        <v>12984.285</v>
      </c>
      <c r="D107" s="16">
        <f t="shared" si="2"/>
        <v>124.84889423076923</v>
      </c>
      <c r="H107" s="81" t="s">
        <v>3</v>
      </c>
      <c r="I107" s="82">
        <v>8525.654</v>
      </c>
      <c r="J107" s="82">
        <v>8173.776</v>
      </c>
      <c r="K107" s="16">
        <f t="shared" si="0"/>
        <v>95.87271545385256</v>
      </c>
      <c r="L107" s="82">
        <v>8132.95</v>
      </c>
      <c r="M107" s="16">
        <f t="shared" si="1"/>
        <v>95.39385482920137</v>
      </c>
    </row>
    <row r="108" spans="1:13" ht="12.5">
      <c r="A108" s="85" t="s">
        <v>17</v>
      </c>
      <c r="B108" s="86">
        <v>3182</v>
      </c>
      <c r="C108" s="86">
        <v>3418.861</v>
      </c>
      <c r="D108" s="16">
        <f t="shared" si="2"/>
        <v>107.44377749842866</v>
      </c>
      <c r="H108" s="81" t="s">
        <v>26</v>
      </c>
      <c r="I108" s="82">
        <v>6711</v>
      </c>
      <c r="J108" s="82">
        <v>6201.7</v>
      </c>
      <c r="K108" s="16">
        <f t="shared" si="0"/>
        <v>92.41096706899121</v>
      </c>
      <c r="L108" s="82">
        <v>6205.9</v>
      </c>
      <c r="M108" s="16">
        <f t="shared" si="1"/>
        <v>92.47355088660409</v>
      </c>
    </row>
    <row r="109" spans="1:13" ht="12.5">
      <c r="A109" s="85" t="s">
        <v>20</v>
      </c>
      <c r="B109" s="86">
        <v>4531</v>
      </c>
      <c r="C109" s="86">
        <v>5453</v>
      </c>
      <c r="D109" s="16">
        <f t="shared" si="2"/>
        <v>120.34870889428382</v>
      </c>
      <c r="H109" s="81" t="s">
        <v>2</v>
      </c>
      <c r="I109" s="82">
        <v>19982</v>
      </c>
      <c r="J109" s="82">
        <v>18544.9</v>
      </c>
      <c r="K109" s="16">
        <f t="shared" si="0"/>
        <v>92.80802722450207</v>
      </c>
      <c r="L109" s="82">
        <v>18431.6</v>
      </c>
      <c r="M109" s="16">
        <f t="shared" si="1"/>
        <v>92.2410169152237</v>
      </c>
    </row>
    <row r="110" spans="1:13" ht="12.5">
      <c r="A110" s="85" t="s">
        <v>8</v>
      </c>
      <c r="B110" s="86">
        <v>20395</v>
      </c>
      <c r="C110" s="86">
        <v>22546</v>
      </c>
      <c r="D110" s="16">
        <f t="shared" si="2"/>
        <v>110.54670262319196</v>
      </c>
      <c r="H110" s="81" t="s">
        <v>63</v>
      </c>
      <c r="I110" s="82">
        <v>139500</v>
      </c>
      <c r="J110" s="82">
        <v>128200</v>
      </c>
      <c r="K110" s="16">
        <f t="shared" si="0"/>
        <v>91.89964157706093</v>
      </c>
      <c r="L110" s="82">
        <v>126539</v>
      </c>
      <c r="M110" s="16">
        <f t="shared" si="1"/>
        <v>90.7089605734767</v>
      </c>
    </row>
    <row r="111" spans="1:13" ht="12.5">
      <c r="A111" s="85" t="s">
        <v>6</v>
      </c>
      <c r="B111" s="86">
        <v>38929</v>
      </c>
      <c r="C111" s="86">
        <v>43859</v>
      </c>
      <c r="D111" s="16">
        <f t="shared" si="2"/>
        <v>112.66408076241362</v>
      </c>
      <c r="H111" s="81" t="s">
        <v>10</v>
      </c>
      <c r="I111" s="82">
        <v>2031</v>
      </c>
      <c r="J111" s="82">
        <v>1670.083</v>
      </c>
      <c r="K111" s="16">
        <f t="shared" si="0"/>
        <v>82.22959133431807</v>
      </c>
      <c r="L111" s="82">
        <v>1649.382</v>
      </c>
      <c r="M111" s="16">
        <f t="shared" si="1"/>
        <v>81.21033973412113</v>
      </c>
    </row>
    <row r="112" spans="1:4" ht="12">
      <c r="A112" s="85"/>
      <c r="B112" s="86"/>
      <c r="C112" s="86"/>
      <c r="D112" s="16"/>
    </row>
    <row r="113" spans="1:13" ht="12.5">
      <c r="A113" s="85" t="s">
        <v>45</v>
      </c>
      <c r="B113" s="86">
        <v>860</v>
      </c>
      <c r="C113" s="86">
        <v>826.419</v>
      </c>
      <c r="D113" s="16">
        <f aca="true" t="shared" si="3" ref="D113:D115">(+C113*100/B113)</f>
        <v>96.09523255813953</v>
      </c>
      <c r="H113" s="81" t="s">
        <v>92</v>
      </c>
      <c r="I113" s="82" t="s">
        <v>49</v>
      </c>
      <c r="J113" s="82">
        <v>0</v>
      </c>
      <c r="K113" s="16" t="e">
        <f>(+J113*100/I113)</f>
        <v>#VALUE!</v>
      </c>
      <c r="L113" s="82">
        <v>0</v>
      </c>
      <c r="M113" s="16" t="e">
        <f>(+L113*100/I113)</f>
        <v>#VALUE!</v>
      </c>
    </row>
    <row r="114" spans="1:13" ht="12.5">
      <c r="A114" s="85" t="s">
        <v>92</v>
      </c>
      <c r="B114" s="86" t="s">
        <v>49</v>
      </c>
      <c r="C114" s="86">
        <v>0</v>
      </c>
      <c r="D114" s="16" t="e">
        <f t="shared" si="3"/>
        <v>#VALUE!</v>
      </c>
      <c r="H114" s="81" t="s">
        <v>25</v>
      </c>
      <c r="I114" s="82">
        <v>34889</v>
      </c>
      <c r="J114" s="82">
        <v>40219</v>
      </c>
      <c r="K114" s="16">
        <f>(+J114*100/I114)</f>
        <v>115.27702141075984</v>
      </c>
      <c r="L114" s="82">
        <v>40118</v>
      </c>
      <c r="M114" s="16">
        <f>(+L114*100/I114)</f>
        <v>114.98753188684113</v>
      </c>
    </row>
    <row r="115" spans="1:13" ht="12.5">
      <c r="A115" s="85" t="s">
        <v>25</v>
      </c>
      <c r="B115" s="86">
        <v>34889</v>
      </c>
      <c r="C115" s="86">
        <v>40118</v>
      </c>
      <c r="D115" s="16">
        <f t="shared" si="3"/>
        <v>114.98753188684113</v>
      </c>
      <c r="H115" s="81" t="s">
        <v>45</v>
      </c>
      <c r="I115" s="82">
        <v>860</v>
      </c>
      <c r="J115" s="82">
        <v>847.832</v>
      </c>
      <c r="K115" s="16">
        <f>(+J115*100/I115)</f>
        <v>98.58511627906977</v>
      </c>
      <c r="L115" s="82">
        <v>826.419</v>
      </c>
      <c r="M115" s="16">
        <f>(+L115*100/I115)</f>
        <v>96.09523255813953</v>
      </c>
    </row>
    <row r="116" spans="1:13" ht="12.5">
      <c r="A116" s="85"/>
      <c r="B116" s="86"/>
      <c r="C116" s="86"/>
      <c r="D116" s="16"/>
      <c r="H116" s="81"/>
      <c r="I116" s="82"/>
      <c r="J116" s="82"/>
      <c r="K116" s="16"/>
      <c r="L116" s="82"/>
      <c r="M116" s="16"/>
    </row>
    <row r="117" spans="1:13" ht="12.5">
      <c r="A117" s="85" t="s">
        <v>11</v>
      </c>
      <c r="B117" s="86">
        <v>119800</v>
      </c>
      <c r="C117" s="86">
        <v>103824.865</v>
      </c>
      <c r="D117" s="16">
        <f aca="true" t="shared" si="4" ref="D117">(+C117*100/B117)</f>
        <v>86.66516277128548</v>
      </c>
      <c r="H117" s="81" t="s">
        <v>11</v>
      </c>
      <c r="I117" s="82">
        <v>119800</v>
      </c>
      <c r="J117" s="82">
        <v>105064.547</v>
      </c>
      <c r="K117" s="16">
        <f>(+J117*100/I117)</f>
        <v>87.69995575959935</v>
      </c>
      <c r="L117" s="82">
        <v>103824.865</v>
      </c>
      <c r="M117" s="16">
        <f>(+L117*100/I117)</f>
        <v>86.66516277128548</v>
      </c>
    </row>
    <row r="118" spans="1:4" ht="12">
      <c r="A118" s="85"/>
      <c r="B118" s="86"/>
      <c r="C118" s="86"/>
      <c r="D118" s="16"/>
    </row>
    <row r="119" spans="1:13" ht="12.5">
      <c r="A119" s="85" t="s">
        <v>43</v>
      </c>
      <c r="B119" s="86">
        <v>1178</v>
      </c>
      <c r="C119" s="86">
        <v>1290.4</v>
      </c>
      <c r="D119" s="16">
        <f aca="true" t="shared" si="5" ref="D119:D123">(+C119*100/B119)</f>
        <v>109.54159592529713</v>
      </c>
      <c r="H119" s="81" t="s">
        <v>44</v>
      </c>
      <c r="I119" s="82">
        <v>39584</v>
      </c>
      <c r="J119" s="82">
        <v>54590.528</v>
      </c>
      <c r="K119" s="16">
        <f>(+J119*100/I119)</f>
        <v>137.91059013742927</v>
      </c>
      <c r="L119" s="82">
        <v>56194.108</v>
      </c>
      <c r="M119" s="16">
        <f>(+L119*100/I119)</f>
        <v>141.96167138237672</v>
      </c>
    </row>
    <row r="120" spans="1:13" ht="12.5">
      <c r="A120" s="85" t="s">
        <v>53</v>
      </c>
      <c r="B120" s="86">
        <v>3134</v>
      </c>
      <c r="C120" s="86">
        <v>3039.592</v>
      </c>
      <c r="D120" s="16">
        <f t="shared" si="5"/>
        <v>96.98761965539248</v>
      </c>
      <c r="H120" s="81" t="s">
        <v>42</v>
      </c>
      <c r="I120" s="82">
        <v>2326</v>
      </c>
      <c r="J120" s="82">
        <v>3146.977</v>
      </c>
      <c r="K120" s="16">
        <f>(+J120*100/I120)</f>
        <v>135.29565778159932</v>
      </c>
      <c r="L120" s="82">
        <v>3120.242</v>
      </c>
      <c r="M120" s="16">
        <f>(+L120*100/I120)</f>
        <v>134.1462596732588</v>
      </c>
    </row>
    <row r="121" spans="1:13" ht="12.5">
      <c r="A121" s="85" t="s">
        <v>42</v>
      </c>
      <c r="B121" s="86">
        <v>2326</v>
      </c>
      <c r="C121" s="86">
        <v>3120.242</v>
      </c>
      <c r="D121" s="16">
        <f t="shared" si="5"/>
        <v>134.1462596732588</v>
      </c>
      <c r="H121" s="81" t="s">
        <v>43</v>
      </c>
      <c r="I121" s="82">
        <v>1178</v>
      </c>
      <c r="J121" s="82">
        <v>1272.1</v>
      </c>
      <c r="K121" s="16">
        <f>(+J121*100/I121)</f>
        <v>107.9881154499151</v>
      </c>
      <c r="L121" s="82">
        <v>1290.4</v>
      </c>
      <c r="M121" s="16">
        <f>(+L121*100/I121)</f>
        <v>109.54159592529713</v>
      </c>
    </row>
    <row r="122" spans="1:13" ht="12.5">
      <c r="A122" s="85" t="s">
        <v>41</v>
      </c>
      <c r="B122" s="86">
        <v>14098</v>
      </c>
      <c r="C122" s="86">
        <v>13340.165</v>
      </c>
      <c r="D122" s="16">
        <f t="shared" si="5"/>
        <v>94.62452120868208</v>
      </c>
      <c r="H122" s="81" t="s">
        <v>53</v>
      </c>
      <c r="I122" s="82">
        <v>3134</v>
      </c>
      <c r="J122" s="82">
        <v>2998.774</v>
      </c>
      <c r="K122" s="16">
        <f>(+J122*100/I122)</f>
        <v>95.68519463943841</v>
      </c>
      <c r="L122" s="82">
        <v>3039.592</v>
      </c>
      <c r="M122" s="16">
        <f>(+L122*100/I122)</f>
        <v>96.98761965539248</v>
      </c>
    </row>
    <row r="123" spans="1:13" ht="12.5">
      <c r="A123" s="85" t="s">
        <v>44</v>
      </c>
      <c r="B123" s="86">
        <v>39584</v>
      </c>
      <c r="C123" s="86">
        <v>56194.108</v>
      </c>
      <c r="D123" s="16">
        <f t="shared" si="5"/>
        <v>141.96167138237672</v>
      </c>
      <c r="H123" s="81" t="s">
        <v>41</v>
      </c>
      <c r="I123" s="82">
        <v>14098</v>
      </c>
      <c r="J123" s="82">
        <v>13414.571</v>
      </c>
      <c r="K123" s="16">
        <f>(+J123*100/I123)</f>
        <v>95.15229819832601</v>
      </c>
      <c r="L123" s="82">
        <v>13340.165</v>
      </c>
      <c r="M123" s="16">
        <f>(+L123*100/I123)</f>
        <v>94.62452120868208</v>
      </c>
    </row>
    <row r="124" spans="1:4" ht="12">
      <c r="A124" s="85"/>
      <c r="B124" s="86"/>
      <c r="C124" s="86"/>
      <c r="D124" s="16"/>
    </row>
    <row r="125" spans="1:13" ht="12.5">
      <c r="A125" s="85" t="s">
        <v>93</v>
      </c>
      <c r="B125" s="86" t="s">
        <v>49</v>
      </c>
      <c r="C125" s="86">
        <v>4726</v>
      </c>
      <c r="D125" s="16" t="e">
        <f aca="true" t="shared" si="6" ref="D125:D126">(+C125*100/B125)</f>
        <v>#VALUE!</v>
      </c>
      <c r="H125" s="81" t="s">
        <v>64</v>
      </c>
      <c r="I125" s="82">
        <v>2229</v>
      </c>
      <c r="J125" s="82">
        <v>2355.54</v>
      </c>
      <c r="K125" s="16">
        <f>(+J125*100/I125)</f>
        <v>105.67698519515478</v>
      </c>
      <c r="L125" s="82">
        <v>2527.963</v>
      </c>
      <c r="M125" s="16">
        <f>(+L125*100/I125)</f>
        <v>113.41242709735307</v>
      </c>
    </row>
    <row r="126" spans="1:13" ht="12.5">
      <c r="A126" s="85" t="s">
        <v>64</v>
      </c>
      <c r="B126" s="86">
        <v>2229</v>
      </c>
      <c r="C126" s="86">
        <v>2527.963</v>
      </c>
      <c r="D126" s="16">
        <f t="shared" si="6"/>
        <v>113.41242709735307</v>
      </c>
      <c r="H126" s="81" t="s">
        <v>93</v>
      </c>
      <c r="I126" s="82" t="s">
        <v>49</v>
      </c>
      <c r="J126" s="82">
        <v>4685</v>
      </c>
      <c r="K126" s="16" t="e">
        <f>(+J126*100/I126)</f>
        <v>#VALUE!</v>
      </c>
      <c r="L126" s="82">
        <v>4726</v>
      </c>
      <c r="M126" s="16"/>
    </row>
    <row r="127" spans="1:4" ht="12">
      <c r="A127" s="85"/>
      <c r="B127" s="86"/>
      <c r="C127" s="86"/>
      <c r="D127" s="16"/>
    </row>
    <row r="128" spans="1:13" ht="12.5">
      <c r="A128" s="85" t="s">
        <v>94</v>
      </c>
      <c r="B128" s="86" t="s">
        <v>49</v>
      </c>
      <c r="C128" s="86">
        <v>1671</v>
      </c>
      <c r="D128" s="16" t="e">
        <f aca="true" t="shared" si="7" ref="D128:D130">(+C128*100/B128)</f>
        <v>#VALUE!</v>
      </c>
      <c r="H128" s="81" t="s">
        <v>51</v>
      </c>
      <c r="I128" s="82">
        <v>31260</v>
      </c>
      <c r="J128" s="82">
        <v>35947</v>
      </c>
      <c r="K128" s="16">
        <f>(+J128*100/I128)</f>
        <v>114.99360204734485</v>
      </c>
      <c r="L128" s="82">
        <v>35236</v>
      </c>
      <c r="M128" s="16">
        <f>(+L128*100/I128)</f>
        <v>112.7191298784389</v>
      </c>
    </row>
    <row r="129" spans="1:13" ht="12.5">
      <c r="A129" s="85" t="s">
        <v>51</v>
      </c>
      <c r="B129" s="86">
        <v>31260</v>
      </c>
      <c r="C129" s="86">
        <v>35236</v>
      </c>
      <c r="D129" s="16">
        <f t="shared" si="7"/>
        <v>112.7191298784389</v>
      </c>
      <c r="H129" s="81" t="s">
        <v>94</v>
      </c>
      <c r="I129" s="82" t="s">
        <v>49</v>
      </c>
      <c r="J129" s="82">
        <v>1642</v>
      </c>
      <c r="K129" s="16" t="e">
        <f>(+J129*100/I129)</f>
        <v>#VALUE!</v>
      </c>
      <c r="L129" s="82">
        <v>1671</v>
      </c>
      <c r="M129" s="16" t="e">
        <f>(+L129*100/I129)</f>
        <v>#VALUE!</v>
      </c>
    </row>
    <row r="130" spans="1:13" ht="12.5">
      <c r="A130" s="85" t="s">
        <v>95</v>
      </c>
      <c r="B130" s="86" t="s">
        <v>49</v>
      </c>
      <c r="C130" s="86">
        <v>2461</v>
      </c>
      <c r="D130" s="16" t="e">
        <f t="shared" si="7"/>
        <v>#VALUE!</v>
      </c>
      <c r="H130" s="81" t="s">
        <v>95</v>
      </c>
      <c r="I130" s="82" t="s">
        <v>49</v>
      </c>
      <c r="J130" s="82">
        <v>2484</v>
      </c>
      <c r="K130" s="16" t="e">
        <f aca="true" t="shared" si="8" ref="K130">(+J130*100/I130)</f>
        <v>#VALUE!</v>
      </c>
      <c r="L130" s="82">
        <v>2461</v>
      </c>
      <c r="M130" s="16" t="e">
        <f aca="true" t="shared" si="9" ref="M130">(+L130*100/I130)</f>
        <v>#VALUE!</v>
      </c>
    </row>
    <row r="131" spans="8:11" ht="12.5">
      <c r="H131" s="78"/>
      <c r="I131" s="79"/>
      <c r="J131" s="79"/>
      <c r="K131" s="79"/>
    </row>
    <row r="132" spans="8:11" ht="12.5">
      <c r="H132" s="78"/>
      <c r="I132" s="78"/>
      <c r="J132" s="79"/>
      <c r="K132" s="79"/>
    </row>
    <row r="135" spans="1:4" ht="12.5">
      <c r="A135" s="78" t="s">
        <v>102</v>
      </c>
      <c r="B135" s="79"/>
      <c r="C135" s="79"/>
      <c r="D135" s="92"/>
    </row>
    <row r="136" spans="1:4" ht="12">
      <c r="A136" s="79"/>
      <c r="B136" s="79"/>
      <c r="C136" s="79"/>
      <c r="D136" s="92"/>
    </row>
    <row r="137" spans="1:4" ht="12.5">
      <c r="A137" s="78" t="s">
        <v>77</v>
      </c>
      <c r="B137" s="80">
        <v>44371.708506944444</v>
      </c>
      <c r="C137" s="79"/>
      <c r="D137" s="92"/>
    </row>
    <row r="138" spans="1:4" ht="12.5">
      <c r="A138" s="78" t="s">
        <v>78</v>
      </c>
      <c r="B138" s="80">
        <v>44424.47671011574</v>
      </c>
      <c r="C138" s="79"/>
      <c r="D138" s="92"/>
    </row>
    <row r="139" spans="1:4" ht="12.5">
      <c r="A139" s="78" t="s">
        <v>79</v>
      </c>
      <c r="B139" s="78" t="s">
        <v>80</v>
      </c>
      <c r="C139" s="79"/>
      <c r="D139" s="92"/>
    </row>
    <row r="140" spans="1:4" ht="12">
      <c r="A140" s="79"/>
      <c r="B140" s="79"/>
      <c r="C140" s="79"/>
      <c r="D140" s="92"/>
    </row>
    <row r="141" spans="1:4" ht="12.5">
      <c r="A141" s="78" t="s">
        <v>83</v>
      </c>
      <c r="B141" s="78" t="s">
        <v>103</v>
      </c>
      <c r="C141" s="79"/>
      <c r="D141" s="92"/>
    </row>
    <row r="142" spans="1:4" ht="12.5">
      <c r="A142" s="78" t="s">
        <v>85</v>
      </c>
      <c r="B142" s="78" t="s">
        <v>100</v>
      </c>
      <c r="C142" s="79"/>
      <c r="D142" s="92"/>
    </row>
    <row r="143" spans="1:4" ht="12.5">
      <c r="A143" s="78" t="s">
        <v>86</v>
      </c>
      <c r="B143" s="78" t="s">
        <v>87</v>
      </c>
      <c r="C143" s="79"/>
      <c r="D143" s="92"/>
    </row>
    <row r="144" spans="1:4" ht="12">
      <c r="A144" s="79"/>
      <c r="B144" s="79"/>
      <c r="C144" s="79"/>
      <c r="D144" s="92"/>
    </row>
    <row r="145" spans="1:4" ht="12.5">
      <c r="A145" s="81" t="s">
        <v>88</v>
      </c>
      <c r="B145" s="81" t="s">
        <v>114</v>
      </c>
      <c r="C145" s="81" t="s">
        <v>91</v>
      </c>
      <c r="D145" s="92"/>
    </row>
    <row r="146" spans="1:4" ht="12.5">
      <c r="A146" s="81" t="s">
        <v>111</v>
      </c>
      <c r="B146" s="93">
        <v>700334.889</v>
      </c>
      <c r="C146" s="93">
        <v>705685.717</v>
      </c>
      <c r="D146" s="92">
        <f>(C146/B146-1)</f>
        <v>0.007640384741705919</v>
      </c>
    </row>
    <row r="147" spans="1:4" ht="12.5">
      <c r="A147" s="81" t="s">
        <v>2</v>
      </c>
      <c r="B147" s="93">
        <v>20210</v>
      </c>
      <c r="C147" s="93">
        <v>18431.6</v>
      </c>
      <c r="D147" s="92">
        <f aca="true" t="shared" si="10" ref="D147:D183">(C147/B147-1)*100</f>
        <v>-8.799604156358242</v>
      </c>
    </row>
    <row r="148" spans="1:4" ht="12.5">
      <c r="A148" s="81" t="s">
        <v>24</v>
      </c>
      <c r="B148" s="93">
        <v>10302</v>
      </c>
      <c r="C148" s="93">
        <v>10843.892</v>
      </c>
      <c r="D148" s="92">
        <f t="shared" si="10"/>
        <v>5.26006600660065</v>
      </c>
    </row>
    <row r="149" spans="1:4" ht="12.5">
      <c r="A149" s="81" t="s">
        <v>52</v>
      </c>
      <c r="B149" s="93">
        <v>14687</v>
      </c>
      <c r="C149" s="93">
        <v>15256.834</v>
      </c>
      <c r="D149" s="92">
        <f t="shared" si="10"/>
        <v>3.8798529311636187</v>
      </c>
    </row>
    <row r="150" spans="1:4" ht="12.5">
      <c r="A150" s="81" t="s">
        <v>7</v>
      </c>
      <c r="B150" s="93">
        <v>10096</v>
      </c>
      <c r="C150" s="93">
        <v>10238.246</v>
      </c>
      <c r="D150" s="92">
        <f t="shared" si="10"/>
        <v>1.4089342313787556</v>
      </c>
    </row>
    <row r="151" spans="1:4" ht="12.5">
      <c r="A151" s="81" t="s">
        <v>12</v>
      </c>
      <c r="B151" s="93">
        <v>139200</v>
      </c>
      <c r="C151" s="93">
        <v>126539</v>
      </c>
      <c r="D151" s="92">
        <f t="shared" si="10"/>
        <v>-9.095545977011499</v>
      </c>
    </row>
    <row r="152" spans="1:4" ht="12.5">
      <c r="A152" s="81" t="s">
        <v>19</v>
      </c>
      <c r="B152" s="93">
        <v>1884</v>
      </c>
      <c r="C152" s="93">
        <v>2070</v>
      </c>
      <c r="D152" s="92">
        <f t="shared" si="10"/>
        <v>9.872611464968163</v>
      </c>
    </row>
    <row r="153" spans="1:4" ht="12.5">
      <c r="A153" s="81" t="s">
        <v>3</v>
      </c>
      <c r="B153" s="93">
        <v>8123.173</v>
      </c>
      <c r="C153" s="93">
        <v>8132.95</v>
      </c>
      <c r="D153" s="92">
        <f t="shared" si="10"/>
        <v>0.12035937188583645</v>
      </c>
    </row>
    <row r="154" spans="1:4" ht="12.5">
      <c r="A154" s="81" t="s">
        <v>16</v>
      </c>
      <c r="B154" s="93">
        <v>18131</v>
      </c>
      <c r="C154" s="93">
        <v>17377.54</v>
      </c>
      <c r="D154" s="92">
        <f t="shared" si="10"/>
        <v>-4.155645027852839</v>
      </c>
    </row>
    <row r="155" spans="1:4" ht="12.5">
      <c r="A155" s="81" t="s">
        <v>14</v>
      </c>
      <c r="B155" s="93">
        <v>71411</v>
      </c>
      <c r="C155" s="93">
        <v>72981</v>
      </c>
      <c r="D155" s="92">
        <f t="shared" si="10"/>
        <v>2.198540841046892</v>
      </c>
    </row>
    <row r="156" spans="1:4" ht="12.5">
      <c r="A156" s="81" t="s">
        <v>13</v>
      </c>
      <c r="B156" s="93">
        <v>149032</v>
      </c>
      <c r="C156" s="93">
        <v>159704.323</v>
      </c>
      <c r="D156" s="92">
        <f t="shared" si="10"/>
        <v>7.161094932631928</v>
      </c>
    </row>
    <row r="157" spans="1:4" ht="12.5">
      <c r="A157" s="81" t="s">
        <v>26</v>
      </c>
      <c r="B157" s="93">
        <v>6471</v>
      </c>
      <c r="C157" s="93">
        <v>6205.9</v>
      </c>
      <c r="D157" s="92">
        <f t="shared" si="10"/>
        <v>-4.096739298408291</v>
      </c>
    </row>
    <row r="158" spans="1:4" ht="12.5">
      <c r="A158" s="81" t="s">
        <v>15</v>
      </c>
      <c r="B158" s="93">
        <v>68924</v>
      </c>
      <c r="C158" s="93">
        <v>65588.003</v>
      </c>
      <c r="D158" s="92">
        <f t="shared" si="10"/>
        <v>-4.840109395856307</v>
      </c>
    </row>
    <row r="159" spans="1:4" ht="12.5">
      <c r="A159" s="81" t="s">
        <v>27</v>
      </c>
      <c r="B159" s="93">
        <v>1722</v>
      </c>
      <c r="C159" s="93">
        <v>1771.692</v>
      </c>
      <c r="D159" s="92">
        <f t="shared" si="10"/>
        <v>2.8857142857142914</v>
      </c>
    </row>
    <row r="160" spans="1:4" ht="12.5">
      <c r="A160" s="81" t="s">
        <v>10</v>
      </c>
      <c r="B160" s="93">
        <v>2000</v>
      </c>
      <c r="C160" s="93">
        <v>1649.382</v>
      </c>
      <c r="D160" s="92">
        <f t="shared" si="10"/>
        <v>-17.530899999999995</v>
      </c>
    </row>
    <row r="161" spans="1:4" ht="12.5">
      <c r="A161" s="81" t="s">
        <v>9</v>
      </c>
      <c r="B161" s="93">
        <v>2725</v>
      </c>
      <c r="C161" s="93">
        <v>2912.7</v>
      </c>
      <c r="D161" s="92">
        <f t="shared" si="10"/>
        <v>6.888073394495398</v>
      </c>
    </row>
    <row r="162" spans="1:4" ht="12.5">
      <c r="A162" s="81" t="s">
        <v>1</v>
      </c>
      <c r="B162" s="93">
        <v>904.448</v>
      </c>
      <c r="C162" s="93">
        <v>914.931</v>
      </c>
      <c r="D162" s="92">
        <f t="shared" si="10"/>
        <v>1.1590494975941112</v>
      </c>
    </row>
    <row r="163" spans="1:4" ht="12.5">
      <c r="A163" s="81" t="s">
        <v>21</v>
      </c>
      <c r="B163" s="93">
        <v>11235</v>
      </c>
      <c r="C163" s="93">
        <v>11618</v>
      </c>
      <c r="D163" s="92">
        <f t="shared" si="10"/>
        <v>3.408989764129955</v>
      </c>
    </row>
    <row r="164" spans="1:4" ht="12.5">
      <c r="A164" s="81" t="s">
        <v>28</v>
      </c>
      <c r="B164" s="93">
        <v>570</v>
      </c>
      <c r="C164" s="93">
        <v>830.624</v>
      </c>
      <c r="D164" s="92">
        <f t="shared" si="10"/>
        <v>45.72350877192983</v>
      </c>
    </row>
    <row r="165" spans="1:4" ht="12.5">
      <c r="A165" s="81" t="s">
        <v>4</v>
      </c>
      <c r="B165" s="93">
        <v>22872</v>
      </c>
      <c r="C165" s="93">
        <v>23359.455</v>
      </c>
      <c r="D165" s="92">
        <f t="shared" si="10"/>
        <v>2.131230325288569</v>
      </c>
    </row>
    <row r="166" spans="1:4" ht="12.5">
      <c r="A166" s="81" t="s">
        <v>5</v>
      </c>
      <c r="B166" s="93">
        <v>17233.268</v>
      </c>
      <c r="C166" s="93">
        <v>18381.863</v>
      </c>
      <c r="D166" s="92">
        <f t="shared" si="10"/>
        <v>6.664986582927868</v>
      </c>
    </row>
    <row r="167" spans="1:4" ht="12.5">
      <c r="A167" s="81" t="s">
        <v>22</v>
      </c>
      <c r="B167" s="93">
        <v>27534</v>
      </c>
      <c r="C167" s="93">
        <v>29393.28</v>
      </c>
      <c r="D167" s="92">
        <f t="shared" si="10"/>
        <v>6.75266942689039</v>
      </c>
    </row>
    <row r="168" spans="1:4" ht="12.5">
      <c r="A168" s="81" t="s">
        <v>18</v>
      </c>
      <c r="B168" s="93">
        <v>14190</v>
      </c>
      <c r="C168" s="93">
        <v>13223.356</v>
      </c>
      <c r="D168" s="92">
        <f t="shared" si="10"/>
        <v>-6.812149400986611</v>
      </c>
    </row>
    <row r="169" spans="1:4" ht="12.5">
      <c r="A169" s="81" t="s">
        <v>23</v>
      </c>
      <c r="B169" s="93">
        <v>11021</v>
      </c>
      <c r="C169" s="93">
        <v>12984.285</v>
      </c>
      <c r="D169" s="92">
        <f t="shared" si="10"/>
        <v>17.81403683876237</v>
      </c>
    </row>
    <row r="170" spans="1:4" ht="12.5">
      <c r="A170" s="81" t="s">
        <v>17</v>
      </c>
      <c r="B170" s="93">
        <v>3137</v>
      </c>
      <c r="C170" s="93">
        <v>3418.861</v>
      </c>
      <c r="D170" s="92">
        <f t="shared" si="10"/>
        <v>8.98504941026459</v>
      </c>
    </row>
    <row r="171" spans="1:4" ht="12.5">
      <c r="A171" s="81" t="s">
        <v>20</v>
      </c>
      <c r="B171" s="93">
        <v>4428</v>
      </c>
      <c r="C171" s="93">
        <v>5453</v>
      </c>
      <c r="D171" s="92">
        <f t="shared" si="10"/>
        <v>23.148148148148138</v>
      </c>
    </row>
    <row r="172" spans="1:4" ht="12.5">
      <c r="A172" s="81" t="s">
        <v>8</v>
      </c>
      <c r="B172" s="93">
        <v>21346</v>
      </c>
      <c r="C172" s="93">
        <v>22546</v>
      </c>
      <c r="D172" s="92">
        <f t="shared" si="10"/>
        <v>5.62166213810551</v>
      </c>
    </row>
    <row r="173" spans="1:4" ht="12.5">
      <c r="A173" s="81" t="s">
        <v>6</v>
      </c>
      <c r="B173" s="93">
        <v>40946</v>
      </c>
      <c r="C173" s="93">
        <v>43859</v>
      </c>
      <c r="D173" s="92">
        <f t="shared" si="10"/>
        <v>7.114248033995985</v>
      </c>
    </row>
    <row r="174" spans="1:4" ht="12.5">
      <c r="A174" s="81" t="s">
        <v>45</v>
      </c>
      <c r="B174" s="93">
        <v>882</v>
      </c>
      <c r="C174" s="93">
        <v>826.419</v>
      </c>
      <c r="D174" s="92">
        <f t="shared" si="10"/>
        <v>-6.301700680272115</v>
      </c>
    </row>
    <row r="175" spans="1:4" ht="12.5">
      <c r="A175" s="81" t="s">
        <v>25</v>
      </c>
      <c r="B175" s="93">
        <v>36313</v>
      </c>
      <c r="C175" s="93">
        <v>40118</v>
      </c>
      <c r="D175" s="92">
        <f t="shared" si="10"/>
        <v>10.478341089967792</v>
      </c>
    </row>
    <row r="176" spans="1:4" ht="12.5">
      <c r="A176" s="81" t="s">
        <v>11</v>
      </c>
      <c r="B176" s="93">
        <v>118541</v>
      </c>
      <c r="C176" s="93">
        <v>103824.865</v>
      </c>
      <c r="D176" s="92">
        <f t="shared" si="10"/>
        <v>-12.414384052774984</v>
      </c>
    </row>
    <row r="177" spans="1:4" ht="12.5">
      <c r="A177" s="81" t="s">
        <v>43</v>
      </c>
      <c r="B177" s="93">
        <v>1268</v>
      </c>
      <c r="C177" s="93">
        <v>1290.4</v>
      </c>
      <c r="D177" s="92">
        <f t="shared" si="10"/>
        <v>1.766561514195586</v>
      </c>
    </row>
    <row r="178" spans="1:4" ht="12.5">
      <c r="A178" s="81" t="s">
        <v>53</v>
      </c>
      <c r="B178" s="93">
        <v>3299</v>
      </c>
      <c r="C178" s="93">
        <v>3039.592</v>
      </c>
      <c r="D178" s="92">
        <f t="shared" si="10"/>
        <v>-7.863231282206728</v>
      </c>
    </row>
    <row r="179" spans="1:4" ht="12.5">
      <c r="A179" s="81" t="s">
        <v>42</v>
      </c>
      <c r="B179" s="93">
        <v>2605</v>
      </c>
      <c r="C179" s="93">
        <v>3120.242</v>
      </c>
      <c r="D179" s="92">
        <f t="shared" si="10"/>
        <v>19.77896353166988</v>
      </c>
    </row>
    <row r="180" spans="1:4" ht="12.5">
      <c r="A180" s="81" t="s">
        <v>41</v>
      </c>
      <c r="B180" s="93">
        <v>14412</v>
      </c>
      <c r="C180" s="93">
        <v>13340.165</v>
      </c>
      <c r="D180" s="92">
        <f t="shared" si="10"/>
        <v>-7.437101026921999</v>
      </c>
    </row>
    <row r="181" spans="1:4" ht="12.5">
      <c r="A181" s="81" t="s">
        <v>44</v>
      </c>
      <c r="B181" s="93">
        <v>39148</v>
      </c>
      <c r="C181" s="93">
        <v>56194.108</v>
      </c>
      <c r="D181" s="92">
        <f t="shared" si="10"/>
        <v>43.54273015224277</v>
      </c>
    </row>
    <row r="182" spans="1:4" ht="12.5">
      <c r="A182" s="81" t="s">
        <v>113</v>
      </c>
      <c r="B182" s="93">
        <v>2143</v>
      </c>
      <c r="C182" s="93">
        <v>2527.963</v>
      </c>
      <c r="D182" s="92">
        <f t="shared" si="10"/>
        <v>17.963742417172202</v>
      </c>
    </row>
    <row r="183" spans="1:4" ht="12.5">
      <c r="A183" s="81" t="s">
        <v>51</v>
      </c>
      <c r="B183" s="93">
        <v>33563</v>
      </c>
      <c r="C183" s="93">
        <v>35236</v>
      </c>
      <c r="D183" s="92">
        <f t="shared" si="10"/>
        <v>4.984655722074893</v>
      </c>
    </row>
    <row r="184" spans="1:4" ht="12">
      <c r="A184" s="79"/>
      <c r="B184" s="79"/>
      <c r="C184" s="79"/>
      <c r="D184" s="92"/>
    </row>
    <row r="185" spans="1:4" ht="12.5">
      <c r="A185" s="78" t="s">
        <v>115</v>
      </c>
      <c r="B185" s="79"/>
      <c r="C185" s="79"/>
      <c r="D185" s="92"/>
    </row>
    <row r="186" spans="1:4" ht="12.5">
      <c r="A186" s="78" t="s">
        <v>49</v>
      </c>
      <c r="B186" s="78" t="s">
        <v>116</v>
      </c>
      <c r="C186" s="79"/>
      <c r="D186" s="92"/>
    </row>
    <row r="187" spans="1:4" ht="12">
      <c r="A187" s="79"/>
      <c r="B187" s="79"/>
      <c r="C187" s="79"/>
      <c r="D187" s="9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7"/>
  <sheetViews>
    <sheetView showGridLines="0" tabSelected="1" workbookViewId="0" topLeftCell="C7">
      <selection activeCell="AB35" sqref="AB35"/>
    </sheetView>
  </sheetViews>
  <sheetFormatPr defaultColWidth="9.140625" defaultRowHeight="12"/>
  <cols>
    <col min="1" max="2" width="9.140625" style="10" customWidth="1"/>
    <col min="3" max="3" width="24.140625" style="10" customWidth="1"/>
    <col min="4" max="4" width="10.421875" style="10" customWidth="1"/>
    <col min="5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37</v>
      </c>
    </row>
    <row r="5" s="2" customFormat="1" ht="12"/>
    <row r="6" spans="1:29" s="35" customFormat="1" ht="15.75">
      <c r="A6" s="34"/>
      <c r="C6" s="43" t="s">
        <v>108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3:34" s="2" customFormat="1" ht="12.75">
      <c r="C7" s="44" t="s">
        <v>47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8:13" ht="12">
      <c r="H8" s="11" t="s">
        <v>71</v>
      </c>
      <c r="M8" s="2"/>
    </row>
    <row r="9" spans="8:13" ht="12">
      <c r="H9" s="11" t="s">
        <v>123</v>
      </c>
      <c r="M9" s="2"/>
    </row>
    <row r="10" spans="3:8" ht="12">
      <c r="C10" s="45"/>
      <c r="D10" s="46">
        <v>2009</v>
      </c>
      <c r="E10" s="45">
        <v>2019</v>
      </c>
      <c r="H10" s="51" t="s">
        <v>124</v>
      </c>
    </row>
    <row r="11" spans="3:15" ht="12">
      <c r="C11" s="40" t="s">
        <v>27</v>
      </c>
      <c r="D11" s="67">
        <v>100</v>
      </c>
      <c r="E11" s="67">
        <v>100</v>
      </c>
      <c r="F11" s="25"/>
      <c r="H11" s="52" t="s">
        <v>58</v>
      </c>
      <c r="M11" s="16"/>
      <c r="O11" s="22"/>
    </row>
    <row r="12" spans="3:15" ht="12">
      <c r="C12" s="40" t="s">
        <v>10</v>
      </c>
      <c r="D12" s="67">
        <v>87</v>
      </c>
      <c r="E12" s="67">
        <v>86.35</v>
      </c>
      <c r="F12" s="25"/>
      <c r="I12" s="10" t="s">
        <v>40</v>
      </c>
      <c r="M12" s="16"/>
      <c r="O12" s="22"/>
    </row>
    <row r="13" spans="3:15" ht="12">
      <c r="C13" s="40" t="s">
        <v>26</v>
      </c>
      <c r="D13" s="67">
        <v>92</v>
      </c>
      <c r="E13" s="67">
        <v>80.01</v>
      </c>
      <c r="F13" s="25"/>
      <c r="M13" s="16"/>
      <c r="O13" s="22"/>
    </row>
    <row r="14" spans="3:15" ht="12">
      <c r="C14" s="40" t="s">
        <v>19</v>
      </c>
      <c r="D14" s="67">
        <v>90</v>
      </c>
      <c r="E14" s="67">
        <v>76.36</v>
      </c>
      <c r="F14" s="25"/>
      <c r="M14" s="16"/>
      <c r="O14" s="22"/>
    </row>
    <row r="15" spans="3:15" ht="12">
      <c r="C15" s="40" t="s">
        <v>13</v>
      </c>
      <c r="D15" s="67">
        <v>87.3</v>
      </c>
      <c r="E15" s="67">
        <v>65.59</v>
      </c>
      <c r="F15" s="25"/>
      <c r="M15" s="16"/>
      <c r="O15" s="22"/>
    </row>
    <row r="16" spans="3:15" ht="12">
      <c r="C16" s="40" t="s">
        <v>52</v>
      </c>
      <c r="D16" s="67">
        <v>73.7</v>
      </c>
      <c r="E16" s="67">
        <v>60.55</v>
      </c>
      <c r="F16" s="25"/>
      <c r="M16" s="16"/>
      <c r="O16" s="22"/>
    </row>
    <row r="17" spans="3:15" ht="12">
      <c r="C17" s="40" t="s">
        <v>17</v>
      </c>
      <c r="D17" s="67">
        <v>55</v>
      </c>
      <c r="E17" s="67">
        <v>53.04</v>
      </c>
      <c r="F17" s="25"/>
      <c r="M17" s="16"/>
      <c r="O17" s="22"/>
    </row>
    <row r="18" spans="3:15" ht="12">
      <c r="C18" s="40" t="s">
        <v>20</v>
      </c>
      <c r="D18" s="67">
        <v>81.7</v>
      </c>
      <c r="E18" s="67">
        <v>52.83</v>
      </c>
      <c r="F18" s="25"/>
      <c r="I18" s="10" t="s">
        <v>40</v>
      </c>
      <c r="M18" s="16"/>
      <c r="O18" s="22"/>
    </row>
    <row r="19" spans="3:15" ht="12">
      <c r="C19" s="40" t="s">
        <v>16</v>
      </c>
      <c r="D19" s="67">
        <v>91.8</v>
      </c>
      <c r="E19" s="67">
        <v>51.26</v>
      </c>
      <c r="F19" s="25"/>
      <c r="I19" s="10" t="s">
        <v>40</v>
      </c>
      <c r="M19" s="16"/>
      <c r="O19" s="22"/>
    </row>
    <row r="20" spans="3:15" ht="12">
      <c r="C20" s="40" t="s">
        <v>18</v>
      </c>
      <c r="D20" s="67">
        <v>52.4</v>
      </c>
      <c r="E20" s="67">
        <v>46.83</v>
      </c>
      <c r="F20" s="25"/>
      <c r="I20" s="10" t="s">
        <v>40</v>
      </c>
      <c r="M20" s="16"/>
      <c r="O20" s="22"/>
    </row>
    <row r="21" spans="3:15" ht="12">
      <c r="C21" s="40" t="s">
        <v>3</v>
      </c>
      <c r="D21" s="67">
        <v>37</v>
      </c>
      <c r="E21" s="67">
        <v>44</v>
      </c>
      <c r="F21" s="25"/>
      <c r="I21" s="10" t="s">
        <v>40</v>
      </c>
      <c r="M21" s="16"/>
      <c r="O21" s="22"/>
    </row>
    <row r="22" spans="3:15" ht="12">
      <c r="C22" s="40" t="s">
        <v>21</v>
      </c>
      <c r="D22" s="67">
        <v>43.1</v>
      </c>
      <c r="E22" s="67">
        <v>39.91</v>
      </c>
      <c r="F22" s="25"/>
      <c r="I22" s="10" t="s">
        <v>40</v>
      </c>
      <c r="M22" s="16"/>
      <c r="O22" s="22"/>
    </row>
    <row r="23" spans="3:15" ht="12">
      <c r="C23" s="40" t="s">
        <v>2</v>
      </c>
      <c r="D23" s="67">
        <v>77.7</v>
      </c>
      <c r="E23" s="67">
        <v>39.55</v>
      </c>
      <c r="F23" s="25"/>
      <c r="I23" s="10" t="s">
        <v>40</v>
      </c>
      <c r="M23" s="16"/>
      <c r="O23" s="22"/>
    </row>
    <row r="24" spans="3:15" ht="12">
      <c r="C24" s="40" t="s">
        <v>28</v>
      </c>
      <c r="D24" s="67">
        <v>100</v>
      </c>
      <c r="E24" s="67">
        <v>37.41</v>
      </c>
      <c r="F24" s="25"/>
      <c r="I24" s="10" t="s">
        <v>40</v>
      </c>
      <c r="M24" s="16"/>
      <c r="O24" s="22"/>
    </row>
    <row r="25" spans="3:15" ht="12">
      <c r="C25" s="40" t="s">
        <v>7</v>
      </c>
      <c r="D25" s="67">
        <v>47</v>
      </c>
      <c r="E25" s="67">
        <v>32.4</v>
      </c>
      <c r="F25" s="25"/>
      <c r="I25" s="10" t="s">
        <v>40</v>
      </c>
      <c r="M25" s="16"/>
      <c r="O25" s="22"/>
    </row>
    <row r="26" spans="3:15" ht="12">
      <c r="C26" s="40" t="s">
        <v>6</v>
      </c>
      <c r="D26" s="67">
        <v>44</v>
      </c>
      <c r="E26" s="67">
        <v>32</v>
      </c>
      <c r="F26" s="25"/>
      <c r="I26" s="10" t="s">
        <v>40</v>
      </c>
      <c r="M26" s="16"/>
      <c r="O26" s="22"/>
    </row>
    <row r="27" spans="3:15" ht="12">
      <c r="C27" s="40" t="s">
        <v>23</v>
      </c>
      <c r="D27" s="67">
        <v>29.3</v>
      </c>
      <c r="E27" s="67">
        <v>31.8</v>
      </c>
      <c r="F27" s="25"/>
      <c r="I27" s="10" t="s">
        <v>40</v>
      </c>
      <c r="M27" s="16"/>
      <c r="O27" s="22"/>
    </row>
    <row r="28" spans="3:15" ht="12">
      <c r="C28" s="40" t="s">
        <v>9</v>
      </c>
      <c r="D28" s="67">
        <v>70.9</v>
      </c>
      <c r="E28" s="67">
        <v>31.26</v>
      </c>
      <c r="F28" s="25"/>
      <c r="I28" s="10" t="s">
        <v>40</v>
      </c>
      <c r="M28" s="16"/>
      <c r="O28" s="22"/>
    </row>
    <row r="29" spans="3:15" ht="12">
      <c r="C29" s="40" t="s">
        <v>15</v>
      </c>
      <c r="D29" s="67">
        <v>29.8</v>
      </c>
      <c r="E29" s="67">
        <v>23</v>
      </c>
      <c r="F29" s="25"/>
      <c r="I29" s="10" t="s">
        <v>40</v>
      </c>
      <c r="M29" s="16"/>
      <c r="O29" s="22"/>
    </row>
    <row r="30" spans="3:15" ht="12">
      <c r="C30" s="40" t="s">
        <v>14</v>
      </c>
      <c r="D30" s="67">
        <v>32.9</v>
      </c>
      <c r="E30" s="67">
        <v>22.79</v>
      </c>
      <c r="F30" s="25"/>
      <c r="I30" s="10" t="s">
        <v>40</v>
      </c>
      <c r="M30" s="16"/>
      <c r="O30" s="22"/>
    </row>
    <row r="31" spans="3:15" ht="12">
      <c r="C31" s="40" t="s">
        <v>12</v>
      </c>
      <c r="D31" s="67">
        <v>26</v>
      </c>
      <c r="E31" s="67">
        <v>22.4</v>
      </c>
      <c r="F31" s="25"/>
      <c r="I31" s="10" t="s">
        <v>40</v>
      </c>
      <c r="M31" s="16"/>
      <c r="O31" s="22"/>
    </row>
    <row r="32" spans="3:15" ht="12">
      <c r="C32" s="40" t="s">
        <v>117</v>
      </c>
      <c r="D32" s="67" t="s">
        <v>49</v>
      </c>
      <c r="E32" s="67">
        <v>18.1</v>
      </c>
      <c r="F32" s="25"/>
      <c r="I32" s="10" t="s">
        <v>40</v>
      </c>
      <c r="M32" s="16"/>
      <c r="O32" s="22"/>
    </row>
    <row r="33" spans="3:15" ht="12">
      <c r="C33" s="40" t="s">
        <v>8</v>
      </c>
      <c r="D33" s="67">
        <v>24.5</v>
      </c>
      <c r="E33" s="67">
        <v>15.77</v>
      </c>
      <c r="F33" s="25"/>
      <c r="I33" s="10" t="s">
        <v>40</v>
      </c>
      <c r="O33" s="22"/>
    </row>
    <row r="34" spans="3:15" ht="12">
      <c r="C34" s="40" t="s">
        <v>22</v>
      </c>
      <c r="D34" s="67">
        <v>18.1</v>
      </c>
      <c r="E34" s="67">
        <v>11.82</v>
      </c>
      <c r="I34" s="10" t="s">
        <v>40</v>
      </c>
      <c r="O34" s="22"/>
    </row>
    <row r="35" spans="3:15" ht="12">
      <c r="C35" s="40" t="s">
        <v>5</v>
      </c>
      <c r="D35" s="67" t="s">
        <v>49</v>
      </c>
      <c r="E35" s="67" t="s">
        <v>49</v>
      </c>
      <c r="F35" s="25"/>
      <c r="H35" s="11"/>
      <c r="M35" s="17"/>
      <c r="O35" s="22"/>
    </row>
    <row r="36" spans="3:15" ht="12">
      <c r="C36" s="40"/>
      <c r="D36" s="67"/>
      <c r="E36" s="67"/>
      <c r="O36" s="22"/>
    </row>
    <row r="37" spans="3:15" ht="12">
      <c r="C37" s="40" t="s">
        <v>25</v>
      </c>
      <c r="D37" s="67">
        <v>29.5</v>
      </c>
      <c r="E37" s="67">
        <v>29.9</v>
      </c>
      <c r="I37" s="10" t="s">
        <v>40</v>
      </c>
      <c r="M37" s="16"/>
      <c r="O37" s="22"/>
    </row>
    <row r="38" spans="3:15" ht="12">
      <c r="C38" s="40"/>
      <c r="D38" s="67"/>
      <c r="E38" s="67"/>
      <c r="M38" s="16"/>
      <c r="O38" s="22"/>
    </row>
    <row r="39" spans="3:15" ht="12">
      <c r="C39" s="10" t="s">
        <v>46</v>
      </c>
      <c r="D39" s="67">
        <v>24.5</v>
      </c>
      <c r="E39" s="67">
        <v>29.3</v>
      </c>
      <c r="I39" s="10" t="s">
        <v>40</v>
      </c>
      <c r="O39" s="22"/>
    </row>
    <row r="40" spans="4:15" ht="12">
      <c r="D40" s="67"/>
      <c r="E40" s="67"/>
      <c r="O40" s="22"/>
    </row>
    <row r="41" spans="3:15" ht="15" customHeight="1">
      <c r="C41" s="10" t="s">
        <v>118</v>
      </c>
      <c r="D41" s="67" t="s">
        <v>49</v>
      </c>
      <c r="E41" s="67">
        <v>85.29</v>
      </c>
      <c r="O41" s="22"/>
    </row>
    <row r="42" spans="3:15" ht="15" customHeight="1">
      <c r="C42" s="10" t="s">
        <v>119</v>
      </c>
      <c r="D42" s="67" t="s">
        <v>49</v>
      </c>
      <c r="E42" s="67">
        <v>70.82</v>
      </c>
      <c r="O42" s="22"/>
    </row>
    <row r="43" spans="3:15" ht="15" customHeight="1">
      <c r="C43" s="41" t="s">
        <v>120</v>
      </c>
      <c r="D43" s="67" t="s">
        <v>49</v>
      </c>
      <c r="E43" s="67">
        <v>93.56</v>
      </c>
      <c r="O43" s="22"/>
    </row>
    <row r="44" spans="3:15" ht="24">
      <c r="C44" s="41" t="s">
        <v>121</v>
      </c>
      <c r="D44" s="67" t="s">
        <v>49</v>
      </c>
      <c r="E44" s="67">
        <v>37.3</v>
      </c>
      <c r="O44" s="22"/>
    </row>
    <row r="45" spans="3:15" ht="12">
      <c r="C45" s="10" t="s">
        <v>44</v>
      </c>
      <c r="D45" s="67" t="s">
        <v>49</v>
      </c>
      <c r="E45" s="67" t="s">
        <v>49</v>
      </c>
      <c r="O45" s="22"/>
    </row>
    <row r="46" spans="3:15" ht="12">
      <c r="C46" s="41"/>
      <c r="D46" s="67"/>
      <c r="E46" s="67"/>
      <c r="O46" s="22"/>
    </row>
    <row r="47" spans="3:15" ht="12">
      <c r="C47" s="41" t="s">
        <v>127</v>
      </c>
      <c r="D47" s="67" t="s">
        <v>49</v>
      </c>
      <c r="E47" s="67">
        <v>100</v>
      </c>
      <c r="O47" s="22"/>
    </row>
    <row r="48" spans="3:15" ht="12">
      <c r="C48" s="41"/>
      <c r="D48" s="67"/>
      <c r="E48" s="67"/>
      <c r="O48" s="22"/>
    </row>
    <row r="49" spans="1:5" ht="12">
      <c r="A49" s="1" t="s">
        <v>36</v>
      </c>
      <c r="C49" s="94" t="s">
        <v>122</v>
      </c>
      <c r="D49" s="95" t="s">
        <v>49</v>
      </c>
      <c r="E49" s="94">
        <v>63.2</v>
      </c>
    </row>
    <row r="50" ht="12">
      <c r="I50" s="41"/>
    </row>
    <row r="51" ht="12"/>
    <row r="52" spans="4:15" ht="12">
      <c r="D52" s="21"/>
      <c r="O52" s="22"/>
    </row>
    <row r="53" ht="12">
      <c r="O53" s="22"/>
    </row>
    <row r="54" ht="12">
      <c r="O54" s="22"/>
    </row>
    <row r="55" ht="12">
      <c r="O55" s="22"/>
    </row>
    <row r="56" ht="12">
      <c r="A56" s="2" t="s">
        <v>38</v>
      </c>
    </row>
    <row r="57" ht="12">
      <c r="A57" s="32" t="s">
        <v>61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VERDON Dominique (ESTAT)</cp:lastModifiedBy>
  <cp:lastPrinted>2011-11-16T14:38:52Z</cp:lastPrinted>
  <dcterms:created xsi:type="dcterms:W3CDTF">1996-10-14T23:33:28Z</dcterms:created>
  <dcterms:modified xsi:type="dcterms:W3CDTF">2021-08-23T11:43:15Z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