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Ex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285" yWindow="90" windowWidth="27045" windowHeight="11565" tabRatio="739" activeTab="0"/>
  </bookViews>
  <sheets>
    <sheet name="Cover" sheetId="10" r:id="rId1"/>
    <sheet name="Figure 1" sheetId="9" r:id="rId2"/>
    <sheet name="Figure 2" sheetId="29" r:id="rId3"/>
    <sheet name="Figure 3" sheetId="22" r:id="rId4"/>
    <sheet name="Table 1" sheetId="6" r:id="rId5"/>
    <sheet name="Figure 4" sheetId="21" r:id="rId6"/>
    <sheet name="Emission data 2019 totals" sheetId="27" r:id="rId7"/>
    <sheet name="Emission data 2014-2019 totals " sheetId="26" r:id="rId8"/>
    <sheet name="Emission data 2019 products" sheetId="13" r:id="rId9"/>
    <sheet name="Data selected prod. 2014-2019" sheetId="20" r:id="rId10"/>
    <sheet name="Correspondence table Fig3" sheetId="23" r:id="rId11"/>
    <sheet name="Air emission accounts" sheetId="24" r:id="rId12"/>
  </sheets>
  <externalReferences>
    <externalReference r:id="rId15"/>
  </externalReferences>
  <definedNames>
    <definedName name="__xlnm.Database">"#REF!"</definedName>
    <definedName name="_xlchart.v1.0" hidden="1">'Figure 3'!$C$59</definedName>
    <definedName name="_xlchart.v1.1" hidden="1">'Figure 3'!$C$62:$D$85</definedName>
    <definedName name="_xlchart.v1.2" hidden="1">'Figure 3'!$E$62:$E$85</definedName>
    <definedName name="Accounts" localSheetId="7">#REF!</definedName>
    <definedName name="Accounts" localSheetId="6">#REF!</definedName>
    <definedName name="Accounts" localSheetId="2">#REF!</definedName>
    <definedName name="Accounts">#REF!</definedName>
    <definedName name="Colheads" localSheetId="7">#REF!</definedName>
    <definedName name="Colheads" localSheetId="6">#REF!</definedName>
    <definedName name="Colheads" localSheetId="2">#REF!</definedName>
    <definedName name="Colheads">#REF!</definedName>
    <definedName name="datab" localSheetId="7">#REF!</definedName>
    <definedName name="datab" localSheetId="6">#REF!</definedName>
    <definedName name="datab" localSheetId="2">#REF!</definedName>
    <definedName name="datab">#REF!</definedName>
    <definedName name="Datamat" localSheetId="7">#REF!</definedName>
    <definedName name="Datamat" localSheetId="6">#REF!</definedName>
    <definedName name="Datamat" localSheetId="2">#REF!</definedName>
    <definedName name="Datamat">#REF!</definedName>
    <definedName name="Leontief138" localSheetId="7">#REF!</definedName>
    <definedName name="Leontief138" localSheetId="6">#REF!</definedName>
    <definedName name="Leontief138" localSheetId="2">#REF!</definedName>
    <definedName name="Leontief138">#REF!</definedName>
    <definedName name="Matrix138" localSheetId="7">#REF!</definedName>
    <definedName name="Matrix138" localSheetId="6">#REF!</definedName>
    <definedName name="Matrix138" localSheetId="2">#REF!</definedName>
    <definedName name="Matrix138">#REF!</definedName>
    <definedName name="Rowtitles" localSheetId="7">#REF!</definedName>
    <definedName name="Rowtitles" localSheetId="6">#REF!</definedName>
    <definedName name="Rowtitles" localSheetId="2">#REF!</definedName>
    <definedName name="Rowtitles">#REF!</definedName>
    <definedName name="skrange">'[1]0800Trimmed'!$F$35:$AU$154</definedName>
    <definedName name="x" localSheetId="2">#REF!</definedName>
    <definedName name="x">#REF!</definedName>
  </definedNames>
  <calcPr calcId="162913"/>
</workbook>
</file>

<file path=xl/sharedStrings.xml><?xml version="1.0" encoding="utf-8"?>
<sst xmlns="http://schemas.openxmlformats.org/spreadsheetml/2006/main" count="826" uniqueCount="444">
  <si>
    <t>Gross capital formation</t>
  </si>
  <si>
    <t>Environment</t>
  </si>
  <si>
    <t>Direct emissions by private households</t>
  </si>
  <si>
    <t>STOP</t>
  </si>
  <si>
    <t>Motor vehicles, trailers and semi-trailers</t>
  </si>
  <si>
    <t>Public administration and defence services; compulsory social security services</t>
  </si>
  <si>
    <t>Constructions and construction works</t>
  </si>
  <si>
    <t>Retail trade services, except of motor vehicles and motorcycles</t>
  </si>
  <si>
    <t>Wholesale trade services, except of motor vehicles and motorcycles</t>
  </si>
  <si>
    <t>Accommodation and food services</t>
  </si>
  <si>
    <t>Land transport services and transport services via pipelines</t>
  </si>
  <si>
    <t>Human health services</t>
  </si>
  <si>
    <t>Machinery and equipment n.e.c.</t>
  </si>
  <si>
    <t>Air transport services</t>
  </si>
  <si>
    <t>Education services</t>
  </si>
  <si>
    <t>Products of agriculture, hunting and related services</t>
  </si>
  <si>
    <t>Other products</t>
  </si>
  <si>
    <t>Final 
consumption expenditure</t>
  </si>
  <si>
    <t>Imported emissions</t>
  </si>
  <si>
    <t>Direct emissions by households</t>
  </si>
  <si>
    <t>Total</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</si>
  <si>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</si>
  <si>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</si>
  <si>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</si>
  <si>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</si>
  <si>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</si>
  <si>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</si>
  <si>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</si>
  <si>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</si>
  <si>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</si>
  <si>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</si>
  <si>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</si>
  <si>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</si>
  <si>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</si>
  <si>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</si>
  <si>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</si>
  <si>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domestic emissions</t>
  </si>
  <si>
    <t>imported emissions</t>
  </si>
  <si>
    <t>Domestic final use, total</t>
  </si>
  <si>
    <t>Scientific research and development services</t>
  </si>
  <si>
    <t>Global emissions</t>
  </si>
  <si>
    <t>CPA product</t>
  </si>
  <si>
    <t>bookmark to Eurobase</t>
  </si>
  <si>
    <t>Extracted data</t>
  </si>
  <si>
    <t>Last update</t>
  </si>
  <si>
    <t>Extracted on</t>
  </si>
  <si>
    <t>Source of data</t>
  </si>
  <si>
    <t>Eurostat</t>
  </si>
  <si>
    <t>Carbon dioxide</t>
  </si>
  <si>
    <t>UNIT</t>
  </si>
  <si>
    <t>TIME</t>
  </si>
  <si>
    <t>GEO</t>
  </si>
  <si>
    <t>ORIGIN</t>
  </si>
  <si>
    <t>Domestic economy</t>
  </si>
  <si>
    <t>Rest of the world (estimated: assuming domestic technologies)</t>
  </si>
  <si>
    <t>Total CPA products</t>
  </si>
  <si>
    <t>Products of forestry, logging and related services</t>
  </si>
  <si>
    <t>Fish and other fishing products; aquaculture products; support services to fishing</t>
  </si>
  <si>
    <t>Mining and quarrying</t>
  </si>
  <si>
    <t>Food, beverages and tobacco products</t>
  </si>
  <si>
    <t>Textiles, wearing apparel, leather and related products</t>
  </si>
  <si>
    <t>Paper and paper products</t>
  </si>
  <si>
    <t>Printing and recording services</t>
  </si>
  <si>
    <t>Coke and refined petroleum products</t>
  </si>
  <si>
    <t>Chemicals and chemical products</t>
  </si>
  <si>
    <t>Basic pharmaceutical products and pharmaceutical preparations</t>
  </si>
  <si>
    <t>Rubber and plastic products</t>
  </si>
  <si>
    <t>Other non-metallic mineral products</t>
  </si>
  <si>
    <t>Basic metals</t>
  </si>
  <si>
    <t>Fabricated metal products, except machinery and equipment</t>
  </si>
  <si>
    <t>Computer, electronic and optical products</t>
  </si>
  <si>
    <t>Electrical equipment</t>
  </si>
  <si>
    <t>Other transport equipment</t>
  </si>
  <si>
    <t>Furniture and other manufactured goods</t>
  </si>
  <si>
    <t>Repair and installation services of machinery and equipment</t>
  </si>
  <si>
    <t>Electricity, gas, steam and air conditioning</t>
  </si>
  <si>
    <t>Natural water; water treatment and supply services</t>
  </si>
  <si>
    <t>Sewerage services; sewage sludge; waste collection, treatment and disposal services; materials recovery services; remediation services and other waste management services</t>
  </si>
  <si>
    <t>Wholesale and retail trade and repair services of motor vehicles and motorcycles</t>
  </si>
  <si>
    <t>Water transport services</t>
  </si>
  <si>
    <t>Warehousing and support services for transportation</t>
  </si>
  <si>
    <t>Postal and courier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</si>
  <si>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</si>
  <si>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</si>
  <si>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</si>
  <si>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</si>
  <si>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</si>
  <si>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</si>
  <si>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</si>
  <si>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</si>
  <si>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consultancy services</t>
  </si>
  <si>
    <t>Architectural and engineering services; technical testing and analysis services</t>
  </si>
  <si>
    <t>Advertising and market research services</t>
  </si>
  <si>
    <t>Other professional, scientific and technical services and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</si>
  <si>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</si>
  <si>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</si>
  <si>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</si>
  <si>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</si>
  <si>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Residential care services; social work services without accommodation</t>
  </si>
  <si>
    <t>Creative, arts, entertainment, library, archive, museum,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</si>
  <si>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</si>
  <si>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</si>
  <si>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</si>
  <si>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</si>
  <si>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</si>
  <si>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</si>
  <si>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Total CPA products plus direct emissions by private households</t>
  </si>
  <si>
    <t>Special value:</t>
  </si>
  <si>
    <t>:</t>
  </si>
  <si>
    <t>not available</t>
  </si>
  <si>
    <t>Final consumption</t>
  </si>
  <si>
    <t>Total emission</t>
  </si>
  <si>
    <t>Total emissions</t>
  </si>
  <si>
    <t>CPA_A01</t>
  </si>
  <si>
    <t>CPA_A02</t>
  </si>
  <si>
    <t>CPA_A03</t>
  </si>
  <si>
    <t>CPA_B</t>
  </si>
  <si>
    <t>CPA_C16</t>
  </si>
  <si>
    <t>CPA_C17</t>
  </si>
  <si>
    <t>CPA_C18</t>
  </si>
  <si>
    <t>CPA_C19</t>
  </si>
  <si>
    <t>CPA_C20</t>
  </si>
  <si>
    <t>CPA_C21</t>
  </si>
  <si>
    <t>CPA_C22</t>
  </si>
  <si>
    <t>CPA_C23</t>
  </si>
  <si>
    <t>CPA_C24</t>
  </si>
  <si>
    <t>CPA_C25</t>
  </si>
  <si>
    <t>CPA_C26</t>
  </si>
  <si>
    <t>CPA_C27</t>
  </si>
  <si>
    <t>CPA_C28</t>
  </si>
  <si>
    <t>CPA_C29</t>
  </si>
  <si>
    <t>CPA_C30</t>
  </si>
  <si>
    <t>CPA_C33</t>
  </si>
  <si>
    <t>CPA_D35</t>
  </si>
  <si>
    <t>CPA_E36</t>
  </si>
  <si>
    <t>CPA_F</t>
  </si>
  <si>
    <t>CPA_G45</t>
  </si>
  <si>
    <t>CPA_G46</t>
  </si>
  <si>
    <t>CPA_G47</t>
  </si>
  <si>
    <t>CPA_H49</t>
  </si>
  <si>
    <t>CPA_H50</t>
  </si>
  <si>
    <t>CPA_H51</t>
  </si>
  <si>
    <t>CPA_H52</t>
  </si>
  <si>
    <t>CPA_H53</t>
  </si>
  <si>
    <t>CPA_I</t>
  </si>
  <si>
    <t>CPA_J58</t>
  </si>
  <si>
    <t>CPA_J61</t>
  </si>
  <si>
    <t>CPA_K64</t>
  </si>
  <si>
    <t>CPA_K65</t>
  </si>
  <si>
    <t>CPA_K66</t>
  </si>
  <si>
    <t>CPA_M71</t>
  </si>
  <si>
    <t>CPA_M72</t>
  </si>
  <si>
    <t>CPA_M73</t>
  </si>
  <si>
    <t>CPA_N77</t>
  </si>
  <si>
    <t>CPA_N78</t>
  </si>
  <si>
    <t>CPA_N79</t>
  </si>
  <si>
    <t>CPA_O84</t>
  </si>
  <si>
    <t>CPA_P85</t>
  </si>
  <si>
    <t>CPA_Q86</t>
  </si>
  <si>
    <t>CPA_R93</t>
  </si>
  <si>
    <t>CPA_S94</t>
  </si>
  <si>
    <t>CPA_S95</t>
  </si>
  <si>
    <t>CPA_S96</t>
  </si>
  <si>
    <t>CPA_T</t>
  </si>
  <si>
    <t>CPA_U</t>
  </si>
  <si>
    <t>TOTAL</t>
  </si>
  <si>
    <t>HH</t>
  </si>
  <si>
    <t>TOT_HH</t>
  </si>
  <si>
    <t>original emission data in thousand tonnes</t>
  </si>
  <si>
    <t>direct link to specific selection:</t>
  </si>
  <si>
    <t>AIRPOL</t>
  </si>
  <si>
    <t>Final consumption expediture</t>
  </si>
  <si>
    <t>Gross Capital formation</t>
  </si>
  <si>
    <t>Exports of goods and services</t>
  </si>
  <si>
    <t>(% of total)</t>
  </si>
  <si>
    <t>-</t>
  </si>
  <si>
    <t>Note: Estimates.</t>
  </si>
  <si>
    <r>
      <t>Source:</t>
    </r>
    <r>
      <rPr>
        <sz val="9"/>
        <color indexed="62"/>
        <rFont val="Arial"/>
        <family val="2"/>
      </rPr>
      <t xml:space="preserve"> Eurostat (online data codes: env_ac_io10)</t>
    </r>
  </si>
  <si>
    <r>
      <t>Source:</t>
    </r>
    <r>
      <rPr>
        <sz val="9"/>
        <color indexed="62"/>
        <rFont val="Arial"/>
        <family val="2"/>
      </rPr>
      <t xml:space="preserve"> Eurostat (online data code: env_ac_io10)</t>
    </r>
  </si>
  <si>
    <t>CPA08</t>
  </si>
  <si>
    <t>%</t>
  </si>
  <si>
    <r>
      <t>(tonnes CO</t>
    </r>
    <r>
      <rPr>
        <vertAlign val="subscript"/>
        <sz val="9"/>
        <color indexed="62"/>
        <rFont val="Arial"/>
        <family val="2"/>
      </rPr>
      <t>2</t>
    </r>
    <r>
      <rPr>
        <sz val="9"/>
        <color indexed="62"/>
        <rFont val="Arial"/>
        <family val="2"/>
      </rPr>
      <t xml:space="preserve"> per person)</t>
    </r>
  </si>
  <si>
    <t/>
  </si>
  <si>
    <t>CPA_L68</t>
  </si>
  <si>
    <t>2014</t>
  </si>
  <si>
    <t>Kilograms per capita</t>
  </si>
  <si>
    <t>TOT_HH - Total CPA products plus direct emissions by private households</t>
  </si>
  <si>
    <t>INDUSE/TIME</t>
  </si>
  <si>
    <t>Avoided emissions due to imports</t>
  </si>
  <si>
    <t>(kg per person )</t>
  </si>
  <si>
    <r>
      <t>Factor to change unit to tonnes CO</t>
    </r>
    <r>
      <rPr>
        <vertAlign val="subscript"/>
        <sz val="9"/>
        <color theme="0" tint="-0.1499900072813034"/>
        <rFont val="Arial"/>
        <family val="2"/>
      </rPr>
      <t>2</t>
    </r>
    <r>
      <rPr>
        <sz val="9"/>
        <color theme="0" tint="-0.1499900072813034"/>
        <rFont val="Arial"/>
        <family val="2"/>
      </rPr>
      <t xml:space="preserve"> per person</t>
    </r>
  </si>
  <si>
    <t>Emissions of greenhouse gases and air pollutants from final use of CPA08 products - input-output analysis, ESA 2010 [env_ac_io10]</t>
  </si>
  <si>
    <t>CPA_C10-12</t>
  </si>
  <si>
    <t>2015</t>
  </si>
  <si>
    <t>CPA_C13-15</t>
  </si>
  <si>
    <t>CPA_C31_32</t>
  </si>
  <si>
    <t>CPA_E37-39</t>
  </si>
  <si>
    <t>CPA_J59_60</t>
  </si>
  <si>
    <t>CPA_J62_63</t>
  </si>
  <si>
    <t>CPA_M69_70</t>
  </si>
  <si>
    <t>CPA_M74_75</t>
  </si>
  <si>
    <t>CPA_N80-82</t>
  </si>
  <si>
    <t>CPA_Q87_88</t>
  </si>
  <si>
    <t>CPA_R90-92</t>
  </si>
  <si>
    <t>Multiplication factor</t>
  </si>
  <si>
    <t>Greenhouse gas emission statistics - carbon footprints</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</si>
  <si>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Greenhouse gas emission statistics - carbon footprints</t>
    </r>
    <r>
      <rPr>
        <sz val="9"/>
        <color theme="1"/>
        <rFont val="Arial"/>
        <family val="2"/>
      </rPr>
      <t>' and contains the figure, table and underlying data used in the article.</t>
    </r>
  </si>
  <si>
    <t xml:space="preserve">Notes: Estimates. </t>
  </si>
  <si>
    <t>All CPA products (CPA = Statistical Classification of Products by Activity) plus direct emissions by private households</t>
  </si>
  <si>
    <t>2016</t>
  </si>
  <si>
    <t>Ranked by share of total emissions due to domestic demand (% of total)</t>
  </si>
  <si>
    <t>2017</t>
  </si>
  <si>
    <t>(kg per person)</t>
  </si>
  <si>
    <t>Categories</t>
  </si>
  <si>
    <t>Product groups</t>
  </si>
  <si>
    <t>Correspondence table for Figure 3</t>
  </si>
  <si>
    <t>Transport</t>
  </si>
  <si>
    <t>Energy</t>
  </si>
  <si>
    <t>Utilities</t>
  </si>
  <si>
    <t>Other utilities</t>
  </si>
  <si>
    <t>Equipment</t>
  </si>
  <si>
    <t>Construction</t>
  </si>
  <si>
    <t>Accomodation and food services</t>
  </si>
  <si>
    <t>Clothing and furniture</t>
  </si>
  <si>
    <t>Land transport</t>
  </si>
  <si>
    <t>Air transport</t>
  </si>
  <si>
    <t>Financial services</t>
  </si>
  <si>
    <t>Other services</t>
  </si>
  <si>
    <t>R&amp;D</t>
  </si>
  <si>
    <t>Fossil fuel &amp; chemical products</t>
  </si>
  <si>
    <t>Construction and real estate</t>
  </si>
  <si>
    <t>Trade services</t>
  </si>
  <si>
    <t>ICT</t>
  </si>
  <si>
    <t>Education and cultural services</t>
  </si>
  <si>
    <t>Public administration &amp; membership organisations</t>
  </si>
  <si>
    <t>Health and social services</t>
  </si>
  <si>
    <t>Water transport</t>
  </si>
  <si>
    <t>Food, beverages and tobacco</t>
  </si>
  <si>
    <t>Metals &amp; minerals</t>
  </si>
  <si>
    <t>Materials from agriculture, forestry, fisheries and mining</t>
  </si>
  <si>
    <t>CPA product group*</t>
  </si>
  <si>
    <t>* the correspondence table is available on sheet Correspondence table Fig3</t>
  </si>
  <si>
    <t>Set a reference value:</t>
  </si>
  <si>
    <t>For visualising the largest values</t>
  </si>
  <si>
    <t># of values &gt; reference value</t>
  </si>
  <si>
    <t>Materials &amp; manufactured products</t>
  </si>
  <si>
    <t>Masterlists</t>
  </si>
  <si>
    <t>observation count</t>
  </si>
  <si>
    <t>value represented</t>
  </si>
  <si>
    <t>CPA product groups</t>
  </si>
  <si>
    <t>Total emissions due to domestic final demand</t>
  </si>
  <si>
    <t>due to domestic final demand</t>
  </si>
  <si>
    <t>CPA main product grouping*</t>
  </si>
  <si>
    <t>CPA main product grouping</t>
  </si>
  <si>
    <t>Reordered table for treemap</t>
  </si>
  <si>
    <t>Auxiliary services</t>
  </si>
  <si>
    <t>Wood &amp; paper</t>
  </si>
  <si>
    <t>Air emissions accounts by NACE Rev. 2 activity [env_ac_ainah_r2]</t>
  </si>
  <si>
    <t>NACE_R2</t>
  </si>
  <si>
    <t>NACE_R2(L)/TIME</t>
  </si>
  <si>
    <t>Total - all NACE activities</t>
  </si>
  <si>
    <t>A01</t>
  </si>
  <si>
    <t>Crop and animal production, hunting and related service activities</t>
  </si>
  <si>
    <t>A02</t>
  </si>
  <si>
    <t>Forestry and logging</t>
  </si>
  <si>
    <t>A03</t>
  </si>
  <si>
    <t>Fishing and aquaculture</t>
  </si>
  <si>
    <t>B</t>
  </si>
  <si>
    <t>C10-C12</t>
  </si>
  <si>
    <t>Manufacture of food products; beverages and tobacco products</t>
  </si>
  <si>
    <t>C13-C15</t>
  </si>
  <si>
    <t>Manufacture of textiles, wearing apparel, leather and related products</t>
  </si>
  <si>
    <t>C16</t>
  </si>
  <si>
    <t>Manufacture of wood and of products of wood and cork, except furniture; manufacture of articles of straw and plaiting materials</t>
  </si>
  <si>
    <t>C17</t>
  </si>
  <si>
    <t>Manufacture of paper and paper products</t>
  </si>
  <si>
    <t>C18</t>
  </si>
  <si>
    <t>Printing and reproduction of recorded media</t>
  </si>
  <si>
    <t>C19</t>
  </si>
  <si>
    <t>Manufacture of coke and refined petroleum products</t>
  </si>
  <si>
    <t>C20</t>
  </si>
  <si>
    <t>Manufacture of chemicals and chemical products</t>
  </si>
  <si>
    <t>C21</t>
  </si>
  <si>
    <t>Manufacture of basic pharmaceutical products and pharmaceutical preparations</t>
  </si>
  <si>
    <t>C22</t>
  </si>
  <si>
    <t>Manufacture of rubber and plastic products</t>
  </si>
  <si>
    <t>C23</t>
  </si>
  <si>
    <t>Manufacture of other non-metallic mineral products</t>
  </si>
  <si>
    <t>C24</t>
  </si>
  <si>
    <t>Manufacture of basic metals</t>
  </si>
  <si>
    <t>C25</t>
  </si>
  <si>
    <t>Manufacture of fabricated metal products, except machinery and equipment</t>
  </si>
  <si>
    <t>C26</t>
  </si>
  <si>
    <t>Manufacture of computer, electronic and optical products</t>
  </si>
  <si>
    <t>C27</t>
  </si>
  <si>
    <t>Manufacture of electrical equipment</t>
  </si>
  <si>
    <t>C28</t>
  </si>
  <si>
    <t>Manufacture of machinery and equipment n.e.c.</t>
  </si>
  <si>
    <t>C29</t>
  </si>
  <si>
    <t>Manufacture of motor vehicles, trailers and semi-trailers</t>
  </si>
  <si>
    <t>C30</t>
  </si>
  <si>
    <t>Manufacture of other transport equipment</t>
  </si>
  <si>
    <t>C31_C32</t>
  </si>
  <si>
    <t>Manufacture of furniture; other manufacturing</t>
  </si>
  <si>
    <t>C33</t>
  </si>
  <si>
    <t>Repair and installation of machinery and equipment</t>
  </si>
  <si>
    <t>D</t>
  </si>
  <si>
    <t>Electricity, gas, steam and air conditioning supply</t>
  </si>
  <si>
    <t>E36</t>
  </si>
  <si>
    <t>Water collection, treatment and supply</t>
  </si>
  <si>
    <t>E37-E39</t>
  </si>
  <si>
    <t>Sewerage, waste management, remediation activities</t>
  </si>
  <si>
    <t>F</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</si>
  <si>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</si>
  <si>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</si>
  <si>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</si>
  <si>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</si>
  <si>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</si>
  <si>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</si>
  <si>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</si>
  <si>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</si>
  <si>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</si>
  <si>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</si>
  <si>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</si>
  <si>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</si>
  <si>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</si>
  <si>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</si>
  <si>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I</t>
  </si>
  <si>
    <t>Accommodation and food service activities</t>
  </si>
  <si>
    <t>J58</t>
  </si>
  <si>
    <t>Publishing activities</t>
  </si>
  <si>
    <t>J59_J60</t>
  </si>
  <si>
    <t>Motion picture, video, television programme production; programming and broadcasting activities</t>
  </si>
  <si>
    <t>J61</t>
  </si>
  <si>
    <t>Telecommunications</t>
  </si>
  <si>
    <t>J62_J63</t>
  </si>
  <si>
    <t>Computer programming, consultancy, and information service activities</t>
  </si>
  <si>
    <t>K64</t>
  </si>
  <si>
    <t>Financial service activities, except insurance and pension funding</t>
  </si>
  <si>
    <t>K65</t>
  </si>
  <si>
    <t>Insurance, reinsurance and pension funding, except compulsory social security</t>
  </si>
  <si>
    <t>K66</t>
  </si>
  <si>
    <t>Activities auxiliary to financial services and insurance activities</t>
  </si>
  <si>
    <t>L</t>
  </si>
  <si>
    <t>Real estate activities</t>
  </si>
  <si>
    <t>M69_M70</t>
  </si>
  <si>
    <t>Legal and accounting activities; activities of head offices; management consultancy activities</t>
  </si>
  <si>
    <t>M71</t>
  </si>
  <si>
    <t>Architectural and engineering activities; technical testing and analysis</t>
  </si>
  <si>
    <t>M72</t>
  </si>
  <si>
    <t>Scientific research and development</t>
  </si>
  <si>
    <t>M73</t>
  </si>
  <si>
    <t>Advertising and market research</t>
  </si>
  <si>
    <t>M74_M75</t>
  </si>
  <si>
    <t>Other professional, scientific and technical activities; veterinary activities</t>
  </si>
  <si>
    <t>N77</t>
  </si>
  <si>
    <t>Rental and leasing activities</t>
  </si>
  <si>
    <t>N78</t>
  </si>
  <si>
    <t>Employment activities</t>
  </si>
  <si>
    <t>N79</t>
  </si>
  <si>
    <t>N80-N82</t>
  </si>
  <si>
    <t>Security and investigation, service and landscape, office administrative and support activities</t>
  </si>
  <si>
    <t>O</t>
  </si>
  <si>
    <t>Public administration and defence; compulsory social security</t>
  </si>
  <si>
    <t>P</t>
  </si>
  <si>
    <t>Education</t>
  </si>
  <si>
    <t>Q86</t>
  </si>
  <si>
    <t>Human health activities</t>
  </si>
  <si>
    <t>Q87_Q88</t>
  </si>
  <si>
    <t>Residential care activities and social work activities without accommodation</t>
  </si>
  <si>
    <t>R90-R92</t>
  </si>
  <si>
    <t>Creative, arts and entertainment activities; libraries, archives, museums and other cultural activities; gambling and betting activities</t>
  </si>
  <si>
    <t>R93</t>
  </si>
  <si>
    <t>Sports activities and amusement and recreation activities</t>
  </si>
  <si>
    <t>S94</t>
  </si>
  <si>
    <t>Activities of membership organisations</t>
  </si>
  <si>
    <t>S95</t>
  </si>
  <si>
    <t>Repair of computers and personal and household goods</t>
  </si>
  <si>
    <t>S96</t>
  </si>
  <si>
    <t>Other personal service activities</t>
  </si>
  <si>
    <t>T</t>
  </si>
  <si>
    <t>Activities of households as employers; undifferentiated goods- and services-producing activities of households for own use</t>
  </si>
  <si>
    <t>U</t>
  </si>
  <si>
    <t>Activities of extraterritorial organisations and bodies</t>
  </si>
  <si>
    <t>TOTAL_HH</t>
  </si>
  <si>
    <t>All NACE activities plus households</t>
  </si>
  <si>
    <t>Total activities by households</t>
  </si>
  <si>
    <t>Sectors classified as:</t>
  </si>
  <si>
    <t>All CPA products</t>
  </si>
  <si>
    <r>
      <t>Total CO</t>
    </r>
    <r>
      <rPr>
        <b/>
        <vertAlign val="subscript"/>
        <sz val="9"/>
        <color indexed="62"/>
        <rFont val="Arial"/>
        <family val="2"/>
      </rPr>
      <t>2</t>
    </r>
    <r>
      <rPr>
        <b/>
        <sz val="9"/>
        <color indexed="62"/>
        <rFont val="Arial"/>
        <family val="2"/>
      </rPr>
      <t xml:space="preserve"> footprint</t>
    </r>
  </si>
  <si>
    <t>(percentage)</t>
  </si>
  <si>
    <t>control</t>
  </si>
  <si>
    <t>NACE activities producing:</t>
  </si>
  <si>
    <t>kg/person</t>
  </si>
  <si>
    <t>Total direct air emissions</t>
  </si>
  <si>
    <t>https://ec.europa.eu/eurostat/about/policies/copyright</t>
  </si>
  <si>
    <t xml:space="preserve">More information on the reuse of European Statistical System statistics: </t>
  </si>
  <si>
    <t>https://ec.europa.eu/eurostat/web/european-statistical-system/reuse-ess-statistics</t>
  </si>
  <si>
    <t>2018</t>
  </si>
  <si>
    <t>EU27_2020 - European Union - 27 countries (from 2020)</t>
  </si>
  <si>
    <t>Wood and products of wood and cork, except furniture; articles of straw and plaiting materials</t>
  </si>
  <si>
    <t>Final consumption expediture and Gross Capital formation</t>
  </si>
  <si>
    <t>https://appsso.eurostat.ec.europa.eu/nui/show.do?query=BOOKMARK_DS-650881_QID_42A178E1_UID_-3F171EB0&amp;layout=TIME,C,X,0;ORIGIN,L,Y,0;INDUSE,L,Y,1;AIRPOL,L,Z,0;CPA08,B,Z,1;UNIT,L,Z,2;GEO,B,Z,3;INDICATORS,C,Z,4;&amp;zSelection=DS-650881CPA08,TOT_HH;DS-650881AIRPOL,CO2;DS-650881GEO,EU27_2020;DS-650881INDICATORS,OBS_FLAG;DS-650881UNIT,KG_HAB;&amp;rankName1=UNIT_1_2_-1_2&amp;rankName2=GEO_1_2_-1_2&amp;rankName3=AIRPOL_1_2_-1_2&amp;rankName4=INDICATORS_1_2_-1_2&amp;rankName5=CPA08_1_2_0_0&amp;rankName6=TIME_1_0_0_0&amp;rankName7=ORIGIN_1_0_0_1&amp;rankName8=INDUSE_1_0_1_1&amp;sortR=ASC_-1_FIRST&amp;sortC=ASC_-1_FIRST&amp;rStp=&amp;cStp=&amp;rDCh=&amp;cDCh=&amp;rDM=true&amp;cDM=true&amp;footnes=false&amp;empty=false&amp;wai=false&amp;time_mode=NONE&amp;time_most_recent=false&amp;lang=EN&amp;cfo=%23%23%23%2C%23%23%23.%23%23%23</t>
  </si>
  <si>
    <t>CO₂ emissions by residents
of the EU-27 economy
(production perspective)</t>
  </si>
  <si>
    <t>CO₂ emissions due to
EU-27 domestic final demand
(consumption perspective)</t>
  </si>
  <si>
    <t>Emissions by EU-27 production activities due to EU-27 domestic final demand</t>
  </si>
  <si>
    <t>EU-27 emissions due to exports</t>
  </si>
  <si>
    <t>https://appsso.eurostat.ec.europa.eu/nui/show.do?query=BOOKMARK_DS-650881_QID_76A3B614_UID_-3F171EB0&amp;layout=ORIGIN,L,X,0;INDUSE,L,X,1;CPA08,B,Y,0;AIRPOL,L,Z,0;UNIT,L,Z,1;TIME,C,Z,2;GEO,B,Z,3;INDICATORS,C,Z,4;&amp;zSelection=DS-650881AIRPOL,CO2;DS-650881GEO,EU27_2020;DS-650881INDICATORS,OBS_FLAG;DS-650881TIME,2018;DS-650881UNIT,KG_HAB;&amp;rankName1=UNIT_1_2_-1_2&amp;rankName2=AIRPOL_1_2_-1_2&amp;rankName3=INDICATORS_1_2_-1_2&amp;rankName4=TIME_1_0_1_0&amp;rankName5=GEO_1_2_1_0&amp;rankName6=ORIGIN_1_0_0_0&amp;rankName7=INDUSE_1_0_1_0&amp;rankName8=CPA08_1_2_0_1&amp;sortR=DND_-1&amp;prRK=FIRST&amp;prSO=PROTOCOL&amp;sortC=ASC_-1_FIRST&amp;rLShi=1:2,2:1&amp;rStp=&amp;cStp=&amp;rDCh=&amp;cDCh=&amp;rDM=true&amp;cDM=true&amp;footnes=false&amp;empty=false&amp;wai=false&amp;time_mode=NONE&amp;time_most_recent=false&amp;lang=EN&amp;cfo=%23%23%23%2C%23%23%23.%23%23%23</t>
  </si>
  <si>
    <t xml:space="preserve">(¹) 'Avoided emissions due to imports' are based on the amount of carbon dioxide that would have been emitted in case the products imported would have been produced in the E-27 using EU-27 production technologies. </t>
  </si>
  <si>
    <t>Check totals</t>
  </si>
  <si>
    <t>(tonnes per person)</t>
  </si>
  <si>
    <t>https://appsso.eurostat.ec.europa.eu/nui/show.do?query=BOOKMARK_DS-650881_QID_51FD6F37_UID_-3F171EB0&amp;layout=ORIGIN,L,X,0;INDUSE,L,X,1;CPA08,B,Y,0;AIRPOL,L,Z,0;TIME,C,Z,1;UNIT,L,Z,2;GEO,B,Z,3;INDICATORS,C,Z,4;&amp;zSelection=DS-650881AIRPOL,CO2;DS-650881GEO,EU27_2020;DS-650881INDICATORS,OBS_FLAG;DS-650881UNIT,KG_HAB;DS-650881TIME,2018;&amp;rankName1=UNIT_1_2_-1_2&amp;rankName2=GEO_1_2_-1_2&amp;rankName3=AIRPOL_1_2_-1_2&amp;rankName4=INDICATORS_1_2_-1_2&amp;rankName5=TIME_1_0_1_0&amp;rankName6=ORIGIN_1_2_0_0&amp;rankName7=INDUSE_1_2_1_0&amp;rankName8=CPA08_1_2_0_1&amp;rStp=&amp;cStp=&amp;rDCh=&amp;cDCh=&amp;rDM=true&amp;cDM=true&amp;footnes=false&amp;empty=false&amp;wai=false&amp;time_mode=NONE&amp;time_most_recent=false&amp;lang=EN&amp;cfo=%23%23%23%2C%23%23%23.%23%23%23</t>
  </si>
  <si>
    <t>https://appsso.eurostat.ec.europa.eu/nui/show.do?query=BOOKMARK_DS-650881_QID_-76C18FB4_UID_-3F171EB0&amp;layout=TIME,C,X,0;CPA08,B,Y,0;AIRPOL,L,Z,0;ORIGIN,L,Z,1;UNIT,L,Z,2;GEO,B,Z,3;INDUSE,L,Z,4;INDICATORS,C,Z,5;&amp;zSelection=DS-650881INDUSE,P3_P5;DS-650881GEO,EU27_2020;DS-650881ORIGIN,WORLD;DS-650881INDICATORS,OBS_FLAG;DS-650881UNIT,KG_HAB;DS-650881AIRPOL,CO2;&amp;rankName1=UNIT_1_2_-1_2&amp;rankName2=GEO_1_2_-1_2&amp;rankName3=AIRPOL_1_2_-1_2&amp;rankName4=INDICATORS_1_2_-1_2&amp;rankName5=ORIGIN_1_2_0_1&amp;rankName6=INDUSE_1_0_1_1&amp;rankName7=TIME_1_0_0_0&amp;rankName8=CPA08_1_0_0_1&amp;sortR=ASC_-1_FIRST&amp;sortC=ASC_-1_FIRST&amp;rStp=&amp;cStp=&amp;rDCh=&amp;cDCh=&amp;rDM=true&amp;cDM=true&amp;footnes=false&amp;empty=false&amp;wai=false&amp;time_mode=NONE&amp;time_most_recent=false&amp;lang=EN&amp;cfo=%23%23%23%2C%23%23%23.%23%23%23</t>
  </si>
  <si>
    <t>INDUSE</t>
  </si>
  <si>
    <t>CPA08(L)/TIME</t>
  </si>
  <si>
    <t>https://appsso.eurostat.ec.europa.eu/nui/show.do?query=BOOKMARK_DS-286146_QID_6C78BC83_UID_-3F171EB0&amp;layout=TIME,C,X,0;NACE_R2,B,Y,0;GEO,L,Z,0;UNIT,L,Z,1;AIRPOL,L,Z,2;INDICATORS,C,Z,3;&amp;zSelection=DS-286146INDICATORS,OBS_FLAG;DS-286146GEO,EU27_2020;DS-286146UNIT,KG_HAB;DS-286146AIRPOL,CO2;&amp;rankName1=UNIT_1_2_-1_2&amp;rankName2=INDICATORS_1_2_-1_2&amp;rankName3=GEO_1_2_1_1&amp;rankName4=AIRPOL_1_2_1_1&amp;rankName5=TIME_1_0_0_0&amp;rankName6=NACE-R2_1_2_0_1&amp;sortC=ASC_-1_FIRST&amp;rStp=&amp;cStp=&amp;rDCh=&amp;cDCh=&amp;rDM=true&amp;cDM=true&amp;footnes=false&amp;empty=false&amp;wai=false&amp;time_mode=NONE&amp;time_most_recent=false&amp;lang=EN&amp;cfo=%23%23%23%2C%23%23%23.%23%23%23</t>
  </si>
  <si>
    <t>European Union - 27 countries (from 2020)</t>
  </si>
  <si>
    <t>Travel agency, tour operator and other reservation service and related activities</t>
  </si>
  <si>
    <t>CO₂ emissions in exports of the EU-27 economy</t>
  </si>
  <si>
    <t>CO₂ emissions avoided due to imports by the EU-27 economy</t>
  </si>
  <si>
    <t>CO₂ emissions, net balance due to trade</t>
  </si>
  <si>
    <t xml:space="preserve">  Note: Estimates.</t>
  </si>
  <si>
    <r>
      <t xml:space="preserve">  Source:</t>
    </r>
    <r>
      <rPr>
        <sz val="12"/>
        <color indexed="62"/>
        <rFont val="Arial"/>
        <family val="2"/>
      </rPr>
      <t xml:space="preserve"> Eurostat (online data code: env_ac_io10)</t>
    </r>
  </si>
  <si>
    <t>2019</t>
  </si>
  <si>
    <t>CO2 - Carbon dioxide</t>
  </si>
  <si>
    <t>KG_HAB - Kilograms per capita</t>
  </si>
  <si>
    <t>ORIGIN(L)</t>
  </si>
  <si>
    <t>CPA08(L)/INDUSE(L)</t>
  </si>
  <si>
    <r>
      <t>Figure 1: CO</t>
    </r>
    <r>
      <rPr>
        <b/>
        <vertAlign val="subscript"/>
        <sz val="11"/>
        <color indexed="62"/>
        <rFont val="Arial"/>
        <family val="2"/>
      </rPr>
      <t>2</t>
    </r>
    <r>
      <rPr>
        <b/>
        <sz val="11"/>
        <color indexed="62"/>
        <rFont val="Arial"/>
        <family val="2"/>
      </rPr>
      <t xml:space="preserve"> emissions — production and consumption perspective, EU-27, 2019</t>
    </r>
  </si>
  <si>
    <t>CO2 emissions — production and consumption perspective, EU-27, 2019</t>
  </si>
  <si>
    <r>
      <t>Figure 3: CO</t>
    </r>
    <r>
      <rPr>
        <b/>
        <vertAlign val="subscript"/>
        <sz val="11"/>
        <color indexed="62"/>
        <rFont val="Arial"/>
        <family val="2"/>
      </rPr>
      <t>2</t>
    </r>
    <r>
      <rPr>
        <b/>
        <sz val="11"/>
        <color indexed="62"/>
        <rFont val="Arial"/>
        <family val="2"/>
      </rPr>
      <t xml:space="preserve"> footprints, by product group, EU-27, 2019</t>
    </r>
  </si>
  <si>
    <r>
      <t>CO</t>
    </r>
    <r>
      <rPr>
        <b/>
        <vertAlign val="subscript"/>
        <sz val="9"/>
        <rFont val="Arial"/>
        <family val="2"/>
      </rPr>
      <t>2</t>
    </r>
    <r>
      <rPr>
        <b/>
        <sz val="9"/>
        <rFont val="Arial"/>
        <family val="2"/>
      </rPr>
      <t xml:space="preserve"> footprints — by product group, EU-27, 2019</t>
    </r>
  </si>
  <si>
    <t>Direct air emissions — by economic activity, EU-27, 2019</t>
  </si>
  <si>
    <r>
      <t>Figure 2: CO</t>
    </r>
    <r>
      <rPr>
        <b/>
        <vertAlign val="subscript"/>
        <sz val="11"/>
        <color indexed="62"/>
        <rFont val="Arial"/>
        <family val="2"/>
      </rPr>
      <t>2</t>
    </r>
    <r>
      <rPr>
        <b/>
        <sz val="11"/>
        <color indexed="62"/>
        <rFont val="Arial"/>
        <family val="2"/>
      </rPr>
      <t xml:space="preserve"> emissions in exports versus avoided emissions due to imports, EU-27, 2014-2019</t>
    </r>
  </si>
  <si>
    <r>
      <t xml:space="preserve"> CO</t>
    </r>
    <r>
      <rPr>
        <b/>
        <vertAlign val="subscript"/>
        <sz val="9"/>
        <rFont val="Arial"/>
        <family val="2"/>
      </rPr>
      <t>2</t>
    </r>
    <r>
      <rPr>
        <b/>
        <sz val="9"/>
        <rFont val="Arial"/>
        <family val="2"/>
      </rPr>
      <t xml:space="preserve"> emissions trade balance — emissions in exports versus avoided emissions due to imports , EU-27, 2014-2019</t>
    </r>
  </si>
  <si>
    <r>
      <t>Figure 4: CO</t>
    </r>
    <r>
      <rPr>
        <b/>
        <vertAlign val="subscript"/>
        <sz val="11"/>
        <color indexed="62"/>
        <rFont val="Arial"/>
        <family val="2"/>
      </rPr>
      <t>2</t>
    </r>
    <r>
      <rPr>
        <b/>
        <sz val="11"/>
        <color indexed="62"/>
        <rFont val="Arial"/>
        <family val="2"/>
      </rPr>
      <t xml:space="preserve"> emissions due to final use of three products with highest CO</t>
    </r>
    <r>
      <rPr>
        <b/>
        <vertAlign val="subscript"/>
        <sz val="11"/>
        <color indexed="62"/>
        <rFont val="Arial"/>
        <family val="2"/>
      </rPr>
      <t>2</t>
    </r>
    <r>
      <rPr>
        <b/>
        <sz val="11"/>
        <color indexed="62"/>
        <rFont val="Arial"/>
        <family val="2"/>
      </rPr>
      <t xml:space="preserve"> emission footprints, EU-27, 2014-2019</t>
    </r>
  </si>
  <si>
    <r>
      <t>CO</t>
    </r>
    <r>
      <rPr>
        <b/>
        <vertAlign val="subscript"/>
        <sz val="9"/>
        <rFont val="Arial"/>
        <family val="2"/>
      </rPr>
      <t>2</t>
    </r>
    <r>
      <rPr>
        <b/>
        <sz val="9"/>
        <rFont val="Arial"/>
        <family val="2"/>
      </rPr>
      <t xml:space="preserve"> emissions due to final use of three products with highest CO</t>
    </r>
    <r>
      <rPr>
        <b/>
        <vertAlign val="subscript"/>
        <sz val="9"/>
        <rFont val="Arial"/>
        <family val="2"/>
      </rPr>
      <t>2</t>
    </r>
    <r>
      <rPr>
        <b/>
        <sz val="9"/>
        <rFont val="Arial"/>
        <family val="2"/>
      </rPr>
      <t xml:space="preserve"> emissions, EU-27, 2014-2019</t>
    </r>
  </si>
  <si>
    <t>February 2021</t>
  </si>
  <si>
    <t>Total emissions due to domestic demand, EU27, 2019</t>
  </si>
  <si>
    <t xml:space="preserve">imported emissions (¹) </t>
  </si>
  <si>
    <r>
      <t xml:space="preserve">(tonnes </t>
    </r>
    <r>
      <rPr>
        <sz val="9"/>
        <color indexed="62"/>
        <rFont val="Arial"/>
        <family val="2"/>
      </rPr>
      <t>per person)</t>
    </r>
  </si>
  <si>
    <r>
      <t>kg</t>
    </r>
    <r>
      <rPr>
        <b/>
        <sz val="9"/>
        <color indexed="62"/>
        <rFont val="Arial"/>
        <family val="2"/>
      </rPr>
      <t xml:space="preserve"> per person</t>
    </r>
  </si>
  <si>
    <r>
      <t>Table 1: CO</t>
    </r>
    <r>
      <rPr>
        <b/>
        <vertAlign val="subscript"/>
        <sz val="12"/>
        <color indexed="62"/>
        <rFont val="Arial"/>
        <family val="2"/>
      </rPr>
      <t>2</t>
    </r>
    <r>
      <rPr>
        <b/>
        <sz val="12"/>
        <color indexed="62"/>
        <rFont val="Arial"/>
        <family val="2"/>
      </rPr>
      <t xml:space="preserve"> emissions due to final use of products, by type of final use and origin, EU-27, 2019</t>
    </r>
  </si>
  <si>
    <r>
      <t>(¹) Imported emissions are estimated as 'avoided emissions due to imports'; the amount of CO</t>
    </r>
    <r>
      <rPr>
        <vertAlign val="subscript"/>
        <sz val="9"/>
        <rFont val="Arial"/>
        <family val="2"/>
      </rPr>
      <t>2</t>
    </r>
    <r>
      <rPr>
        <sz val="9"/>
        <rFont val="Arial"/>
        <family val="2"/>
      </rPr>
      <t xml:space="preserve"> that would have been emitted in case the imported product would have been produced in the EU-27.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</si>
</sst>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 ###\ ###\ ##0.0"/>
    <numFmt numFmtId="165" formatCode="_-* #,##0.00\ [$€]_-;\-* #,##0.00\ [$€]_-;_-* &quot;-&quot;??\ [$€]_-;_-@_-"/>
    <numFmt numFmtId="166" formatCode="#,##0_i"/>
    <numFmt numFmtId="167" formatCode="#,##0.0_i"/>
    <numFmt numFmtId="168" formatCode="#,##0.0"/>
    <numFmt numFmtId="169" formatCode="0.0"/>
    <numFmt numFmtId="170" formatCode="#,##0.000"/>
    <numFmt numFmtId="171" formatCode="#,##0.00000000000000"/>
    <numFmt numFmtId="172" formatCode="dd\.mm\.yy"/>
  </numFmts>
  <fonts count="61">
    <font>
      <sz val="9"/>
      <name val="Arial"/>
      <family val="2"/>
    </font>
    <font>
      <sz val="10"/>
      <name val="Arial"/>
      <family val="2"/>
    </font>
    <font>
      <sz val="8"/>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9"/>
      <color indexed="62"/>
      <name val="Arial"/>
      <family val="2"/>
    </font>
    <font>
      <b/>
      <sz val="9"/>
      <color indexed="62"/>
      <name val="Arial"/>
      <family val="2"/>
    </font>
    <font>
      <b/>
      <vertAlign val="subscript"/>
      <sz val="9"/>
      <color indexed="62"/>
      <name val="Arial"/>
      <family val="2"/>
    </font>
    <font>
      <sz val="9"/>
      <color indexed="18"/>
      <name val="Arial"/>
      <family val="2"/>
    </font>
    <font>
      <vertAlign val="subscript"/>
      <sz val="9"/>
      <color indexed="62"/>
      <name val="Arial"/>
      <family val="2"/>
    </font>
    <font>
      <sz val="9"/>
      <color rgb="FFFF0000"/>
      <name val="Arial"/>
      <family val="2"/>
    </font>
    <font>
      <i/>
      <sz val="9"/>
      <color indexed="62"/>
      <name val="Arial"/>
      <family val="2"/>
    </font>
    <font>
      <sz val="9"/>
      <color theme="0"/>
      <name val="Arial"/>
      <family val="2"/>
    </font>
    <font>
      <b/>
      <sz val="9"/>
      <color theme="1"/>
      <name val="Arial"/>
      <family val="2"/>
    </font>
    <font>
      <b/>
      <sz val="9"/>
      <color theme="0"/>
      <name val="Arial"/>
      <family val="2"/>
    </font>
    <font>
      <b/>
      <sz val="9"/>
      <name val="Arial"/>
      <family val="2"/>
    </font>
    <font>
      <i/>
      <sz val="9"/>
      <name val="Arial"/>
      <family val="2"/>
    </font>
    <font>
      <sz val="11"/>
      <color theme="1"/>
      <name val="Calibri"/>
      <family val="2"/>
      <scheme val="minor"/>
    </font>
    <font>
      <sz val="9"/>
      <color theme="1"/>
      <name val="Arial"/>
      <family val="2"/>
    </font>
    <font>
      <b/>
      <sz val="9"/>
      <color rgb="FF005953"/>
      <name val="Arial"/>
      <family val="2"/>
    </font>
    <font>
      <sz val="9"/>
      <color rgb="FF005953"/>
      <name val="Arial"/>
      <family val="2"/>
    </font>
    <font>
      <u val="single"/>
      <sz val="9"/>
      <color theme="10"/>
      <name val="Arial"/>
      <family val="2"/>
    </font>
    <font>
      <i/>
      <sz val="9"/>
      <color theme="1"/>
      <name val="Arial"/>
      <family val="2"/>
    </font>
    <font>
      <sz val="9"/>
      <color theme="10"/>
      <name val="Arial"/>
      <family val="2"/>
    </font>
    <font>
      <sz val="9"/>
      <color theme="0" tint="-0.1499900072813034"/>
      <name val="Arial"/>
      <family val="2"/>
    </font>
    <font>
      <sz val="9"/>
      <color theme="0" tint="-0.3499799966812134"/>
      <name val="Arial"/>
      <family val="2"/>
    </font>
    <font>
      <b/>
      <sz val="11"/>
      <color indexed="62"/>
      <name val="Arial"/>
      <family val="2"/>
    </font>
    <font>
      <b/>
      <vertAlign val="subscript"/>
      <sz val="11"/>
      <color indexed="62"/>
      <name val="Arial"/>
      <family val="2"/>
    </font>
    <font>
      <b/>
      <sz val="11"/>
      <color rgb="FFFF0000"/>
      <name val="Arial"/>
      <family val="2"/>
    </font>
    <font>
      <vertAlign val="subscript"/>
      <sz val="9"/>
      <color theme="0" tint="-0.1499900072813034"/>
      <name val="Arial"/>
      <family val="2"/>
    </font>
    <font>
      <b/>
      <vertAlign val="subscript"/>
      <sz val="9"/>
      <name val="Arial"/>
      <family val="2"/>
    </font>
    <font>
      <sz val="11"/>
      <name val="Arial"/>
      <family val="2"/>
    </font>
    <font>
      <b/>
      <sz val="12"/>
      <name val="Arial"/>
      <family val="2"/>
    </font>
    <font>
      <sz val="10"/>
      <color indexed="62"/>
      <name val="Arial"/>
      <family val="2"/>
    </font>
    <font>
      <sz val="10"/>
      <color theme="1"/>
      <name val="Arial"/>
      <family val="2"/>
    </font>
    <font>
      <vertAlign val="subscript"/>
      <sz val="9"/>
      <name val="Arial"/>
      <family val="2"/>
    </font>
    <font>
      <u val="single"/>
      <sz val="9"/>
      <color theme="10"/>
      <name val="Alrial"/>
      <family val="2"/>
    </font>
    <font>
      <u val="single"/>
      <sz val="10"/>
      <color theme="10"/>
      <name val="Arial"/>
      <family val="2"/>
    </font>
    <font>
      <sz val="12"/>
      <color indexed="62"/>
      <name val="Arial"/>
      <family val="2"/>
    </font>
    <font>
      <i/>
      <sz val="12"/>
      <color indexed="62"/>
      <name val="Arial"/>
      <family val="2"/>
    </font>
    <font>
      <b/>
      <sz val="12"/>
      <color indexed="62"/>
      <name val="Arial"/>
      <family val="2"/>
    </font>
    <font>
      <b/>
      <vertAlign val="subscript"/>
      <sz val="12"/>
      <color indexed="62"/>
      <name val="Arial"/>
      <family val="2"/>
    </font>
    <font>
      <sz val="12"/>
      <color rgb="FF000000"/>
      <name val="Arial"/>
      <family val="2"/>
    </font>
    <font>
      <sz val="12"/>
      <name val="Arial"/>
      <family val="2"/>
    </font>
    <font>
      <i/>
      <sz val="12"/>
      <name val="Arial"/>
      <family val="2"/>
    </font>
    <font>
      <sz val="11"/>
      <color rgb="FFFFFF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4" tint="0.7999799847602844"/>
        <bgColor indexed="64"/>
      </patternFill>
    </fill>
    <fill>
      <patternFill patternType="solid">
        <fgColor theme="4"/>
        <bgColor indexed="64"/>
      </patternFill>
    </fill>
    <fill>
      <patternFill patternType="solid">
        <fgColor theme="0" tint="-0.04997999966144562"/>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style="hair">
        <color rgb="FFC0C0C0"/>
      </left>
      <right/>
      <top/>
      <bottom/>
    </border>
    <border>
      <left style="hair">
        <color rgb="FFC0C0C0"/>
      </left>
      <right/>
      <top/>
      <bottom style="thin">
        <color rgb="FF000000"/>
      </bottom>
    </border>
    <border>
      <left/>
      <right/>
      <top style="hair">
        <color rgb="FFC0C0C0"/>
      </top>
      <bottom/>
    </border>
    <border>
      <left style="hair">
        <color rgb="FFC0C0C0"/>
      </left>
      <right/>
      <top style="hair">
        <color rgb="FFC0C0C0"/>
      </top>
      <bottom/>
    </border>
    <border>
      <left/>
      <right/>
      <top/>
      <bottom style="thin">
        <color rgb="FF000000"/>
      </bottom>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top/>
      <bottom style="hair">
        <color rgb="FFC0C0C0"/>
      </bottom>
    </border>
    <border>
      <left/>
      <right/>
      <top/>
      <bottom style="hair">
        <color rgb="FFC0C0C0"/>
      </bottom>
    </border>
    <border>
      <left style="hair">
        <color rgb="FFA6A6A6"/>
      </left>
      <right/>
      <top style="hair">
        <color rgb="FFC0C0C0"/>
      </top>
      <bottom style="hair">
        <color rgb="FFC0C0C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thin">
        <color rgb="FF000000"/>
      </top>
      <bottom/>
    </border>
    <border>
      <left/>
      <right/>
      <top style="thin">
        <color rgb="FF000000"/>
      </top>
      <bottom style="thin">
        <color rgb="FF000000"/>
      </bottom>
    </border>
    <border>
      <left/>
      <right/>
      <top/>
      <bottom style="thin"/>
    </border>
    <border>
      <left style="hair"/>
      <right style="hair"/>
      <top style="thin"/>
      <bottom style="hair"/>
    </border>
    <border>
      <left style="hair"/>
      <right style="hair"/>
      <top style="hair"/>
      <bottom style="thin"/>
    </border>
    <border>
      <left/>
      <right style="hair"/>
      <top style="thin"/>
      <bottom style="hair"/>
    </border>
    <border>
      <left/>
      <right style="hair"/>
      <top style="hair"/>
      <bottom style="hair"/>
    </border>
    <border>
      <left style="hair"/>
      <right style="hair"/>
      <top style="hair"/>
      <bottom style="hair"/>
    </border>
    <border>
      <left/>
      <right style="hair"/>
      <top style="hair"/>
      <bottom style="thin"/>
    </border>
    <border>
      <left/>
      <right style="medium"/>
      <top/>
      <bottom style="medium"/>
    </border>
    <border>
      <left style="hair">
        <color rgb="FFC0C0C0"/>
      </left>
      <right style="hair">
        <color rgb="FFC0C0C0"/>
      </right>
      <top style="thin">
        <color rgb="FF000000"/>
      </top>
      <bottom style="hair">
        <color rgb="FFC0C0C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border>
    <border>
      <left style="hair">
        <color rgb="FFC0C0C0"/>
      </left>
      <right style="hair">
        <color rgb="FFC0C0C0"/>
      </right>
      <top style="hair">
        <color rgb="FFC0C0C0"/>
      </top>
      <bottom style="thin">
        <color rgb="FF000000"/>
      </bottom>
    </border>
    <border>
      <left style="hair">
        <color rgb="FFC0C0C0"/>
      </left>
      <right style="hair">
        <color rgb="FFC0C0C0"/>
      </right>
      <top/>
      <bottom style="thin">
        <color rgb="FF000000"/>
      </bottom>
    </border>
    <border>
      <left/>
      <right/>
      <top style="thin"/>
      <bottom style="thin"/>
    </border>
    <border>
      <left/>
      <right/>
      <top style="thin"/>
      <bottom style="thin">
        <color rgb="FF000000"/>
      </bottom>
    </border>
    <border>
      <left/>
      <right style="hair">
        <color rgb="FFC0C0C0"/>
      </right>
      <top style="thin">
        <color rgb="FF000000"/>
      </top>
      <bottom/>
    </border>
    <border>
      <left style="hair">
        <color rgb="FFA6A6A6"/>
      </left>
      <right/>
      <top style="thin">
        <color rgb="FF000000"/>
      </top>
      <bottom style="hair">
        <color rgb="FFC0C0C0"/>
      </bottom>
    </border>
    <border>
      <left style="hair">
        <color rgb="FFC0C0C0"/>
      </left>
      <right/>
      <top style="thin"/>
      <bottom style="thin"/>
    </border>
    <border>
      <left/>
      <right/>
      <top style="thin"/>
      <bottom/>
    </border>
    <border>
      <left/>
      <right style="hair"/>
      <top/>
      <bottom style="hair"/>
    </border>
    <border>
      <left style="hair"/>
      <right style="hair"/>
      <top/>
      <bottom style="hair"/>
    </border>
    <border>
      <left/>
      <right/>
      <top style="thin">
        <color rgb="FF000000"/>
      </top>
      <bottom style="thin"/>
    </border>
    <border>
      <left/>
      <right style="hair">
        <color rgb="FFC0C0C0"/>
      </right>
      <top/>
      <bottom/>
    </border>
    <border>
      <left/>
      <right style="hair">
        <color rgb="FFC0C0C0"/>
      </right>
      <top/>
      <bottom style="thin">
        <color rgb="FF000000"/>
      </bottom>
    </border>
    <border>
      <left style="hair">
        <color rgb="FFC0C0C0"/>
      </left>
      <right/>
      <top style="thin">
        <color rgb="FF000000"/>
      </top>
      <bottom/>
    </border>
    <border>
      <left/>
      <right style="hair">
        <color rgb="FFC0C0C0"/>
      </right>
      <top style="thin">
        <color rgb="FF000000"/>
      </top>
      <bottom style="hair">
        <color rgb="FFC0C0C0"/>
      </bottom>
    </border>
  </borders>
  <cellStyleXfs count="11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3" borderId="0" applyNumberFormat="0" applyBorder="0" applyAlignment="0" applyProtection="0"/>
    <xf numFmtId="0" fontId="7" fillId="20" borderId="2" applyNumberFormat="0" applyAlignment="0" applyProtection="0"/>
    <xf numFmtId="0" fontId="7" fillId="20" borderId="2" applyNumberFormat="0" applyAlignment="0" applyProtection="0"/>
    <xf numFmtId="0" fontId="8" fillId="21" borderId="3" applyNumberFormat="0" applyAlignment="0" applyProtection="0"/>
    <xf numFmtId="43" fontId="3" fillId="0" borderId="0" applyFont="0" applyFill="0" applyBorder="0" applyAlignment="0" applyProtection="0"/>
    <xf numFmtId="0" fontId="1" fillId="22" borderId="0" applyNumberFormat="0" applyFont="0" applyBorder="0" applyAlignment="0" applyProtection="0"/>
    <xf numFmtId="0" fontId="9" fillId="7" borderId="2" applyNumberFormat="0" applyAlignment="0" applyProtection="0"/>
    <xf numFmtId="0" fontId="10" fillId="0" borderId="4" applyNumberFormat="0" applyFill="0" applyAlignment="0" applyProtection="0"/>
    <xf numFmtId="0" fontId="11" fillId="0" borderId="0" applyNumberFormat="0" applyFill="0" applyBorder="0" applyAlignment="0" applyProtection="0"/>
    <xf numFmtId="165" fontId="1" fillId="0" borderId="0" applyFont="0" applyFill="0" applyBorder="0" applyAlignment="0" applyProtection="0"/>
    <xf numFmtId="0" fontId="1" fillId="0" borderId="0">
      <alignment/>
      <protection/>
    </xf>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9" fillId="7"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24" borderId="9" applyNumberFormat="0" applyFont="0" applyAlignment="0" applyProtection="0"/>
    <xf numFmtId="0" fontId="1" fillId="24" borderId="9" applyNumberFormat="0" applyFont="0" applyAlignment="0" applyProtection="0"/>
    <xf numFmtId="0" fontId="5" fillId="20" borderId="1" applyNumberFormat="0" applyAlignment="0" applyProtection="0"/>
    <xf numFmtId="0" fontId="6" fillId="3" borderId="0" applyNumberFormat="0" applyBorder="0" applyAlignment="0" applyProtection="0"/>
    <xf numFmtId="0" fontId="18" fillId="0" borderId="0" applyNumberFormat="0" applyFill="0" applyBorder="0" applyAlignment="0" applyProtection="0"/>
    <xf numFmtId="0" fontId="10" fillId="0" borderId="4" applyNumberFormat="0" applyFill="0" applyAlignment="0" applyProtection="0"/>
    <xf numFmtId="0" fontId="18"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 fillId="21" borderId="3" applyNumberFormat="0" applyAlignment="0" applyProtection="0"/>
    <xf numFmtId="0" fontId="32" fillId="0" borderId="0">
      <alignment/>
      <protection/>
    </xf>
    <xf numFmtId="0" fontId="36" fillId="0" borderId="0" applyNumberFormat="0" applyFill="0" applyBorder="0" applyAlignment="0" applyProtection="0"/>
    <xf numFmtId="0" fontId="46" fillId="0" borderId="0">
      <alignment/>
      <protection/>
    </xf>
    <xf numFmtId="167" fontId="0" fillId="0" borderId="0" applyFill="0" applyBorder="0" applyProtection="0">
      <alignment horizontal="right" vertical="center"/>
    </xf>
    <xf numFmtId="0" fontId="46" fillId="0" borderId="0">
      <alignment/>
      <protection/>
    </xf>
  </cellStyleXfs>
  <cellXfs count="266">
    <xf numFmtId="0" fontId="0" fillId="0" borderId="0" xfId="0"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horizontal="right" vertical="center" wrapText="1"/>
    </xf>
    <xf numFmtId="0" fontId="23" fillId="0" borderId="0" xfId="0" applyFont="1" applyFill="1" applyAlignment="1">
      <alignment vertical="center"/>
    </xf>
    <xf numFmtId="0" fontId="23" fillId="0" borderId="0" xfId="0" applyFont="1" applyFill="1" applyBorder="1" applyAlignment="1">
      <alignment vertical="center"/>
    </xf>
    <xf numFmtId="0" fontId="20" fillId="0" borderId="0" xfId="0" applyNumberFormat="1" applyFont="1" applyFill="1" applyAlignment="1">
      <alignment vertical="center"/>
    </xf>
    <xf numFmtId="0" fontId="20" fillId="0" borderId="0" xfId="91" applyNumberFormat="1" applyFont="1" applyFill="1" applyBorder="1" applyAlignment="1" applyProtection="1">
      <alignment vertical="center"/>
      <protection/>
    </xf>
    <xf numFmtId="0" fontId="20" fillId="0" borderId="0" xfId="0" applyFont="1" applyFill="1" applyBorder="1" applyAlignment="1">
      <alignment horizontal="left" vertical="center"/>
    </xf>
    <xf numFmtId="0" fontId="20" fillId="0" borderId="0" xfId="0" applyFont="1" applyFill="1" applyAlignment="1">
      <alignment horizontal="left" vertical="center"/>
    </xf>
    <xf numFmtId="0" fontId="26" fillId="0" borderId="0" xfId="0" applyFont="1" applyFill="1" applyAlignment="1">
      <alignment vertical="center"/>
    </xf>
    <xf numFmtId="166" fontId="20" fillId="0" borderId="10" xfId="0" applyNumberFormat="1" applyFont="1" applyFill="1" applyBorder="1" applyAlignment="1">
      <alignment horizontal="right" vertical="center"/>
    </xf>
    <xf numFmtId="0" fontId="27" fillId="0" borderId="0" xfId="0" applyFont="1" applyFill="1" applyAlignment="1">
      <alignment vertical="center"/>
    </xf>
    <xf numFmtId="3" fontId="27" fillId="0" borderId="0" xfId="0" applyNumberFormat="1"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169" fontId="20" fillId="0" borderId="0" xfId="0" applyNumberFormat="1" applyFont="1" applyFill="1" applyBorder="1" applyAlignment="1">
      <alignment vertical="center"/>
    </xf>
    <xf numFmtId="171" fontId="20" fillId="0" borderId="0" xfId="0" applyNumberFormat="1" applyFont="1" applyFill="1" applyAlignment="1">
      <alignment vertical="center"/>
    </xf>
    <xf numFmtId="0" fontId="20" fillId="0" borderId="0" xfId="0" applyFont="1" applyFill="1" applyBorder="1" applyAlignment="1">
      <alignment horizontal="right" vertical="center" wrapText="1"/>
    </xf>
    <xf numFmtId="168" fontId="25" fillId="0" borderId="0" xfId="0" applyNumberFormat="1" applyFont="1" applyFill="1" applyBorder="1" applyAlignment="1">
      <alignment vertical="center"/>
    </xf>
    <xf numFmtId="168" fontId="20" fillId="0" borderId="0" xfId="0" applyNumberFormat="1" applyFont="1" applyFill="1" applyBorder="1" applyAlignment="1">
      <alignment vertical="center"/>
    </xf>
    <xf numFmtId="166" fontId="20" fillId="0" borderId="11" xfId="0" applyNumberFormat="1" applyFont="1" applyFill="1" applyBorder="1" applyAlignment="1">
      <alignment horizontal="right" vertical="center"/>
    </xf>
    <xf numFmtId="167" fontId="20" fillId="0" borderId="11" xfId="0" applyNumberFormat="1" applyFont="1" applyFill="1" applyBorder="1" applyAlignment="1">
      <alignment horizontal="right" vertical="center"/>
    </xf>
    <xf numFmtId="0" fontId="21" fillId="0" borderId="12" xfId="0" applyFont="1" applyFill="1" applyBorder="1" applyAlignment="1">
      <alignment horizontal="left" vertical="center" wrapText="1"/>
    </xf>
    <xf numFmtId="166" fontId="20" fillId="0" borderId="13" xfId="0" applyNumberFormat="1" applyFont="1" applyFill="1" applyBorder="1" applyAlignment="1">
      <alignment horizontal="right" vertical="center"/>
    </xf>
    <xf numFmtId="166" fontId="20" fillId="0" borderId="12" xfId="0" applyNumberFormat="1" applyFont="1" applyFill="1" applyBorder="1" applyAlignment="1">
      <alignment horizontal="right" vertical="center"/>
    </xf>
    <xf numFmtId="167" fontId="20" fillId="0" borderId="13" xfId="0" applyNumberFormat="1" applyFont="1" applyFill="1" applyBorder="1" applyAlignment="1">
      <alignment horizontal="right" vertical="center"/>
    </xf>
    <xf numFmtId="0" fontId="29" fillId="0" borderId="0" xfId="0" applyFont="1" applyFill="1" applyAlignment="1">
      <alignment vertical="center"/>
    </xf>
    <xf numFmtId="164" fontId="20" fillId="0" borderId="0" xfId="0" applyNumberFormat="1" applyFont="1" applyFill="1" applyBorder="1" applyAlignment="1">
      <alignment vertical="center"/>
    </xf>
    <xf numFmtId="0" fontId="30" fillId="0" borderId="0" xfId="0" applyFont="1" applyFill="1" applyAlignment="1">
      <alignment vertical="center"/>
    </xf>
    <xf numFmtId="3" fontId="31" fillId="0" borderId="0" xfId="0" applyNumberFormat="1" applyFont="1" applyFill="1" applyBorder="1" applyAlignment="1">
      <alignment/>
    </xf>
    <xf numFmtId="0" fontId="33" fillId="25" borderId="0" xfId="108" applyFont="1" applyFill="1">
      <alignment/>
      <protection/>
    </xf>
    <xf numFmtId="0" fontId="28" fillId="26" borderId="0" xfId="108" applyFont="1" applyFill="1">
      <alignment/>
      <protection/>
    </xf>
    <xf numFmtId="0" fontId="33" fillId="26" borderId="0" xfId="108" applyFont="1" applyFill="1">
      <alignment/>
      <protection/>
    </xf>
    <xf numFmtId="0" fontId="34" fillId="26" borderId="0" xfId="108" applyFont="1" applyFill="1" applyAlignment="1">
      <alignment vertical="center"/>
      <protection/>
    </xf>
    <xf numFmtId="0" fontId="35" fillId="26" borderId="0" xfId="108" applyFont="1" applyFill="1">
      <alignment/>
      <protection/>
    </xf>
    <xf numFmtId="0" fontId="34" fillId="26" borderId="0" xfId="108" applyFont="1" applyFill="1">
      <alignment/>
      <protection/>
    </xf>
    <xf numFmtId="0" fontId="33" fillId="27" borderId="0" xfId="108" applyFont="1" applyFill="1">
      <alignment/>
      <protection/>
    </xf>
    <xf numFmtId="0" fontId="36" fillId="26" borderId="0" xfId="109" applyFont="1" applyFill="1"/>
    <xf numFmtId="0" fontId="33" fillId="0" borderId="0" xfId="108" applyFont="1" applyFill="1">
      <alignment/>
      <protection/>
    </xf>
    <xf numFmtId="0" fontId="34" fillId="0" borderId="0" xfId="108" applyFont="1">
      <alignment/>
      <protection/>
    </xf>
    <xf numFmtId="0" fontId="33" fillId="0" borderId="0" xfId="108" applyFont="1">
      <alignment/>
      <protection/>
    </xf>
    <xf numFmtId="0" fontId="28" fillId="0" borderId="0" xfId="108" applyFont="1">
      <alignment/>
      <protection/>
    </xf>
    <xf numFmtId="17" fontId="33" fillId="0" borderId="0" xfId="108" applyNumberFormat="1" applyFont="1" quotePrefix="1">
      <alignment/>
      <protection/>
    </xf>
    <xf numFmtId="0" fontId="37" fillId="0" borderId="0" xfId="108" applyFont="1">
      <alignment/>
      <protection/>
    </xf>
    <xf numFmtId="0" fontId="36" fillId="0" borderId="0" xfId="109" applyFont="1"/>
    <xf numFmtId="0" fontId="33" fillId="0" borderId="0" xfId="108" applyFont="1" applyAlignment="1">
      <alignment vertical="top" wrapText="1"/>
      <protection/>
    </xf>
    <xf numFmtId="0" fontId="35" fillId="25" borderId="0" xfId="108" applyFont="1" applyFill="1" applyAlignment="1">
      <alignment vertical="top"/>
      <protection/>
    </xf>
    <xf numFmtId="0" fontId="33" fillId="25" borderId="0" xfId="108" applyFont="1" applyFill="1" applyAlignment="1">
      <alignment horizontal="left"/>
      <protection/>
    </xf>
    <xf numFmtId="0" fontId="33" fillId="25" borderId="0" xfId="108" applyFont="1" applyFill="1" applyAlignment="1">
      <alignment horizontal="left" vertical="top" wrapText="1"/>
      <protection/>
    </xf>
    <xf numFmtId="0" fontId="35" fillId="0" borderId="0" xfId="108" applyFont="1" applyFill="1" applyAlignment="1">
      <alignment vertical="top"/>
      <protection/>
    </xf>
    <xf numFmtId="0" fontId="33" fillId="0" borderId="0" xfId="108" applyFont="1" applyFill="1" applyAlignment="1">
      <alignment horizontal="left"/>
      <protection/>
    </xf>
    <xf numFmtId="0" fontId="33" fillId="0" borderId="0" xfId="108" applyFont="1" applyFill="1" applyAlignment="1">
      <alignment horizontal="left" vertical="top" wrapText="1"/>
      <protection/>
    </xf>
    <xf numFmtId="0" fontId="34" fillId="0" borderId="0" xfId="108" applyFont="1" applyAlignment="1">
      <alignment vertical="top"/>
      <protection/>
    </xf>
    <xf numFmtId="0" fontId="38" fillId="0" borderId="0" xfId="109" applyFont="1"/>
    <xf numFmtId="0" fontId="35" fillId="0" borderId="0" xfId="108" applyFont="1">
      <alignment/>
      <protection/>
    </xf>
    <xf numFmtId="49" fontId="33" fillId="0" borderId="0" xfId="108" applyNumberFormat="1" applyFont="1">
      <alignment/>
      <protection/>
    </xf>
    <xf numFmtId="0" fontId="21" fillId="26" borderId="14"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21" fillId="26" borderId="15" xfId="0" applyFont="1" applyFill="1" applyBorder="1" applyAlignment="1">
      <alignment horizontal="center" vertical="center"/>
    </xf>
    <xf numFmtId="3" fontId="27" fillId="0" borderId="0" xfId="0" applyNumberFormat="1" applyFont="1" applyFill="1" applyAlignment="1">
      <alignment vertical="center"/>
    </xf>
    <xf numFmtId="0" fontId="21" fillId="0" borderId="16" xfId="0" applyFont="1" applyFill="1" applyBorder="1" applyAlignment="1">
      <alignment horizontal="left" vertical="center" wrapText="1"/>
    </xf>
    <xf numFmtId="166" fontId="20" fillId="0" borderId="17" xfId="0" applyNumberFormat="1" applyFont="1" applyFill="1" applyBorder="1" applyAlignment="1">
      <alignment horizontal="right" vertical="center"/>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166" fontId="21" fillId="0" borderId="20" xfId="0" applyNumberFormat="1" applyFont="1" applyFill="1" applyBorder="1" applyAlignment="1">
      <alignment horizontal="right" vertical="center"/>
    </xf>
    <xf numFmtId="166" fontId="21" fillId="0" borderId="19" xfId="0" applyNumberFormat="1" applyFont="1" applyFill="1" applyBorder="1" applyAlignment="1">
      <alignment horizontal="right" vertical="center"/>
    </xf>
    <xf numFmtId="167" fontId="21" fillId="0" borderId="20" xfId="0" applyNumberFormat="1" applyFont="1" applyFill="1" applyBorder="1" applyAlignment="1">
      <alignment horizontal="right" vertical="center"/>
    </xf>
    <xf numFmtId="166" fontId="21" fillId="0" borderId="15" xfId="0" applyNumberFormat="1" applyFont="1" applyFill="1" applyBorder="1" applyAlignment="1">
      <alignment horizontal="right" vertical="center"/>
    </xf>
    <xf numFmtId="166" fontId="21" fillId="0" borderId="18" xfId="0" applyNumberFormat="1" applyFont="1" applyFill="1" applyBorder="1" applyAlignment="1">
      <alignment horizontal="right" vertical="center"/>
    </xf>
    <xf numFmtId="167" fontId="21" fillId="0" borderId="15" xfId="0" applyNumberFormat="1" applyFont="1" applyFill="1" applyBorder="1" applyAlignment="1">
      <alignment horizontal="right" vertical="center"/>
    </xf>
    <xf numFmtId="166" fontId="20" fillId="0" borderId="21" xfId="0" applyNumberFormat="1" applyFont="1" applyFill="1" applyBorder="1" applyAlignment="1">
      <alignment horizontal="right" vertical="center"/>
    </xf>
    <xf numFmtId="166" fontId="20" fillId="0" borderId="22" xfId="0" applyNumberFormat="1" applyFont="1" applyFill="1" applyBorder="1" applyAlignment="1">
      <alignment horizontal="right" vertical="center"/>
    </xf>
    <xf numFmtId="167" fontId="20" fillId="0" borderId="21" xfId="0" applyNumberFormat="1" applyFont="1" applyFill="1" applyBorder="1" applyAlignment="1">
      <alignment horizontal="right" vertical="center"/>
    </xf>
    <xf numFmtId="0" fontId="21" fillId="26" borderId="23" xfId="0" applyFont="1" applyFill="1" applyBorder="1" applyAlignment="1">
      <alignment horizontal="center" vertical="center" wrapText="1"/>
    </xf>
    <xf numFmtId="0" fontId="33" fillId="0" borderId="0" xfId="108" applyFont="1" applyBorder="1">
      <alignment/>
      <protection/>
    </xf>
    <xf numFmtId="0" fontId="0" fillId="0" borderId="0" xfId="108" applyFont="1">
      <alignment/>
      <protection/>
    </xf>
    <xf numFmtId="0" fontId="39" fillId="0" borderId="0" xfId="108" applyFont="1">
      <alignment/>
      <protection/>
    </xf>
    <xf numFmtId="0" fontId="28" fillId="0" borderId="24" xfId="108" applyFont="1" applyBorder="1">
      <alignment/>
      <protection/>
    </xf>
    <xf numFmtId="0" fontId="33" fillId="0" borderId="25" xfId="108" applyFont="1" applyBorder="1">
      <alignment/>
      <protection/>
    </xf>
    <xf numFmtId="0" fontId="33" fillId="0" borderId="26" xfId="108" applyFont="1" applyBorder="1">
      <alignment/>
      <protection/>
    </xf>
    <xf numFmtId="0" fontId="33" fillId="0" borderId="27" xfId="108" applyFont="1" applyBorder="1">
      <alignment/>
      <protection/>
    </xf>
    <xf numFmtId="0" fontId="33" fillId="0" borderId="28" xfId="108" applyFont="1" applyBorder="1">
      <alignment/>
      <protection/>
    </xf>
    <xf numFmtId="0" fontId="0" fillId="0" borderId="0" xfId="108" applyNumberFormat="1" applyFont="1" applyFill="1" applyBorder="1" applyAlignment="1">
      <alignment/>
      <protection/>
    </xf>
    <xf numFmtId="0" fontId="33" fillId="0" borderId="0" xfId="108" applyFont="1" applyFill="1" applyBorder="1">
      <alignment/>
      <protection/>
    </xf>
    <xf numFmtId="4" fontId="0" fillId="0" borderId="0" xfId="108" applyNumberFormat="1" applyFont="1" applyFill="1" applyBorder="1" applyAlignment="1">
      <alignment/>
      <protection/>
    </xf>
    <xf numFmtId="170" fontId="0" fillId="0" borderId="0" xfId="108" applyNumberFormat="1" applyFont="1" applyFill="1" applyBorder="1" applyAlignment="1">
      <alignment/>
      <protection/>
    </xf>
    <xf numFmtId="3" fontId="0" fillId="0" borderId="0" xfId="108" applyNumberFormat="1" applyFont="1" applyFill="1" applyBorder="1" applyAlignment="1">
      <alignment/>
      <protection/>
    </xf>
    <xf numFmtId="168" fontId="0" fillId="0" borderId="0" xfId="108" applyNumberFormat="1" applyFont="1" applyFill="1" applyBorder="1" applyAlignment="1">
      <alignment/>
      <protection/>
    </xf>
    <xf numFmtId="0" fontId="33" fillId="0" borderId="29" xfId="108" applyFont="1" applyBorder="1">
      <alignment/>
      <protection/>
    </xf>
    <xf numFmtId="0" fontId="33" fillId="0" borderId="30" xfId="108" applyFont="1" applyFill="1" applyBorder="1">
      <alignment/>
      <protection/>
    </xf>
    <xf numFmtId="0" fontId="40" fillId="0" borderId="0" xfId="108" applyFont="1" applyFill="1" applyBorder="1">
      <alignment/>
      <protection/>
    </xf>
    <xf numFmtId="3" fontId="30" fillId="0" borderId="0" xfId="108" applyNumberFormat="1" applyFont="1">
      <alignment/>
      <protection/>
    </xf>
    <xf numFmtId="3" fontId="0" fillId="0" borderId="0" xfId="108" applyNumberFormat="1" applyFont="1">
      <alignment/>
      <protection/>
    </xf>
    <xf numFmtId="3" fontId="33" fillId="0" borderId="0" xfId="108" applyNumberFormat="1" applyFont="1">
      <alignment/>
      <protection/>
    </xf>
    <xf numFmtId="0" fontId="27" fillId="0" borderId="0" xfId="108" applyFont="1">
      <alignment/>
      <protection/>
    </xf>
    <xf numFmtId="0" fontId="33" fillId="0" borderId="30" xfId="108" applyFont="1" applyBorder="1">
      <alignment/>
      <protection/>
    </xf>
    <xf numFmtId="3" fontId="30" fillId="26" borderId="31" xfId="108" applyNumberFormat="1" applyFont="1" applyFill="1" applyBorder="1" applyAlignment="1">
      <alignment horizontal="center"/>
      <protection/>
    </xf>
    <xf numFmtId="3" fontId="30" fillId="26" borderId="0" xfId="108" applyNumberFormat="1" applyFont="1" applyFill="1" applyBorder="1" applyAlignment="1">
      <alignment horizontal="center"/>
      <protection/>
    </xf>
    <xf numFmtId="3" fontId="30" fillId="26" borderId="18" xfId="108" applyNumberFormat="1" applyFont="1" applyFill="1" applyBorder="1" applyAlignment="1">
      <alignment horizontal="center"/>
      <protection/>
    </xf>
    <xf numFmtId="3" fontId="0" fillId="0" borderId="0" xfId="0" applyNumberFormat="1" applyFont="1" applyFill="1" applyBorder="1" applyAlignment="1">
      <alignment/>
    </xf>
    <xf numFmtId="0" fontId="0" fillId="0" borderId="0" xfId="0" applyFont="1" applyFill="1" applyAlignment="1">
      <alignment vertical="center"/>
    </xf>
    <xf numFmtId="170" fontId="0" fillId="0" borderId="0" xfId="0" applyNumberFormat="1" applyFont="1" applyFill="1" applyBorder="1" applyAlignment="1">
      <alignment/>
    </xf>
    <xf numFmtId="0" fontId="41" fillId="0" borderId="0" xfId="0" applyFont="1" applyFill="1" applyBorder="1" applyAlignment="1">
      <alignment horizontal="left" vertical="center"/>
    </xf>
    <xf numFmtId="0" fontId="41" fillId="0" borderId="0" xfId="0" applyFont="1" applyFill="1" applyAlignment="1">
      <alignment horizontal="left" vertical="center"/>
    </xf>
    <xf numFmtId="0" fontId="43" fillId="0" borderId="0" xfId="0" applyFont="1" applyFill="1" applyAlignment="1">
      <alignment horizontal="left" vertical="center"/>
    </xf>
    <xf numFmtId="169" fontId="0" fillId="0" borderId="0" xfId="108" applyNumberFormat="1" applyFont="1">
      <alignment/>
      <protection/>
    </xf>
    <xf numFmtId="2" fontId="33" fillId="0" borderId="0" xfId="0" applyNumberFormat="1" applyFont="1" applyAlignment="1">
      <alignment/>
    </xf>
    <xf numFmtId="2" fontId="0" fillId="0" borderId="0" xfId="0" applyNumberFormat="1" applyFont="1" applyFill="1" applyAlignment="1">
      <alignment horizontal="right" vertical="center"/>
    </xf>
    <xf numFmtId="2" fontId="0" fillId="0" borderId="0" xfId="0" applyNumberFormat="1" applyFont="1" applyFill="1" applyAlignment="1">
      <alignment horizontal="right" vertical="center"/>
    </xf>
    <xf numFmtId="2" fontId="20" fillId="0" borderId="0" xfId="0" applyNumberFormat="1" applyFont="1" applyFill="1" applyBorder="1" applyAlignment="1">
      <alignment vertical="center"/>
    </xf>
    <xf numFmtId="2" fontId="20" fillId="0" borderId="0" xfId="0" applyNumberFormat="1" applyFont="1" applyFill="1" applyAlignment="1">
      <alignment horizontal="right" vertical="center" wrapText="1"/>
    </xf>
    <xf numFmtId="0" fontId="21" fillId="26" borderId="32" xfId="0" applyFont="1" applyFill="1" applyBorder="1" applyAlignment="1">
      <alignment horizontal="center" vertical="center" wrapText="1"/>
    </xf>
    <xf numFmtId="0" fontId="21" fillId="26" borderId="32" xfId="0" applyFont="1" applyFill="1" applyBorder="1" applyAlignment="1">
      <alignment horizontal="left" vertical="center"/>
    </xf>
    <xf numFmtId="0" fontId="21" fillId="0" borderId="0" xfId="0" applyFont="1" applyFill="1" applyAlignment="1">
      <alignment horizontal="left" vertical="center" wrapText="1"/>
    </xf>
    <xf numFmtId="0" fontId="21" fillId="0" borderId="33" xfId="0" applyFont="1" applyFill="1" applyBorder="1" applyAlignment="1">
      <alignment horizontal="left" vertical="center" wrapText="1"/>
    </xf>
    <xf numFmtId="2" fontId="0" fillId="0" borderId="33" xfId="0" applyNumberFormat="1" applyFont="1" applyFill="1" applyBorder="1" applyAlignment="1">
      <alignment horizontal="right" vertical="center"/>
    </xf>
    <xf numFmtId="0" fontId="25" fillId="0" borderId="0" xfId="108" applyFont="1">
      <alignment/>
      <protection/>
    </xf>
    <xf numFmtId="0" fontId="28" fillId="0" borderId="25" xfId="108" applyFont="1" applyBorder="1">
      <alignment/>
      <protection/>
    </xf>
    <xf numFmtId="3" fontId="0" fillId="0" borderId="33" xfId="108" applyNumberFormat="1" applyFont="1" applyBorder="1">
      <alignment/>
      <protection/>
    </xf>
    <xf numFmtId="169" fontId="0" fillId="0" borderId="33" xfId="108" applyNumberFormat="1" applyFont="1" applyBorder="1">
      <alignment/>
      <protection/>
    </xf>
    <xf numFmtId="0" fontId="39" fillId="0" borderId="0" xfId="0" applyFont="1" applyFill="1" applyAlignment="1">
      <alignment vertical="center"/>
    </xf>
    <xf numFmtId="0" fontId="30" fillId="26" borderId="34" xfId="108" applyNumberFormat="1" applyFont="1" applyFill="1" applyBorder="1" applyAlignment="1">
      <alignment horizontal="left"/>
      <protection/>
    </xf>
    <xf numFmtId="0" fontId="30" fillId="26" borderId="34" xfId="108" applyNumberFormat="1" applyFont="1" applyFill="1" applyBorder="1" applyAlignment="1">
      <alignment horizontal="center" wrapText="1"/>
      <protection/>
    </xf>
    <xf numFmtId="0" fontId="30" fillId="26" borderId="35" xfId="108" applyNumberFormat="1" applyFont="1" applyFill="1" applyBorder="1" applyAlignment="1">
      <alignment horizontal="left"/>
      <protection/>
    </xf>
    <xf numFmtId="0" fontId="30" fillId="26" borderId="35" xfId="108" applyNumberFormat="1" applyFont="1" applyFill="1" applyBorder="1" applyAlignment="1">
      <alignment horizontal="center" wrapText="1"/>
      <protection/>
    </xf>
    <xf numFmtId="0" fontId="30" fillId="26" borderId="36" xfId="108" applyNumberFormat="1" applyFont="1" applyFill="1" applyBorder="1" applyAlignment="1">
      <alignment horizontal="left"/>
      <protection/>
    </xf>
    <xf numFmtId="3" fontId="0" fillId="0" borderId="34" xfId="108" applyNumberFormat="1" applyFont="1" applyFill="1" applyBorder="1" applyAlignment="1">
      <alignment/>
      <protection/>
    </xf>
    <xf numFmtId="0" fontId="30" fillId="26" borderId="37" xfId="108" applyNumberFormat="1" applyFont="1" applyFill="1" applyBorder="1" applyAlignment="1">
      <alignment horizontal="left"/>
      <protection/>
    </xf>
    <xf numFmtId="0" fontId="30" fillId="26" borderId="38" xfId="108" applyNumberFormat="1" applyFont="1" applyFill="1" applyBorder="1" applyAlignment="1">
      <alignment horizontal="left"/>
      <protection/>
    </xf>
    <xf numFmtId="3" fontId="0" fillId="0" borderId="38" xfId="108" applyNumberFormat="1" applyFont="1" applyFill="1" applyBorder="1" applyAlignment="1">
      <alignment/>
      <protection/>
    </xf>
    <xf numFmtId="0" fontId="30" fillId="26" borderId="39" xfId="108" applyNumberFormat="1" applyFont="1" applyFill="1" applyBorder="1" applyAlignment="1">
      <alignment horizontal="left"/>
      <protection/>
    </xf>
    <xf numFmtId="3" fontId="0" fillId="0" borderId="35" xfId="108" applyNumberFormat="1" applyFont="1" applyFill="1" applyBorder="1" applyAlignment="1">
      <alignment/>
      <protection/>
    </xf>
    <xf numFmtId="3" fontId="0" fillId="0" borderId="0" xfId="108" applyNumberFormat="1" applyFont="1" applyBorder="1">
      <alignment/>
      <protection/>
    </xf>
    <xf numFmtId="3" fontId="21" fillId="0" borderId="22" xfId="0" applyNumberFormat="1" applyFont="1" applyFill="1" applyBorder="1" applyAlignment="1">
      <alignment horizontal="left" vertical="center" wrapText="1"/>
    </xf>
    <xf numFmtId="166" fontId="20" fillId="0" borderId="0" xfId="0" applyNumberFormat="1" applyFont="1" applyFill="1" applyAlignment="1">
      <alignment vertical="center"/>
    </xf>
    <xf numFmtId="0" fontId="30" fillId="0" borderId="0" xfId="0" applyFont="1" applyAlignment="1">
      <alignment vertical="center"/>
    </xf>
    <xf numFmtId="0" fontId="30" fillId="26" borderId="32" xfId="0" applyFont="1" applyFill="1" applyBorder="1" applyAlignment="1">
      <alignment horizontal="center" vertical="center"/>
    </xf>
    <xf numFmtId="0" fontId="0" fillId="0" borderId="33" xfId="0" applyBorder="1" applyAlignment="1">
      <alignment vertical="center"/>
    </xf>
    <xf numFmtId="1" fontId="0" fillId="0" borderId="0" xfId="0" applyNumberFormat="1" applyAlignment="1">
      <alignment vertical="center"/>
    </xf>
    <xf numFmtId="1" fontId="0" fillId="0" borderId="33"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1" fontId="0" fillId="0" borderId="0"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30" fillId="0" borderId="0" xfId="108" applyNumberFormat="1" applyFont="1" applyFill="1" applyBorder="1" applyAlignment="1">
      <alignment horizontal="left" wrapText="1"/>
      <protection/>
    </xf>
    <xf numFmtId="0" fontId="0" fillId="0" borderId="0" xfId="108" applyNumberFormat="1" applyFont="1" applyFill="1" applyBorder="1" applyAlignment="1">
      <alignment/>
      <protection/>
    </xf>
    <xf numFmtId="0" fontId="0" fillId="0" borderId="0" xfId="0" applyAlignment="1">
      <alignment vertical="center" wrapText="1"/>
    </xf>
    <xf numFmtId="0" fontId="0" fillId="0" borderId="33" xfId="0" applyBorder="1" applyAlignment="1">
      <alignment vertical="center" wrapText="1"/>
    </xf>
    <xf numFmtId="2" fontId="20" fillId="0" borderId="0" xfId="0" applyNumberFormat="1" applyFont="1" applyFill="1" applyAlignment="1">
      <alignment vertical="center"/>
    </xf>
    <xf numFmtId="0" fontId="33" fillId="0" borderId="40" xfId="108" applyFont="1" applyBorder="1">
      <alignment/>
      <protection/>
    </xf>
    <xf numFmtId="172" fontId="0" fillId="0" borderId="0" xfId="108" applyNumberFormat="1" applyFont="1" applyFill="1" applyBorder="1" applyAlignment="1">
      <alignment horizontal="left"/>
      <protection/>
    </xf>
    <xf numFmtId="0" fontId="33" fillId="0" borderId="0" xfId="108" applyNumberFormat="1" applyFont="1" applyFill="1" applyBorder="1" applyAlignment="1">
      <alignment/>
      <protection/>
    </xf>
    <xf numFmtId="172" fontId="33" fillId="0" borderId="0" xfId="108" applyNumberFormat="1" applyFont="1" applyFill="1" applyBorder="1" applyAlignment="1">
      <alignment horizontal="left"/>
      <protection/>
    </xf>
    <xf numFmtId="0" fontId="39" fillId="0" borderId="0" xfId="0" applyFont="1" applyAlignment="1">
      <alignment vertical="center"/>
    </xf>
    <xf numFmtId="166" fontId="20" fillId="0" borderId="16" xfId="0" applyNumberFormat="1" applyFont="1" applyFill="1" applyBorder="1" applyAlignment="1">
      <alignment horizontal="right" vertical="center"/>
    </xf>
    <xf numFmtId="166" fontId="20" fillId="0" borderId="41" xfId="0" applyNumberFormat="1" applyFont="1" applyFill="1" applyBorder="1" applyAlignment="1">
      <alignment horizontal="right" vertical="center"/>
    </xf>
    <xf numFmtId="166" fontId="20" fillId="0" borderId="42" xfId="0" applyNumberFormat="1" applyFont="1" applyFill="1" applyBorder="1" applyAlignment="1">
      <alignment horizontal="right" vertical="center"/>
    </xf>
    <xf numFmtId="166" fontId="20" fillId="0" borderId="43" xfId="0" applyNumberFormat="1" applyFont="1" applyFill="1" applyBorder="1" applyAlignment="1">
      <alignment horizontal="right" vertical="center"/>
    </xf>
    <xf numFmtId="166" fontId="21" fillId="0" borderId="41" xfId="0" applyNumberFormat="1" applyFont="1" applyFill="1" applyBorder="1" applyAlignment="1">
      <alignment horizontal="right" vertical="center"/>
    </xf>
    <xf numFmtId="166" fontId="20" fillId="0" borderId="44" xfId="0" applyNumberFormat="1" applyFont="1" applyFill="1" applyBorder="1" applyAlignment="1">
      <alignment horizontal="right" vertical="center"/>
    </xf>
    <xf numFmtId="166" fontId="21" fillId="0" borderId="45" xfId="0" applyNumberFormat="1" applyFont="1" applyFill="1" applyBorder="1" applyAlignment="1">
      <alignment horizontal="right" vertical="center"/>
    </xf>
    <xf numFmtId="167" fontId="20" fillId="0" borderId="0" xfId="0" applyNumberFormat="1" applyFont="1" applyFill="1" applyAlignment="1">
      <alignment vertical="center"/>
    </xf>
    <xf numFmtId="0" fontId="0" fillId="0" borderId="0" xfId="108" applyNumberFormat="1" applyFont="1" applyFill="1" applyBorder="1" applyAlignment="1">
      <alignment horizontal="left"/>
      <protection/>
    </xf>
    <xf numFmtId="0" fontId="33" fillId="0" borderId="0" xfId="108" applyNumberFormat="1" applyFont="1" applyFill="1" applyBorder="1" applyAlignment="1">
      <alignment horizontal="left"/>
      <protection/>
    </xf>
    <xf numFmtId="169" fontId="0" fillId="0" borderId="0" xfId="108" applyNumberFormat="1" applyFont="1" applyBorder="1">
      <alignment/>
      <protection/>
    </xf>
    <xf numFmtId="3" fontId="30" fillId="26" borderId="46" xfId="108" applyNumberFormat="1" applyFont="1" applyFill="1" applyBorder="1" applyAlignment="1">
      <alignment horizontal="center"/>
      <protection/>
    </xf>
    <xf numFmtId="3" fontId="30" fillId="26" borderId="47" xfId="108" applyNumberFormat="1" applyFont="1" applyFill="1" applyBorder="1" applyAlignment="1">
      <alignment horizontal="center"/>
      <protection/>
    </xf>
    <xf numFmtId="0" fontId="47" fillId="0" borderId="0" xfId="0" applyFont="1" applyAlignment="1">
      <alignment horizontal="left" vertical="center"/>
    </xf>
    <xf numFmtId="0" fontId="0" fillId="0" borderId="0" xfId="0" applyAlignment="1">
      <alignment vertical="center"/>
    </xf>
    <xf numFmtId="0" fontId="21" fillId="26" borderId="48" xfId="0" applyFont="1" applyFill="1" applyBorder="1" applyAlignment="1">
      <alignment horizontal="center" vertical="center"/>
    </xf>
    <xf numFmtId="0" fontId="21" fillId="26" borderId="49" xfId="0" applyFont="1" applyFill="1" applyBorder="1" applyAlignment="1">
      <alignment horizontal="center" vertical="center" wrapText="1"/>
    </xf>
    <xf numFmtId="0" fontId="48" fillId="0" borderId="0" xfId="0" applyFont="1" applyFill="1" applyAlignment="1">
      <alignment horizontal="left" vertical="center"/>
    </xf>
    <xf numFmtId="0" fontId="30" fillId="0" borderId="0" xfId="0" applyFont="1" applyAlignment="1">
      <alignment vertical="center"/>
    </xf>
    <xf numFmtId="0" fontId="36" fillId="0" borderId="0" xfId="109" applyFont="1" applyFill="1" applyAlignment="1">
      <alignment vertical="center"/>
    </xf>
    <xf numFmtId="0" fontId="49" fillId="0" borderId="0" xfId="108" applyFont="1" applyAlignment="1">
      <alignment horizontal="left"/>
      <protection/>
    </xf>
    <xf numFmtId="49" fontId="30" fillId="26" borderId="46" xfId="108" applyNumberFormat="1" applyFont="1" applyFill="1" applyBorder="1" applyAlignment="1">
      <alignment horizontal="center" wrapText="1"/>
      <protection/>
    </xf>
    <xf numFmtId="167" fontId="0" fillId="0" borderId="0" xfId="111" applyAlignment="1">
      <alignment horizontal="right" vertical="center"/>
    </xf>
    <xf numFmtId="0" fontId="30" fillId="0" borderId="0" xfId="0" applyFont="1" applyFill="1" applyBorder="1" applyAlignment="1">
      <alignment horizontal="center" vertical="center"/>
    </xf>
    <xf numFmtId="0" fontId="1" fillId="0" borderId="0" xfId="0" applyFont="1" applyAlignment="1">
      <alignment horizontal="left" vertical="center"/>
    </xf>
    <xf numFmtId="0" fontId="0" fillId="0" borderId="0" xfId="0" applyFill="1" applyBorder="1" applyAlignment="1">
      <alignment vertical="center"/>
    </xf>
    <xf numFmtId="1" fontId="0" fillId="0" borderId="0" xfId="0" applyNumberFormat="1" applyFill="1" applyBorder="1" applyAlignment="1">
      <alignment vertical="center"/>
    </xf>
    <xf numFmtId="0" fontId="30" fillId="28" borderId="0" xfId="0" applyFont="1" applyFill="1" applyAlignment="1">
      <alignment horizontal="left" vertical="center"/>
    </xf>
    <xf numFmtId="0" fontId="30" fillId="28" borderId="33" xfId="0" applyFont="1" applyFill="1" applyBorder="1" applyAlignment="1">
      <alignment horizontal="left" vertical="center"/>
    </xf>
    <xf numFmtId="49" fontId="30" fillId="26" borderId="32" xfId="0" applyNumberFormat="1" applyFont="1" applyFill="1" applyBorder="1" applyAlignment="1">
      <alignment horizontal="center" vertical="center" wrapText="1"/>
    </xf>
    <xf numFmtId="0" fontId="0" fillId="0" borderId="33" xfId="0" applyBorder="1" applyAlignment="1">
      <alignment vertical="center"/>
    </xf>
    <xf numFmtId="0" fontId="21" fillId="26" borderId="48" xfId="0" applyFont="1" applyFill="1" applyBorder="1" applyAlignment="1">
      <alignment horizontal="center" vertical="center"/>
    </xf>
    <xf numFmtId="0" fontId="28" fillId="26" borderId="32" xfId="108" applyFont="1" applyFill="1" applyBorder="1" applyAlignment="1">
      <alignment horizontal="center"/>
      <protection/>
    </xf>
    <xf numFmtId="0" fontId="28" fillId="26" borderId="32" xfId="108" applyFont="1" applyFill="1" applyBorder="1" applyAlignment="1">
      <alignment horizontal="left"/>
      <protection/>
    </xf>
    <xf numFmtId="0" fontId="28" fillId="0" borderId="0" xfId="108" applyFont="1" applyAlignment="1">
      <alignment horizontal="left"/>
      <protection/>
    </xf>
    <xf numFmtId="0" fontId="28" fillId="0" borderId="33" xfId="108" applyFont="1" applyBorder="1" applyAlignment="1">
      <alignment horizontal="left"/>
      <protection/>
    </xf>
    <xf numFmtId="1" fontId="33" fillId="0" borderId="33" xfId="108" applyNumberFormat="1" applyFont="1" applyBorder="1">
      <alignment/>
      <protection/>
    </xf>
    <xf numFmtId="0" fontId="28" fillId="0" borderId="0" xfId="108" applyFont="1" applyBorder="1" applyAlignment="1">
      <alignment horizontal="left"/>
      <protection/>
    </xf>
    <xf numFmtId="1" fontId="33" fillId="0" borderId="0" xfId="108" applyNumberFormat="1" applyFont="1" applyBorder="1">
      <alignment/>
      <protection/>
    </xf>
    <xf numFmtId="0" fontId="33" fillId="0" borderId="33" xfId="108" applyFont="1" applyBorder="1">
      <alignment/>
      <protection/>
    </xf>
    <xf numFmtId="49" fontId="0" fillId="0" borderId="0" xfId="0" applyNumberFormat="1" applyAlignment="1">
      <alignment vertical="center"/>
    </xf>
    <xf numFmtId="49" fontId="0" fillId="0" borderId="33" xfId="0" applyNumberFormat="1" applyBorder="1" applyAlignment="1">
      <alignment vertical="center"/>
    </xf>
    <xf numFmtId="3" fontId="21" fillId="0" borderId="46" xfId="0" applyNumberFormat="1" applyFont="1" applyFill="1" applyBorder="1" applyAlignment="1">
      <alignment horizontal="left" vertical="center" wrapText="1"/>
    </xf>
    <xf numFmtId="3" fontId="21" fillId="0" borderId="0"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6" fontId="20" fillId="0" borderId="50" xfId="0" applyNumberFormat="1" applyFont="1" applyFill="1" applyBorder="1" applyAlignment="1">
      <alignment horizontal="right" vertical="center"/>
    </xf>
    <xf numFmtId="0" fontId="21" fillId="0" borderId="0" xfId="0" applyFont="1" applyFill="1" applyAlignment="1">
      <alignment horizontal="left" vertical="center"/>
    </xf>
    <xf numFmtId="3" fontId="21" fillId="0" borderId="0" xfId="0" applyNumberFormat="1" applyFont="1" applyFill="1" applyAlignment="1">
      <alignment horizontal="left" vertical="center"/>
    </xf>
    <xf numFmtId="1" fontId="20" fillId="0" borderId="0" xfId="0" applyNumberFormat="1" applyFont="1" applyFill="1" applyAlignment="1">
      <alignment vertical="center"/>
    </xf>
    <xf numFmtId="3" fontId="21" fillId="0" borderId="51" xfId="0" applyNumberFormat="1" applyFont="1" applyFill="1" applyBorder="1" applyAlignment="1">
      <alignment horizontal="left" vertical="center"/>
    </xf>
    <xf numFmtId="3" fontId="21" fillId="0" borderId="0" xfId="0" applyNumberFormat="1" applyFont="1" applyFill="1" applyBorder="1" applyAlignment="1">
      <alignment horizontal="left" vertical="center"/>
    </xf>
    <xf numFmtId="49" fontId="28" fillId="26" borderId="32" xfId="108" applyNumberFormat="1" applyFont="1" applyFill="1" applyBorder="1" applyAlignment="1">
      <alignment horizontal="center"/>
      <protection/>
    </xf>
    <xf numFmtId="166" fontId="0" fillId="0" borderId="0" xfId="111" applyNumberFormat="1" applyAlignment="1">
      <alignment horizontal="right" vertical="center"/>
    </xf>
    <xf numFmtId="166" fontId="0" fillId="0" borderId="33" xfId="111" applyNumberFormat="1" applyBorder="1" applyAlignment="1">
      <alignment horizontal="right" vertical="center"/>
    </xf>
    <xf numFmtId="49" fontId="28" fillId="0" borderId="0" xfId="108" applyNumberFormat="1" applyFont="1" applyAlignment="1">
      <alignment horizontal="left"/>
      <protection/>
    </xf>
    <xf numFmtId="0" fontId="28" fillId="0" borderId="51" xfId="108" applyFont="1" applyBorder="1" applyAlignment="1">
      <alignment horizontal="left"/>
      <protection/>
    </xf>
    <xf numFmtId="166" fontId="0" fillId="0" borderId="51" xfId="111" applyNumberFormat="1" applyBorder="1" applyAlignment="1">
      <alignment horizontal="right" vertical="center"/>
    </xf>
    <xf numFmtId="0" fontId="21" fillId="0" borderId="46" xfId="0" applyFont="1" applyFill="1" applyBorder="1" applyAlignment="1">
      <alignment horizontal="left" vertical="center"/>
    </xf>
    <xf numFmtId="1" fontId="20" fillId="0" borderId="33" xfId="0" applyNumberFormat="1" applyFont="1" applyFill="1" applyBorder="1" applyAlignment="1">
      <alignment vertical="center"/>
    </xf>
    <xf numFmtId="166" fontId="0" fillId="0" borderId="51" xfId="111" applyNumberFormat="1" applyFill="1" applyBorder="1" applyAlignment="1">
      <alignment horizontal="right" vertical="center"/>
    </xf>
    <xf numFmtId="166" fontId="0" fillId="0" borderId="0" xfId="111" applyNumberFormat="1" applyFill="1" applyAlignment="1">
      <alignment horizontal="right" vertical="center"/>
    </xf>
    <xf numFmtId="166" fontId="0" fillId="0" borderId="46" xfId="111" applyNumberFormat="1" applyFill="1" applyBorder="1" applyAlignment="1">
      <alignment horizontal="right" vertical="center"/>
    </xf>
    <xf numFmtId="166" fontId="0" fillId="0" borderId="33" xfId="111" applyNumberFormat="1" applyFill="1" applyBorder="1" applyAlignment="1">
      <alignment horizontal="right" vertical="center"/>
    </xf>
    <xf numFmtId="0" fontId="51" fillId="0" borderId="0" xfId="109" applyFont="1" applyAlignment="1">
      <alignment vertical="center"/>
    </xf>
    <xf numFmtId="0" fontId="52" fillId="0" borderId="0" xfId="109" applyFont="1"/>
    <xf numFmtId="0" fontId="30" fillId="26" borderId="32" xfId="0" applyFont="1" applyFill="1" applyBorder="1" applyAlignment="1">
      <alignment horizontal="center" vertical="center"/>
    </xf>
    <xf numFmtId="0" fontId="30" fillId="26" borderId="32" xfId="0" applyFont="1" applyFill="1" applyBorder="1" applyAlignment="1">
      <alignment horizontal="center" vertical="center"/>
    </xf>
    <xf numFmtId="2" fontId="0" fillId="0" borderId="0" xfId="108" applyNumberFormat="1" applyFont="1">
      <alignment/>
      <protection/>
    </xf>
    <xf numFmtId="49" fontId="21" fillId="0" borderId="0" xfId="0" applyNumberFormat="1" applyFont="1" applyFill="1" applyAlignment="1">
      <alignment horizontal="left" vertical="center"/>
    </xf>
    <xf numFmtId="0" fontId="30" fillId="26" borderId="52" xfId="108" applyNumberFormat="1" applyFont="1" applyFill="1" applyBorder="1" applyAlignment="1">
      <alignment horizontal="left"/>
      <protection/>
    </xf>
    <xf numFmtId="0" fontId="30" fillId="26" borderId="53" xfId="108" applyNumberFormat="1" applyFont="1" applyFill="1" applyBorder="1" applyAlignment="1">
      <alignment horizontal="left"/>
      <protection/>
    </xf>
    <xf numFmtId="2" fontId="39" fillId="0" borderId="0" xfId="0" applyNumberFormat="1" applyFont="1" applyFill="1" applyAlignment="1">
      <alignment vertical="center"/>
    </xf>
    <xf numFmtId="4" fontId="39" fillId="0" borderId="0" xfId="0" applyNumberFormat="1" applyFont="1" applyFill="1" applyAlignment="1">
      <alignment vertical="center"/>
    </xf>
    <xf numFmtId="0" fontId="30" fillId="26" borderId="54" xfId="0" applyFont="1" applyFill="1" applyBorder="1" applyAlignment="1">
      <alignment horizontal="center" vertical="center"/>
    </xf>
    <xf numFmtId="2" fontId="0" fillId="0" borderId="0" xfId="0" applyNumberFormat="1" applyAlignment="1">
      <alignment vertical="center"/>
    </xf>
    <xf numFmtId="2" fontId="0" fillId="0" borderId="33" xfId="0" applyNumberFormat="1" applyBorder="1" applyAlignment="1">
      <alignment vertical="center"/>
    </xf>
    <xf numFmtId="0" fontId="0" fillId="0" borderId="0" xfId="0" applyBorder="1" applyAlignment="1">
      <alignment vertical="center" wrapText="1"/>
    </xf>
    <xf numFmtId="2" fontId="0" fillId="0" borderId="0" xfId="0" applyNumberFormat="1" applyBorder="1" applyAlignment="1">
      <alignment vertical="center"/>
    </xf>
    <xf numFmtId="0" fontId="30" fillId="26" borderId="32" xfId="0" applyFont="1" applyFill="1" applyBorder="1" applyAlignment="1">
      <alignment horizontal="center" vertical="center"/>
    </xf>
    <xf numFmtId="0" fontId="53" fillId="0" borderId="0" xfId="0" applyFont="1" applyFill="1" applyAlignment="1">
      <alignment vertical="center"/>
    </xf>
    <xf numFmtId="0" fontId="54" fillId="0" borderId="0" xfId="0" applyFont="1" applyFill="1" applyAlignment="1">
      <alignment vertical="center"/>
    </xf>
    <xf numFmtId="0" fontId="0" fillId="0" borderId="0" xfId="91" applyFont="1" applyFill="1" applyAlignment="1">
      <alignment vertical="center" wrapText="1"/>
      <protection/>
    </xf>
    <xf numFmtId="0" fontId="33" fillId="0" borderId="0" xfId="108" applyFont="1" applyAlignment="1">
      <alignment horizontal="left" vertical="top" wrapText="1"/>
      <protection/>
    </xf>
    <xf numFmtId="49" fontId="33" fillId="0" borderId="0" xfId="108" applyNumberFormat="1" applyFont="1" applyAlignment="1">
      <alignment horizontal="left"/>
      <protection/>
    </xf>
    <xf numFmtId="0" fontId="33" fillId="0" borderId="0" xfId="0" applyFont="1" applyAlignment="1">
      <alignment horizontal="left" vertical="top" wrapText="1"/>
    </xf>
    <xf numFmtId="0" fontId="20" fillId="0" borderId="0" xfId="0" applyFont="1" applyFill="1" applyAlignment="1">
      <alignment horizontal="left" vertical="center" wrapText="1"/>
    </xf>
    <xf numFmtId="0" fontId="0" fillId="0" borderId="0" xfId="91" applyFont="1" applyFill="1" applyAlignment="1">
      <alignment horizontal="left" vertical="center" wrapText="1"/>
      <protection/>
    </xf>
    <xf numFmtId="0" fontId="21" fillId="26" borderId="48" xfId="0" applyFont="1" applyFill="1" applyBorder="1" applyAlignment="1">
      <alignment horizontal="center" vertical="center"/>
    </xf>
    <xf numFmtId="0" fontId="21" fillId="26" borderId="55" xfId="0" applyFont="1" applyFill="1" applyBorder="1" applyAlignment="1">
      <alignment horizontal="center" vertical="center"/>
    </xf>
    <xf numFmtId="0" fontId="21" fillId="26" borderId="56" xfId="0" applyFont="1" applyFill="1" applyBorder="1" applyAlignment="1">
      <alignment horizontal="center" vertical="center"/>
    </xf>
    <xf numFmtId="0" fontId="21" fillId="26" borderId="13" xfId="0" applyFont="1" applyFill="1" applyBorder="1" applyAlignment="1">
      <alignment horizontal="center" vertical="center"/>
    </xf>
    <xf numFmtId="0" fontId="21" fillId="26" borderId="12" xfId="0" applyFont="1" applyFill="1" applyBorder="1" applyAlignment="1">
      <alignment horizontal="center" vertical="center"/>
    </xf>
    <xf numFmtId="0" fontId="21" fillId="26" borderId="18" xfId="0" applyFont="1" applyFill="1" applyBorder="1" applyAlignment="1">
      <alignment horizontal="center" vertical="center"/>
    </xf>
    <xf numFmtId="0" fontId="21" fillId="26" borderId="49" xfId="0" applyFont="1" applyFill="1" applyBorder="1" applyAlignment="1">
      <alignment horizontal="center" vertical="center" wrapText="1"/>
    </xf>
    <xf numFmtId="0" fontId="21" fillId="26" borderId="19" xfId="0" applyFont="1" applyFill="1" applyBorder="1" applyAlignment="1">
      <alignment horizontal="center" vertical="center" wrapText="1"/>
    </xf>
    <xf numFmtId="0" fontId="21" fillId="26" borderId="57" xfId="0" applyFont="1" applyFill="1" applyBorder="1" applyAlignment="1">
      <alignment horizontal="center" vertical="center" wrapText="1"/>
    </xf>
    <xf numFmtId="0" fontId="21" fillId="26" borderId="20" xfId="0" applyFont="1" applyFill="1" applyBorder="1" applyAlignment="1">
      <alignment horizontal="center" vertical="center" wrapText="1"/>
    </xf>
    <xf numFmtId="0" fontId="21" fillId="26" borderId="58" xfId="0" applyFont="1" applyFill="1" applyBorder="1" applyAlignment="1">
      <alignment horizontal="center" vertical="center" wrapText="1"/>
    </xf>
    <xf numFmtId="0" fontId="21" fillId="26" borderId="23"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30" fillId="26" borderId="32" xfId="0" applyFont="1" applyFill="1" applyBorder="1" applyAlignment="1">
      <alignment horizontal="center" vertical="center"/>
    </xf>
    <xf numFmtId="0" fontId="28" fillId="26" borderId="31" xfId="108" applyFont="1" applyFill="1" applyBorder="1" applyAlignment="1">
      <alignment horizontal="center"/>
      <protection/>
    </xf>
    <xf numFmtId="0" fontId="55" fillId="0" borderId="0" xfId="0" applyFont="1" applyFill="1" applyBorder="1" applyAlignment="1">
      <alignment horizontal="left" vertical="center"/>
    </xf>
  </cellXfs>
  <cellStyles count="9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Comma 2" xfId="73"/>
    <cellStyle name="ConditionalStyle_1" xfId="74"/>
    <cellStyle name="Eingabe" xfId="75"/>
    <cellStyle name="Ergebnis" xfId="76"/>
    <cellStyle name="Erklärender Text" xfId="77"/>
    <cellStyle name="Euro" xfId="78"/>
    <cellStyle name="Excel Built-in Normal" xfId="79"/>
    <cellStyle name="Explanatory Text" xfId="80"/>
    <cellStyle name="Good" xfId="81"/>
    <cellStyle name="Gut" xfId="82"/>
    <cellStyle name="Heading 1" xfId="83"/>
    <cellStyle name="Heading 2" xfId="84"/>
    <cellStyle name="Heading 3" xfId="85"/>
    <cellStyle name="Heading 4" xfId="86"/>
    <cellStyle name="Input" xfId="87"/>
    <cellStyle name="Linked Cell" xfId="88"/>
    <cellStyle name="Neutral" xfId="89"/>
    <cellStyle name="Normal 2" xfId="90"/>
    <cellStyle name="Normal 3" xfId="91"/>
    <cellStyle name="Normál_Ques_15-19_4.1" xfId="92"/>
    <cellStyle name="Note" xfId="93"/>
    <cellStyle name="Notiz" xfId="94"/>
    <cellStyle name="Output" xfId="95"/>
    <cellStyle name="Schlecht" xfId="96"/>
    <cellStyle name="Title" xfId="97"/>
    <cellStyle name="Total" xfId="98"/>
    <cellStyle name="Überschrift" xfId="99"/>
    <cellStyle name="Überschrift 1" xfId="100"/>
    <cellStyle name="Überschrift 2" xfId="101"/>
    <cellStyle name="Überschrift 3" xfId="102"/>
    <cellStyle name="Überschrift 4" xfId="103"/>
    <cellStyle name="Verknüpfte Zelle" xfId="104"/>
    <cellStyle name="Warnender Text" xfId="105"/>
    <cellStyle name="Warning Text" xfId="106"/>
    <cellStyle name="Zelle überprüfen" xfId="107"/>
    <cellStyle name="Normal 4" xfId="108"/>
    <cellStyle name="Hyperlink" xfId="109"/>
    <cellStyle name="Normal 5" xfId="110"/>
    <cellStyle name="NumberCellStyle" xfId="111"/>
    <cellStyle name="Normal 6" xfId="11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Ex3.xml.rels><?xml version="1.0" encoding="utf-8" standalone="yes"?><Relationships xmlns="http://schemas.openxmlformats.org/package/2006/relationships"><Relationship Id="rId1" Type="http://schemas.microsoft.com/office/2011/relationships/chartStyle" Target="/xl/charts/style3.xml" /><Relationship Id="rId2" Type="http://schemas.microsoft.com/office/2011/relationships/chartColorStyle" Target="/xl/charts/colors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a:t>
            </a:r>
            <a:r>
              <a:rPr lang="en-US" cap="none" sz="1800" b="1" u="none" baseline="-25000">
                <a:solidFill>
                  <a:srgbClr val="000000"/>
                </a:solidFill>
                <a:latin typeface="Arial"/>
                <a:ea typeface="Arial"/>
                <a:cs typeface="Arial"/>
              </a:rPr>
              <a:t>2</a:t>
            </a:r>
            <a:r>
              <a:rPr lang="en-US" cap="none" sz="1800" b="1" u="none" baseline="0">
                <a:solidFill>
                  <a:srgbClr val="000000"/>
                </a:solidFill>
                <a:latin typeface="Arial"/>
                <a:ea typeface="Arial"/>
                <a:cs typeface="Arial"/>
              </a:rPr>
              <a:t> emissions — production and consumption perspective, EU-27, 2019</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(tonnes</a:t>
            </a:r>
            <a:r>
              <a:rPr lang="en-US" cap="none" sz="1600" b="0"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per person)</a:t>
            </a:r>
          </a:p>
        </c:rich>
      </c:tx>
      <c:layout>
        <c:manualLayout>
          <c:xMode val="edge"/>
          <c:yMode val="edge"/>
          <c:x val="0.00525"/>
          <c:y val="0.00675"/>
        </c:manualLayout>
      </c:layout>
      <c:overlay val="0"/>
      <c:spPr>
        <a:noFill/>
        <a:ln>
          <a:noFill/>
        </a:ln>
      </c:spPr>
    </c:title>
    <c:plotArea>
      <c:layout>
        <c:manualLayout>
          <c:layoutTarget val="inner"/>
          <c:xMode val="edge"/>
          <c:yMode val="edge"/>
          <c:x val="0.04275"/>
          <c:y val="0.112"/>
          <c:w val="0.9405"/>
          <c:h val="0.628"/>
        </c:manualLayout>
      </c:layout>
      <c:barChart>
        <c:barDir val="col"/>
        <c:grouping val="stacked"/>
        <c:varyColors val="0"/>
        <c:ser>
          <c:idx val="4"/>
          <c:order val="0"/>
          <c:tx>
            <c:strRef>
              <c:f>'Figure 1'!$C$62</c:f>
              <c:strCache>
                <c:ptCount val="1"/>
                <c:pt idx="0">
                  <c:v>Direct emissions by households</c:v>
                </c:pt>
              </c:strCache>
            </c:strRef>
          </c:tx>
          <c:spPr>
            <a:solidFill>
              <a:srgbClr val="32AFAF">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2AFAF">
                  <a:lumMod val="100000"/>
                </a:srgbClr>
              </a:solidFill>
              <a:ln>
                <a:noFill/>
                <a:round/>
              </a:ln>
            </c:spPr>
          </c:dPt>
          <c:dLbls>
            <c:dLbl>
              <c:idx val="0"/>
              <c:tx>
                <c:rich>
                  <a:bodyPr vert="horz" rot="0" anchor="ctr"/>
                  <a:lstStyle/>
                  <a:p>
                    <a:pPr algn="ctr">
                      <a:defRPr/>
                    </a:pPr>
                    <a:r>
                      <a:rPr lang="en-US" cap="none" u="none" baseline="0">
                        <a:latin typeface="Arial"/>
                        <a:ea typeface="Arial"/>
                        <a:cs typeface="Arial"/>
                      </a:rPr>
                      <a:t>Direct emissions by households, </a:t>
                    </a:r>
                    <a:r>
                      <a:rPr lang="en-US" cap="none" u="none" baseline="0">
                        <a:latin typeface="Arial"/>
                        <a:ea typeface="Arial"/>
                        <a:cs typeface="Arial"/>
                      </a:rPr>
                      <a:t>
1.58</a:t>
                    </a:r>
                  </a:p>
                </c:rich>
              </c:tx>
              <c:showLegendKey val="0"/>
              <c:showVal val="0"/>
              <c:showBubbleSize val="0"/>
              <c:showCatName val="0"/>
              <c:showSerName val="1"/>
              <c:showPercent val="0"/>
            </c:dLbl>
            <c:dLbl>
              <c:idx val="1"/>
              <c:tx>
                <c:rich>
                  <a:bodyPr vert="horz" rot="0" anchor="ctr"/>
                  <a:lstStyle/>
                  <a:p>
                    <a:pPr algn="ctr">
                      <a:defRPr/>
                    </a:pPr>
                    <a:r>
                      <a:rPr lang="en-US" cap="none" u="none" baseline="0">
                        <a:latin typeface="Arial"/>
                        <a:ea typeface="Arial"/>
                        <a:cs typeface="Arial"/>
                      </a:rPr>
                      <a:t>Direct emissions by households, </a:t>
                    </a:r>
                    <a:r>
                      <a:rPr lang="en-US" cap="none" u="none" baseline="0">
                        <a:latin typeface="Arial"/>
                        <a:ea typeface="Arial"/>
                        <a:cs typeface="Arial"/>
                      </a:rPr>
                      <a:t>
1.58</a:t>
                    </a:r>
                  </a:p>
                </c:rich>
              </c:tx>
              <c:showLegendKey val="0"/>
              <c:showVal val="1"/>
              <c:showBubbleSize val="0"/>
              <c:showCatName val="0"/>
              <c:showSerName val="1"/>
              <c:showPercent val="0"/>
            </c:dLbl>
            <c:numFmt formatCode="General" sourceLinked="1"/>
            <c:spPr>
              <a:noFill/>
              <a:ln>
                <a:noFill/>
              </a:ln>
            </c:spPr>
            <c:showLegendKey val="0"/>
            <c:showVal val="1"/>
            <c:showBubbleSize val="0"/>
            <c:showCatName val="0"/>
            <c:showSerName val="1"/>
            <c:showPercent val="0"/>
          </c:dLbls>
          <c:cat>
            <c:strRef>
              <c:f>'Figure 1'!$D$61:$E$61</c:f>
              <c:strCache/>
            </c:strRef>
          </c:cat>
          <c:val>
            <c:numRef>
              <c:f>'Figure 1'!$D$62:$E$62</c:f>
              <c:numCache/>
            </c:numRef>
          </c:val>
        </c:ser>
        <c:ser>
          <c:idx val="6"/>
          <c:order val="1"/>
          <c:tx>
            <c:strRef>
              <c:f>'Figure 1'!$C$63</c:f>
              <c:strCache>
                <c:ptCount val="1"/>
                <c:pt idx="0">
                  <c:v>Emissions by EU-27 production activities due to EU-27 domestic final demand</c:v>
                </c:pt>
              </c:strCache>
            </c:strRef>
          </c:tx>
          <c:spPr>
            <a:solidFill>
              <a:srgbClr val="32AFAF">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u="none" baseline="0">
                        <a:latin typeface="Arial"/>
                        <a:ea typeface="Arial"/>
                        <a:cs typeface="Arial"/>
                      </a:rPr>
                      <a:t>Emissions by EU-27 production activities due</a:t>
                    </a:r>
                    <a:r>
                      <a:rPr lang="en-US" cap="none" u="none" baseline="0">
                        <a:latin typeface="Arial"/>
                        <a:ea typeface="Arial"/>
                        <a:cs typeface="Arial"/>
                      </a:rPr>
                      <a:t> to</a:t>
                    </a:r>
                    <a:r>
                      <a:rPr lang="en-US" cap="none" u="none" baseline="0">
                        <a:latin typeface="Arial"/>
                        <a:ea typeface="Arial"/>
                        <a:cs typeface="Arial"/>
                      </a:rPr>
                      <a:t> EU-27 domestic final demand, </a:t>
                    </a:r>
                    <a:r>
                      <a:rPr lang="en-US" cap="none" u="none" baseline="0">
                        <a:latin typeface="Arial"/>
                        <a:ea typeface="Arial"/>
                        <a:cs typeface="Arial"/>
                      </a:rPr>
                      <a:t>
4.10</a:t>
                    </a:r>
                  </a:p>
                </c:rich>
              </c:tx>
              <c:showLegendKey val="0"/>
              <c:showVal val="0"/>
              <c:showBubbleSize val="0"/>
              <c:showCatName val="0"/>
              <c:showSerName val="1"/>
              <c:showPercent val="0"/>
            </c:dLbl>
            <c:dLbl>
              <c:idx val="1"/>
              <c:tx>
                <c:rich>
                  <a:bodyPr vert="horz" rot="0" anchor="ctr"/>
                  <a:lstStyle/>
                  <a:p>
                    <a:pPr algn="ctr">
                      <a:defRPr/>
                    </a:pPr>
                    <a:r>
                      <a:rPr lang="en-US" cap="none" u="none" baseline="0">
                        <a:latin typeface="Arial"/>
                        <a:ea typeface="Arial"/>
                        <a:cs typeface="Arial"/>
                      </a:rPr>
                      <a:t>Emissions by EU-27 production activities due</a:t>
                    </a:r>
                    <a:r>
                      <a:rPr lang="en-US" cap="none" u="none" baseline="0">
                        <a:latin typeface="Arial"/>
                        <a:ea typeface="Arial"/>
                        <a:cs typeface="Arial"/>
                      </a:rPr>
                      <a:t> to</a:t>
                    </a:r>
                    <a:r>
                      <a:rPr lang="en-US" cap="none" u="none" baseline="0">
                        <a:latin typeface="Arial"/>
                        <a:ea typeface="Arial"/>
                        <a:cs typeface="Arial"/>
                      </a:rPr>
                      <a:t> EU-27 domestic final demand, </a:t>
                    </a:r>
                    <a:r>
                      <a:rPr lang="en-US" cap="none" u="none" baseline="0">
                        <a:latin typeface="Arial"/>
                        <a:ea typeface="Arial"/>
                        <a:cs typeface="Arial"/>
                      </a:rPr>
                      <a:t>
4.10</a:t>
                    </a:r>
                  </a:p>
                </c:rich>
              </c:tx>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'Figure 1'!$D$61:$E$61</c:f>
              <c:strCache/>
            </c:strRef>
          </c:cat>
          <c:val>
            <c:numRef>
              <c:f>'Figure 1'!$D$63:$E$63</c:f>
              <c:numCache/>
            </c:numRef>
          </c:val>
        </c:ser>
        <c:ser>
          <c:idx val="0"/>
          <c:order val="2"/>
          <c:tx>
            <c:strRef>
              <c:f>'Figure 1'!$C$64</c:f>
              <c:strCache>
                <c:ptCount val="1"/>
                <c:pt idx="0">
                  <c:v>EU-27 emissions due to exports</c:v>
                </c:pt>
              </c:strCache>
            </c:strRef>
          </c:tx>
          <c:spPr>
            <a:solidFill>
              <a:srgbClr val="C84B9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1"/>
              <c:showPercent val="0"/>
            </c:dLbl>
            <c:dLbl>
              <c:idx val="1"/>
              <c:layout>
                <c:manualLayout>
                  <c:x val="-0.001"/>
                  <c:y val="-0.043"/>
                </c:manualLayout>
              </c:layout>
              <c:tx>
                <c:rich>
                  <a:bodyPr vert="horz" rot="0" anchor="ctr"/>
                  <a:lstStyle/>
                  <a:p>
                    <a:pPr algn="ctr">
                      <a:defRPr/>
                    </a:pPr>
                    <a:r>
                      <a:rPr lang="en-US"/>
                      <a:t>Avoided emissions due to imports (¹), 1.02</a:t>
                    </a:r>
                  </a:p>
                </c:rich>
              </c:tx>
              <c:showLegendKey val="0"/>
              <c:showVal val="1"/>
              <c:showBubbleSize val="0"/>
              <c:showCatName val="0"/>
              <c:showSerName val="1"/>
              <c:showPercent val="0"/>
            </c:dLbl>
            <c:numFmt formatCode="General" sourceLinked="1"/>
            <c:spPr>
              <a:noFill/>
              <a:ln>
                <a:noFill/>
              </a:ln>
            </c:spPr>
            <c:showLegendKey val="0"/>
            <c:showVal val="1"/>
            <c:showBubbleSize val="0"/>
            <c:showCatName val="0"/>
            <c:showSerName val="1"/>
            <c:showPercent val="0"/>
          </c:dLbls>
          <c:cat>
            <c:strRef>
              <c:f>'Figure 1'!$D$61:$E$61</c:f>
              <c:strCache/>
            </c:strRef>
          </c:cat>
          <c:val>
            <c:numRef>
              <c:f>'Figure 1'!$D$64:$E$64</c:f>
              <c:numCache/>
            </c:numRef>
          </c:val>
        </c:ser>
        <c:ser>
          <c:idx val="3"/>
          <c:order val="3"/>
          <c:tx>
            <c:strRef>
              <c:f>'Figure 1'!$C$65</c:f>
              <c:strCache>
                <c:ptCount val="1"/>
                <c:pt idx="0">
                  <c:v>Avoided emissions due to imports</c:v>
                </c:pt>
              </c:strCache>
            </c:strRef>
          </c:tx>
          <c:spPr>
            <a:solidFill>
              <a:srgbClr val="C84B96">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84B96">
                  <a:lumMod val="60000"/>
                  <a:lumOff val="40000"/>
                </a:srgbClr>
              </a:solidFill>
              <a:ln>
                <a:noFill/>
                <a:round/>
              </a:ln>
            </c:spPr>
          </c:dPt>
          <c:dLbls>
            <c:numFmt formatCode="General" sourceLinked="1"/>
            <c:showLegendKey val="0"/>
            <c:showVal val="0"/>
            <c:showBubbleSize val="0"/>
            <c:showCatName val="0"/>
            <c:showSerName val="0"/>
            <c:showPercent val="0"/>
          </c:dLbls>
          <c:cat>
            <c:strRef>
              <c:f>'Figure 1'!$D$61:$E$61</c:f>
              <c:strCache/>
            </c:strRef>
          </c:cat>
          <c:val>
            <c:numRef>
              <c:f>'Figure 1'!$D$65:$E$65</c:f>
              <c:numCache/>
            </c:numRef>
          </c:val>
        </c:ser>
        <c:overlap val="100"/>
        <c:gapWidth val="70"/>
        <c:axId val="5520363"/>
        <c:axId val="49683268"/>
      </c:barChart>
      <c:catAx>
        <c:axId val="5520363"/>
        <c:scaling>
          <c:orientation val="minMax"/>
        </c:scaling>
        <c:axPos val="b"/>
        <c:delete val="0"/>
        <c:numFmt formatCode="General" sourceLinked="1"/>
        <c:majorTickMark val="out"/>
        <c:minorTickMark val="none"/>
        <c:tickLblPos val="low"/>
        <c:spPr>
          <a:ln>
            <a:solidFill>
              <a:srgbClr val="000000"/>
            </a:solidFill>
            <a:prstDash val="solid"/>
          </a:ln>
        </c:spPr>
        <c:txPr>
          <a:bodyPr/>
          <a:lstStyle/>
          <a:p>
            <a:pPr>
              <a:defRPr lang="en-US" cap="none" sz="1200" b="0" u="none" baseline="0">
                <a:latin typeface="Arial"/>
                <a:ea typeface="Arial"/>
                <a:cs typeface="Arial"/>
              </a:defRPr>
            </a:pPr>
          </a:p>
        </c:txPr>
        <c:crossAx val="49683268"/>
        <c:crosses val="autoZero"/>
        <c:auto val="0"/>
        <c:lblOffset val="100"/>
        <c:tickLblSkip val="1"/>
        <c:noMultiLvlLbl val="0"/>
      </c:catAx>
      <c:valAx>
        <c:axId val="49683268"/>
        <c:scaling>
          <c:orientation val="minMax"/>
          <c:max val="7"/>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2036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a:t>
            </a:r>
            <a:r>
              <a:rPr lang="en-US" cap="none" sz="1800" b="1" u="none" baseline="-25000">
                <a:solidFill>
                  <a:srgbClr val="000000"/>
                </a:solidFill>
                <a:latin typeface="Arial"/>
                <a:ea typeface="Arial"/>
                <a:cs typeface="Arial"/>
              </a:rPr>
              <a:t>2</a:t>
            </a:r>
            <a:r>
              <a:rPr lang="en-US" cap="none" sz="1800" b="1" u="none" baseline="0">
                <a:solidFill>
                  <a:srgbClr val="000000"/>
                </a:solidFill>
                <a:latin typeface="Arial"/>
                <a:ea typeface="Arial"/>
                <a:cs typeface="Arial"/>
              </a:rPr>
              <a:t> emissions in exports versus avoided emissions due to imports, EU-27, 2014-2019</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(tonnes per person)</a:t>
            </a:r>
          </a:p>
        </c:rich>
      </c:tx>
      <c:layout>
        <c:manualLayout>
          <c:xMode val="edge"/>
          <c:yMode val="edge"/>
          <c:x val="0.00525"/>
          <c:y val="0.00525"/>
        </c:manualLayout>
      </c:layout>
      <c:overlay val="0"/>
      <c:spPr>
        <a:noFill/>
        <a:ln>
          <a:noFill/>
        </a:ln>
      </c:spPr>
    </c:title>
    <c:plotArea>
      <c:layout>
        <c:manualLayout>
          <c:layoutTarget val="inner"/>
          <c:xMode val="edge"/>
          <c:yMode val="edge"/>
          <c:x val="0.053"/>
          <c:y val="0.154"/>
          <c:w val="0.89925"/>
          <c:h val="0.59025"/>
        </c:manualLayout>
      </c:layout>
      <c:lineChart>
        <c:grouping val="standard"/>
        <c:varyColors val="0"/>
        <c:ser>
          <c:idx val="1"/>
          <c:order val="0"/>
          <c:tx>
            <c:strRef>
              <c:f>'Figure 2'!$C$63</c:f>
              <c:strCache>
                <c:ptCount val="1"/>
                <c:pt idx="0">
                  <c:v>CO₂ emissions in exports of the EU-27 economy</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2'!$D$62:$I$62</c:f>
              <c:numCache/>
            </c:numRef>
          </c:cat>
          <c:val>
            <c:numRef>
              <c:f>'Figure 2'!$D$63:$I$63</c:f>
              <c:numCache/>
            </c:numRef>
          </c:val>
          <c:smooth val="0"/>
        </c:ser>
        <c:ser>
          <c:idx val="2"/>
          <c:order val="1"/>
          <c:tx>
            <c:strRef>
              <c:f>'Figure 2'!$C$64</c:f>
              <c:strCache>
                <c:ptCount val="1"/>
                <c:pt idx="0">
                  <c:v>CO₂ emissions avoided due to imports by the EU-27 economy</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2'!$D$62:$I$62</c:f>
              <c:numCache/>
            </c:numRef>
          </c:cat>
          <c:val>
            <c:numRef>
              <c:f>'Figure 2'!$D$64:$I$64</c:f>
              <c:numCache/>
            </c:numRef>
          </c:val>
          <c:smooth val="0"/>
        </c:ser>
        <c:ser>
          <c:idx val="0"/>
          <c:order val="2"/>
          <c:tx>
            <c:strRef>
              <c:f>'Figure 2'!$C$65</c:f>
              <c:strCache>
                <c:ptCount val="1"/>
                <c:pt idx="0">
                  <c:v>CO₂ emissions, net balance due to trade</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2'!$D$62:$I$62</c:f>
              <c:numCache/>
            </c:numRef>
          </c:cat>
          <c:val>
            <c:numRef>
              <c:f>'Figure 2'!$D$65:$I$65</c:f>
              <c:numCache/>
            </c:numRef>
          </c:val>
          <c:smooth val="0"/>
        </c:ser>
        <c:axId val="44496229"/>
        <c:axId val="64921742"/>
      </c:lineChart>
      <c:catAx>
        <c:axId val="44496229"/>
        <c:scaling>
          <c:orientation val="minMax"/>
        </c:scaling>
        <c:axPos val="b"/>
        <c:delete val="0"/>
        <c:numFmt formatCode="General" sourceLinked="1"/>
        <c:majorTickMark val="out"/>
        <c:minorTickMark val="none"/>
        <c:tickLblPos val="nextTo"/>
        <c:spPr>
          <a:ln>
            <a:solidFill>
              <a:srgbClr val="000000"/>
            </a:solidFill>
            <a:prstDash val="solid"/>
          </a:ln>
        </c:spPr>
        <c:crossAx val="64921742"/>
        <c:crosses val="autoZero"/>
        <c:auto val="1"/>
        <c:lblOffset val="100"/>
        <c:noMultiLvlLbl val="0"/>
      </c:catAx>
      <c:valAx>
        <c:axId val="64921742"/>
        <c:scaling>
          <c:orientation val="minMax"/>
          <c:max val="1.4"/>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4496229"/>
        <c:crosses val="autoZero"/>
        <c:crossBetween val="midCat"/>
        <c:dispUnits/>
      </c:valAx>
    </c:plotArea>
    <c:legend>
      <c:legendPos val="b"/>
      <c:layout>
        <c:manualLayout>
          <c:xMode val="edge"/>
          <c:yMode val="edge"/>
          <c:x val="0.194"/>
          <c:y val="0.8075"/>
          <c:w val="0.61675"/>
          <c:h val="0.16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a:t>
            </a:r>
            <a:r>
              <a:rPr lang="en-US" cap="none" sz="1800" b="1" u="none" baseline="-25000">
                <a:solidFill>
                  <a:srgbClr val="000000"/>
                </a:solidFill>
                <a:latin typeface="Arial"/>
                <a:ea typeface="Arial"/>
                <a:cs typeface="Arial"/>
              </a:rPr>
              <a:t>2</a:t>
            </a:r>
            <a:r>
              <a:rPr lang="en-US" cap="none" sz="1800" b="1" u="none" baseline="0">
                <a:solidFill>
                  <a:srgbClr val="000000"/>
                </a:solidFill>
                <a:latin typeface="Arial"/>
                <a:ea typeface="Arial"/>
                <a:cs typeface="Arial"/>
              </a:rPr>
              <a:t> emissions due to final use of three products with highest CO</a:t>
            </a:r>
            <a:r>
              <a:rPr lang="en-US" cap="none" sz="1800" b="1" u="none" baseline="-25000">
                <a:solidFill>
                  <a:srgbClr val="000000"/>
                </a:solidFill>
                <a:latin typeface="Arial"/>
                <a:ea typeface="Arial"/>
                <a:cs typeface="Arial"/>
              </a:rPr>
              <a:t>2</a:t>
            </a:r>
            <a:r>
              <a:rPr lang="en-US" cap="none" sz="1800" b="1" u="none" baseline="0">
                <a:solidFill>
                  <a:srgbClr val="000000"/>
                </a:solidFill>
                <a:latin typeface="Arial"/>
                <a:ea typeface="Arial"/>
                <a:cs typeface="Arial"/>
              </a:rPr>
              <a:t> emission footprints, EU-27, 2014-2019</a:t>
            </a:r>
            <a:r>
              <a:rPr lang="en-US" cap="none" sz="1600" b="0" u="none" baseline="0">
                <a:solidFill>
                  <a:srgbClr val="000000"/>
                </a:solidFill>
                <a:latin typeface="Arial"/>
                <a:ea typeface="Arial"/>
                <a:cs typeface="Arial"/>
              </a:rPr>
              <a:t>
(kg per person)</a:t>
            </a:r>
          </a:p>
        </c:rich>
      </c:tx>
      <c:layout>
        <c:manualLayout>
          <c:xMode val="edge"/>
          <c:yMode val="edge"/>
          <c:x val="0.00525"/>
          <c:y val="0.0055"/>
        </c:manualLayout>
      </c:layout>
      <c:overlay val="0"/>
      <c:spPr>
        <a:noFill/>
        <a:ln>
          <a:noFill/>
        </a:ln>
      </c:spPr>
    </c:title>
    <c:plotArea>
      <c:layout>
        <c:manualLayout>
          <c:layoutTarget val="inner"/>
          <c:xMode val="edge"/>
          <c:yMode val="edge"/>
          <c:x val="0.06075"/>
          <c:y val="0.158"/>
          <c:w val="0.88925"/>
          <c:h val="0.6055"/>
        </c:manualLayout>
      </c:layout>
      <c:lineChart>
        <c:grouping val="standard"/>
        <c:varyColors val="0"/>
        <c:ser>
          <c:idx val="0"/>
          <c:order val="0"/>
          <c:tx>
            <c:strRef>
              <c:f>'Figure 4'!$C$68</c:f>
              <c:strCache>
                <c:ptCount val="1"/>
                <c:pt idx="0">
                  <c:v>Electricity, gas, steam and air conditioning</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4'!$D$67:$I$67</c:f>
              <c:numCache/>
            </c:numRef>
          </c:cat>
          <c:val>
            <c:numRef>
              <c:f>'Figure 4'!$D$68:$I$68</c:f>
              <c:numCache/>
            </c:numRef>
          </c:val>
          <c:smooth val="0"/>
        </c:ser>
        <c:ser>
          <c:idx val="1"/>
          <c:order val="1"/>
          <c:tx>
            <c:strRef>
              <c:f>'Figure 4'!$C$69</c:f>
              <c:strCache>
                <c:ptCount val="1"/>
                <c:pt idx="0">
                  <c:v>Constructions and construction works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4'!$D$67:$I$67</c:f>
              <c:numCache/>
            </c:numRef>
          </c:cat>
          <c:val>
            <c:numRef>
              <c:f>'Figure 4'!$D$69:$I$69</c:f>
              <c:numCache/>
            </c:numRef>
          </c:val>
          <c:smooth val="0"/>
        </c:ser>
        <c:ser>
          <c:idx val="2"/>
          <c:order val="2"/>
          <c:tx>
            <c:strRef>
              <c:f>'Figure 4'!$C$70</c:f>
              <c:strCache>
                <c:ptCount val="1"/>
                <c:pt idx="0">
                  <c:v>Food, beverages and tobacco products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4'!$D$67:$I$67</c:f>
              <c:numCache/>
            </c:numRef>
          </c:cat>
          <c:val>
            <c:numRef>
              <c:f>'Figure 4'!$D$70:$I$70</c:f>
              <c:numCache/>
            </c:numRef>
          </c:val>
          <c:smooth val="0"/>
        </c:ser>
        <c:axId val="47424767"/>
        <c:axId val="24169720"/>
      </c:lineChart>
      <c:catAx>
        <c:axId val="47424767"/>
        <c:scaling>
          <c:orientation val="minMax"/>
        </c:scaling>
        <c:axPos val="b"/>
        <c:delete val="0"/>
        <c:numFmt formatCode="General" sourceLinked="1"/>
        <c:majorTickMark val="out"/>
        <c:minorTickMark val="none"/>
        <c:tickLblPos val="nextTo"/>
        <c:spPr>
          <a:ln>
            <a:solidFill>
              <a:srgbClr val="000000"/>
            </a:solidFill>
            <a:prstDash val="solid"/>
          </a:ln>
        </c:spPr>
        <c:crossAx val="24169720"/>
        <c:crosses val="autoZero"/>
        <c:auto val="1"/>
        <c:lblOffset val="100"/>
        <c:noMultiLvlLbl val="0"/>
      </c:catAx>
      <c:valAx>
        <c:axId val="24169720"/>
        <c:scaling>
          <c:orientation val="minMax"/>
          <c:max val="90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7424767"/>
        <c:crosses val="autoZero"/>
        <c:crossBetween val="midCat"/>
        <c:dispUnits/>
      </c:valAx>
    </c:plotArea>
    <c:legend>
      <c:legendPos val="b"/>
      <c:layout>
        <c:manualLayout>
          <c:xMode val="edge"/>
          <c:yMode val="edge"/>
          <c:x val="0.1185"/>
          <c:y val="0.827"/>
          <c:w val="0.715"/>
          <c:h val="0.08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Ex3.xml><?xml version="1.0" encoding="utf-8"?>
<cx:chartSpace xmlns:cx="http://schemas.microsoft.com/office/drawing/2014/chartex" xmlns:a="http://schemas.openxmlformats.org/drawingml/2006/main" xmlns:r="http://schemas.openxmlformats.org/officeDocument/2006/relationships">
  <cx:chartData>
    <cx:data id="0">
      <cx:numDim type="size">
        <cx:f>_xlchart.v1.2</cx:f>
      </cx:numDim>
      <cx:strDim type="cat">
        <cx:f>_xlchart.v1.1</cx:f>
      </cx:strDim>
    </cx:data>
  </cx:chartData>
  <cx:chart>
    <cx:title overlay="0" align="ctr" pos="t">
      <cx:tx>
        <cx:rich>
          <a:bodyPr vert="horz" rot="0" anchor="ctr"/>
          <a:lstStyle/>
          <a:p>
            <a:pPr algn="ctr">
              <a:defRPr/>
            </a:pPr>
            <a:r>
              <a:rPr lang="en-US" cap="none" sz="1800" b="1" u="none" baseline="0">
                <a:solidFill>
                  <a:schemeClr val="tx1"/>
                </a:solidFill>
                <a:latin typeface="Arial"/>
                <a:ea typeface="Arial"/>
                <a:cs typeface="Arial"/>
              </a:rPr>
              <a:t>CO</a:t>
            </a:r>
            <a:r>
              <a:rPr lang="en-US" cap="none" sz="1800" b="1" u="none" baseline="-25000">
                <a:solidFill>
                  <a:schemeClr val="tx1"/>
                </a:solidFill>
                <a:latin typeface="Arial"/>
                <a:ea typeface="Arial"/>
                <a:cs typeface="Arial"/>
              </a:rPr>
              <a:t>2</a:t>
            </a:r>
            <a:r>
              <a:rPr lang="en-US" cap="none" sz="1800" b="1" u="none" baseline="0">
                <a:solidFill>
                  <a:schemeClr val="tx1"/>
                </a:solidFill>
                <a:latin typeface="Arial"/>
                <a:ea typeface="Arial"/>
                <a:cs typeface="Arial"/>
              </a:rPr>
              <a:t> footprints, by product group, EU-27, 2019</a:t>
            </a:r>
            <a:r>
              <a:rPr lang="en-US" cap="none" b="1" u="none" baseline="0">
                <a:solidFill>
                  <a:schemeClr val="tx1"/>
                </a:solidFill>
                <a:latin typeface="Arial"/>
                <a:ea typeface="Arial"/>
                <a:cs typeface="Arial"/>
              </a:rPr>
              <a:t>
</a:t>
            </a:r>
            <a:r>
              <a:rPr lang="en-US" cap="none" sz="1600" b="0" u="none" baseline="0">
                <a:solidFill>
                  <a:schemeClr val="tx1"/>
                </a:solidFill>
                <a:latin typeface="Arial"/>
                <a:ea typeface="Arial"/>
                <a:cs typeface="Arial"/>
              </a:rPr>
              <a:t>(kg per person)</a:t>
            </a:r>
          </a:p>
        </cx:rich>
      </cx:tx>
      <cx:spPr>
        <a:noFill/>
        <a:ln>
          <a:noFill/>
        </a:ln>
      </cx:spPr>
    </cx:title>
    <cx:plotArea>
      <cx:plotAreaRegion>
        <cx:plotSurface/>
        <cx:series layoutId="treemap">
          <cx:tx>
            <cx:txData>
              <cx:f>_xlchart.v1.0</cx:f>
            </cx:txData>
          </cx:tx>
          <cx:dataLabels>
            <cx:visibility value="1" categoryName="1"/>
            <cx:separator>,</cx:separator>
            <cx:dataLabel idx="4">
              <cx:visibility value="1" categoryName="1"/>
              <cx:separator>,</cx:separator>
              <cx:txPr>
                <a:bodyPr vert="horz" rot="0" anchor="ctr">
                  <a:spAutoFit/>
                </a:bodyPr>
                <a:lstStyle/>
                <a:p>
                  <a:pPr algn="ctr">
                    <a:defRPr lang="en-US" cap="none" sz="1100" b="0" i="0" u="none" baseline="0">
                      <a:solidFill>
                        <a:srgbClr val="FFFFFF"/>
                      </a:solidFill>
                      <a:latin typeface="Arial"/>
                      <a:ea typeface="Arial"/>
                      <a:cs typeface="Arial"/>
                    </a:defRPr>
                  </a:pPr>
                </a:p>
              </cx:txPr>
            </cx:dataLabel>
            <cx:dataLabel idx="5">
              <cx:visibility value="1" categoryName="1"/>
              <cx:separator>,</cx:separator>
              <cx:txPr>
                <a:bodyPr vert="horz" rot="0" anchor="ctr">
                  <a:spAutoFit/>
                </a:bodyPr>
                <a:lstStyle/>
                <a:p>
                  <a:pPr algn="ctr">
                    <a:defRPr lang="en-US" cap="none" sz="1100" b="0" i="0" u="none" baseline="0">
                      <a:solidFill>
                        <a:srgbClr val="FFFFFF"/>
                      </a:solidFill>
                      <a:latin typeface="Arial"/>
                      <a:ea typeface="Arial"/>
                      <a:cs typeface="Arial"/>
                    </a:defRPr>
                  </a:pPr>
                </a:p>
              </cx:txPr>
            </cx:dataLabel>
            <cx:dataLabel idx="16">
              <cx:visibility value="1" categoryName="1"/>
              <cx:separator>,</cx:separator>
              <cx:txPr>
                <a:bodyPr vert="horz" rot="0" anchor="ctr">
                  <a:spAutoFit/>
                </a:bodyPr>
                <a:lstStyle/>
                <a:p>
                  <a:pPr algn="ctr">
                    <a:defRPr lang="en-US" cap="none" sz="1100" b="0" i="0" u="none" baseline="0">
                      <a:solidFill>
                        <a:srgbClr val="FFFFFF"/>
                      </a:solidFill>
                      <a:latin typeface="Arial"/>
                      <a:ea typeface="Arial"/>
                      <a:cs typeface="Arial"/>
                    </a:defRPr>
                  </a:pPr>
                </a:p>
              </cx:txPr>
            </cx:dataLabel>
            <cx:dataLabel idx="18">
              <cx:visibility value="1" categoryName="1"/>
              <cx:separator>,</cx:separator>
              <cx:txPr>
                <a:bodyPr vert="horz" rot="0" anchor="ctr">
                  <a:spAutoFit/>
                </a:bodyPr>
                <a:lstStyle/>
                <a:p>
                  <a:pPr algn="ctr">
                    <a:defRPr lang="en-US" cap="none" sz="1100" b="0" i="0" u="none" baseline="0">
                      <a:solidFill>
                        <a:srgbClr val="FFFFFF"/>
                      </a:solidFill>
                      <a:latin typeface="Arial"/>
                      <a:ea typeface="Arial"/>
                      <a:cs typeface="Arial"/>
                    </a:defRPr>
                  </a:pPr>
                </a:p>
              </cx:txPr>
            </cx:dataLabel>
          </cx:dataLabels>
          <cx:dataId val="0"/>
          <cx:layoutPr>
            <cx:parentLabelLayout val="banner"/>
          </cx:layoutPr>
        </cx:series>
      </cx:plotAreaRegion>
    </cx:plotArea>
  </cx:chart>
  <cx:spPr>
    <a:ln>
      <a:noFill/>
    </a:ln>
  </cx:spPr>
  <cx:clrMapOvr xmlns:cx="http://schemas.microsoft.com/office/drawing/2014/chartex" bg1="lt1" tx1="dk1" bg2="lt2" tx2="dk2" accent1="accent1" accent2="accent2" accent3="accent3" accent4="accent4" accent5="accent5" accent6="accent6" hlink="hlink" folHlink="folHlink"/>
  <cx:printSettings xmlns:cx="http://schemas.microsoft.com/office/drawing/2014/chartex">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a="http://schemas.openxmlformats.org/drawingml/2006/main" xmlns:cs="http://schemas.microsoft.com/office/drawing/2012/chartStyle" id="10" meth="cycle">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3">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2"/>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2"/>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bg1"/>
        </a:solidFill>
      </a:ln>
    </cs:spPr>
  </cs:dataPoint>
  <cs:dataPoint3D>
    <cs:lnRef idx="0"/>
    <cs:fillRef idx="0">
      <cs:styleClr val="auto"/>
    </cs:fillRef>
    <cs:effectRef idx="0"/>
    <cs:fontRef idx="minor">
      <a:schemeClr val="tx2"/>
    </cs:fontRef>
    <cs:spPr>
      <a:solidFill>
        <a:schemeClr val="phClr"/>
      </a:solidFill>
    </cs:spPr>
  </cs:dataPoint3D>
  <cs:dataPointLine>
    <cs:lnRef idx="0">
      <cs:styleClr val="auto"/>
    </cs:lnRef>
    <cs:fillRef idx="0"/>
    <cs:effectRef idx="0"/>
    <cs:fontRef idx="minor">
      <a:schemeClr val="tx2"/>
    </cs:fontRef>
    <cs:spPr>
      <a:ln w="28575" cap="rnd">
        <a:solidFill>
          <a:schemeClr val="phClr"/>
        </a:solidFill>
        <a:round/>
      </a:ln>
    </cs:spPr>
  </cs:dataPointLine>
  <cs:dataPointMarker>
    <cs:lnRef idx="0"/>
    <cs:fillRef idx="0">
      <cs:styleClr val="auto"/>
    </cs:fillRef>
    <cs:effectRef idx="0"/>
    <cs:fontRef idx="minor">
      <a:schemeClr val="tx2"/>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2"/>
    </cs:fontRef>
    <cs:spPr>
      <a:ln w="28575" cap="rnd">
        <a:solidFill>
          <a:schemeClr val="phClr"/>
        </a:solidFill>
        <a:round/>
      </a:ln>
    </cs:spPr>
  </cs:dataPointWireframe>
  <cs:dataTable>
    <cs:lnRef idx="0"/>
    <cs:fillRef idx="0"/>
    <cs:effectRef idx="0"/>
    <cs:fontRef idx="minor">
      <a:schemeClr val="tx2"/>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2"/>
    </cs:fontRef>
  </cs:dropLine>
  <cs:errorBar>
    <cs:lnRef idx="0"/>
    <cs:fillRef idx="0"/>
    <cs:effectRef idx="0"/>
    <cs:fontRef idx="minor">
      <a:schemeClr val="tx2"/>
    </cs:fontRef>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lumOff val="10000"/>
          </a:schemeClr>
        </a:solidFill>
      </a:ln>
    </cs:spPr>
  </cs:gridlineMinor>
  <cs:hiLoLine>
    <cs:lnRef idx="0"/>
    <cs:fillRef idx="0"/>
    <cs:effectRef idx="0"/>
    <cs:fontRef idx="minor">
      <a:schemeClr val="tx2"/>
    </cs:fontRef>
  </cs:hiLoLine>
  <cs:leaderLine>
    <cs:lnRef idx="0"/>
    <cs:fillRef idx="0"/>
    <cs:effectRef idx="0"/>
    <cs:fontRef idx="minor">
      <a:schemeClr val="tx2"/>
    </cs:fontRef>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cs:seriesAxis>
  <cs:seriesLine>
    <cs:lnRef idx="0"/>
    <cs:fillRef idx="0"/>
    <cs:effectRef idx="0"/>
    <cs:fontRef idx="minor">
      <a:schemeClr val="tx2"/>
    </cs:fontRef>
    <cs:spPr>
      <a:ln w="9525" cap="flat">
        <a:solidFill>
          <a:srgbClr val="D9D9D9"/>
        </a:solidFill>
        <a:round/>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cs:trendlineLabel>
  <cs:upBar>
    <cs:lnRef idx="0"/>
    <cs:fillRef idx="0"/>
    <cs:effectRef idx="0"/>
    <cs:fontRef idx="minor">
      <a:schemeClr val="tx2"/>
    </cs:fontRef>
    <cs:spPr>
      <a:solidFill>
        <a:schemeClr val="lt1"/>
      </a:solidFill>
    </cs:spPr>
  </cs:upBar>
  <cs:valueAxis>
    <cs:lnRef idx="0"/>
    <cs:fillRef idx="0"/>
    <cs:effectRef idx="0"/>
    <cs:fontRef idx="minor">
      <a:schemeClr val="tx2"/>
    </cs:fontRef>
    <cs:defRPr sz="900"/>
  </cs:valueAxis>
  <cs:wall>
    <cs:lnRef idx="0"/>
    <cs:fillRef idx="0"/>
    <cs:effectRef idx="0"/>
    <cs:fontRef idx="minor">
      <a:schemeClr val="tx2"/>
    </cs:fontRef>
  </cs:wall>
</cs:chartStyle>
</file>

<file path=xl/charts/style3.xml><?xml version="1.0" encoding="utf-8"?>
<cs:chartStyle xmlns:a="http://schemas.openxmlformats.org/drawingml/2006/main" xmlns:cs="http://schemas.microsoft.com/office/drawing/2012/chartStyle" id="419">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1000" kern="1200"/>
  </cs:axisTitle>
  <cs:categoryAxis>
    <cs:lnRef idx="0"/>
    <cs:fillRef idx="0"/>
    <cs:effectRef idx="0"/>
    <cs:fontRef idx="minor">
      <a:schemeClr val="tx1">
        <a:lumMod val="65000"/>
        <a:lumOff val="35000"/>
      </a:schemeClr>
    </cs:fontRef>
    <cs:spPr>
      <a:ln w="9525">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a:solidFill>
          <a:schemeClr val="tx1">
            <a:lumMod val="15000"/>
            <a:lumOff val="85000"/>
          </a:schemeClr>
        </a:solidFill>
        <a:round/>
      </a:ln>
    </cs:spPr>
    <cs:defRPr sz="1000" kern="1200"/>
  </cs:chartArea>
  <cs:dataLabel>
    <cs:lnRef idx="0"/>
    <cs:fillRef idx="0"/>
    <cs:effectRef idx="0"/>
    <cs:fontRef idx="minor">
      <a:schemeClr val="lt1"/>
    </cs:fontRef>
    <cs:defRPr sz="900" kern="1200"/>
    <cs:bodyPr vertOverflow="clip" horzOverflow="clip" wrap="square" anchor="ctr" anchorCtr="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vertOverflow="clip" horzOverflow="clip" wrap="square" anchor="ctr" anchorCtr="1">
      <a:spAutoFit/>
    </cs:bodyPr>
  </cs:dataLabelCallout>
  <cs:dataPoint>
    <cs:lnRef idx="0">
      <cs:styleClr val="auto"/>
    </cs:lnRef>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ize="5" symbol="circle"/>
  <cs:dataPointWireframe>
    <cs:lnRef idx="0">
      <cs:styleClr val="auto"/>
    </cs:lnRef>
    <cs:fillRef idx="0"/>
    <cs:effectRef idx="0"/>
    <cs:fontRef idx="minor">
      <a:schemeClr val="tx1"/>
    </cs:fontRef>
    <cs:spPr>
      <a:ln w="28575">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a:solidFill>
          <a:schemeClr val="tx1">
            <a:lumMod val="15000"/>
            <a:lumOff val="85000"/>
          </a:schemeClr>
        </a:solidFill>
        <a:round/>
      </a:ln>
    </cs:spPr>
  </cs:gridlineMajor>
  <cs:gridlineMinor>
    <cs:lnRef idx="0"/>
    <cs:fillRef idx="0"/>
    <cs:effectRef idx="0"/>
    <cs:fontRef idx="minor">
      <a:schemeClr val="tx1"/>
    </cs:fontRef>
    <cs:spPr>
      <a:ln w="9525">
        <a:solidFill>
          <a:schemeClr val="tx1">
            <a:lumMod val="15000"/>
            <a:lumOff val="8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a:solidFill>
          <a:schemeClr val="tx1">
            <a:lumMod val="15000"/>
            <a:lumOff val="85000"/>
          </a:schemeClr>
        </a:solidFill>
        <a:round/>
      </a:ln>
    </cs:spPr>
    <cs:defRPr sz="900"/>
  </cs:seriesAxis>
  <cs:seriesLine>
    <cs:lnRef idx="0"/>
    <cs:fillRef idx="0"/>
    <cs:effectRef idx="0"/>
    <cs:fontRef idx="minor">
      <a:schemeClr val="tx1">
        <a:lumMod val="65000"/>
        <a:lumOff val="35000"/>
      </a:schemeClr>
    </cs:fontRef>
    <cs:spPr>
      <a:ln w="9525">
        <a:solidFill>
          <a:srgbClr val="D9D9D9"/>
        </a:solidFill>
        <a:round/>
      </a:ln>
    </cs:spPr>
  </cs:seriesLine>
  <cs:title>
    <cs:lnRef idx="0"/>
    <cs:fillRef idx="0"/>
    <cs:effectRef idx="0"/>
    <cs:fontRef idx="minor">
      <a:schemeClr val="tx1">
        <a:lumMod val="65000"/>
        <a:lumOff val="35000"/>
      </a:schemeClr>
    </cs:fontRef>
    <cs:defRPr sz="1400" b="0" baseline="0" kern="1200" spc="0"/>
  </cs:title>
  <cs:trendline>
    <cs:lnRef idx="0"/>
    <cs:fillRef idx="0"/>
    <cs:effectRef idx="0"/>
    <cs:fontRef idx="minor">
      <a:schemeClr val="tx1"/>
    </cs:fontRef>
    <cs:spPr>
      <a:ln w="19050">
        <a:solidFill>
          <a:schemeClr val="phClr"/>
        </a:solidFill>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microsoft.com/office/2014/relationships/chartEx" Target="../charts/chartEx1.xml" /><Relationship Id="rId2" Type="http://schemas.openxmlformats.org/officeDocument/2006/relationships/chart" Target="/xl/charts/chartEx3.xml" /><Relationship Id="rId3"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390525"/>
        </a:xfrm>
        <a:prstGeom prst="rect">
          <a:avLst/>
        </a:prstGeom>
        <a:ln>
          <a:noFill/>
        </a:ln>
      </xdr:spPr>
    </xdr:pic>
    <xdr:clientData/>
  </xdr:twoCellAnchor>
  <xdr:twoCellAnchor editAs="oneCell">
    <xdr:from>
      <xdr:col>18</xdr:col>
      <xdr:colOff>381000</xdr:colOff>
      <xdr:row>6</xdr:row>
      <xdr:rowOff>47625</xdr:rowOff>
    </xdr:from>
    <xdr:to>
      <xdr:col>18</xdr:col>
      <xdr:colOff>381000</xdr:colOff>
      <xdr:row>11</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334250" y="962025"/>
          <a:ext cx="0" cy="723900"/>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3</xdr:row>
      <xdr:rowOff>142875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390525"/>
        </a:xfrm>
        <a:prstGeom prst="rect">
          <a:avLst/>
        </a:prstGeom>
        <a:ln>
          <a:noFill/>
        </a:ln>
      </xdr:spPr>
    </xdr:pic>
    <xdr:clientData/>
  </xdr:twoCellAnchor>
  <xdr:twoCellAnchor editAs="oneCell">
    <xdr:from>
      <xdr:col>18</xdr:col>
      <xdr:colOff>400050</xdr:colOff>
      <xdr:row>6</xdr:row>
      <xdr:rowOff>9525</xdr:rowOff>
    </xdr:from>
    <xdr:to>
      <xdr:col>18</xdr:col>
      <xdr:colOff>400050</xdr:colOff>
      <xdr:row>10</xdr:row>
      <xdr:rowOff>123825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353300" y="923925"/>
          <a:ext cx="0" cy="723900"/>
        </a:xfrm>
        <a:prstGeom prst="rect">
          <a:avLst/>
        </a:prstGeom>
        <a:noFill/>
        <a:ln>
          <a:noFill/>
        </a:ln>
      </xdr:spPr>
    </xdr:pic>
    <xdr:clientData/>
  </xdr:twoCellAnchor>
  <xdr:twoCellAnchor editAs="oneCell">
    <xdr:from>
      <xdr:col>19</xdr:col>
      <xdr:colOff>104775</xdr:colOff>
      <xdr:row>1</xdr:row>
      <xdr:rowOff>114300</xdr:rowOff>
    </xdr:from>
    <xdr:to>
      <xdr:col>24</xdr:col>
      <xdr:colOff>314325</xdr:colOff>
      <xdr:row>6</xdr:row>
      <xdr:rowOff>76200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77125" y="266700"/>
          <a:ext cx="2305050" cy="723900"/>
        </a:xfrm>
        <a:prstGeom prst="rect">
          <a:avLst/>
        </a:prstGeom>
        <a:noFill/>
        <a:ln>
          <a:noFill/>
        </a:ln>
      </xdr:spPr>
    </xdr:pic>
    <xdr:clientData/>
  </xdr:twoCellAnchor>
  <xdr:twoCellAnchor editAs="oneCell">
    <xdr:from>
      <xdr:col>1</xdr:col>
      <xdr:colOff>0</xdr:colOff>
      <xdr:row>1</xdr:row>
      <xdr:rowOff>9525</xdr:rowOff>
    </xdr:from>
    <xdr:to>
      <xdr:col>7</xdr:col>
      <xdr:colOff>104775</xdr:colOff>
      <xdr:row>6</xdr:row>
      <xdr:rowOff>114300</xdr:rowOff>
    </xdr:to>
    <xdr:pic>
      <xdr:nvPicPr>
        <xdr:cNvPr id="10" name="Picture 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52400" y="161925"/>
          <a:ext cx="2619375" cy="866775"/>
        </a:xfrm>
        <a:prstGeom prst="rect">
          <a:avLst/>
        </a:prstGeom>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cdr:x>
      <cdr:y>0.12225</cdr:y>
    </cdr:from>
    <cdr:to>
      <cdr:x>0.434</cdr:x>
      <cdr:y>0.5955</cdr:y>
    </cdr:to>
    <cdr:sp macro="" textlink="">
      <cdr:nvSpPr>
        <cdr:cNvPr id="4" name="AutoShape 2"/>
        <cdr:cNvSpPr>
          <a:spLocks/>
        </cdr:cNvSpPr>
      </cdr:nvSpPr>
      <cdr:spPr bwMode="auto">
        <a:xfrm>
          <a:off x="4276725" y="781050"/>
          <a:ext cx="123825" cy="3057525"/>
        </a:xfrm>
        <a:prstGeom prst="rightBrace">
          <a:avLst>
            <a:gd name="adj1" fmla="val 49905"/>
            <a:gd name="adj2" fmla="val 50000"/>
          </a:avLst>
        </a:prstGeom>
        <a:noFill/>
        <a:ln w="2540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a:lstStyle/>
        <a:p>
          <a:endParaRPr lang="en-GB"/>
        </a:p>
      </cdr:txBody>
    </cdr:sp>
  </cdr:relSizeAnchor>
  <cdr:relSizeAnchor xmlns:cdr="http://schemas.openxmlformats.org/drawingml/2006/chartDrawing">
    <cdr:from>
      <cdr:x>0.43975</cdr:x>
      <cdr:y>0.21375</cdr:y>
    </cdr:from>
    <cdr:to>
      <cdr:x>0.48675</cdr:x>
      <cdr:y>0.50725</cdr:y>
    </cdr:to>
    <cdr:sp macro="" textlink="">
      <cdr:nvSpPr>
        <cdr:cNvPr id="5" name="Text Box 3"/>
        <cdr:cNvSpPr txBox="1">
          <a:spLocks noChangeArrowheads="1"/>
        </cdr:cNvSpPr>
      </cdr:nvSpPr>
      <cdr:spPr bwMode="auto">
        <a:xfrm>
          <a:off x="4448175" y="1371600"/>
          <a:ext cx="476250" cy="1895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vert270"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400" b="1" i="0" baseline="0">
              <a:effectLst/>
              <a:latin typeface="Arial" panose="020B0604020202020204" pitchFamily="34" charset="0"/>
              <a:ea typeface="+mn-ea"/>
              <a:cs typeface="Arial" panose="020B0604020202020204" pitchFamily="34" charset="0"/>
            </a:rPr>
            <a:t>Emissions by EU-27</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GB" sz="1400" b="1" i="0" baseline="0">
              <a:effectLst/>
              <a:latin typeface="Arial" panose="020B0604020202020204" pitchFamily="34" charset="0"/>
              <a:ea typeface="+mn-ea"/>
              <a:cs typeface="Arial" panose="020B0604020202020204" pitchFamily="34" charset="0"/>
            </a:rPr>
            <a:t>production activities</a:t>
          </a:r>
          <a:endParaRPr lang="en-GB" sz="14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0.86425</cdr:y>
    </cdr:from>
    <cdr:to>
      <cdr:x>0</cdr:x>
      <cdr:y>0</cdr:y>
    </cdr:to>
    <cdr:sp macro="" textlink="">
      <cdr:nvSpPr>
        <cdr:cNvPr id="2" name="FootonotesShape"/>
        <cdr:cNvSpPr txBox="1"/>
      </cdr:nvSpPr>
      <cdr:spPr>
        <a:xfrm>
          <a:off x="0" y="55721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Notes: Estimates. </a:t>
          </a:r>
        </a:p>
        <a:p>
          <a:pPr>
            <a:spcBef>
              <a:spcPts val="300"/>
            </a:spcBef>
          </a:pPr>
          <a:r>
            <a:rPr lang="en-GB" sz="1200">
              <a:latin typeface="Arial" panose="020B0604020202020204" pitchFamily="34" charset="0"/>
            </a:rPr>
            <a:t>(¹) 'Avoided emissions due to imports' are based on the amount of carbon dioxide that would have been emitted in case the products imported would have been produced in the E-27 using EU-27 production technologies.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env_ac_io10)</a:t>
          </a:r>
        </a:p>
      </cdr:txBody>
    </cdr:sp>
  </cdr:relSizeAnchor>
  <cdr:relSizeAnchor xmlns:cdr="http://schemas.openxmlformats.org/drawingml/2006/chartDrawing">
    <cdr:from>
      <cdr:x>0.83925</cdr:x>
      <cdr:y>0.93525</cdr:y>
    </cdr:from>
    <cdr:to>
      <cdr:x>0.99975</cdr:x>
      <cdr:y>0.99975</cdr:y>
    </cdr:to>
    <cdr:pic>
      <cdr:nvPicPr>
        <cdr:cNvPr id="6" name="LogoShape"/>
        <cdr:cNvPicPr preferRelativeResize="1">
          <a:picLocks noChangeAspect="1"/>
        </cdr:cNvPicPr>
      </cdr:nvPicPr>
      <cdr:blipFill>
        <a:blip r:link="rId1"/>
        <a:srcRect b="16915"/>
        <a:stretch>
          <a:fillRect/>
        </a:stretch>
      </cdr:blipFill>
      <cdr:spPr>
        <a:xfrm>
          <a:off x="8496300" y="6038850"/>
          <a:ext cx="1628775" cy="41910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10</xdr:row>
      <xdr:rowOff>19050</xdr:rowOff>
    </xdr:from>
    <xdr:to>
      <xdr:col>10</xdr:col>
      <xdr:colOff>333375</xdr:colOff>
      <xdr:row>50</xdr:row>
      <xdr:rowOff>66675</xdr:rowOff>
    </xdr:to>
    <xdr:graphicFrame macro="">
      <xdr:nvGraphicFramePr>
        <xdr:cNvPr id="10248" name="Chart 1"/>
        <xdr:cNvGraphicFramePr/>
      </xdr:nvGraphicFramePr>
      <xdr:xfrm>
        <a:off x="1238250" y="1628775"/>
        <a:ext cx="10134600" cy="6457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cdr:x>
      <cdr:y>0</cdr:y>
    </cdr:to>
    <cdr:sp macro="" textlink="">
      <cdr:nvSpPr>
        <cdr:cNvPr id="2" name="FootonotesShape"/>
        <cdr:cNvSpPr txBox="1"/>
      </cdr:nvSpPr>
      <cdr:spPr>
        <a:xfrm>
          <a:off x="0" y="6076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env_ac_io10)</a:t>
          </a:r>
        </a:p>
      </cdr:txBody>
    </cdr:sp>
  </cdr:relSizeAnchor>
  <cdr:relSizeAnchor xmlns:cdr="http://schemas.openxmlformats.org/drawingml/2006/chartDrawing">
    <cdr:from>
      <cdr:x>0.8025</cdr:x>
      <cdr:y>0.93625</cdr:y>
    </cdr:from>
    <cdr:to>
      <cdr:x>1</cdr:x>
      <cdr:y>0.99975</cdr:y>
    </cdr:to>
    <cdr:pic>
      <cdr:nvPicPr>
        <cdr:cNvPr id="5" name="LogoShape"/>
        <cdr:cNvPicPr preferRelativeResize="1">
          <a:picLocks noChangeAspect="1"/>
        </cdr:cNvPicPr>
      </cdr:nvPicPr>
      <cdr:blipFill>
        <a:blip r:link="rId1"/>
        <a:srcRect b="16915"/>
        <a:stretch>
          <a:fillRect/>
        </a:stretch>
      </cdr:blipFill>
      <cdr:spPr>
        <a:xfrm>
          <a:off x="6219825" y="6143625"/>
          <a:ext cx="1533525" cy="41910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57150</xdr:rowOff>
    </xdr:from>
    <xdr:to>
      <xdr:col>7</xdr:col>
      <xdr:colOff>552450</xdr:colOff>
      <xdr:row>53</xdr:row>
      <xdr:rowOff>66675</xdr:rowOff>
    </xdr:to>
    <xdr:graphicFrame macro="">
      <xdr:nvGraphicFramePr>
        <xdr:cNvPr id="2" name="Chart 1"/>
        <xdr:cNvGraphicFramePr/>
      </xdr:nvGraphicFramePr>
      <xdr:xfrm>
        <a:off x="1219200" y="1666875"/>
        <a:ext cx="7753350" cy="6562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9525</xdr:rowOff>
    </xdr:from>
    <xdr:to>
      <xdr:col>8</xdr:col>
      <xdr:colOff>1209675</xdr:colOff>
      <xdr:row>46</xdr:row>
      <xdr:rowOff>47625</xdr:rowOff>
    </xdr:to>
    <mc:AlternateContent xmlns:mc="http://schemas.openxmlformats.org/markup-compatibility/2006">
      <mc:Choice xmlns:cx="http://schemas.microsoft.com/office/drawing/2014/chartex" Requires="cx">
        <xdr:graphicFrame macro="">
          <xdr:nvGraphicFramePr>
            <xdr:cNvPr id="2" name="Chart 1"/>
            <xdr:cNvGraphicFramePr/>
          </xdr:nvGraphicFramePr>
          <xdr:xfrm>
            <a:off x="1114425" y="1285875"/>
            <a:ext cx="12954000" cy="5829300"/>
          </xdr:xfrm>
          <a:graphic>
            <a:graphicData uri="http://schemas.microsoft.com/office/drawing/2014/chartex">
              <c:chart xmlns:r="http://schemas.openxmlformats.org/officeDocument/2006/relationships" xmlns:c="http://schemas.openxmlformats.org/drawingml/2006/chart" r:id="rId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7</xdr:col>
      <xdr:colOff>76200</xdr:colOff>
      <xdr:row>48</xdr:row>
      <xdr:rowOff>104775</xdr:rowOff>
    </xdr:from>
    <xdr:to>
      <xdr:col>9</xdr:col>
      <xdr:colOff>0</xdr:colOff>
      <xdr:row>50</xdr:row>
      <xdr:rowOff>180975</xdr:rowOff>
    </xdr:to>
    <xdr:pic>
      <xdr:nvPicPr>
        <xdr:cNvPr id="3" name="LogoShape"/>
        <xdr:cNvPicPr preferRelativeResize="1">
          <a:picLocks noChangeAspect="1"/>
        </xdr:cNvPicPr>
      </xdr:nvPicPr>
      <xdr:blipFill>
        <a:blip r:link="rId3"/>
        <a:srcRect b="16915"/>
        <a:stretch>
          <a:fillRect/>
        </a:stretch>
      </xdr:blipFill>
      <xdr:spPr>
        <a:xfrm>
          <a:off x="12544425" y="7477125"/>
          <a:ext cx="1533525" cy="419100"/>
        </a:xfrm>
        <a:prstGeom prst="rect">
          <a:avLst/>
        </a:prstGeom>
        <a:ln>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0.92575</cdr:y>
    </cdr:from>
    <cdr:to>
      <cdr:x>0</cdr:x>
      <cdr:y>0</cdr:y>
    </cdr:to>
    <cdr:sp macro="" textlink="">
      <cdr:nvSpPr>
        <cdr:cNvPr id="2" name="FootonotesShape"/>
        <cdr:cNvSpPr txBox="1"/>
      </cdr:nvSpPr>
      <cdr:spPr>
        <a:xfrm>
          <a:off x="0" y="6057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env_ac_io10)</a:t>
          </a:r>
        </a:p>
      </cdr:txBody>
    </cdr:sp>
  </cdr:relSizeAnchor>
  <cdr:relSizeAnchor xmlns:cdr="http://schemas.openxmlformats.org/drawingml/2006/chartDrawing">
    <cdr:from>
      <cdr:x>0.79475</cdr:x>
      <cdr:y>0.936</cdr:y>
    </cdr:from>
    <cdr:to>
      <cdr:x>0.99975</cdr:x>
      <cdr:y>0.99975</cdr:y>
    </cdr:to>
    <cdr:pic>
      <cdr:nvPicPr>
        <cdr:cNvPr id="5" name="LogoShape"/>
        <cdr:cNvPicPr preferRelativeResize="1">
          <a:picLocks noChangeAspect="1"/>
        </cdr:cNvPicPr>
      </cdr:nvPicPr>
      <cdr:blipFill>
        <a:blip r:link="rId1"/>
        <a:srcRect b="16915"/>
        <a:stretch>
          <a:fillRect/>
        </a:stretch>
      </cdr:blipFill>
      <cdr:spPr>
        <a:xfrm>
          <a:off x="5934075" y="6124575"/>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10</xdr:row>
      <xdr:rowOff>9525</xdr:rowOff>
    </xdr:from>
    <xdr:to>
      <xdr:col>8</xdr:col>
      <xdr:colOff>228600</xdr:colOff>
      <xdr:row>53</xdr:row>
      <xdr:rowOff>9525</xdr:rowOff>
    </xdr:to>
    <xdr:graphicFrame macro="">
      <xdr:nvGraphicFramePr>
        <xdr:cNvPr id="2" name="Chart 1"/>
        <xdr:cNvGraphicFramePr/>
      </xdr:nvGraphicFramePr>
      <xdr:xfrm>
        <a:off x="1162050" y="1619250"/>
        <a:ext cx="7467600" cy="655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statistics-explained/index.php/Greenhouse_gas_emission_statistics_-_carbon_footprints"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appsso.eurostat.ec.europa.eu/nui/show.do?dataset=env_ac_io10&amp;lang=en"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appsso.eurostat.ec.europa.eu/nui/show.do?dataset=env_ac_io10&amp;lang=en"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appsso.eurostat.ec.europa.eu/nui/show.do?dataset=env_ac_io10&amp;lang=en"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dataset=env_ac_io10&amp;lan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appsso.eurostat.ec.europa.eu/nui/show.do?dataset=env_ac_io10&amp;lang=en"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3"/>
  <sheetViews>
    <sheetView showGridLines="0" tabSelected="1" workbookViewId="0" topLeftCell="A1"/>
  </sheetViews>
  <sheetFormatPr defaultColWidth="0" defaultRowHeight="0" customHeight="1" zeroHeight="1"/>
  <cols>
    <col min="1" max="1" width="2.28125" style="44" customWidth="1"/>
    <col min="2" max="12" width="6.28125" style="44" customWidth="1"/>
    <col min="13" max="13" width="1.421875" style="44" customWidth="1"/>
    <col min="14" max="25" width="6.28125" style="44" customWidth="1"/>
    <col min="26" max="26" width="2.28125" style="34" customWidth="1"/>
    <col min="27" max="16384" width="9.140625" style="34" hidden="1" customWidth="1"/>
  </cols>
  <sheetData>
    <row r="1" spans="1:25" ht="12" customHeight="1">
      <c r="A1" s="34"/>
      <c r="B1" s="34"/>
      <c r="C1" s="34"/>
      <c r="D1" s="34"/>
      <c r="E1" s="34"/>
      <c r="F1" s="34"/>
      <c r="G1" s="34"/>
      <c r="H1" s="34"/>
      <c r="I1" s="34"/>
      <c r="J1" s="34"/>
      <c r="K1" s="34"/>
      <c r="L1" s="34"/>
      <c r="M1" s="34"/>
      <c r="N1" s="34"/>
      <c r="O1" s="34"/>
      <c r="P1" s="34"/>
      <c r="Q1" s="34"/>
      <c r="R1" s="34"/>
      <c r="S1" s="34"/>
      <c r="T1" s="34"/>
      <c r="U1" s="34"/>
      <c r="V1" s="34"/>
      <c r="W1" s="34"/>
      <c r="X1" s="34"/>
      <c r="Y1" s="34"/>
    </row>
    <row r="2" spans="1:25" ht="12" customHeight="1">
      <c r="A2" s="34"/>
      <c r="B2" s="35"/>
      <c r="C2" s="36"/>
      <c r="D2" s="36"/>
      <c r="E2" s="36"/>
      <c r="F2" s="36"/>
      <c r="G2" s="36"/>
      <c r="H2" s="36"/>
      <c r="I2" s="36"/>
      <c r="J2" s="36"/>
      <c r="K2" s="36"/>
      <c r="L2" s="36"/>
      <c r="M2" s="36"/>
      <c r="N2" s="36"/>
      <c r="O2" s="36"/>
      <c r="P2" s="36"/>
      <c r="Q2" s="36"/>
      <c r="R2" s="36"/>
      <c r="S2" s="36"/>
      <c r="T2" s="36"/>
      <c r="U2" s="36"/>
      <c r="V2" s="36"/>
      <c r="W2" s="36"/>
      <c r="X2" s="36"/>
      <c r="Y2" s="36"/>
    </row>
    <row r="3" spans="1:25" ht="12" customHeight="1">
      <c r="A3" s="34"/>
      <c r="B3" s="35"/>
      <c r="C3" s="36"/>
      <c r="D3" s="36"/>
      <c r="E3" s="36"/>
      <c r="F3" s="36"/>
      <c r="G3" s="36"/>
      <c r="H3" s="36"/>
      <c r="I3" s="36"/>
      <c r="J3" s="36"/>
      <c r="K3" s="36"/>
      <c r="L3" s="36"/>
      <c r="M3" s="36"/>
      <c r="N3" s="36"/>
      <c r="O3" s="36"/>
      <c r="P3" s="36"/>
      <c r="Q3" s="36"/>
      <c r="R3" s="36"/>
      <c r="S3" s="36"/>
      <c r="T3" s="36"/>
      <c r="U3" s="36"/>
      <c r="V3" s="36"/>
      <c r="W3" s="36"/>
      <c r="X3" s="36"/>
      <c r="Y3" s="36"/>
    </row>
    <row r="4" spans="1:25" ht="12" customHeight="1">
      <c r="A4" s="34"/>
      <c r="B4" s="35"/>
      <c r="C4" s="36"/>
      <c r="D4" s="36"/>
      <c r="E4" s="36"/>
      <c r="F4" s="36"/>
      <c r="G4" s="36"/>
      <c r="H4" s="36"/>
      <c r="I4" s="36"/>
      <c r="J4" s="36"/>
      <c r="K4" s="36"/>
      <c r="L4" s="36"/>
      <c r="M4" s="36"/>
      <c r="N4" s="36"/>
      <c r="O4" s="36"/>
      <c r="P4" s="36"/>
      <c r="Q4" s="36"/>
      <c r="R4" s="36"/>
      <c r="S4" s="36"/>
      <c r="T4" s="36"/>
      <c r="U4" s="36"/>
      <c r="V4" s="36"/>
      <c r="W4" s="36"/>
      <c r="X4" s="36"/>
      <c r="Y4" s="36"/>
    </row>
    <row r="5" spans="1:25" ht="12" customHeight="1">
      <c r="A5" s="34"/>
      <c r="B5" s="35"/>
      <c r="C5" s="36"/>
      <c r="D5" s="36"/>
      <c r="E5" s="36"/>
      <c r="F5" s="36"/>
      <c r="G5" s="36"/>
      <c r="H5" s="36"/>
      <c r="I5" s="36"/>
      <c r="J5" s="36"/>
      <c r="K5" s="36"/>
      <c r="L5" s="36"/>
      <c r="M5" s="36"/>
      <c r="N5" s="36"/>
      <c r="O5" s="36"/>
      <c r="P5" s="36"/>
      <c r="Q5" s="36"/>
      <c r="R5" s="36"/>
      <c r="S5" s="36"/>
      <c r="T5" s="36"/>
      <c r="U5" s="36"/>
      <c r="V5" s="36"/>
      <c r="W5" s="36"/>
      <c r="X5" s="36"/>
      <c r="Y5" s="36"/>
    </row>
    <row r="6" spans="1:25" ht="12">
      <c r="A6" s="34"/>
      <c r="B6" s="36"/>
      <c r="C6" s="36"/>
      <c r="D6" s="36"/>
      <c r="E6" s="36"/>
      <c r="F6" s="36"/>
      <c r="G6" s="36"/>
      <c r="H6" s="36"/>
      <c r="I6" s="36"/>
      <c r="J6" s="36"/>
      <c r="K6" s="36"/>
      <c r="L6" s="36"/>
      <c r="M6" s="36"/>
      <c r="N6" s="36"/>
      <c r="O6" s="36"/>
      <c r="P6" s="36"/>
      <c r="Q6" s="36"/>
      <c r="R6" s="36"/>
      <c r="S6" s="36"/>
      <c r="T6" s="36"/>
      <c r="U6" s="36"/>
      <c r="V6" s="36"/>
      <c r="W6" s="36"/>
      <c r="X6" s="36"/>
      <c r="Y6" s="36"/>
    </row>
    <row r="7" spans="1:25" ht="12">
      <c r="A7" s="34"/>
      <c r="B7" s="36"/>
      <c r="C7" s="36"/>
      <c r="D7" s="36"/>
      <c r="E7" s="36"/>
      <c r="F7" s="36"/>
      <c r="G7" s="36"/>
      <c r="H7" s="36"/>
      <c r="I7" s="36"/>
      <c r="J7" s="36"/>
      <c r="K7" s="36"/>
      <c r="L7" s="36"/>
      <c r="M7" s="36"/>
      <c r="N7" s="36"/>
      <c r="O7" s="36"/>
      <c r="P7" s="36"/>
      <c r="Q7" s="36"/>
      <c r="R7" s="36"/>
      <c r="S7" s="36"/>
      <c r="T7" s="36"/>
      <c r="U7" s="36"/>
      <c r="V7" s="36"/>
      <c r="W7" s="36"/>
      <c r="X7" s="36"/>
      <c r="Y7" s="36"/>
    </row>
    <row r="8" spans="1:25" ht="12">
      <c r="A8" s="34"/>
      <c r="B8" s="37" t="s">
        <v>21</v>
      </c>
      <c r="C8" s="38"/>
      <c r="D8" s="36"/>
      <c r="E8" s="36"/>
      <c r="F8" s="36"/>
      <c r="G8" s="36"/>
      <c r="H8" s="36"/>
      <c r="I8" s="36"/>
      <c r="J8" s="36"/>
      <c r="K8" s="36"/>
      <c r="L8" s="36"/>
      <c r="M8" s="36"/>
      <c r="N8" s="36"/>
      <c r="O8" s="36"/>
      <c r="P8" s="36"/>
      <c r="Q8" s="36"/>
      <c r="R8" s="36"/>
      <c r="S8" s="36"/>
      <c r="T8" s="36"/>
      <c r="U8" s="36"/>
      <c r="V8" s="36"/>
      <c r="W8" s="36"/>
      <c r="X8" s="36"/>
      <c r="Y8" s="36"/>
    </row>
    <row r="9" spans="1:25" ht="12">
      <c r="A9" s="34"/>
      <c r="B9" s="39" t="s">
        <v>22</v>
      </c>
      <c r="C9" s="36"/>
      <c r="D9" s="36"/>
      <c r="E9" s="36"/>
      <c r="F9" s="36"/>
      <c r="G9" s="36"/>
      <c r="H9" s="36"/>
      <c r="I9" s="36"/>
      <c r="J9" s="36"/>
      <c r="K9" s="36"/>
      <c r="L9" s="36"/>
      <c r="M9" s="36"/>
      <c r="N9" s="36"/>
      <c r="O9" s="36"/>
      <c r="P9" s="36"/>
      <c r="Q9" s="36"/>
      <c r="R9" s="36"/>
      <c r="S9" s="36"/>
      <c r="T9" s="36"/>
      <c r="U9" s="36"/>
      <c r="V9" s="36"/>
      <c r="W9" s="36"/>
      <c r="X9" s="36"/>
      <c r="Y9" s="36"/>
    </row>
    <row r="10" spans="1:25" ht="12">
      <c r="A10" s="34"/>
      <c r="B10" s="39" t="s">
        <v>23</v>
      </c>
      <c r="C10" s="36"/>
      <c r="D10" s="36"/>
      <c r="E10" s="36"/>
      <c r="F10" s="36"/>
      <c r="G10" s="36"/>
      <c r="H10" s="36"/>
      <c r="I10" s="36"/>
      <c r="J10" s="36"/>
      <c r="K10" s="36"/>
      <c r="L10" s="36"/>
      <c r="M10" s="36"/>
      <c r="N10" s="36"/>
      <c r="O10" s="36"/>
      <c r="P10" s="36"/>
      <c r="Q10" s="36"/>
      <c r="R10" s="36"/>
      <c r="S10" s="36"/>
      <c r="T10" s="36"/>
      <c r="U10" s="36"/>
      <c r="V10" s="36"/>
      <c r="W10" s="36"/>
      <c r="X10" s="36"/>
      <c r="Y10" s="36"/>
    </row>
    <row r="11" spans="1:26" ht="12">
      <c r="A11" s="34"/>
      <c r="B11" s="39" t="s">
        <v>24</v>
      </c>
      <c r="C11" s="36"/>
      <c r="D11" s="36"/>
      <c r="E11" s="36"/>
      <c r="F11" s="36"/>
      <c r="G11" s="36"/>
      <c r="H11" s="36"/>
      <c r="I11" s="36"/>
      <c r="J11" s="36"/>
      <c r="K11" s="36"/>
      <c r="L11" s="36"/>
      <c r="M11" s="36"/>
      <c r="N11" s="36"/>
      <c r="O11" s="36"/>
      <c r="P11" s="36"/>
      <c r="Q11" s="36"/>
      <c r="R11" s="36"/>
      <c r="S11" s="36"/>
      <c r="T11" s="36"/>
      <c r="U11" s="36"/>
      <c r="V11" s="36"/>
      <c r="W11" s="36"/>
      <c r="X11" s="36"/>
      <c r="Y11" s="36"/>
      <c r="Z11" s="40"/>
    </row>
    <row r="12" spans="1:26" ht="9.95" customHeight="1">
      <c r="A12" s="34"/>
      <c r="B12" s="39"/>
      <c r="C12" s="36"/>
      <c r="D12" s="36"/>
      <c r="E12" s="41"/>
      <c r="F12" s="36"/>
      <c r="G12" s="36"/>
      <c r="H12" s="36"/>
      <c r="I12" s="36"/>
      <c r="J12" s="36"/>
      <c r="K12" s="36"/>
      <c r="L12" s="36"/>
      <c r="M12" s="36"/>
      <c r="N12" s="36"/>
      <c r="O12" s="36"/>
      <c r="P12" s="36"/>
      <c r="Q12" s="36"/>
      <c r="R12" s="36"/>
      <c r="S12" s="36"/>
      <c r="T12" s="36"/>
      <c r="U12" s="36"/>
      <c r="V12" s="36"/>
      <c r="W12" s="36"/>
      <c r="X12" s="36"/>
      <c r="Y12" s="36"/>
      <c r="Z12" s="40"/>
    </row>
    <row r="13" spans="1:25" ht="6"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row>
    <row r="14" spans="1:25" ht="9.95" customHeight="1">
      <c r="A14" s="34"/>
      <c r="B14" s="42"/>
      <c r="C14" s="42"/>
      <c r="D14" s="42"/>
      <c r="E14" s="42"/>
      <c r="F14" s="42"/>
      <c r="G14" s="42"/>
      <c r="H14" s="42"/>
      <c r="I14" s="42"/>
      <c r="J14" s="42"/>
      <c r="K14" s="42"/>
      <c r="L14" s="42"/>
      <c r="M14" s="42"/>
      <c r="N14" s="42"/>
      <c r="O14" s="42"/>
      <c r="P14" s="42"/>
      <c r="Q14" s="42"/>
      <c r="R14" s="42"/>
      <c r="S14" s="42"/>
      <c r="T14" s="42"/>
      <c r="U14" s="42"/>
      <c r="V14" s="42"/>
      <c r="W14" s="42"/>
      <c r="X14" s="42"/>
      <c r="Y14" s="42"/>
    </row>
    <row r="15" spans="1:5" ht="12">
      <c r="A15" s="34"/>
      <c r="B15" s="43" t="s">
        <v>25</v>
      </c>
      <c r="E15" s="45" t="s">
        <v>205</v>
      </c>
    </row>
    <row r="16" ht="12">
      <c r="A16" s="34"/>
    </row>
    <row r="17" spans="1:25" ht="15" customHeight="1">
      <c r="A17" s="34"/>
      <c r="B17" s="43" t="s">
        <v>26</v>
      </c>
      <c r="E17" s="245" t="s">
        <v>206</v>
      </c>
      <c r="F17" s="245"/>
      <c r="G17" s="245"/>
      <c r="H17" s="245"/>
      <c r="I17" s="245"/>
      <c r="J17" s="245"/>
      <c r="K17" s="245"/>
      <c r="L17" s="245"/>
      <c r="M17" s="245"/>
      <c r="N17" s="245"/>
      <c r="O17" s="245"/>
      <c r="P17" s="245"/>
      <c r="Q17" s="245"/>
      <c r="R17" s="245"/>
      <c r="S17" s="245"/>
      <c r="T17" s="245"/>
      <c r="U17" s="245"/>
      <c r="V17" s="245"/>
      <c r="W17" s="245"/>
      <c r="X17" s="245"/>
      <c r="Y17" s="245"/>
    </row>
    <row r="18" spans="1:25" ht="12">
      <c r="A18" s="34"/>
      <c r="E18" s="245"/>
      <c r="F18" s="245"/>
      <c r="G18" s="245"/>
      <c r="H18" s="245"/>
      <c r="I18" s="245"/>
      <c r="J18" s="245"/>
      <c r="K18" s="245"/>
      <c r="L18" s="245"/>
      <c r="M18" s="245"/>
      <c r="N18" s="245"/>
      <c r="O18" s="245"/>
      <c r="P18" s="245"/>
      <c r="Q18" s="245"/>
      <c r="R18" s="245"/>
      <c r="S18" s="245"/>
      <c r="T18" s="245"/>
      <c r="U18" s="245"/>
      <c r="V18" s="245"/>
      <c r="W18" s="245"/>
      <c r="X18" s="245"/>
      <c r="Y18" s="245"/>
    </row>
    <row r="19" ht="12">
      <c r="A19" s="34"/>
    </row>
    <row r="20" spans="1:5" ht="12">
      <c r="A20" s="34"/>
      <c r="B20" s="43" t="s">
        <v>27</v>
      </c>
      <c r="E20" s="46" t="s">
        <v>437</v>
      </c>
    </row>
    <row r="21" spans="1:4" ht="12">
      <c r="A21" s="34"/>
      <c r="D21" s="47"/>
    </row>
    <row r="22" spans="1:7" ht="12">
      <c r="A22" s="34"/>
      <c r="B22" s="43" t="s">
        <v>28</v>
      </c>
      <c r="E22" s="48" t="s">
        <v>205</v>
      </c>
      <c r="G22" s="49"/>
    </row>
    <row r="23" ht="9.95" customHeight="1">
      <c r="A23" s="34"/>
    </row>
    <row r="24" spans="1:25" ht="6" customHeight="1">
      <c r="A24" s="34"/>
      <c r="B24" s="50"/>
      <c r="C24" s="51"/>
      <c r="D24" s="34"/>
      <c r="E24" s="52"/>
      <c r="F24" s="52"/>
      <c r="G24" s="52"/>
      <c r="H24" s="52"/>
      <c r="I24" s="52"/>
      <c r="J24" s="52"/>
      <c r="K24" s="52"/>
      <c r="L24" s="52"/>
      <c r="M24" s="52"/>
      <c r="N24" s="52"/>
      <c r="O24" s="52"/>
      <c r="P24" s="52"/>
      <c r="Q24" s="52"/>
      <c r="R24" s="52"/>
      <c r="S24" s="52"/>
      <c r="T24" s="52"/>
      <c r="U24" s="52"/>
      <c r="V24" s="52"/>
      <c r="W24" s="52"/>
      <c r="X24" s="52"/>
      <c r="Y24" s="52"/>
    </row>
    <row r="25" spans="1:25" ht="9.95" customHeight="1">
      <c r="A25" s="34"/>
      <c r="B25" s="53"/>
      <c r="C25" s="54"/>
      <c r="D25" s="42"/>
      <c r="E25" s="55"/>
      <c r="F25" s="55"/>
      <c r="G25" s="55"/>
      <c r="H25" s="55"/>
      <c r="I25" s="55"/>
      <c r="J25" s="55"/>
      <c r="K25" s="55"/>
      <c r="L25" s="55"/>
      <c r="M25" s="55"/>
      <c r="N25" s="55"/>
      <c r="O25" s="55"/>
      <c r="P25" s="55"/>
      <c r="Q25" s="55"/>
      <c r="R25" s="55"/>
      <c r="S25" s="55"/>
      <c r="T25" s="55"/>
      <c r="U25" s="55"/>
      <c r="V25" s="55"/>
      <c r="W25" s="55"/>
      <c r="X25" s="55"/>
      <c r="Y25" s="55"/>
    </row>
    <row r="26" spans="1:25" ht="36" customHeight="1">
      <c r="A26" s="34"/>
      <c r="B26" s="56" t="s">
        <v>29</v>
      </c>
      <c r="E26" s="245" t="s">
        <v>30</v>
      </c>
      <c r="F26" s="245"/>
      <c r="G26" s="245"/>
      <c r="H26" s="245"/>
      <c r="I26" s="245"/>
      <c r="J26" s="245"/>
      <c r="K26" s="245"/>
      <c r="L26" s="245"/>
      <c r="M26" s="245"/>
      <c r="N26" s="245"/>
      <c r="O26" s="245"/>
      <c r="P26" s="245"/>
      <c r="Q26" s="245"/>
      <c r="R26" s="245"/>
      <c r="S26" s="245"/>
      <c r="T26" s="245"/>
      <c r="U26" s="245"/>
      <c r="V26" s="245"/>
      <c r="W26" s="245"/>
      <c r="X26" s="245"/>
      <c r="Y26" s="245"/>
    </row>
    <row r="27" spans="1:25" ht="12.95" customHeight="1">
      <c r="A27" s="34"/>
      <c r="E27" s="246" t="s">
        <v>31</v>
      </c>
      <c r="F27" s="246"/>
      <c r="G27" s="246"/>
      <c r="H27" s="246"/>
      <c r="I27" s="246"/>
      <c r="J27" s="246"/>
      <c r="K27" s="246"/>
      <c r="L27" s="246"/>
      <c r="M27" s="246"/>
      <c r="N27" s="246"/>
      <c r="O27" s="246"/>
      <c r="P27" s="246"/>
      <c r="Q27" s="246"/>
      <c r="R27" s="246"/>
      <c r="S27" s="246"/>
      <c r="T27" s="246"/>
      <c r="U27" s="246"/>
      <c r="V27" s="246"/>
      <c r="W27" s="246"/>
      <c r="X27" s="246"/>
      <c r="Y27" s="246"/>
    </row>
    <row r="28" spans="1:5" ht="12.95" customHeight="1">
      <c r="A28" s="34"/>
      <c r="E28" s="44" t="s">
        <v>32</v>
      </c>
    </row>
    <row r="29" spans="1:14" ht="12.95" customHeight="1">
      <c r="A29" s="34"/>
      <c r="E29" s="44" t="s">
        <v>33</v>
      </c>
      <c r="K29" s="57"/>
      <c r="N29" s="226" t="s">
        <v>395</v>
      </c>
    </row>
    <row r="30" spans="1:15" ht="12.95" customHeight="1">
      <c r="A30" s="34"/>
      <c r="E30" s="42" t="s">
        <v>396</v>
      </c>
      <c r="F30" s="42"/>
      <c r="G30" s="42"/>
      <c r="H30" s="42"/>
      <c r="I30" s="42"/>
      <c r="J30" s="42"/>
      <c r="K30" s="42"/>
      <c r="L30" s="42"/>
      <c r="M30" s="42"/>
      <c r="N30" s="42"/>
      <c r="O30" s="227" t="s">
        <v>397</v>
      </c>
    </row>
    <row r="31" spans="1:25" ht="49.5" customHeight="1">
      <c r="A31" s="34"/>
      <c r="B31" s="56" t="s">
        <v>34</v>
      </c>
      <c r="E31" s="247" t="s">
        <v>35</v>
      </c>
      <c r="F31" s="247"/>
      <c r="G31" s="247"/>
      <c r="H31" s="247"/>
      <c r="I31" s="247"/>
      <c r="J31" s="247"/>
      <c r="K31" s="247"/>
      <c r="L31" s="247"/>
      <c r="M31" s="247"/>
      <c r="N31" s="247"/>
      <c r="O31" s="247"/>
      <c r="P31" s="247"/>
      <c r="Q31" s="247"/>
      <c r="R31" s="247"/>
      <c r="S31" s="247"/>
      <c r="T31" s="247"/>
      <c r="U31" s="247"/>
      <c r="V31" s="247"/>
      <c r="W31" s="247"/>
      <c r="X31" s="247"/>
      <c r="Y31" s="247"/>
    </row>
    <row r="32" spans="1:5" ht="9.95" customHeight="1">
      <c r="A32" s="34"/>
      <c r="B32" s="58"/>
      <c r="E32" s="59"/>
    </row>
    <row r="33" spans="1:25" ht="12"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row>
    <row r="34" ht="12" hidden="1"/>
    <row r="35" ht="12" hidden="1"/>
    <row r="36" ht="12" hidden="1"/>
    <row r="37" ht="12" hidden="1"/>
    <row r="38" ht="12" hidden="1"/>
    <row r="39" ht="15" customHeight="1" hidden="1"/>
    <row r="40" ht="15" customHeight="1" hidden="1"/>
    <row r="41" ht="15" customHeight="1" hidden="1"/>
    <row r="42" ht="15" customHeight="1" hidden="1"/>
    <row r="43" ht="15" customHeight="1" hidden="1"/>
    <row r="44" ht="15" customHeight="1" hidden="1"/>
    <row r="45" ht="12" hidden="1"/>
    <row r="46" ht="12" hidden="1"/>
  </sheetData>
  <mergeCells count="4">
    <mergeCell ref="E17:Y18"/>
    <mergeCell ref="E26:Y26"/>
    <mergeCell ref="E27:Y27"/>
    <mergeCell ref="E31:Y31"/>
  </mergeCells>
  <hyperlinks>
    <hyperlink ref="E22" r:id="rId1" display="http://ec.europa.eu/eurostat/statistics-explained/index.php/Greenhouse_gas_emission_statistics_-_carbon_footprints"/>
    <hyperlink ref="N29" r:id="rId2" display="https://ec.europa.eu/eurostat/about/policies/copyright"/>
    <hyperlink ref="O30"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topLeftCell="A1"/>
  </sheetViews>
  <sheetFormatPr defaultColWidth="9.140625" defaultRowHeight="12"/>
  <cols>
    <col min="1" max="2" width="3.7109375" style="0" customWidth="1"/>
    <col min="4" max="4" width="14.421875" style="0" customWidth="1"/>
    <col min="5" max="5" width="42.57421875" style="0" customWidth="1"/>
    <col min="6" max="6" width="9.140625" style="0" customWidth="1"/>
  </cols>
  <sheetData>
    <row r="1" spans="1:6" ht="12">
      <c r="A1" s="4" t="s">
        <v>205</v>
      </c>
      <c r="B1" s="44"/>
      <c r="C1" s="44"/>
      <c r="D1" s="44"/>
      <c r="E1" s="44"/>
      <c r="F1" s="44"/>
    </row>
    <row r="2" spans="1:6" ht="12">
      <c r="A2" s="48" t="s">
        <v>42</v>
      </c>
      <c r="B2" s="44"/>
      <c r="C2" s="44"/>
      <c r="D2" s="44"/>
      <c r="E2" s="44"/>
      <c r="F2" s="44"/>
    </row>
    <row r="3" spans="1:6" ht="12">
      <c r="A3" s="79" t="s">
        <v>169</v>
      </c>
      <c r="B3" s="44"/>
      <c r="C3" s="44"/>
      <c r="D3" s="80" t="s">
        <v>412</v>
      </c>
      <c r="E3" s="44"/>
      <c r="F3" s="80"/>
    </row>
    <row r="4" spans="1:6" ht="12.75" thickBot="1">
      <c r="A4" s="48"/>
      <c r="B4" s="44"/>
      <c r="C4" s="44"/>
      <c r="D4" s="44"/>
      <c r="E4" s="44"/>
      <c r="F4" s="44"/>
    </row>
    <row r="5" spans="3:12" ht="12">
      <c r="C5" s="81" t="s">
        <v>43</v>
      </c>
      <c r="D5" s="121"/>
      <c r="E5" s="144"/>
      <c r="F5" s="144"/>
      <c r="G5" s="144"/>
      <c r="H5" s="144"/>
      <c r="I5" s="144"/>
      <c r="J5" s="144"/>
      <c r="K5" s="144"/>
      <c r="L5" s="145"/>
    </row>
    <row r="6" spans="3:12" ht="12">
      <c r="C6" s="146"/>
      <c r="D6" s="147"/>
      <c r="E6" s="147"/>
      <c r="F6" s="147"/>
      <c r="G6" s="147"/>
      <c r="H6" s="147"/>
      <c r="I6" s="147"/>
      <c r="J6" s="147"/>
      <c r="K6" s="147"/>
      <c r="L6" s="148"/>
    </row>
    <row r="7" spans="3:12" ht="12">
      <c r="C7" s="146"/>
      <c r="D7" s="86" t="s">
        <v>191</v>
      </c>
      <c r="E7" s="78"/>
      <c r="F7" s="147"/>
      <c r="G7" s="147"/>
      <c r="H7" s="147"/>
      <c r="I7" s="147"/>
      <c r="J7" s="147"/>
      <c r="K7" s="147"/>
      <c r="L7" s="148"/>
    </row>
    <row r="8" spans="3:12" ht="12">
      <c r="C8" s="146"/>
      <c r="D8" s="78"/>
      <c r="E8" s="78"/>
      <c r="F8" s="147"/>
      <c r="G8" s="147"/>
      <c r="H8" s="147"/>
      <c r="I8" s="147"/>
      <c r="J8" s="147"/>
      <c r="K8" s="147"/>
      <c r="L8" s="148"/>
    </row>
    <row r="9" spans="3:12" ht="12">
      <c r="C9" s="146"/>
      <c r="D9" s="86" t="s">
        <v>44</v>
      </c>
      <c r="E9" s="161">
        <v>44249.37641203703</v>
      </c>
      <c r="F9" s="147"/>
      <c r="G9" s="147"/>
      <c r="H9" s="147"/>
      <c r="I9" s="147"/>
      <c r="J9" s="147"/>
      <c r="K9" s="147"/>
      <c r="L9" s="148"/>
    </row>
    <row r="10" spans="3:12" ht="12">
      <c r="C10" s="146"/>
      <c r="D10" s="86" t="s">
        <v>45</v>
      </c>
      <c r="E10" s="159">
        <v>44249.58289380787</v>
      </c>
      <c r="F10" s="147"/>
      <c r="G10" s="147"/>
      <c r="H10" s="147"/>
      <c r="I10" s="147"/>
      <c r="J10" s="147"/>
      <c r="K10" s="147"/>
      <c r="L10" s="148"/>
    </row>
    <row r="11" spans="3:12" ht="12">
      <c r="C11" s="146"/>
      <c r="D11" s="86" t="s">
        <v>46</v>
      </c>
      <c r="E11" s="86" t="s">
        <v>47</v>
      </c>
      <c r="F11" s="147"/>
      <c r="G11" s="147"/>
      <c r="H11" s="147"/>
      <c r="I11" s="147"/>
      <c r="J11" s="147"/>
      <c r="K11" s="147"/>
      <c r="L11" s="148"/>
    </row>
    <row r="12" spans="3:12" ht="12">
      <c r="C12" s="146"/>
      <c r="D12" s="78"/>
      <c r="E12" s="78"/>
      <c r="F12" s="147"/>
      <c r="G12" s="147"/>
      <c r="H12" s="147"/>
      <c r="I12" s="147"/>
      <c r="J12" s="147"/>
      <c r="K12" s="147"/>
      <c r="L12" s="148"/>
    </row>
    <row r="13" spans="3:12" ht="12">
      <c r="C13" s="146"/>
      <c r="D13" s="86" t="s">
        <v>170</v>
      </c>
      <c r="E13" s="86" t="s">
        <v>48</v>
      </c>
      <c r="F13" s="147"/>
      <c r="G13" s="147"/>
      <c r="H13" s="147"/>
      <c r="I13" s="147"/>
      <c r="J13" s="147"/>
      <c r="K13" s="147"/>
      <c r="L13" s="148"/>
    </row>
    <row r="14" spans="3:12" ht="12">
      <c r="C14" s="146"/>
      <c r="D14" s="154" t="s">
        <v>52</v>
      </c>
      <c r="E14" s="154" t="s">
        <v>20</v>
      </c>
      <c r="F14" s="147"/>
      <c r="G14" s="147"/>
      <c r="H14" s="147"/>
      <c r="I14" s="147"/>
      <c r="J14" s="147"/>
      <c r="K14" s="147"/>
      <c r="L14" s="148"/>
    </row>
    <row r="15" spans="3:12" ht="12">
      <c r="C15" s="146"/>
      <c r="D15" s="86" t="s">
        <v>49</v>
      </c>
      <c r="E15" s="160" t="s">
        <v>185</v>
      </c>
      <c r="F15" s="147"/>
      <c r="G15" s="147"/>
      <c r="H15" s="147"/>
      <c r="I15" s="147"/>
      <c r="J15" s="147"/>
      <c r="K15" s="147"/>
      <c r="L15" s="148"/>
    </row>
    <row r="16" spans="3:12" ht="12">
      <c r="C16" s="146"/>
      <c r="D16" s="86" t="s">
        <v>51</v>
      </c>
      <c r="E16" s="160" t="s">
        <v>399</v>
      </c>
      <c r="F16" s="147"/>
      <c r="G16" s="147"/>
      <c r="H16" s="147"/>
      <c r="I16" s="147"/>
      <c r="J16" s="147"/>
      <c r="K16" s="147"/>
      <c r="L16" s="148"/>
    </row>
    <row r="17" spans="3:12" ht="12">
      <c r="C17" s="146"/>
      <c r="D17" s="86" t="s">
        <v>413</v>
      </c>
      <c r="E17" s="86" t="s">
        <v>401</v>
      </c>
      <c r="F17" s="147"/>
      <c r="G17" s="147"/>
      <c r="H17" s="147"/>
      <c r="I17" s="147"/>
      <c r="J17" s="147"/>
      <c r="K17" s="147"/>
      <c r="L17" s="148"/>
    </row>
    <row r="18" spans="3:12" ht="12">
      <c r="C18" s="146"/>
      <c r="D18" s="147"/>
      <c r="E18" s="147"/>
      <c r="F18" s="147"/>
      <c r="G18" s="147"/>
      <c r="H18" s="147"/>
      <c r="I18" s="147"/>
      <c r="J18" s="147"/>
      <c r="K18" s="147"/>
      <c r="L18" s="148"/>
    </row>
    <row r="19" spans="3:12" ht="12">
      <c r="C19" s="146"/>
      <c r="D19" s="236" t="s">
        <v>179</v>
      </c>
      <c r="E19" s="236" t="s">
        <v>414</v>
      </c>
      <c r="F19" s="140" t="s">
        <v>184</v>
      </c>
      <c r="G19" s="140" t="s">
        <v>193</v>
      </c>
      <c r="H19" s="140" t="s">
        <v>209</v>
      </c>
      <c r="I19" s="140" t="s">
        <v>211</v>
      </c>
      <c r="J19" s="241" t="s">
        <v>398</v>
      </c>
      <c r="K19" s="228" t="s">
        <v>423</v>
      </c>
      <c r="L19" s="148"/>
    </row>
    <row r="20" spans="3:12" ht="12">
      <c r="C20" s="146"/>
      <c r="D20" s="131" t="s">
        <v>192</v>
      </c>
      <c r="E20" s="132" t="s">
        <v>59</v>
      </c>
      <c r="F20" s="133">
        <v>400.569</v>
      </c>
      <c r="G20" s="133">
        <v>386.194</v>
      </c>
      <c r="H20" s="133">
        <v>387.532</v>
      </c>
      <c r="I20" s="133">
        <v>382.856</v>
      </c>
      <c r="J20" s="133">
        <v>378.672</v>
      </c>
      <c r="K20" s="133">
        <v>362.334</v>
      </c>
      <c r="L20" s="148"/>
    </row>
    <row r="21" spans="3:12" ht="12">
      <c r="C21" s="146"/>
      <c r="D21" s="131" t="s">
        <v>133</v>
      </c>
      <c r="E21" s="132" t="s">
        <v>75</v>
      </c>
      <c r="F21" s="133">
        <v>811.822</v>
      </c>
      <c r="G21" s="133">
        <v>846.317</v>
      </c>
      <c r="H21" s="133">
        <v>871.84</v>
      </c>
      <c r="I21" s="133">
        <v>861.791</v>
      </c>
      <c r="J21" s="133">
        <v>808.334</v>
      </c>
      <c r="K21" s="133">
        <v>725.77</v>
      </c>
      <c r="L21" s="148"/>
    </row>
    <row r="22" spans="3:12" ht="12">
      <c r="C22" s="146"/>
      <c r="D22" s="134" t="s">
        <v>135</v>
      </c>
      <c r="E22" s="127" t="s">
        <v>6</v>
      </c>
      <c r="F22" s="135">
        <v>653.318</v>
      </c>
      <c r="G22" s="135">
        <v>647.378</v>
      </c>
      <c r="H22" s="135">
        <v>625.858</v>
      </c>
      <c r="I22" s="135">
        <v>637.039</v>
      </c>
      <c r="J22" s="135">
        <v>645.435</v>
      </c>
      <c r="K22" s="135">
        <v>631.53</v>
      </c>
      <c r="L22" s="148"/>
    </row>
    <row r="23" spans="3:12" ht="12">
      <c r="C23" s="146"/>
      <c r="D23" s="147"/>
      <c r="E23" s="153"/>
      <c r="F23" s="149"/>
      <c r="G23" s="149"/>
      <c r="H23" s="149"/>
      <c r="I23" s="149"/>
      <c r="J23" s="149"/>
      <c r="K23" s="149"/>
      <c r="L23" s="148"/>
    </row>
    <row r="24" spans="3:12" ht="12">
      <c r="C24" s="146"/>
      <c r="D24" s="147" t="s">
        <v>107</v>
      </c>
      <c r="E24" s="86"/>
      <c r="F24" s="149"/>
      <c r="G24" s="149"/>
      <c r="H24" s="149"/>
      <c r="I24" s="149"/>
      <c r="J24" s="149"/>
      <c r="K24" s="149"/>
      <c r="L24" s="148"/>
    </row>
    <row r="25" spans="3:12" ht="12">
      <c r="C25" s="146"/>
      <c r="D25" s="147" t="s">
        <v>108</v>
      </c>
      <c r="E25" s="86" t="s">
        <v>109</v>
      </c>
      <c r="F25" s="149"/>
      <c r="G25" s="149"/>
      <c r="H25" s="149"/>
      <c r="I25" s="149"/>
      <c r="J25" s="149"/>
      <c r="K25" s="149"/>
      <c r="L25" s="148"/>
    </row>
    <row r="26" spans="3:12" ht="12.75" thickBot="1">
      <c r="C26" s="150"/>
      <c r="D26" s="151"/>
      <c r="E26" s="151"/>
      <c r="F26" s="151"/>
      <c r="G26" s="151"/>
      <c r="H26" s="151"/>
      <c r="I26" s="151"/>
      <c r="J26" s="151"/>
      <c r="K26" s="151"/>
      <c r="L26" s="152"/>
    </row>
  </sheetData>
  <hyperlinks>
    <hyperlink ref="A2" r:id="rId1" display="http://appsso.eurostat.ec.europa.eu/nui/show.do?dataset=env_ac_io10&amp;lang=en"/>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topLeftCell="A1"/>
  </sheetViews>
  <sheetFormatPr defaultColWidth="9.140625" defaultRowHeight="12"/>
  <cols>
    <col min="1" max="2" width="3.7109375" style="0" customWidth="1"/>
    <col min="3" max="3" width="30.421875" style="0" customWidth="1"/>
    <col min="4" max="4" width="90.8515625" style="0" customWidth="1"/>
    <col min="5" max="5" width="21.8515625" style="0" customWidth="1"/>
    <col min="6" max="6" width="7.57421875" style="0" customWidth="1"/>
    <col min="7" max="7" width="48.00390625" style="0" bestFit="1" customWidth="1"/>
    <col min="8" max="8" width="30.57421875" style="0" bestFit="1" customWidth="1"/>
    <col min="9" max="10" width="15.8515625" style="0" bestFit="1" customWidth="1"/>
  </cols>
  <sheetData>
    <row r="1" ht="12">
      <c r="A1" s="4" t="s">
        <v>205</v>
      </c>
    </row>
    <row r="3" spans="3:7" ht="15.75">
      <c r="C3" s="176" t="s">
        <v>438</v>
      </c>
      <c r="E3" t="s">
        <v>243</v>
      </c>
      <c r="G3" s="176" t="s">
        <v>215</v>
      </c>
    </row>
    <row r="4" spans="3:5" ht="12" customHeight="1">
      <c r="C4" s="187" t="s">
        <v>212</v>
      </c>
      <c r="E4" t="s">
        <v>242</v>
      </c>
    </row>
    <row r="5" spans="3:10" ht="12" customHeight="1">
      <c r="C5" s="176"/>
      <c r="E5">
        <v>1000</v>
      </c>
      <c r="J5" s="142"/>
    </row>
    <row r="6" ht="12" customHeight="1">
      <c r="C6" s="176"/>
    </row>
    <row r="7" spans="3:5" ht="12" customHeight="1">
      <c r="C7" s="176"/>
      <c r="E7" t="s">
        <v>244</v>
      </c>
    </row>
    <row r="8" ht="12" customHeight="1">
      <c r="E8">
        <f>COUNTIF(E10:E73,"&gt;"&amp;E5)</f>
        <v>0</v>
      </c>
    </row>
    <row r="9" spans="3:8" ht="24">
      <c r="C9" s="174"/>
      <c r="D9" s="174" t="s">
        <v>41</v>
      </c>
      <c r="E9" s="184" t="s">
        <v>250</v>
      </c>
      <c r="G9" s="175" t="s">
        <v>214</v>
      </c>
      <c r="H9" s="175" t="s">
        <v>213</v>
      </c>
    </row>
    <row r="10" spans="3:10" ht="12">
      <c r="C10" s="96" t="str">
        <f>'Emission data 2019 products'!D99</f>
        <v>CPA_A01</v>
      </c>
      <c r="D10" s="96" t="str">
        <f>'Emission data 2019 products'!E99</f>
        <v>Products of agriculture, hunting and related services</v>
      </c>
      <c r="E10" s="142">
        <f>'Emission data 2019 products'!J99</f>
        <v>106.169</v>
      </c>
      <c r="G10" t="str">
        <f>$G$88</f>
        <v>Materials from agriculture, forestry, fisheries and mining</v>
      </c>
      <c r="H10" s="203" t="str">
        <f aca="true" t="shared" si="0" ref="H10:H32">$H$80</f>
        <v>Materials &amp; manufactured products</v>
      </c>
      <c r="J10" s="142"/>
    </row>
    <row r="11" spans="3:10" ht="12">
      <c r="C11" s="96" t="str">
        <f>'Emission data 2019 products'!D100</f>
        <v>CPA_A02</v>
      </c>
      <c r="D11" s="96" t="str">
        <f>'Emission data 2019 products'!E100</f>
        <v>Products of forestry, logging and related services</v>
      </c>
      <c r="E11" s="96">
        <f>'Emission data 2019 products'!J100</f>
        <v>6.263</v>
      </c>
      <c r="G11" t="str">
        <f>$G$88</f>
        <v>Materials from agriculture, forestry, fisheries and mining</v>
      </c>
      <c r="H11" s="203" t="str">
        <f t="shared" si="0"/>
        <v>Materials &amp; manufactured products</v>
      </c>
      <c r="J11" s="142"/>
    </row>
    <row r="12" spans="3:10" ht="12">
      <c r="C12" s="96" t="str">
        <f>'Emission data 2019 products'!D101</f>
        <v>CPA_A03</v>
      </c>
      <c r="D12" s="96" t="str">
        <f>'Emission data 2019 products'!E101</f>
        <v>Fish and other fishing products; aquaculture products; support services to fishing</v>
      </c>
      <c r="E12" s="96">
        <f>'Emission data 2019 products'!J101</f>
        <v>11.161</v>
      </c>
      <c r="G12" t="str">
        <f>$G$88</f>
        <v>Materials from agriculture, forestry, fisheries and mining</v>
      </c>
      <c r="H12" s="203" t="str">
        <f t="shared" si="0"/>
        <v>Materials &amp; manufactured products</v>
      </c>
      <c r="J12" s="142"/>
    </row>
    <row r="13" spans="3:10" ht="12">
      <c r="C13" s="96" t="str">
        <f>'Emission data 2019 products'!D102</f>
        <v>CPA_B</v>
      </c>
      <c r="D13" s="96" t="str">
        <f>'Emission data 2019 products'!E102</f>
        <v>Mining and quarrying</v>
      </c>
      <c r="E13" s="96">
        <f>'Emission data 2019 products'!J102</f>
        <v>16.672000000000004</v>
      </c>
      <c r="G13" t="str">
        <f>$G$88</f>
        <v>Materials from agriculture, forestry, fisheries and mining</v>
      </c>
      <c r="H13" s="203" t="str">
        <f t="shared" si="0"/>
        <v>Materials &amp; manufactured products</v>
      </c>
      <c r="J13" s="142"/>
    </row>
    <row r="14" spans="3:10" ht="12">
      <c r="C14" s="96" t="str">
        <f>'Emission data 2019 products'!D103</f>
        <v>CPA_C10-12</v>
      </c>
      <c r="D14" s="96" t="str">
        <f>'Emission data 2019 products'!E103</f>
        <v>Food, beverages and tobacco products</v>
      </c>
      <c r="E14" s="96">
        <f>'Emission data 2019 products'!J103</f>
        <v>362.335</v>
      </c>
      <c r="G14" t="str">
        <f>$G$89</f>
        <v>Food, beverages and tobacco</v>
      </c>
      <c r="H14" s="203" t="str">
        <f t="shared" si="0"/>
        <v>Materials &amp; manufactured products</v>
      </c>
      <c r="J14" s="142"/>
    </row>
    <row r="15" spans="3:10" ht="12">
      <c r="C15" s="96" t="str">
        <f>'Emission data 2019 products'!D104</f>
        <v>CPA_C13-15</v>
      </c>
      <c r="D15" s="96" t="str">
        <f>'Emission data 2019 products'!E104</f>
        <v>Textiles, wearing apparel, leather and related products</v>
      </c>
      <c r="E15" s="96">
        <f>'Emission data 2019 products'!J104</f>
        <v>71.84700000000001</v>
      </c>
      <c r="G15" t="str">
        <f>$G$90</f>
        <v>Clothing and furniture</v>
      </c>
      <c r="H15" s="203" t="str">
        <f t="shared" si="0"/>
        <v>Materials &amp; manufactured products</v>
      </c>
      <c r="J15" s="142"/>
    </row>
    <row r="16" spans="3:10" ht="12">
      <c r="C16" s="96" t="str">
        <f>'Emission data 2019 products'!D105</f>
        <v>CPA_C16</v>
      </c>
      <c r="D16" s="96" t="str">
        <f>'Emission data 2019 products'!E105</f>
        <v>Wood and products of wood and cork, except furniture; articles of straw and plaiting materials</v>
      </c>
      <c r="E16" s="96">
        <f>'Emission data 2019 products'!J105</f>
        <v>8.677</v>
      </c>
      <c r="G16" t="str">
        <f>$G$91</f>
        <v>Wood &amp; paper</v>
      </c>
      <c r="H16" s="203" t="str">
        <f t="shared" si="0"/>
        <v>Materials &amp; manufactured products</v>
      </c>
      <c r="J16" s="142"/>
    </row>
    <row r="17" spans="3:10" ht="12">
      <c r="C17" s="96" t="str">
        <f>'Emission data 2019 products'!D106</f>
        <v>CPA_C17</v>
      </c>
      <c r="D17" s="96" t="str">
        <f>'Emission data 2019 products'!E106</f>
        <v>Paper and paper products</v>
      </c>
      <c r="E17" s="96">
        <f>'Emission data 2019 products'!J106</f>
        <v>21</v>
      </c>
      <c r="G17" t="str">
        <f>$G$91</f>
        <v>Wood &amp; paper</v>
      </c>
      <c r="H17" s="203" t="str">
        <f t="shared" si="0"/>
        <v>Materials &amp; manufactured products</v>
      </c>
      <c r="J17" s="142"/>
    </row>
    <row r="18" spans="3:10" ht="12">
      <c r="C18" s="96" t="str">
        <f>'Emission data 2019 products'!D107</f>
        <v>CPA_C18</v>
      </c>
      <c r="D18" s="96" t="str">
        <f>'Emission data 2019 products'!E107</f>
        <v>Printing and recording services</v>
      </c>
      <c r="E18" s="96">
        <f>'Emission data 2019 products'!J107</f>
        <v>1.3750000000000002</v>
      </c>
      <c r="G18" t="str">
        <f>$G$91</f>
        <v>Wood &amp; paper</v>
      </c>
      <c r="H18" s="203" t="str">
        <f t="shared" si="0"/>
        <v>Materials &amp; manufactured products</v>
      </c>
      <c r="J18" s="142"/>
    </row>
    <row r="19" spans="3:10" ht="12">
      <c r="C19" s="96" t="str">
        <f>'Emission data 2019 products'!D108</f>
        <v>CPA_C19</v>
      </c>
      <c r="D19" s="96" t="str">
        <f>'Emission data 2019 products'!E108</f>
        <v>Coke and refined petroleum products</v>
      </c>
      <c r="E19" s="96">
        <f>'Emission data 2019 products'!J108</f>
        <v>191.55700000000002</v>
      </c>
      <c r="G19" t="str">
        <f>$G$92</f>
        <v>Fossil fuel &amp; chemical products</v>
      </c>
      <c r="H19" s="203" t="str">
        <f t="shared" si="0"/>
        <v>Materials &amp; manufactured products</v>
      </c>
      <c r="J19" s="142"/>
    </row>
    <row r="20" spans="3:10" ht="12">
      <c r="C20" s="96" t="str">
        <f>'Emission data 2019 products'!D109</f>
        <v>CPA_C20</v>
      </c>
      <c r="D20" s="96" t="str">
        <f>'Emission data 2019 products'!E109</f>
        <v>Chemicals and chemical products</v>
      </c>
      <c r="E20" s="96">
        <f>'Emission data 2019 products'!J109</f>
        <v>62.70400000000001</v>
      </c>
      <c r="G20" t="str">
        <f>$G$92</f>
        <v>Fossil fuel &amp; chemical products</v>
      </c>
      <c r="H20" s="203" t="str">
        <f t="shared" si="0"/>
        <v>Materials &amp; manufactured products</v>
      </c>
      <c r="J20" s="142"/>
    </row>
    <row r="21" spans="3:10" ht="12">
      <c r="C21" s="96" t="str">
        <f>'Emission data 2019 products'!D110</f>
        <v>CPA_C21</v>
      </c>
      <c r="D21" s="96" t="str">
        <f>'Emission data 2019 products'!E110</f>
        <v>Basic pharmaceutical products and pharmaceutical preparations</v>
      </c>
      <c r="E21" s="96">
        <f>'Emission data 2019 products'!J110</f>
        <v>31.886000000000003</v>
      </c>
      <c r="G21" t="str">
        <f>$G$92</f>
        <v>Fossil fuel &amp; chemical products</v>
      </c>
      <c r="H21" s="203" t="str">
        <f t="shared" si="0"/>
        <v>Materials &amp; manufactured products</v>
      </c>
      <c r="J21" s="142"/>
    </row>
    <row r="22" spans="3:10" ht="12">
      <c r="C22" s="96" t="str">
        <f>'Emission data 2019 products'!D111</f>
        <v>CPA_C22</v>
      </c>
      <c r="D22" s="96" t="str">
        <f>'Emission data 2019 products'!E111</f>
        <v>Rubber and plastic products</v>
      </c>
      <c r="E22" s="96">
        <f>'Emission data 2019 products'!J111</f>
        <v>18.141</v>
      </c>
      <c r="G22" t="str">
        <f>$G$92</f>
        <v>Fossil fuel &amp; chemical products</v>
      </c>
      <c r="H22" s="203" t="str">
        <f t="shared" si="0"/>
        <v>Materials &amp; manufactured products</v>
      </c>
      <c r="J22" s="142"/>
    </row>
    <row r="23" spans="3:10" ht="12">
      <c r="C23" s="96" t="str">
        <f>'Emission data 2019 products'!D112</f>
        <v>CPA_C23</v>
      </c>
      <c r="D23" s="96" t="str">
        <f>'Emission data 2019 products'!E112</f>
        <v>Other non-metallic mineral products</v>
      </c>
      <c r="E23" s="96">
        <f>'Emission data 2019 products'!J112</f>
        <v>42.205999999999996</v>
      </c>
      <c r="G23" t="str">
        <f>$G$93</f>
        <v>Metals &amp; minerals</v>
      </c>
      <c r="H23" s="203" t="str">
        <f t="shared" si="0"/>
        <v>Materials &amp; manufactured products</v>
      </c>
      <c r="J23" s="142"/>
    </row>
    <row r="24" spans="3:10" ht="12">
      <c r="C24" s="96" t="str">
        <f>'Emission data 2019 products'!D113</f>
        <v>CPA_C24</v>
      </c>
      <c r="D24" s="96" t="str">
        <f>'Emission data 2019 products'!E113</f>
        <v>Basic metals</v>
      </c>
      <c r="E24" s="96">
        <f>'Emission data 2019 products'!J113</f>
        <v>1.782</v>
      </c>
      <c r="G24" t="str">
        <f>$G$93</f>
        <v>Metals &amp; minerals</v>
      </c>
      <c r="H24" s="203" t="str">
        <f t="shared" si="0"/>
        <v>Materials &amp; manufactured products</v>
      </c>
      <c r="J24" s="142"/>
    </row>
    <row r="25" spans="3:10" ht="12">
      <c r="C25" s="96" t="str">
        <f>'Emission data 2019 products'!D114</f>
        <v>CPA_C25</v>
      </c>
      <c r="D25" s="96" t="str">
        <f>'Emission data 2019 products'!E114</f>
        <v>Fabricated metal products, except machinery and equipment</v>
      </c>
      <c r="E25" s="96">
        <f>'Emission data 2019 products'!J114</f>
        <v>53.166</v>
      </c>
      <c r="G25" t="str">
        <f>$G$93</f>
        <v>Metals &amp; minerals</v>
      </c>
      <c r="H25" s="203" t="str">
        <f t="shared" si="0"/>
        <v>Materials &amp; manufactured products</v>
      </c>
      <c r="J25" s="142"/>
    </row>
    <row r="26" spans="3:10" ht="12">
      <c r="C26" s="96" t="str">
        <f>'Emission data 2019 products'!D115</f>
        <v>CPA_C26</v>
      </c>
      <c r="D26" s="96" t="str">
        <f>'Emission data 2019 products'!E115</f>
        <v>Computer, electronic and optical products</v>
      </c>
      <c r="E26" s="96">
        <f>'Emission data 2019 products'!J115</f>
        <v>51.05499999999999</v>
      </c>
      <c r="G26" t="str">
        <f>$G$94</f>
        <v>Equipment</v>
      </c>
      <c r="H26" s="203" t="str">
        <f t="shared" si="0"/>
        <v>Materials &amp; manufactured products</v>
      </c>
      <c r="J26" s="142"/>
    </row>
    <row r="27" spans="3:10" ht="12">
      <c r="C27" s="96" t="str">
        <f>'Emission data 2019 products'!D116</f>
        <v>CPA_C27</v>
      </c>
      <c r="D27" s="96" t="str">
        <f>'Emission data 2019 products'!E116</f>
        <v>Electrical equipment</v>
      </c>
      <c r="E27" s="96">
        <f>'Emission data 2019 products'!J116</f>
        <v>41.827</v>
      </c>
      <c r="G27" t="str">
        <f>$G$94</f>
        <v>Equipment</v>
      </c>
      <c r="H27" s="203" t="str">
        <f t="shared" si="0"/>
        <v>Materials &amp; manufactured products</v>
      </c>
      <c r="J27" s="142"/>
    </row>
    <row r="28" spans="3:10" ht="12">
      <c r="C28" s="96" t="str">
        <f>'Emission data 2019 products'!D117</f>
        <v>CPA_C28</v>
      </c>
      <c r="D28" s="96" t="str">
        <f>'Emission data 2019 products'!E117</f>
        <v>Machinery and equipment n.e.c.</v>
      </c>
      <c r="E28" s="96">
        <f>'Emission data 2019 products'!J117</f>
        <v>96.65599999999999</v>
      </c>
      <c r="G28" t="str">
        <f>$G$94</f>
        <v>Equipment</v>
      </c>
      <c r="H28" s="203" t="str">
        <f t="shared" si="0"/>
        <v>Materials &amp; manufactured products</v>
      </c>
      <c r="J28" s="142"/>
    </row>
    <row r="29" spans="3:10" ht="12">
      <c r="C29" s="96" t="str">
        <f>'Emission data 2019 products'!D118</f>
        <v>CPA_C29</v>
      </c>
      <c r="D29" s="96" t="str">
        <f>'Emission data 2019 products'!E118</f>
        <v>Motor vehicles, trailers and semi-trailers</v>
      </c>
      <c r="E29" s="96">
        <f>'Emission data 2019 products'!J118</f>
        <v>171.155</v>
      </c>
      <c r="G29" t="str">
        <f>$G$94</f>
        <v>Equipment</v>
      </c>
      <c r="H29" s="203" t="str">
        <f t="shared" si="0"/>
        <v>Materials &amp; manufactured products</v>
      </c>
      <c r="J29" s="142"/>
    </row>
    <row r="30" spans="3:10" ht="12">
      <c r="C30" s="96" t="str">
        <f>'Emission data 2019 products'!D119</f>
        <v>CPA_C30</v>
      </c>
      <c r="D30" s="96" t="str">
        <f>'Emission data 2019 products'!E119</f>
        <v>Other transport equipment</v>
      </c>
      <c r="E30" s="96">
        <f>'Emission data 2019 products'!J119</f>
        <v>38.111999999999995</v>
      </c>
      <c r="G30" t="str">
        <f>$G$94</f>
        <v>Equipment</v>
      </c>
      <c r="H30" s="203" t="str">
        <f t="shared" si="0"/>
        <v>Materials &amp; manufactured products</v>
      </c>
      <c r="J30" s="142"/>
    </row>
    <row r="31" spans="3:10" ht="12">
      <c r="C31" s="96" t="str">
        <f>'Emission data 2019 products'!D120</f>
        <v>CPA_C31_32</v>
      </c>
      <c r="D31" s="96" t="str">
        <f>'Emission data 2019 products'!E120</f>
        <v>Furniture and other manufactured goods</v>
      </c>
      <c r="E31" s="96">
        <f>'Emission data 2019 products'!J120</f>
        <v>65.01100000000001</v>
      </c>
      <c r="G31" t="str">
        <f>$G$90</f>
        <v>Clothing and furniture</v>
      </c>
      <c r="H31" s="203" t="str">
        <f t="shared" si="0"/>
        <v>Materials &amp; manufactured products</v>
      </c>
      <c r="J31" s="142"/>
    </row>
    <row r="32" spans="3:10" ht="12">
      <c r="C32" s="96" t="str">
        <f>'Emission data 2019 products'!D121</f>
        <v>CPA_C33</v>
      </c>
      <c r="D32" s="96" t="str">
        <f>'Emission data 2019 products'!E121</f>
        <v>Repair and installation services of machinery and equipment</v>
      </c>
      <c r="E32" s="96">
        <f>'Emission data 2019 products'!J121</f>
        <v>37.07</v>
      </c>
      <c r="G32" t="str">
        <f>$G$94</f>
        <v>Equipment</v>
      </c>
      <c r="H32" s="203" t="str">
        <f t="shared" si="0"/>
        <v>Materials &amp; manufactured products</v>
      </c>
      <c r="J32" s="142"/>
    </row>
    <row r="33" spans="3:10" ht="12">
      <c r="C33" s="96" t="str">
        <f>'Emission data 2019 products'!D122</f>
        <v>CPA_D35</v>
      </c>
      <c r="D33" s="96" t="str">
        <f>'Emission data 2019 products'!E122</f>
        <v>Electricity, gas, steam and air conditioning</v>
      </c>
      <c r="E33" s="96">
        <f>'Emission data 2019 products'!J122</f>
        <v>725.77</v>
      </c>
      <c r="G33" t="str">
        <f>$G$95</f>
        <v>Energy</v>
      </c>
      <c r="H33" s="203" t="s">
        <v>218</v>
      </c>
      <c r="J33" s="142"/>
    </row>
    <row r="34" spans="3:10" ht="12">
      <c r="C34" s="96" t="str">
        <f>'Emission data 2019 products'!D123</f>
        <v>CPA_E36</v>
      </c>
      <c r="D34" s="96" t="str">
        <f>'Emission data 2019 products'!E123</f>
        <v>Natural water; water treatment and supply services</v>
      </c>
      <c r="E34" s="96">
        <f>'Emission data 2019 products'!J123</f>
        <v>23.249</v>
      </c>
      <c r="G34" t="str">
        <f>$G$96</f>
        <v>Other utilities</v>
      </c>
      <c r="H34" s="203" t="s">
        <v>218</v>
      </c>
      <c r="J34" s="142"/>
    </row>
    <row r="35" spans="3:10" ht="12">
      <c r="C35" s="96" t="str">
        <f>'Emission data 2019 products'!D124</f>
        <v>CPA_E37-39</v>
      </c>
      <c r="D35" s="96" t="str">
        <f>'Emission data 2019 products'!E124</f>
        <v>Sewerage services; sewage sludge; waste collection, treatment and disposal services; materials recovery services; remediation services and other waste management services</v>
      </c>
      <c r="E35" s="96">
        <f>'Emission data 2019 products'!J124</f>
        <v>41.38699999999999</v>
      </c>
      <c r="G35" t="str">
        <f>$G$96</f>
        <v>Other utilities</v>
      </c>
      <c r="H35" s="203" t="s">
        <v>218</v>
      </c>
      <c r="J35" s="142"/>
    </row>
    <row r="36" spans="3:10" ht="12">
      <c r="C36" s="96" t="str">
        <f>'Emission data 2019 products'!D125</f>
        <v>CPA_F</v>
      </c>
      <c r="D36" s="96" t="str">
        <f>'Emission data 2019 products'!E125</f>
        <v>Constructions and construction works</v>
      </c>
      <c r="E36" s="96">
        <f>'Emission data 2019 products'!J125</f>
        <v>631.5310000000001</v>
      </c>
      <c r="G36" t="str">
        <f>$G$97</f>
        <v>Construction</v>
      </c>
      <c r="H36" s="203" t="s">
        <v>230</v>
      </c>
      <c r="J36" s="142"/>
    </row>
    <row r="37" spans="3:10" ht="12">
      <c r="C37" s="96" t="str">
        <f>'Emission data 2019 products'!D126</f>
        <v>CPA_G45</v>
      </c>
      <c r="D37" s="96" t="str">
        <f>'Emission data 2019 products'!E126</f>
        <v>Wholesale and retail trade and repair services of motor vehicles and motorcycles</v>
      </c>
      <c r="E37" s="96">
        <f>'Emission data 2019 products'!J126</f>
        <v>57.352</v>
      </c>
      <c r="G37" t="str">
        <f>$G$98</f>
        <v>Trade services</v>
      </c>
      <c r="H37" s="203" t="s">
        <v>227</v>
      </c>
      <c r="J37" s="142"/>
    </row>
    <row r="38" spans="3:10" ht="12">
      <c r="C38" s="96" t="str">
        <f>'Emission data 2019 products'!D127</f>
        <v>CPA_G46</v>
      </c>
      <c r="D38" s="96" t="str">
        <f>'Emission data 2019 products'!E127</f>
        <v>Wholesale trade services, except of motor vehicles and motorcycles</v>
      </c>
      <c r="E38" s="96">
        <f>'Emission data 2019 products'!J127</f>
        <v>161.93</v>
      </c>
      <c r="G38" t="str">
        <f>$G$98</f>
        <v>Trade services</v>
      </c>
      <c r="H38" s="203" t="s">
        <v>227</v>
      </c>
      <c r="J38" s="142"/>
    </row>
    <row r="39" spans="3:10" ht="12">
      <c r="C39" s="96" t="str">
        <f>'Emission data 2019 products'!D128</f>
        <v>CPA_G47</v>
      </c>
      <c r="D39" s="96" t="str">
        <f>'Emission data 2019 products'!E128</f>
        <v>Retail trade services, except of motor vehicles and motorcycles</v>
      </c>
      <c r="E39" s="96">
        <f>'Emission data 2019 products'!J128</f>
        <v>199.561</v>
      </c>
      <c r="G39" t="str">
        <f>$G$98</f>
        <v>Trade services</v>
      </c>
      <c r="H39" s="203" t="s">
        <v>227</v>
      </c>
      <c r="J39" s="142"/>
    </row>
    <row r="40" spans="3:10" ht="12">
      <c r="C40" s="96" t="str">
        <f>'Emission data 2019 products'!D129</f>
        <v>CPA_H49</v>
      </c>
      <c r="D40" s="96" t="str">
        <f>'Emission data 2019 products'!E129</f>
        <v>Land transport services and transport services via pipelines</v>
      </c>
      <c r="E40" s="96">
        <f>'Emission data 2019 products'!J129</f>
        <v>171.24300000000002</v>
      </c>
      <c r="G40" t="str">
        <f>$G$99</f>
        <v>Land transport</v>
      </c>
      <c r="H40" s="203" t="s">
        <v>216</v>
      </c>
      <c r="J40" s="142"/>
    </row>
    <row r="41" spans="3:10" ht="12">
      <c r="C41" s="96" t="str">
        <f>'Emission data 2019 products'!D130</f>
        <v>CPA_H50</v>
      </c>
      <c r="D41" s="96" t="str">
        <f>'Emission data 2019 products'!E130</f>
        <v>Water transport services</v>
      </c>
      <c r="E41" s="96">
        <f>'Emission data 2019 products'!J130</f>
        <v>22.641000000000005</v>
      </c>
      <c r="G41" t="str">
        <f>$G$100</f>
        <v>Water transport</v>
      </c>
      <c r="H41" s="203" t="s">
        <v>216</v>
      </c>
      <c r="J41" s="142"/>
    </row>
    <row r="42" spans="3:10" ht="12">
      <c r="C42" s="96" t="str">
        <f>'Emission data 2019 products'!D131</f>
        <v>CPA_H51</v>
      </c>
      <c r="D42" s="96" t="str">
        <f>'Emission data 2019 products'!E131</f>
        <v>Air transport services</v>
      </c>
      <c r="E42" s="96">
        <f>'Emission data 2019 products'!J131</f>
        <v>138.87800000000001</v>
      </c>
      <c r="G42" t="str">
        <f>$G$101</f>
        <v>Air transport</v>
      </c>
      <c r="H42" s="203" t="s">
        <v>216</v>
      </c>
      <c r="J42" s="142"/>
    </row>
    <row r="43" spans="3:10" ht="12">
      <c r="C43" s="96" t="str">
        <f>'Emission data 2019 products'!D132</f>
        <v>CPA_H52</v>
      </c>
      <c r="D43" s="96" t="str">
        <f>'Emission data 2019 products'!E132</f>
        <v>Warehousing and support services for transportation</v>
      </c>
      <c r="E43" s="96">
        <f>'Emission data 2019 products'!J132</f>
        <v>38.06699999999999</v>
      </c>
      <c r="G43" t="str">
        <f>$G$102</f>
        <v>Auxiliary services</v>
      </c>
      <c r="H43" s="203" t="s">
        <v>216</v>
      </c>
      <c r="J43" s="142"/>
    </row>
    <row r="44" spans="3:10" ht="12">
      <c r="C44" s="96" t="str">
        <f>'Emission data 2019 products'!D133</f>
        <v>CPA_H53</v>
      </c>
      <c r="D44" s="96" t="str">
        <f>'Emission data 2019 products'!E133</f>
        <v>Postal and courier services</v>
      </c>
      <c r="E44" s="96">
        <f>'Emission data 2019 products'!J133</f>
        <v>3.4499999999999997</v>
      </c>
      <c r="G44" t="str">
        <f>$G$103</f>
        <v>Other services</v>
      </c>
      <c r="H44" s="203" t="s">
        <v>227</v>
      </c>
      <c r="J44" s="142"/>
    </row>
    <row r="45" spans="3:10" ht="12">
      <c r="C45" s="96" t="str">
        <f>'Emission data 2019 products'!D134</f>
        <v>CPA_I</v>
      </c>
      <c r="D45" s="96" t="str">
        <f>'Emission data 2019 products'!E134</f>
        <v>Accommodation and food services</v>
      </c>
      <c r="E45" s="96">
        <f>'Emission data 2019 products'!J134</f>
        <v>195.881</v>
      </c>
      <c r="G45" t="str">
        <f>$G$104</f>
        <v>Accomodation and food services</v>
      </c>
      <c r="H45" s="203" t="s">
        <v>227</v>
      </c>
      <c r="J45" s="142"/>
    </row>
    <row r="46" spans="3:10" ht="12">
      <c r="C46" s="96" t="str">
        <f>'Emission data 2019 products'!D135</f>
        <v>CPA_J58</v>
      </c>
      <c r="D46" s="96" t="str">
        <f>'Emission data 2019 products'!E135</f>
        <v>Publishing services</v>
      </c>
      <c r="E46" s="96">
        <f>'Emission data 2019 products'!J135</f>
        <v>17.587</v>
      </c>
      <c r="G46" t="str">
        <f>$G$105</f>
        <v>ICT</v>
      </c>
      <c r="H46" s="203" t="s">
        <v>227</v>
      </c>
      <c r="J46" s="142"/>
    </row>
    <row r="47" spans="3:10" ht="12">
      <c r="C47" s="96" t="str">
        <f>'Emission data 2019 products'!D136</f>
        <v>CPA_J59_60</v>
      </c>
      <c r="D47" s="96" t="str">
        <f>'Emission data 2019 products'!E136</f>
        <v>Motion picture, video and television programme production services, sound recording and music publishing; programming and broadcasting services</v>
      </c>
      <c r="E47" s="96">
        <f>'Emission data 2019 products'!J136</f>
        <v>17.683</v>
      </c>
      <c r="G47" t="str">
        <f>$G$105</f>
        <v>ICT</v>
      </c>
      <c r="H47" s="203" t="s">
        <v>227</v>
      </c>
      <c r="J47" s="142"/>
    </row>
    <row r="48" spans="3:10" ht="12">
      <c r="C48" s="96" t="str">
        <f>'Emission data 2019 products'!D137</f>
        <v>CPA_J61</v>
      </c>
      <c r="D48" s="96" t="str">
        <f>'Emission data 2019 products'!E137</f>
        <v>Telecommunications services</v>
      </c>
      <c r="E48" s="96">
        <f>'Emission data 2019 products'!J137</f>
        <v>29.808</v>
      </c>
      <c r="G48" t="str">
        <f>$G$105</f>
        <v>ICT</v>
      </c>
      <c r="H48" s="203" t="s">
        <v>227</v>
      </c>
      <c r="J48" s="142"/>
    </row>
    <row r="49" spans="3:10" ht="12">
      <c r="C49" s="96" t="str">
        <f>'Emission data 2019 products'!D138</f>
        <v>CPA_J62_63</v>
      </c>
      <c r="D49" s="96" t="str">
        <f>'Emission data 2019 products'!E138</f>
        <v>Computer programming, consultancy and related services; Information services</v>
      </c>
      <c r="E49" s="96">
        <f>'Emission data 2019 products'!J138</f>
        <v>43.484</v>
      </c>
      <c r="G49" t="str">
        <f>$G$105</f>
        <v>ICT</v>
      </c>
      <c r="H49" s="203" t="s">
        <v>227</v>
      </c>
      <c r="J49" s="142"/>
    </row>
    <row r="50" spans="3:10" ht="12">
      <c r="C50" s="96" t="str">
        <f>'Emission data 2019 products'!D139</f>
        <v>CPA_K64</v>
      </c>
      <c r="D50" s="96" t="str">
        <f>'Emission data 2019 products'!E139</f>
        <v>Financial services, except insurance and pension funding</v>
      </c>
      <c r="E50" s="96">
        <f>'Emission data 2019 products'!J139</f>
        <v>14.395000000000001</v>
      </c>
      <c r="G50" t="str">
        <f>$G$106</f>
        <v>Financial services</v>
      </c>
      <c r="H50" s="203" t="s">
        <v>227</v>
      </c>
      <c r="J50" s="142"/>
    </row>
    <row r="51" spans="3:10" ht="12">
      <c r="C51" s="96" t="str">
        <f>'Emission data 2019 products'!D140</f>
        <v>CPA_K65</v>
      </c>
      <c r="D51" s="96" t="str">
        <f>'Emission data 2019 products'!E140</f>
        <v>Insurance, reinsurance and pension funding services, except compulsory social security</v>
      </c>
      <c r="E51" s="96">
        <f>'Emission data 2019 products'!J140</f>
        <v>23.050000000000004</v>
      </c>
      <c r="G51" t="str">
        <f>$G$106</f>
        <v>Financial services</v>
      </c>
      <c r="H51" s="203" t="s">
        <v>227</v>
      </c>
      <c r="J51" s="142"/>
    </row>
    <row r="52" spans="3:10" ht="12">
      <c r="C52" s="96" t="str">
        <f>'Emission data 2019 products'!D141</f>
        <v>CPA_K66</v>
      </c>
      <c r="D52" s="96" t="str">
        <f>'Emission data 2019 products'!E141</f>
        <v>Services auxiliary to financial services and insurance services</v>
      </c>
      <c r="E52" s="96">
        <f>'Emission data 2019 products'!J141</f>
        <v>3.198</v>
      </c>
      <c r="G52" t="str">
        <f>$G$106</f>
        <v>Financial services</v>
      </c>
      <c r="H52" s="203" t="s">
        <v>227</v>
      </c>
      <c r="J52" s="142"/>
    </row>
    <row r="53" spans="3:10" ht="12">
      <c r="C53" s="96" t="str">
        <f>'Emission data 2019 products'!D142</f>
        <v>CPA_L68</v>
      </c>
      <c r="D53" s="96" t="str">
        <f>'Emission data 2019 products'!E142</f>
        <v>Real estate services</v>
      </c>
      <c r="E53" s="96">
        <f>'Emission data 2019 products'!J142</f>
        <v>165.57100000000003</v>
      </c>
      <c r="G53" t="str">
        <f>$G$107</f>
        <v>Real estate services</v>
      </c>
      <c r="H53" s="203" t="s">
        <v>230</v>
      </c>
      <c r="J53" s="142"/>
    </row>
    <row r="54" spans="3:10" ht="12">
      <c r="C54" s="96" t="str">
        <f>'Emission data 2019 products'!D143</f>
        <v>CPA_M69_70</v>
      </c>
      <c r="D54" s="96" t="str">
        <f>'Emission data 2019 products'!E143</f>
        <v>Legal and accounting services; services of head offices; management consultancy services</v>
      </c>
      <c r="E54" s="96">
        <f>'Emission data 2019 products'!J143</f>
        <v>11.995000000000001</v>
      </c>
      <c r="G54" t="str">
        <f>$G$103</f>
        <v>Other services</v>
      </c>
      <c r="H54" s="203" t="s">
        <v>227</v>
      </c>
      <c r="J54" s="142"/>
    </row>
    <row r="55" spans="3:10" ht="12">
      <c r="C55" s="96" t="str">
        <f>'Emission data 2019 products'!D144</f>
        <v>CPA_M71</v>
      </c>
      <c r="D55" s="96" t="str">
        <f>'Emission data 2019 products'!E144</f>
        <v>Architectural and engineering services; technical testing and analysis services</v>
      </c>
      <c r="E55" s="96">
        <f>'Emission data 2019 products'!J144</f>
        <v>25.539</v>
      </c>
      <c r="G55" t="str">
        <f>$G$103</f>
        <v>Other services</v>
      </c>
      <c r="H55" s="203" t="s">
        <v>227</v>
      </c>
      <c r="J55" s="142"/>
    </row>
    <row r="56" spans="3:10" ht="12">
      <c r="C56" s="96" t="str">
        <f>'Emission data 2019 products'!D145</f>
        <v>CPA_M72</v>
      </c>
      <c r="D56" s="96" t="str">
        <f>'Emission data 2019 products'!E145</f>
        <v>Scientific research and development services</v>
      </c>
      <c r="E56" s="96">
        <f>'Emission data 2019 products'!J145</f>
        <v>116.46</v>
      </c>
      <c r="G56" t="str">
        <f>$G$108</f>
        <v>R&amp;D</v>
      </c>
      <c r="H56" s="203" t="s">
        <v>227</v>
      </c>
      <c r="J56" s="142"/>
    </row>
    <row r="57" spans="3:10" ht="12">
      <c r="C57" s="96" t="str">
        <f>'Emission data 2019 products'!D146</f>
        <v>CPA_M73</v>
      </c>
      <c r="D57" s="96" t="str">
        <f>'Emission data 2019 products'!E146</f>
        <v>Advertising and market research services</v>
      </c>
      <c r="E57" s="96">
        <f>'Emission data 2019 products'!J146</f>
        <v>0.329</v>
      </c>
      <c r="G57" t="str">
        <f>$G$103</f>
        <v>Other services</v>
      </c>
      <c r="H57" s="203" t="s">
        <v>227</v>
      </c>
      <c r="J57" s="142"/>
    </row>
    <row r="58" spans="3:10" ht="12">
      <c r="C58" s="96" t="str">
        <f>'Emission data 2019 products'!D147</f>
        <v>CPA_M74_75</v>
      </c>
      <c r="D58" s="96" t="str">
        <f>'Emission data 2019 products'!E147</f>
        <v>Other professional, scientific and technical services and veterinary services</v>
      </c>
      <c r="E58" s="96">
        <f>'Emission data 2019 products'!J147</f>
        <v>5.867</v>
      </c>
      <c r="G58" t="str">
        <f>$G$103</f>
        <v>Other services</v>
      </c>
      <c r="H58" s="203" t="s">
        <v>227</v>
      </c>
      <c r="J58" s="142"/>
    </row>
    <row r="59" spans="3:10" ht="12">
      <c r="C59" s="96" t="str">
        <f>'Emission data 2019 products'!D148</f>
        <v>CPA_N77</v>
      </c>
      <c r="D59" s="96" t="str">
        <f>'Emission data 2019 products'!E148</f>
        <v>Rental and leasing services</v>
      </c>
      <c r="E59" s="96">
        <f>'Emission data 2019 products'!J148</f>
        <v>11.351</v>
      </c>
      <c r="G59" t="str">
        <f>$G$106</f>
        <v>Financial services</v>
      </c>
      <c r="H59" s="203" t="s">
        <v>227</v>
      </c>
      <c r="J59" s="142"/>
    </row>
    <row r="60" spans="3:10" ht="12">
      <c r="C60" s="96" t="str">
        <f>'Emission data 2019 products'!D149</f>
        <v>CPA_N78</v>
      </c>
      <c r="D60" s="96" t="str">
        <f>'Emission data 2019 products'!E149</f>
        <v>Employment services</v>
      </c>
      <c r="E60" s="96">
        <f>'Emission data 2019 products'!J149</f>
        <v>0.51</v>
      </c>
      <c r="G60" t="str">
        <f>$G$103</f>
        <v>Other services</v>
      </c>
      <c r="H60" s="203" t="s">
        <v>227</v>
      </c>
      <c r="J60" s="142"/>
    </row>
    <row r="61" spans="3:10" ht="12">
      <c r="C61" s="96" t="str">
        <f>'Emission data 2019 products'!D150</f>
        <v>CPA_N79</v>
      </c>
      <c r="D61" s="96" t="str">
        <f>'Emission data 2019 products'!E150</f>
        <v>Travel agency, tour operator and other reservation services and related services</v>
      </c>
      <c r="E61" s="96">
        <f>'Emission data 2019 products'!J150</f>
        <v>56.089</v>
      </c>
      <c r="G61" t="str">
        <f>$G$103</f>
        <v>Other services</v>
      </c>
      <c r="H61" s="203" t="s">
        <v>227</v>
      </c>
      <c r="J61" s="142"/>
    </row>
    <row r="62" spans="3:10" ht="12">
      <c r="C62" s="96" t="str">
        <f>'Emission data 2019 products'!D151</f>
        <v>CPA_N80-82</v>
      </c>
      <c r="D62" s="96" t="str">
        <f>'Emission data 2019 products'!E151</f>
        <v>Security and investigation services; services to buildings and landscape; office administrative, office support and other business support services</v>
      </c>
      <c r="E62" s="96">
        <f>'Emission data 2019 products'!J151</f>
        <v>11.889000000000001</v>
      </c>
      <c r="G62" t="str">
        <f>$G$103</f>
        <v>Other services</v>
      </c>
      <c r="H62" s="203" t="s">
        <v>227</v>
      </c>
      <c r="J62" s="142"/>
    </row>
    <row r="63" spans="3:10" ht="12">
      <c r="C63" s="96" t="str">
        <f>'Emission data 2019 products'!D152</f>
        <v>CPA_O84</v>
      </c>
      <c r="D63" s="96" t="str">
        <f>'Emission data 2019 products'!E152</f>
        <v>Public administration and defence services; compulsory social security services</v>
      </c>
      <c r="E63" s="96">
        <f>'Emission data 2019 products'!J152</f>
        <v>192.13500000000002</v>
      </c>
      <c r="G63" t="str">
        <f>$G$109</f>
        <v>Public administration &amp; membership organisations</v>
      </c>
      <c r="H63" s="203" t="s">
        <v>227</v>
      </c>
      <c r="J63" s="142"/>
    </row>
    <row r="64" spans="3:10" ht="12">
      <c r="C64" s="96" t="str">
        <f>'Emission data 2019 products'!D153</f>
        <v>CPA_P85</v>
      </c>
      <c r="D64" s="96" t="str">
        <f>'Emission data 2019 products'!E153</f>
        <v>Education services</v>
      </c>
      <c r="E64" s="96">
        <f>'Emission data 2019 products'!J153</f>
        <v>92.87200000000001</v>
      </c>
      <c r="G64" t="str">
        <f>$G$110</f>
        <v>Education and cultural services</v>
      </c>
      <c r="H64" s="203" t="s">
        <v>227</v>
      </c>
      <c r="J64" s="142"/>
    </row>
    <row r="65" spans="3:10" ht="12">
      <c r="C65" s="96" t="str">
        <f>'Emission data 2019 products'!D154</f>
        <v>CPA_Q86</v>
      </c>
      <c r="D65" s="96" t="str">
        <f>'Emission data 2019 products'!E154</f>
        <v>Human health services</v>
      </c>
      <c r="E65" s="96">
        <f>'Emission data 2019 products'!J154</f>
        <v>162.241</v>
      </c>
      <c r="G65" t="str">
        <f>$G$111</f>
        <v>Health and social services</v>
      </c>
      <c r="H65" s="203" t="s">
        <v>227</v>
      </c>
      <c r="J65" s="142"/>
    </row>
    <row r="66" spans="3:10" ht="12">
      <c r="C66" s="96" t="str">
        <f>'Emission data 2019 products'!D155</f>
        <v>CPA_Q87_88</v>
      </c>
      <c r="D66" s="96" t="str">
        <f>'Emission data 2019 products'!E155</f>
        <v>Residential care services; social work services without accommodation</v>
      </c>
      <c r="E66" s="96">
        <f>'Emission data 2019 products'!J155</f>
        <v>73.982</v>
      </c>
      <c r="G66" t="str">
        <f>$G$111</f>
        <v>Health and social services</v>
      </c>
      <c r="H66" s="203" t="s">
        <v>227</v>
      </c>
      <c r="J66" s="142"/>
    </row>
    <row r="67" spans="3:10" ht="12">
      <c r="C67" s="96" t="str">
        <f>'Emission data 2019 products'!D156</f>
        <v>CPA_R90-92</v>
      </c>
      <c r="D67" s="96" t="str">
        <f>'Emission data 2019 products'!E156</f>
        <v>Creative, arts, entertainment, library, archive, museum, other cultural services; gambling and betting services</v>
      </c>
      <c r="E67" s="96">
        <f>'Emission data 2019 products'!J156</f>
        <v>30.735</v>
      </c>
      <c r="G67" t="str">
        <f>$G$110</f>
        <v>Education and cultural services</v>
      </c>
      <c r="H67" s="203" t="s">
        <v>227</v>
      </c>
      <c r="J67" s="142"/>
    </row>
    <row r="68" spans="3:10" ht="12">
      <c r="C68" s="96" t="str">
        <f>'Emission data 2019 products'!D157</f>
        <v>CPA_R93</v>
      </c>
      <c r="D68" s="96" t="str">
        <f>'Emission data 2019 products'!E157</f>
        <v>Sporting services and amusement and recreation services</v>
      </c>
      <c r="E68" s="96">
        <f>'Emission data 2019 products'!J157</f>
        <v>27.762</v>
      </c>
      <c r="G68" t="str">
        <f>$G$110</f>
        <v>Education and cultural services</v>
      </c>
      <c r="H68" s="203" t="s">
        <v>227</v>
      </c>
      <c r="J68" s="142"/>
    </row>
    <row r="69" spans="3:10" ht="12">
      <c r="C69" s="96" t="str">
        <f>'Emission data 2019 products'!D158</f>
        <v>CPA_S94</v>
      </c>
      <c r="D69" s="96" t="str">
        <f>'Emission data 2019 products'!E158</f>
        <v>Services furnished by membership organisations</v>
      </c>
      <c r="E69" s="96">
        <f>'Emission data 2019 products'!J158</f>
        <v>23.293</v>
      </c>
      <c r="G69" t="str">
        <f>$G$109</f>
        <v>Public administration &amp; membership organisations</v>
      </c>
      <c r="H69" s="203" t="s">
        <v>227</v>
      </c>
      <c r="J69" s="142"/>
    </row>
    <row r="70" spans="3:10" ht="12">
      <c r="C70" s="96" t="str">
        <f>'Emission data 2019 products'!D159</f>
        <v>CPA_S95</v>
      </c>
      <c r="D70" s="96" t="str">
        <f>'Emission data 2019 products'!E159</f>
        <v>Repair services of computers and personal and household goods</v>
      </c>
      <c r="E70" s="96">
        <f>'Emission data 2019 products'!J159</f>
        <v>5.128</v>
      </c>
      <c r="G70" t="str">
        <f>$G$103</f>
        <v>Other services</v>
      </c>
      <c r="H70" s="203" t="s">
        <v>227</v>
      </c>
      <c r="J70" s="142"/>
    </row>
    <row r="71" spans="3:10" ht="12">
      <c r="C71" s="96" t="str">
        <f>'Emission data 2019 products'!D160</f>
        <v>CPA_S96</v>
      </c>
      <c r="D71" s="96" t="str">
        <f>'Emission data 2019 products'!E160</f>
        <v>Other personal services</v>
      </c>
      <c r="E71" s="96">
        <f>'Emission data 2019 products'!J160</f>
        <v>40.492000000000004</v>
      </c>
      <c r="G71" t="str">
        <f>$G$103</f>
        <v>Other services</v>
      </c>
      <c r="H71" s="203" t="s">
        <v>227</v>
      </c>
      <c r="J71" s="142"/>
    </row>
    <row r="72" spans="3:10" ht="12">
      <c r="C72" s="96" t="str">
        <f>'Emission data 2019 products'!D161</f>
        <v>CPA_T</v>
      </c>
      <c r="D72" s="96" t="str">
        <f>'Emission data 2019 products'!E161</f>
        <v>Services of households as employers; undifferentiated goods and services produced by households for own use</v>
      </c>
      <c r="E72" s="96">
        <f>'Emission data 2019 products'!J161</f>
        <v>0.5910000000000001</v>
      </c>
      <c r="G72" t="str">
        <f>$G$103</f>
        <v>Other services</v>
      </c>
      <c r="H72" s="203" t="s">
        <v>227</v>
      </c>
      <c r="J72" s="142"/>
    </row>
    <row r="73" spans="3:10" ht="12">
      <c r="C73" s="122" t="str">
        <f>'Emission data 2019 products'!D162</f>
        <v>CPA_U</v>
      </c>
      <c r="D73" s="122" t="str">
        <f>'Emission data 2019 products'!E162</f>
        <v>Services provided by extraterritorial organisations and bodies</v>
      </c>
      <c r="E73" s="122">
        <f>'Emission data 2019 products'!J162</f>
        <v>0</v>
      </c>
      <c r="G73" s="141" t="str">
        <f>$G$103</f>
        <v>Other services</v>
      </c>
      <c r="H73" s="204" t="s">
        <v>227</v>
      </c>
      <c r="J73" s="142"/>
    </row>
    <row r="74" spans="3:10" ht="12">
      <c r="C74" s="96"/>
      <c r="D74" s="96"/>
      <c r="E74" s="185">
        <f>SUM(E10:E73)</f>
        <v>5122.802999999999</v>
      </c>
      <c r="J74" s="142"/>
    </row>
    <row r="77" spans="7:8" ht="12">
      <c r="G77" s="263" t="s">
        <v>246</v>
      </c>
      <c r="H77" s="263"/>
    </row>
    <row r="78" spans="7:8" ht="12">
      <c r="G78" s="186"/>
      <c r="H78" s="186"/>
    </row>
    <row r="79" spans="7:10" ht="12">
      <c r="G79" s="140"/>
      <c r="H79" s="140" t="s">
        <v>253</v>
      </c>
      <c r="I79" s="140" t="s">
        <v>247</v>
      </c>
      <c r="J79" s="140" t="s">
        <v>248</v>
      </c>
    </row>
    <row r="80" spans="8:10" ht="12">
      <c r="H80" s="190" t="s">
        <v>245</v>
      </c>
      <c r="I80">
        <f>COUNTIF($H$10:$H$73,H80)</f>
        <v>23</v>
      </c>
      <c r="J80" s="142">
        <f>SUMIF($H$10:$H$73,H80,$E$10:$E$73)</f>
        <v>1507.827</v>
      </c>
    </row>
    <row r="81" spans="8:10" ht="12">
      <c r="H81" s="190" t="s">
        <v>218</v>
      </c>
      <c r="I81">
        <f>COUNTIF($H$10:$H$73,H81)</f>
        <v>3</v>
      </c>
      <c r="J81" s="142">
        <f>SUMIF($H$10:$H$73,H81,$E$10:$E$73)</f>
        <v>790.406</v>
      </c>
    </row>
    <row r="82" spans="8:10" ht="12">
      <c r="H82" s="190" t="s">
        <v>230</v>
      </c>
      <c r="I82">
        <f>COUNTIF($H$10:$H$73,H82)</f>
        <v>2</v>
      </c>
      <c r="J82" s="142">
        <f>SUMIF($H$10:$H$73,H82,$E$10:$E$73)</f>
        <v>797.1020000000001</v>
      </c>
    </row>
    <row r="83" spans="8:10" ht="12">
      <c r="H83" s="190" t="s">
        <v>227</v>
      </c>
      <c r="I83">
        <f>COUNTIF($H$10:$H$73,H83)</f>
        <v>32</v>
      </c>
      <c r="J83" s="142">
        <f>SUMIF($H$10:$H$73,H83,$E$10:$E$73)</f>
        <v>1656.6389999999994</v>
      </c>
    </row>
    <row r="84" spans="8:10" ht="12">
      <c r="H84" s="191" t="s">
        <v>216</v>
      </c>
      <c r="I84" s="141">
        <f>COUNTIF($H$10:$H$73,H84)</f>
        <v>4</v>
      </c>
      <c r="J84" s="143">
        <f>SUMIF($H$10:$H$73,H84,$E$10:$E$73)</f>
        <v>370.82900000000006</v>
      </c>
    </row>
    <row r="85" spans="3:10" ht="12">
      <c r="C85" t="s">
        <v>254</v>
      </c>
      <c r="H85" t="s">
        <v>20</v>
      </c>
      <c r="I85">
        <f>SUM(I80:I84)</f>
        <v>64</v>
      </c>
      <c r="J85" s="142">
        <f>SUM(J80:J84)</f>
        <v>5122.802999999999</v>
      </c>
    </row>
    <row r="87" spans="3:10" ht="24">
      <c r="C87" s="192" t="s">
        <v>253</v>
      </c>
      <c r="D87" s="140" t="s">
        <v>249</v>
      </c>
      <c r="E87" s="184" t="s">
        <v>250</v>
      </c>
      <c r="G87" s="140" t="s">
        <v>249</v>
      </c>
      <c r="H87" s="140"/>
      <c r="I87" s="140"/>
      <c r="J87" s="140"/>
    </row>
    <row r="88" spans="3:10" ht="12">
      <c r="C88" t="str">
        <f aca="true" t="shared" si="1" ref="C88:C97">H88</f>
        <v>Materials &amp; manufactured products</v>
      </c>
      <c r="D88" t="str">
        <f aca="true" t="shared" si="2" ref="D88:D97">G88</f>
        <v>Materials from agriculture, forestry, fisheries and mining</v>
      </c>
      <c r="E88" s="142">
        <f aca="true" t="shared" si="3" ref="E88:E97">J88</f>
        <v>140.26500000000001</v>
      </c>
      <c r="G88" s="190" t="s">
        <v>239</v>
      </c>
      <c r="H88" t="str">
        <f aca="true" t="shared" si="4" ref="H88:H94">$H$80</f>
        <v>Materials &amp; manufactured products</v>
      </c>
      <c r="I88">
        <f aca="true" t="shared" si="5" ref="I88:I111">COUNTIF($G$10:$G$73,G88)</f>
        <v>4</v>
      </c>
      <c r="J88" s="142">
        <f aca="true" t="shared" si="6" ref="J88:J111">SUMIF($G$10:$G$73,G88,$E$10:$E$73)</f>
        <v>140.26500000000001</v>
      </c>
    </row>
    <row r="89" spans="3:10" ht="12">
      <c r="C89" t="str">
        <f t="shared" si="1"/>
        <v>Materials &amp; manufactured products</v>
      </c>
      <c r="D89" t="str">
        <f t="shared" si="2"/>
        <v>Food, beverages and tobacco</v>
      </c>
      <c r="E89" s="142">
        <f t="shared" si="3"/>
        <v>362.335</v>
      </c>
      <c r="G89" s="190" t="s">
        <v>237</v>
      </c>
      <c r="H89" t="str">
        <f t="shared" si="4"/>
        <v>Materials &amp; manufactured products</v>
      </c>
      <c r="I89">
        <f t="shared" si="5"/>
        <v>1</v>
      </c>
      <c r="J89" s="142">
        <f t="shared" si="6"/>
        <v>362.335</v>
      </c>
    </row>
    <row r="90" spans="3:10" ht="12">
      <c r="C90" t="str">
        <f t="shared" si="1"/>
        <v>Materials &amp; manufactured products</v>
      </c>
      <c r="D90" t="str">
        <f t="shared" si="2"/>
        <v>Clothing and furniture</v>
      </c>
      <c r="E90" s="142">
        <f t="shared" si="3"/>
        <v>136.858</v>
      </c>
      <c r="G90" s="190" t="s">
        <v>223</v>
      </c>
      <c r="H90" t="str">
        <f t="shared" si="4"/>
        <v>Materials &amp; manufactured products</v>
      </c>
      <c r="I90">
        <f t="shared" si="5"/>
        <v>2</v>
      </c>
      <c r="J90" s="142">
        <f t="shared" si="6"/>
        <v>136.858</v>
      </c>
    </row>
    <row r="91" spans="3:10" ht="12">
      <c r="C91" t="str">
        <f t="shared" si="1"/>
        <v>Materials &amp; manufactured products</v>
      </c>
      <c r="D91" t="str">
        <f t="shared" si="2"/>
        <v>Wood &amp; paper</v>
      </c>
      <c r="E91" s="142">
        <f t="shared" si="3"/>
        <v>31.052</v>
      </c>
      <c r="G91" s="190" t="s">
        <v>256</v>
      </c>
      <c r="H91" t="str">
        <f t="shared" si="4"/>
        <v>Materials &amp; manufactured products</v>
      </c>
      <c r="I91">
        <f t="shared" si="5"/>
        <v>3</v>
      </c>
      <c r="J91" s="142">
        <f t="shared" si="6"/>
        <v>31.052</v>
      </c>
    </row>
    <row r="92" spans="3:10" ht="12">
      <c r="C92" t="str">
        <f t="shared" si="1"/>
        <v>Materials &amp; manufactured products</v>
      </c>
      <c r="D92" t="str">
        <f t="shared" si="2"/>
        <v>Fossil fuel &amp; chemical products</v>
      </c>
      <c r="E92" s="142">
        <f t="shared" si="3"/>
        <v>304.28800000000007</v>
      </c>
      <c r="G92" s="190" t="s">
        <v>229</v>
      </c>
      <c r="H92" t="str">
        <f t="shared" si="4"/>
        <v>Materials &amp; manufactured products</v>
      </c>
      <c r="I92">
        <f t="shared" si="5"/>
        <v>4</v>
      </c>
      <c r="J92" s="142">
        <f t="shared" si="6"/>
        <v>304.28800000000007</v>
      </c>
    </row>
    <row r="93" spans="3:10" ht="12">
      <c r="C93" t="str">
        <f t="shared" si="1"/>
        <v>Materials &amp; manufactured products</v>
      </c>
      <c r="D93" t="str">
        <f t="shared" si="2"/>
        <v>Metals &amp; minerals</v>
      </c>
      <c r="E93" s="142">
        <f t="shared" si="3"/>
        <v>97.154</v>
      </c>
      <c r="G93" s="190" t="s">
        <v>238</v>
      </c>
      <c r="H93" t="str">
        <f t="shared" si="4"/>
        <v>Materials &amp; manufactured products</v>
      </c>
      <c r="I93">
        <f t="shared" si="5"/>
        <v>3</v>
      </c>
      <c r="J93" s="142">
        <f t="shared" si="6"/>
        <v>97.154</v>
      </c>
    </row>
    <row r="94" spans="3:10" ht="12">
      <c r="C94" t="str">
        <f t="shared" si="1"/>
        <v>Materials &amp; manufactured products</v>
      </c>
      <c r="D94" t="str">
        <f t="shared" si="2"/>
        <v>Equipment</v>
      </c>
      <c r="E94" s="142">
        <f t="shared" si="3"/>
        <v>435.87499999999994</v>
      </c>
      <c r="G94" s="190" t="s">
        <v>220</v>
      </c>
      <c r="H94" t="str">
        <f t="shared" si="4"/>
        <v>Materials &amp; manufactured products</v>
      </c>
      <c r="I94">
        <f t="shared" si="5"/>
        <v>6</v>
      </c>
      <c r="J94" s="142">
        <f t="shared" si="6"/>
        <v>435.87499999999994</v>
      </c>
    </row>
    <row r="95" spans="3:10" ht="12">
      <c r="C95" t="str">
        <f t="shared" si="1"/>
        <v>Utilities</v>
      </c>
      <c r="D95" t="str">
        <f t="shared" si="2"/>
        <v>Energy</v>
      </c>
      <c r="E95" s="142">
        <f t="shared" si="3"/>
        <v>725.77</v>
      </c>
      <c r="G95" s="190" t="s">
        <v>217</v>
      </c>
      <c r="H95" t="str">
        <f>$H$81</f>
        <v>Utilities</v>
      </c>
      <c r="I95">
        <f t="shared" si="5"/>
        <v>1</v>
      </c>
      <c r="J95" s="142">
        <f t="shared" si="6"/>
        <v>725.77</v>
      </c>
    </row>
    <row r="96" spans="3:10" ht="12">
      <c r="C96" t="str">
        <f t="shared" si="1"/>
        <v>Utilities</v>
      </c>
      <c r="D96" t="str">
        <f t="shared" si="2"/>
        <v>Other utilities</v>
      </c>
      <c r="E96" s="142">
        <f t="shared" si="3"/>
        <v>64.636</v>
      </c>
      <c r="G96" s="190" t="s">
        <v>219</v>
      </c>
      <c r="H96" t="str">
        <f>$H$81</f>
        <v>Utilities</v>
      </c>
      <c r="I96">
        <f t="shared" si="5"/>
        <v>2</v>
      </c>
      <c r="J96" s="142">
        <f t="shared" si="6"/>
        <v>64.636</v>
      </c>
    </row>
    <row r="97" spans="3:10" ht="12">
      <c r="C97" t="str">
        <f t="shared" si="1"/>
        <v>Construction and real estate</v>
      </c>
      <c r="D97" t="str">
        <f t="shared" si="2"/>
        <v>Construction</v>
      </c>
      <c r="E97" s="142">
        <f t="shared" si="3"/>
        <v>631.5310000000001</v>
      </c>
      <c r="G97" s="190" t="s">
        <v>221</v>
      </c>
      <c r="H97" t="str">
        <f>$H$82</f>
        <v>Construction and real estate</v>
      </c>
      <c r="I97">
        <f t="shared" si="5"/>
        <v>1</v>
      </c>
      <c r="J97" s="142">
        <f t="shared" si="6"/>
        <v>631.5310000000001</v>
      </c>
    </row>
    <row r="98" spans="3:10" ht="12">
      <c r="C98" t="str">
        <f>H107</f>
        <v>Construction and real estate</v>
      </c>
      <c r="D98" t="str">
        <f>G107</f>
        <v>Real estate services</v>
      </c>
      <c r="E98" s="142">
        <f>J107</f>
        <v>165.57100000000003</v>
      </c>
      <c r="G98" s="190" t="s">
        <v>231</v>
      </c>
      <c r="H98" t="str">
        <f>$H$83</f>
        <v>Other services</v>
      </c>
      <c r="I98">
        <f t="shared" si="5"/>
        <v>3</v>
      </c>
      <c r="J98" s="142">
        <f t="shared" si="6"/>
        <v>418.843</v>
      </c>
    </row>
    <row r="99" spans="3:10" ht="12">
      <c r="C99" s="177" t="str">
        <f>H99</f>
        <v>Transport</v>
      </c>
      <c r="D99" t="str">
        <f>G99</f>
        <v>Land transport</v>
      </c>
      <c r="E99" s="142">
        <f>J99</f>
        <v>171.24300000000002</v>
      </c>
      <c r="G99" s="190" t="s">
        <v>224</v>
      </c>
      <c r="H99" t="str">
        <f>$H$84</f>
        <v>Transport</v>
      </c>
      <c r="I99">
        <f t="shared" si="5"/>
        <v>1</v>
      </c>
      <c r="J99" s="142">
        <f t="shared" si="6"/>
        <v>171.24300000000002</v>
      </c>
    </row>
    <row r="100" spans="3:10" ht="12">
      <c r="C100" s="177" t="str">
        <f>H100</f>
        <v>Transport</v>
      </c>
      <c r="D100" t="str">
        <f>G100</f>
        <v>Water transport</v>
      </c>
      <c r="E100" s="142">
        <f>J100</f>
        <v>22.641000000000005</v>
      </c>
      <c r="G100" s="190" t="s">
        <v>236</v>
      </c>
      <c r="H100" t="str">
        <f>$H$84</f>
        <v>Transport</v>
      </c>
      <c r="I100">
        <f t="shared" si="5"/>
        <v>1</v>
      </c>
      <c r="J100" s="142">
        <f t="shared" si="6"/>
        <v>22.641000000000005</v>
      </c>
    </row>
    <row r="101" spans="3:10" ht="12">
      <c r="C101" s="177" t="str">
        <f>H101</f>
        <v>Transport</v>
      </c>
      <c r="D101" t="str">
        <f>G101</f>
        <v>Air transport</v>
      </c>
      <c r="E101" s="142">
        <f>J101</f>
        <v>138.87800000000001</v>
      </c>
      <c r="G101" s="190" t="s">
        <v>225</v>
      </c>
      <c r="H101" t="str">
        <f>$H$84</f>
        <v>Transport</v>
      </c>
      <c r="I101">
        <f t="shared" si="5"/>
        <v>1</v>
      </c>
      <c r="J101" s="142">
        <f t="shared" si="6"/>
        <v>138.87800000000001</v>
      </c>
    </row>
    <row r="102" spans="3:10" ht="12">
      <c r="C102" s="177" t="str">
        <f>H102</f>
        <v>Transport</v>
      </c>
      <c r="D102" t="str">
        <f>G102</f>
        <v>Auxiliary services</v>
      </c>
      <c r="E102" s="142">
        <f>J102</f>
        <v>38.06699999999999</v>
      </c>
      <c r="G102" s="190" t="s">
        <v>255</v>
      </c>
      <c r="H102" t="str">
        <f>$H$84</f>
        <v>Transport</v>
      </c>
      <c r="I102">
        <f t="shared" si="5"/>
        <v>1</v>
      </c>
      <c r="J102" s="142">
        <f t="shared" si="6"/>
        <v>38.06699999999999</v>
      </c>
    </row>
    <row r="103" spans="3:10" ht="12">
      <c r="C103" s="177" t="str">
        <f>H98</f>
        <v>Other services</v>
      </c>
      <c r="D103" t="str">
        <f>G98</f>
        <v>Trade services</v>
      </c>
      <c r="E103" s="142">
        <f>J98</f>
        <v>418.843</v>
      </c>
      <c r="G103" s="190" t="s">
        <v>227</v>
      </c>
      <c r="H103" t="str">
        <f>$H$83</f>
        <v>Other services</v>
      </c>
      <c r="I103">
        <f t="shared" si="5"/>
        <v>12</v>
      </c>
      <c r="J103" s="142">
        <f t="shared" si="6"/>
        <v>161.87900000000002</v>
      </c>
    </row>
    <row r="104" spans="3:10" ht="12">
      <c r="C104" s="177" t="str">
        <f>H103</f>
        <v>Other services</v>
      </c>
      <c r="D104" t="str">
        <f>G103</f>
        <v>Other services</v>
      </c>
      <c r="E104" s="142">
        <f>J103</f>
        <v>161.87900000000002</v>
      </c>
      <c r="G104" s="190" t="s">
        <v>222</v>
      </c>
      <c r="H104" t="str">
        <f>$H$83</f>
        <v>Other services</v>
      </c>
      <c r="I104">
        <f t="shared" si="5"/>
        <v>1</v>
      </c>
      <c r="J104" s="142">
        <f t="shared" si="6"/>
        <v>195.881</v>
      </c>
    </row>
    <row r="105" spans="3:10" ht="12">
      <c r="C105" s="177" t="str">
        <f>H104</f>
        <v>Other services</v>
      </c>
      <c r="D105" t="str">
        <f>G104</f>
        <v>Accomodation and food services</v>
      </c>
      <c r="E105" s="142">
        <f>J104</f>
        <v>195.881</v>
      </c>
      <c r="G105" s="190" t="s">
        <v>232</v>
      </c>
      <c r="H105" t="str">
        <f>$H$83</f>
        <v>Other services</v>
      </c>
      <c r="I105">
        <f t="shared" si="5"/>
        <v>4</v>
      </c>
      <c r="J105" s="142">
        <f t="shared" si="6"/>
        <v>108.56200000000001</v>
      </c>
    </row>
    <row r="106" spans="3:10" ht="12">
      <c r="C106" s="177" t="str">
        <f>H105</f>
        <v>Other services</v>
      </c>
      <c r="D106" t="str">
        <f>G105</f>
        <v>ICT</v>
      </c>
      <c r="E106" s="142">
        <f>J105</f>
        <v>108.56200000000001</v>
      </c>
      <c r="G106" s="190" t="s">
        <v>226</v>
      </c>
      <c r="H106" t="str">
        <f>$H$83</f>
        <v>Other services</v>
      </c>
      <c r="I106">
        <f t="shared" si="5"/>
        <v>4</v>
      </c>
      <c r="J106" s="142">
        <f t="shared" si="6"/>
        <v>51.99400000000001</v>
      </c>
    </row>
    <row r="107" spans="3:10" ht="12">
      <c r="C107" s="177" t="str">
        <f>H106</f>
        <v>Other services</v>
      </c>
      <c r="D107" t="str">
        <f>G106</f>
        <v>Financial services</v>
      </c>
      <c r="E107" s="142">
        <f>J106</f>
        <v>51.99400000000001</v>
      </c>
      <c r="G107" s="190" t="s">
        <v>89</v>
      </c>
      <c r="H107" t="str">
        <f>$H$82</f>
        <v>Construction and real estate</v>
      </c>
      <c r="I107">
        <f t="shared" si="5"/>
        <v>1</v>
      </c>
      <c r="J107" s="142">
        <f t="shared" si="6"/>
        <v>165.57100000000003</v>
      </c>
    </row>
    <row r="108" spans="3:10" ht="12">
      <c r="C108" s="177" t="str">
        <f>H108</f>
        <v>Other services</v>
      </c>
      <c r="D108" t="str">
        <f>G108</f>
        <v>R&amp;D</v>
      </c>
      <c r="E108" s="142">
        <f>J108</f>
        <v>116.46</v>
      </c>
      <c r="G108" s="190" t="s">
        <v>228</v>
      </c>
      <c r="H108" t="str">
        <f>$H$83</f>
        <v>Other services</v>
      </c>
      <c r="I108">
        <f t="shared" si="5"/>
        <v>1</v>
      </c>
      <c r="J108" s="142">
        <f t="shared" si="6"/>
        <v>116.46</v>
      </c>
    </row>
    <row r="109" spans="3:10" ht="12">
      <c r="C109" s="177" t="str">
        <f>H109</f>
        <v>Other services</v>
      </c>
      <c r="D109" t="str">
        <f>G109</f>
        <v>Public administration &amp; membership organisations</v>
      </c>
      <c r="E109" s="142">
        <f>J109</f>
        <v>215.42800000000003</v>
      </c>
      <c r="G109" s="190" t="s">
        <v>234</v>
      </c>
      <c r="H109" t="str">
        <f>$H$83</f>
        <v>Other services</v>
      </c>
      <c r="I109">
        <f t="shared" si="5"/>
        <v>2</v>
      </c>
      <c r="J109" s="142">
        <f t="shared" si="6"/>
        <v>215.42800000000003</v>
      </c>
    </row>
    <row r="110" spans="3:10" ht="12">
      <c r="C110" s="177" t="str">
        <f>H110</f>
        <v>Other services</v>
      </c>
      <c r="D110" t="str">
        <f>G110</f>
        <v>Education and cultural services</v>
      </c>
      <c r="E110" s="142">
        <f>J110</f>
        <v>151.36900000000003</v>
      </c>
      <c r="G110" s="190" t="s">
        <v>233</v>
      </c>
      <c r="H110" t="str">
        <f>$H$83</f>
        <v>Other services</v>
      </c>
      <c r="I110">
        <f t="shared" si="5"/>
        <v>3</v>
      </c>
      <c r="J110" s="142">
        <f t="shared" si="6"/>
        <v>151.36900000000003</v>
      </c>
    </row>
    <row r="111" spans="3:10" ht="12">
      <c r="C111" s="193" t="str">
        <f>H111</f>
        <v>Other services</v>
      </c>
      <c r="D111" s="141" t="str">
        <f>G111</f>
        <v>Health and social services</v>
      </c>
      <c r="E111" s="143">
        <f>J111</f>
        <v>236.223</v>
      </c>
      <c r="G111" s="191" t="s">
        <v>235</v>
      </c>
      <c r="H111" s="141" t="str">
        <f>$H$83</f>
        <v>Other services</v>
      </c>
      <c r="I111" s="141">
        <f t="shared" si="5"/>
        <v>2</v>
      </c>
      <c r="J111" s="143">
        <f t="shared" si="6"/>
        <v>236.223</v>
      </c>
    </row>
    <row r="112" spans="3:10" ht="12">
      <c r="C112" s="177" t="s">
        <v>20</v>
      </c>
      <c r="E112" s="142">
        <f>SUM(E88:E111)</f>
        <v>5122.802999999999</v>
      </c>
      <c r="G112" s="188" t="s">
        <v>20</v>
      </c>
      <c r="I112" s="188">
        <f>SUM(I88:I111)</f>
        <v>64</v>
      </c>
      <c r="J112" s="189">
        <f>SUM(J88:J111)</f>
        <v>5122.802999999999</v>
      </c>
    </row>
    <row r="113" ht="12">
      <c r="E113" s="142"/>
    </row>
  </sheetData>
  <mergeCells count="1">
    <mergeCell ref="G77:H77"/>
  </mergeCells>
  <conditionalFormatting sqref="J10:J73">
    <cfRule type="cellIs" priority="3" dxfId="0" operator="greaterThan">
      <formula>$J$5</formula>
    </cfRule>
  </conditionalFormatting>
  <conditionalFormatting sqref="E10:E73">
    <cfRule type="cellIs" priority="1" dxfId="0" operator="greaterThan">
      <formula>$E$5</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workbookViewId="0" topLeftCell="A1"/>
  </sheetViews>
  <sheetFormatPr defaultColWidth="9.28125" defaultRowHeight="12"/>
  <cols>
    <col min="1" max="2" width="3.7109375" style="44" customWidth="1"/>
    <col min="3" max="3" width="10.8515625" style="44" customWidth="1"/>
    <col min="4" max="4" width="13.421875" style="44" bestFit="1" customWidth="1"/>
    <col min="5" max="5" width="68.28125" style="44" customWidth="1"/>
    <col min="6" max="6" width="10.00390625" style="44" bestFit="1" customWidth="1"/>
    <col min="7" max="7" width="6.8515625" style="44" customWidth="1"/>
    <col min="8" max="8" width="6.421875" style="44" customWidth="1"/>
    <col min="9" max="9" width="34.140625" style="44" customWidth="1"/>
    <col min="10" max="10" width="10.57421875" style="44" customWidth="1"/>
    <col min="11" max="11" width="26.140625" style="44" customWidth="1"/>
    <col min="12" max="12" width="11.140625" style="44" customWidth="1"/>
    <col min="13" max="13" width="18.421875" style="44" bestFit="1" customWidth="1"/>
    <col min="14" max="14" width="5.140625" style="44" customWidth="1"/>
    <col min="15" max="15" width="6.7109375" style="44" bestFit="1" customWidth="1"/>
    <col min="16" max="28" width="15.7109375" style="44" customWidth="1"/>
    <col min="29" max="16384" width="9.28125" style="44" customWidth="1"/>
  </cols>
  <sheetData>
    <row r="1" ht="12">
      <c r="A1" s="4" t="s">
        <v>205</v>
      </c>
    </row>
    <row r="2" spans="1:30" ht="12">
      <c r="A2" s="48" t="s">
        <v>42</v>
      </c>
      <c r="R2" s="78"/>
      <c r="S2" s="78"/>
      <c r="T2" s="78"/>
      <c r="U2" s="78"/>
      <c r="V2" s="78"/>
      <c r="W2" s="78"/>
      <c r="X2" s="78"/>
      <c r="Y2" s="78"/>
      <c r="Z2" s="78"/>
      <c r="AA2" s="78"/>
      <c r="AB2" s="78"/>
      <c r="AC2" s="78"/>
      <c r="AD2" s="78"/>
    </row>
    <row r="3" spans="1:30" ht="12">
      <c r="A3" s="79" t="s">
        <v>169</v>
      </c>
      <c r="D3" s="80" t="s">
        <v>415</v>
      </c>
      <c r="F3" s="120"/>
      <c r="G3" s="80"/>
      <c r="R3" s="78"/>
      <c r="S3" s="78"/>
      <c r="T3" s="78"/>
      <c r="U3" s="78"/>
      <c r="V3" s="78"/>
      <c r="W3" s="78"/>
      <c r="X3" s="78"/>
      <c r="Y3" s="78"/>
      <c r="Z3" s="78"/>
      <c r="AA3" s="78"/>
      <c r="AB3" s="78"/>
      <c r="AC3" s="78"/>
      <c r="AD3" s="78"/>
    </row>
    <row r="4" spans="1:30" ht="12.75" thickBot="1">
      <c r="A4" s="48"/>
      <c r="N4" s="78"/>
      <c r="O4" s="78"/>
      <c r="P4" s="78"/>
      <c r="Q4" s="78"/>
      <c r="R4" s="78"/>
      <c r="S4" s="78"/>
      <c r="T4" s="78"/>
      <c r="U4" s="78"/>
      <c r="V4" s="78"/>
      <c r="W4" s="78"/>
      <c r="X4" s="78"/>
      <c r="Y4" s="78"/>
      <c r="Z4" s="78"/>
      <c r="AA4" s="78"/>
      <c r="AB4" s="78"/>
      <c r="AC4" s="78"/>
      <c r="AD4" s="78"/>
    </row>
    <row r="5" spans="3:28" ht="12">
      <c r="C5" s="81" t="s">
        <v>43</v>
      </c>
      <c r="D5" s="121"/>
      <c r="E5" s="82"/>
      <c r="F5" s="82"/>
      <c r="G5" s="83"/>
      <c r="H5" s="78"/>
      <c r="I5" s="78"/>
      <c r="J5" s="78"/>
      <c r="K5" s="78"/>
      <c r="L5" s="78"/>
      <c r="N5" s="78"/>
      <c r="O5" s="78"/>
      <c r="P5" s="78"/>
      <c r="Q5" s="78"/>
      <c r="R5" s="78"/>
      <c r="S5" s="78"/>
      <c r="T5" s="78"/>
      <c r="U5" s="78"/>
      <c r="V5" s="78"/>
      <c r="W5" s="78"/>
      <c r="X5" s="78"/>
      <c r="Y5" s="78"/>
      <c r="Z5" s="78"/>
      <c r="AA5" s="78"/>
      <c r="AB5" s="78"/>
    </row>
    <row r="6" spans="3:28" ht="12">
      <c r="C6" s="84"/>
      <c r="D6" s="78"/>
      <c r="E6" s="78"/>
      <c r="F6" s="78"/>
      <c r="G6" s="85"/>
      <c r="H6" s="78"/>
      <c r="I6" s="78"/>
      <c r="J6" s="78"/>
      <c r="K6" s="78"/>
      <c r="L6" s="78"/>
      <c r="N6" s="78"/>
      <c r="O6" s="78"/>
      <c r="P6" s="78"/>
      <c r="Q6" s="78"/>
      <c r="R6" s="78"/>
      <c r="S6" s="78"/>
      <c r="T6" s="78"/>
      <c r="U6" s="78"/>
      <c r="V6" s="78"/>
      <c r="W6" s="78"/>
      <c r="X6" s="78"/>
      <c r="Y6" s="78"/>
      <c r="Z6" s="78"/>
      <c r="AA6" s="78"/>
      <c r="AB6" s="78"/>
    </row>
    <row r="7" spans="3:28" ht="12">
      <c r="C7" s="84"/>
      <c r="D7" s="86" t="s">
        <v>257</v>
      </c>
      <c r="E7" s="78"/>
      <c r="F7" s="78"/>
      <c r="G7" s="85"/>
      <c r="H7" s="78"/>
      <c r="I7" s="78"/>
      <c r="J7" s="78"/>
      <c r="K7" s="78"/>
      <c r="L7" s="78"/>
      <c r="N7" s="87"/>
      <c r="O7" s="87"/>
      <c r="P7" s="87"/>
      <c r="Q7" s="87"/>
      <c r="R7" s="87"/>
      <c r="S7" s="87"/>
      <c r="T7" s="87"/>
      <c r="U7" s="87"/>
      <c r="V7" s="87"/>
      <c r="W7" s="87"/>
      <c r="X7" s="87"/>
      <c r="Y7" s="87"/>
      <c r="Z7" s="87"/>
      <c r="AA7" s="87"/>
      <c r="AB7" s="87"/>
    </row>
    <row r="8" spans="3:28" ht="12">
      <c r="C8" s="84"/>
      <c r="D8" s="78"/>
      <c r="E8" s="78"/>
      <c r="F8" s="78"/>
      <c r="G8" s="85"/>
      <c r="H8" s="78"/>
      <c r="I8" s="78"/>
      <c r="J8" s="78"/>
      <c r="K8" s="78"/>
      <c r="L8" s="78"/>
      <c r="N8" s="87"/>
      <c r="O8" s="87"/>
      <c r="P8" s="87"/>
      <c r="Q8" s="87"/>
      <c r="R8" s="87"/>
      <c r="S8" s="87"/>
      <c r="T8" s="87"/>
      <c r="U8" s="87"/>
      <c r="V8" s="87"/>
      <c r="W8" s="87"/>
      <c r="X8" s="87"/>
      <c r="Y8" s="87"/>
      <c r="Z8" s="87"/>
      <c r="AA8" s="87"/>
      <c r="AB8" s="87"/>
    </row>
    <row r="9" spans="3:28" ht="12">
      <c r="C9" s="84"/>
      <c r="D9" s="86" t="s">
        <v>44</v>
      </c>
      <c r="E9" s="161">
        <v>44235.45930555556</v>
      </c>
      <c r="F9" s="78"/>
      <c r="G9" s="85"/>
      <c r="H9" s="78"/>
      <c r="I9" s="78"/>
      <c r="J9" s="78"/>
      <c r="K9" s="78"/>
      <c r="L9" s="78"/>
      <c r="N9" s="87"/>
      <c r="O9" s="87"/>
      <c r="P9" s="87"/>
      <c r="Q9" s="87"/>
      <c r="R9" s="87"/>
      <c r="S9" s="87"/>
      <c r="T9" s="87"/>
      <c r="U9" s="87"/>
      <c r="V9" s="87"/>
      <c r="W9" s="87"/>
      <c r="X9" s="87"/>
      <c r="Y9" s="87"/>
      <c r="Z9" s="87"/>
      <c r="AA9" s="87"/>
      <c r="AB9" s="87"/>
    </row>
    <row r="10" spans="3:28" ht="12">
      <c r="C10" s="84"/>
      <c r="D10" s="86" t="s">
        <v>45</v>
      </c>
      <c r="E10" s="159">
        <v>44249.57697649306</v>
      </c>
      <c r="F10" s="78"/>
      <c r="G10" s="85"/>
      <c r="H10" s="78"/>
      <c r="I10" s="78"/>
      <c r="J10" s="78"/>
      <c r="K10" s="78"/>
      <c r="L10" s="78"/>
      <c r="N10" s="87"/>
      <c r="O10" s="87"/>
      <c r="P10" s="87"/>
      <c r="Q10" s="87"/>
      <c r="R10" s="87"/>
      <c r="S10" s="87"/>
      <c r="T10" s="87"/>
      <c r="U10" s="87"/>
      <c r="V10" s="87"/>
      <c r="W10" s="87"/>
      <c r="X10" s="87"/>
      <c r="Y10" s="87"/>
      <c r="Z10" s="87"/>
      <c r="AA10" s="87"/>
      <c r="AB10" s="87"/>
    </row>
    <row r="11" spans="3:28" ht="12">
      <c r="C11" s="84"/>
      <c r="D11" s="86" t="s">
        <v>46</v>
      </c>
      <c r="E11" s="86" t="s">
        <v>47</v>
      </c>
      <c r="F11" s="78"/>
      <c r="G11" s="85"/>
      <c r="H11" s="78"/>
      <c r="I11" s="78"/>
      <c r="J11" s="78"/>
      <c r="K11" s="78"/>
      <c r="L11" s="78"/>
      <c r="N11" s="87"/>
      <c r="O11" s="87"/>
      <c r="P11" s="87"/>
      <c r="Q11" s="87"/>
      <c r="R11" s="87"/>
      <c r="S11" s="87"/>
      <c r="T11" s="87"/>
      <c r="U11" s="87"/>
      <c r="V11" s="87"/>
      <c r="W11" s="87"/>
      <c r="X11" s="87"/>
      <c r="Y11" s="87"/>
      <c r="Z11" s="87"/>
      <c r="AA11" s="87"/>
      <c r="AB11" s="87"/>
    </row>
    <row r="12" spans="3:28" ht="12">
      <c r="C12" s="84"/>
      <c r="D12" s="78"/>
      <c r="E12" s="78"/>
      <c r="F12" s="78"/>
      <c r="G12" s="85"/>
      <c r="H12" s="78"/>
      <c r="I12" s="78"/>
      <c r="J12" s="78"/>
      <c r="K12" s="78"/>
      <c r="L12" s="78"/>
      <c r="N12" s="87"/>
      <c r="O12" s="87"/>
      <c r="P12" s="87"/>
      <c r="Q12" s="87"/>
      <c r="R12" s="87"/>
      <c r="S12" s="87"/>
      <c r="T12" s="87"/>
      <c r="U12" s="87"/>
      <c r="V12" s="87"/>
      <c r="W12" s="87"/>
      <c r="X12" s="87"/>
      <c r="Y12" s="87"/>
      <c r="Z12" s="87"/>
      <c r="AA12" s="87"/>
      <c r="AB12" s="87"/>
    </row>
    <row r="13" spans="3:7" ht="12">
      <c r="C13" s="84"/>
      <c r="D13" s="78" t="s">
        <v>51</v>
      </c>
      <c r="E13" s="78" t="s">
        <v>416</v>
      </c>
      <c r="F13" s="78"/>
      <c r="G13" s="85"/>
    </row>
    <row r="14" spans="3:7" ht="12">
      <c r="C14" s="84"/>
      <c r="D14" s="78" t="s">
        <v>49</v>
      </c>
      <c r="E14" s="78" t="s">
        <v>185</v>
      </c>
      <c r="F14" s="78"/>
      <c r="G14" s="85"/>
    </row>
    <row r="15" spans="3:7" ht="12">
      <c r="C15" s="84"/>
      <c r="D15" s="78" t="s">
        <v>170</v>
      </c>
      <c r="E15" s="78" t="s">
        <v>48</v>
      </c>
      <c r="F15" s="78"/>
      <c r="G15" s="85"/>
    </row>
    <row r="16" spans="3:13" ht="12">
      <c r="C16" s="84"/>
      <c r="D16" s="78"/>
      <c r="E16" s="78"/>
      <c r="F16" s="78"/>
      <c r="G16" s="85"/>
      <c r="I16" s="264" t="s">
        <v>387</v>
      </c>
      <c r="J16" s="264"/>
      <c r="K16" s="264"/>
      <c r="L16" s="264"/>
      <c r="M16" s="264"/>
    </row>
    <row r="17" spans="3:15" ht="12">
      <c r="C17" s="84"/>
      <c r="D17" s="196" t="s">
        <v>258</v>
      </c>
      <c r="E17" s="196" t="s">
        <v>259</v>
      </c>
      <c r="F17" s="195" t="s">
        <v>423</v>
      </c>
      <c r="G17" s="85"/>
      <c r="I17" s="195" t="str">
        <f>'Correspondence table Fig3'!H80</f>
        <v>Materials &amp; manufactured products</v>
      </c>
      <c r="J17" s="195" t="str">
        <f>'Correspondence table Fig3'!H81</f>
        <v>Utilities</v>
      </c>
      <c r="K17" s="195" t="str">
        <f>'Correspondence table Fig3'!H82</f>
        <v>Construction and real estate</v>
      </c>
      <c r="L17" s="195" t="str">
        <f>'Correspondence table Fig3'!H84</f>
        <v>Transport</v>
      </c>
      <c r="M17" s="214" t="s">
        <v>227</v>
      </c>
      <c r="O17" s="195" t="s">
        <v>391</v>
      </c>
    </row>
    <row r="18" spans="3:7" ht="12">
      <c r="C18" s="84"/>
      <c r="D18" s="200" t="s">
        <v>165</v>
      </c>
      <c r="E18" s="200" t="s">
        <v>260</v>
      </c>
      <c r="F18" s="201">
        <v>5373.16077</v>
      </c>
      <c r="G18" s="85"/>
    </row>
    <row r="19" spans="3:15" ht="12">
      <c r="C19" s="84"/>
      <c r="D19" s="200" t="s">
        <v>261</v>
      </c>
      <c r="E19" s="200" t="s">
        <v>262</v>
      </c>
      <c r="F19" s="201">
        <v>193.57166</v>
      </c>
      <c r="G19" s="85"/>
      <c r="I19" s="44">
        <f>IF('Correspondence table Fig3'!$H10='Air emission accounts'!I$17,1,0)</f>
        <v>1</v>
      </c>
      <c r="J19" s="44">
        <f>IF('Correspondence table Fig3'!$H10='Air emission accounts'!J$17,1,0)</f>
        <v>0</v>
      </c>
      <c r="K19" s="44">
        <f>IF('Correspondence table Fig3'!$H10='Air emission accounts'!K$17,1,0)</f>
        <v>0</v>
      </c>
      <c r="L19" s="44">
        <f>IF('Correspondence table Fig3'!$H10='Air emission accounts'!L$17,1,0)</f>
        <v>0</v>
      </c>
      <c r="M19" s="44">
        <f>IF('Correspondence table Fig3'!$H10='Air emission accounts'!M$17,1,0)</f>
        <v>0</v>
      </c>
      <c r="O19" s="80">
        <f aca="true" t="shared" si="0" ref="O19:O50">SUM(I19:M19)</f>
        <v>1</v>
      </c>
    </row>
    <row r="20" spans="3:15" ht="12">
      <c r="C20" s="84"/>
      <c r="D20" s="200" t="s">
        <v>263</v>
      </c>
      <c r="E20" s="200" t="s">
        <v>264</v>
      </c>
      <c r="F20" s="201">
        <v>9.14616</v>
      </c>
      <c r="G20" s="85"/>
      <c r="I20" s="44">
        <f>IF('Correspondence table Fig3'!$H11='Air emission accounts'!I$17,1,0)</f>
        <v>1</v>
      </c>
      <c r="J20" s="44">
        <f>IF('Correspondence table Fig3'!$H11='Air emission accounts'!J$17,1,0)</f>
        <v>0</v>
      </c>
      <c r="K20" s="44">
        <f>IF('Correspondence table Fig3'!$H11='Air emission accounts'!K$17,1,0)</f>
        <v>0</v>
      </c>
      <c r="L20" s="44">
        <f>IF('Correspondence table Fig3'!$H11='Air emission accounts'!L$17,1,0)</f>
        <v>0</v>
      </c>
      <c r="M20" s="44">
        <f>IF('Correspondence table Fig3'!$H11='Air emission accounts'!M$17,1,0)</f>
        <v>0</v>
      </c>
      <c r="O20" s="80">
        <f t="shared" si="0"/>
        <v>1</v>
      </c>
    </row>
    <row r="21" spans="3:15" ht="12">
      <c r="C21" s="84"/>
      <c r="D21" s="200" t="s">
        <v>265</v>
      </c>
      <c r="E21" s="200" t="s">
        <v>266</v>
      </c>
      <c r="F21" s="201">
        <v>14.54555</v>
      </c>
      <c r="G21" s="85"/>
      <c r="I21" s="44">
        <f>IF('Correspondence table Fig3'!$H12='Air emission accounts'!I$17,1,0)</f>
        <v>1</v>
      </c>
      <c r="J21" s="44">
        <f>IF('Correspondence table Fig3'!$H12='Air emission accounts'!J$17,1,0)</f>
        <v>0</v>
      </c>
      <c r="K21" s="44">
        <f>IF('Correspondence table Fig3'!$H12='Air emission accounts'!K$17,1,0)</f>
        <v>0</v>
      </c>
      <c r="L21" s="44">
        <f>IF('Correspondence table Fig3'!$H12='Air emission accounts'!L$17,1,0)</f>
        <v>0</v>
      </c>
      <c r="M21" s="44">
        <f>IF('Correspondence table Fig3'!$H12='Air emission accounts'!M$17,1,0)</f>
        <v>0</v>
      </c>
      <c r="O21" s="80">
        <f t="shared" si="0"/>
        <v>1</v>
      </c>
    </row>
    <row r="22" spans="3:15" ht="12">
      <c r="C22" s="84"/>
      <c r="D22" s="200" t="s">
        <v>267</v>
      </c>
      <c r="E22" s="200" t="s">
        <v>58</v>
      </c>
      <c r="F22" s="201">
        <v>56.70154</v>
      </c>
      <c r="G22" s="85"/>
      <c r="I22" s="44">
        <f>IF('Correspondence table Fig3'!$H13='Air emission accounts'!I$17,1,0)</f>
        <v>1</v>
      </c>
      <c r="J22" s="44">
        <f>IF('Correspondence table Fig3'!$H13='Air emission accounts'!J$17,1,0)</f>
        <v>0</v>
      </c>
      <c r="K22" s="44">
        <f>IF('Correspondence table Fig3'!$H13='Air emission accounts'!K$17,1,0)</f>
        <v>0</v>
      </c>
      <c r="L22" s="44">
        <f>IF('Correspondence table Fig3'!$H13='Air emission accounts'!L$17,1,0)</f>
        <v>0</v>
      </c>
      <c r="M22" s="44">
        <f>IF('Correspondence table Fig3'!$H13='Air emission accounts'!M$17,1,0)</f>
        <v>0</v>
      </c>
      <c r="O22" s="80">
        <f t="shared" si="0"/>
        <v>1</v>
      </c>
    </row>
    <row r="23" spans="3:15" ht="12">
      <c r="C23" s="84"/>
      <c r="D23" s="200" t="s">
        <v>268</v>
      </c>
      <c r="E23" s="200" t="s">
        <v>269</v>
      </c>
      <c r="F23" s="201">
        <v>105.6813</v>
      </c>
      <c r="G23" s="85"/>
      <c r="I23" s="44">
        <f>IF('Correspondence table Fig3'!$H14='Air emission accounts'!I$17,1,0)</f>
        <v>1</v>
      </c>
      <c r="J23" s="44">
        <f>IF('Correspondence table Fig3'!$H14='Air emission accounts'!J$17,1,0)</f>
        <v>0</v>
      </c>
      <c r="K23" s="44">
        <f>IF('Correspondence table Fig3'!$H14='Air emission accounts'!K$17,1,0)</f>
        <v>0</v>
      </c>
      <c r="L23" s="44">
        <f>IF('Correspondence table Fig3'!$H14='Air emission accounts'!L$17,1,0)</f>
        <v>0</v>
      </c>
      <c r="M23" s="44">
        <f>IF('Correspondence table Fig3'!$H14='Air emission accounts'!M$17,1,0)</f>
        <v>0</v>
      </c>
      <c r="O23" s="80">
        <f t="shared" si="0"/>
        <v>1</v>
      </c>
    </row>
    <row r="24" spans="3:15" ht="12">
      <c r="C24" s="84"/>
      <c r="D24" s="200" t="s">
        <v>270</v>
      </c>
      <c r="E24" s="200" t="s">
        <v>271</v>
      </c>
      <c r="F24" s="201">
        <v>15.33462</v>
      </c>
      <c r="G24" s="85"/>
      <c r="I24" s="44">
        <f>IF('Correspondence table Fig3'!$H15='Air emission accounts'!I$17,1,0)</f>
        <v>1</v>
      </c>
      <c r="J24" s="44">
        <f>IF('Correspondence table Fig3'!$H15='Air emission accounts'!J$17,1,0)</f>
        <v>0</v>
      </c>
      <c r="K24" s="44">
        <f>IF('Correspondence table Fig3'!$H15='Air emission accounts'!K$17,1,0)</f>
        <v>0</v>
      </c>
      <c r="L24" s="44">
        <f>IF('Correspondence table Fig3'!$H15='Air emission accounts'!L$17,1,0)</f>
        <v>0</v>
      </c>
      <c r="M24" s="44">
        <f>IF('Correspondence table Fig3'!$H15='Air emission accounts'!M$17,1,0)</f>
        <v>0</v>
      </c>
      <c r="O24" s="80">
        <f t="shared" si="0"/>
        <v>1</v>
      </c>
    </row>
    <row r="25" spans="3:15" ht="12">
      <c r="C25" s="84"/>
      <c r="D25" s="200" t="s">
        <v>272</v>
      </c>
      <c r="E25" s="200" t="s">
        <v>273</v>
      </c>
      <c r="F25" s="201">
        <v>12.33833</v>
      </c>
      <c r="G25" s="85"/>
      <c r="I25" s="44">
        <f>IF('Correspondence table Fig3'!$H16='Air emission accounts'!I$17,1,0)</f>
        <v>1</v>
      </c>
      <c r="J25" s="44">
        <f>IF('Correspondence table Fig3'!$H16='Air emission accounts'!J$17,1,0)</f>
        <v>0</v>
      </c>
      <c r="K25" s="44">
        <f>IF('Correspondence table Fig3'!$H16='Air emission accounts'!K$17,1,0)</f>
        <v>0</v>
      </c>
      <c r="L25" s="44">
        <f>IF('Correspondence table Fig3'!$H16='Air emission accounts'!L$17,1,0)</f>
        <v>0</v>
      </c>
      <c r="M25" s="44">
        <f>IF('Correspondence table Fig3'!$H16='Air emission accounts'!M$17,1,0)</f>
        <v>0</v>
      </c>
      <c r="O25" s="80">
        <f t="shared" si="0"/>
        <v>1</v>
      </c>
    </row>
    <row r="26" spans="3:15" ht="12">
      <c r="C26" s="84"/>
      <c r="D26" s="200" t="s">
        <v>274</v>
      </c>
      <c r="E26" s="200" t="s">
        <v>275</v>
      </c>
      <c r="F26" s="201">
        <v>63.68379</v>
      </c>
      <c r="G26" s="85"/>
      <c r="I26" s="44">
        <f>IF('Correspondence table Fig3'!$H17='Air emission accounts'!I$17,1,0)</f>
        <v>1</v>
      </c>
      <c r="J26" s="44">
        <f>IF('Correspondence table Fig3'!$H17='Air emission accounts'!J$17,1,0)</f>
        <v>0</v>
      </c>
      <c r="K26" s="44">
        <f>IF('Correspondence table Fig3'!$H17='Air emission accounts'!K$17,1,0)</f>
        <v>0</v>
      </c>
      <c r="L26" s="44">
        <f>IF('Correspondence table Fig3'!$H17='Air emission accounts'!L$17,1,0)</f>
        <v>0</v>
      </c>
      <c r="M26" s="44">
        <f>IF('Correspondence table Fig3'!$H17='Air emission accounts'!M$17,1,0)</f>
        <v>0</v>
      </c>
      <c r="O26" s="80">
        <f t="shared" si="0"/>
        <v>1</v>
      </c>
    </row>
    <row r="27" spans="3:15" ht="12">
      <c r="C27" s="84"/>
      <c r="D27" s="200" t="s">
        <v>276</v>
      </c>
      <c r="E27" s="200" t="s">
        <v>277</v>
      </c>
      <c r="F27" s="201">
        <v>5.24314</v>
      </c>
      <c r="G27" s="85"/>
      <c r="I27" s="44">
        <f>IF('Correspondence table Fig3'!$H18='Air emission accounts'!I$17,1,0)</f>
        <v>1</v>
      </c>
      <c r="J27" s="44">
        <f>IF('Correspondence table Fig3'!$H18='Air emission accounts'!J$17,1,0)</f>
        <v>0</v>
      </c>
      <c r="K27" s="44">
        <f>IF('Correspondence table Fig3'!$H18='Air emission accounts'!K$17,1,0)</f>
        <v>0</v>
      </c>
      <c r="L27" s="44">
        <f>IF('Correspondence table Fig3'!$H18='Air emission accounts'!L$17,1,0)</f>
        <v>0</v>
      </c>
      <c r="M27" s="44">
        <f>IF('Correspondence table Fig3'!$H18='Air emission accounts'!M$17,1,0)</f>
        <v>0</v>
      </c>
      <c r="O27" s="80">
        <f t="shared" si="0"/>
        <v>1</v>
      </c>
    </row>
    <row r="28" spans="3:15" ht="12">
      <c r="C28" s="84"/>
      <c r="D28" s="200" t="s">
        <v>278</v>
      </c>
      <c r="E28" s="200" t="s">
        <v>279</v>
      </c>
      <c r="F28" s="201">
        <v>260.84969</v>
      </c>
      <c r="G28" s="85"/>
      <c r="I28" s="44">
        <f>IF('Correspondence table Fig3'!$H19='Air emission accounts'!I$17,1,0)</f>
        <v>1</v>
      </c>
      <c r="J28" s="44">
        <f>IF('Correspondence table Fig3'!$H19='Air emission accounts'!J$17,1,0)</f>
        <v>0</v>
      </c>
      <c r="K28" s="44">
        <f>IF('Correspondence table Fig3'!$H19='Air emission accounts'!K$17,1,0)</f>
        <v>0</v>
      </c>
      <c r="L28" s="44">
        <f>IF('Correspondence table Fig3'!$H19='Air emission accounts'!L$17,1,0)</f>
        <v>0</v>
      </c>
      <c r="M28" s="44">
        <f>IF('Correspondence table Fig3'!$H19='Air emission accounts'!M$17,1,0)</f>
        <v>0</v>
      </c>
      <c r="O28" s="80">
        <f t="shared" si="0"/>
        <v>1</v>
      </c>
    </row>
    <row r="29" spans="3:15" ht="12">
      <c r="C29" s="84"/>
      <c r="D29" s="200" t="s">
        <v>280</v>
      </c>
      <c r="E29" s="200" t="s">
        <v>281</v>
      </c>
      <c r="F29" s="201">
        <v>293.87886</v>
      </c>
      <c r="G29" s="85"/>
      <c r="I29" s="44">
        <f>IF('Correspondence table Fig3'!$H20='Air emission accounts'!I$17,1,0)</f>
        <v>1</v>
      </c>
      <c r="J29" s="44">
        <f>IF('Correspondence table Fig3'!$H20='Air emission accounts'!J$17,1,0)</f>
        <v>0</v>
      </c>
      <c r="K29" s="44">
        <f>IF('Correspondence table Fig3'!$H20='Air emission accounts'!K$17,1,0)</f>
        <v>0</v>
      </c>
      <c r="L29" s="44">
        <f>IF('Correspondence table Fig3'!$H20='Air emission accounts'!L$17,1,0)</f>
        <v>0</v>
      </c>
      <c r="M29" s="44">
        <f>IF('Correspondence table Fig3'!$H20='Air emission accounts'!M$17,1,0)</f>
        <v>0</v>
      </c>
      <c r="O29" s="80">
        <f t="shared" si="0"/>
        <v>1</v>
      </c>
    </row>
    <row r="30" spans="3:15" ht="12">
      <c r="C30" s="84"/>
      <c r="D30" s="200" t="s">
        <v>282</v>
      </c>
      <c r="E30" s="200" t="s">
        <v>283</v>
      </c>
      <c r="F30" s="201">
        <v>10.92984</v>
      </c>
      <c r="G30" s="85"/>
      <c r="I30" s="44">
        <f>IF('Correspondence table Fig3'!$H21='Air emission accounts'!I$17,1,0)</f>
        <v>1</v>
      </c>
      <c r="J30" s="44">
        <f>IF('Correspondence table Fig3'!$H21='Air emission accounts'!J$17,1,0)</f>
        <v>0</v>
      </c>
      <c r="K30" s="44">
        <f>IF('Correspondence table Fig3'!$H21='Air emission accounts'!K$17,1,0)</f>
        <v>0</v>
      </c>
      <c r="L30" s="44">
        <f>IF('Correspondence table Fig3'!$H21='Air emission accounts'!L$17,1,0)</f>
        <v>0</v>
      </c>
      <c r="M30" s="44">
        <f>IF('Correspondence table Fig3'!$H21='Air emission accounts'!M$17,1,0)</f>
        <v>0</v>
      </c>
      <c r="O30" s="80">
        <f t="shared" si="0"/>
        <v>1</v>
      </c>
    </row>
    <row r="31" spans="3:15" ht="12">
      <c r="C31" s="84"/>
      <c r="D31" s="200" t="s">
        <v>284</v>
      </c>
      <c r="E31" s="200" t="s">
        <v>285</v>
      </c>
      <c r="F31" s="201">
        <v>16.42142</v>
      </c>
      <c r="G31" s="85"/>
      <c r="I31" s="44">
        <f>IF('Correspondence table Fig3'!$H22='Air emission accounts'!I$17,1,0)</f>
        <v>1</v>
      </c>
      <c r="J31" s="44">
        <f>IF('Correspondence table Fig3'!$H22='Air emission accounts'!J$17,1,0)</f>
        <v>0</v>
      </c>
      <c r="K31" s="44">
        <f>IF('Correspondence table Fig3'!$H22='Air emission accounts'!K$17,1,0)</f>
        <v>0</v>
      </c>
      <c r="L31" s="44">
        <f>IF('Correspondence table Fig3'!$H22='Air emission accounts'!L$17,1,0)</f>
        <v>0</v>
      </c>
      <c r="M31" s="44">
        <f>IF('Correspondence table Fig3'!$H22='Air emission accounts'!M$17,1,0)</f>
        <v>0</v>
      </c>
      <c r="O31" s="80">
        <f t="shared" si="0"/>
        <v>1</v>
      </c>
    </row>
    <row r="32" spans="3:15" ht="12">
      <c r="C32" s="84"/>
      <c r="D32" s="200" t="s">
        <v>286</v>
      </c>
      <c r="E32" s="200" t="s">
        <v>287</v>
      </c>
      <c r="F32" s="201">
        <v>409.39068</v>
      </c>
      <c r="G32" s="85"/>
      <c r="I32" s="44">
        <f>IF('Correspondence table Fig3'!$H23='Air emission accounts'!I$17,1,0)</f>
        <v>1</v>
      </c>
      <c r="J32" s="44">
        <f>IF('Correspondence table Fig3'!$H23='Air emission accounts'!J$17,1,0)</f>
        <v>0</v>
      </c>
      <c r="K32" s="44">
        <f>IF('Correspondence table Fig3'!$H23='Air emission accounts'!K$17,1,0)</f>
        <v>0</v>
      </c>
      <c r="L32" s="44">
        <f>IF('Correspondence table Fig3'!$H23='Air emission accounts'!L$17,1,0)</f>
        <v>0</v>
      </c>
      <c r="M32" s="44">
        <f>IF('Correspondence table Fig3'!$H23='Air emission accounts'!M$17,1,0)</f>
        <v>0</v>
      </c>
      <c r="O32" s="80">
        <f t="shared" si="0"/>
        <v>1</v>
      </c>
    </row>
    <row r="33" spans="3:15" ht="12">
      <c r="C33" s="84"/>
      <c r="D33" s="200" t="s">
        <v>288</v>
      </c>
      <c r="E33" s="200" t="s">
        <v>289</v>
      </c>
      <c r="F33" s="201">
        <v>354.99555</v>
      </c>
      <c r="G33" s="85"/>
      <c r="I33" s="44">
        <f>IF('Correspondence table Fig3'!$H24='Air emission accounts'!I$17,1,0)</f>
        <v>1</v>
      </c>
      <c r="J33" s="44">
        <f>IF('Correspondence table Fig3'!$H24='Air emission accounts'!J$17,1,0)</f>
        <v>0</v>
      </c>
      <c r="K33" s="44">
        <f>IF('Correspondence table Fig3'!$H24='Air emission accounts'!K$17,1,0)</f>
        <v>0</v>
      </c>
      <c r="L33" s="44">
        <f>IF('Correspondence table Fig3'!$H24='Air emission accounts'!L$17,1,0)</f>
        <v>0</v>
      </c>
      <c r="M33" s="44">
        <f>IF('Correspondence table Fig3'!$H24='Air emission accounts'!M$17,1,0)</f>
        <v>0</v>
      </c>
      <c r="O33" s="80">
        <f t="shared" si="0"/>
        <v>1</v>
      </c>
    </row>
    <row r="34" spans="3:15" ht="12">
      <c r="C34" s="84"/>
      <c r="D34" s="200" t="s">
        <v>290</v>
      </c>
      <c r="E34" s="200" t="s">
        <v>291</v>
      </c>
      <c r="F34" s="201">
        <v>24.93902</v>
      </c>
      <c r="G34" s="85"/>
      <c r="I34" s="44">
        <f>IF('Correspondence table Fig3'!$H25='Air emission accounts'!I$17,1,0)</f>
        <v>1</v>
      </c>
      <c r="J34" s="44">
        <f>IF('Correspondence table Fig3'!$H25='Air emission accounts'!J$17,1,0)</f>
        <v>0</v>
      </c>
      <c r="K34" s="44">
        <f>IF('Correspondence table Fig3'!$H25='Air emission accounts'!K$17,1,0)</f>
        <v>0</v>
      </c>
      <c r="L34" s="44">
        <f>IF('Correspondence table Fig3'!$H25='Air emission accounts'!L$17,1,0)</f>
        <v>0</v>
      </c>
      <c r="M34" s="44">
        <f>IF('Correspondence table Fig3'!$H25='Air emission accounts'!M$17,1,0)</f>
        <v>0</v>
      </c>
      <c r="O34" s="80">
        <f t="shared" si="0"/>
        <v>1</v>
      </c>
    </row>
    <row r="35" spans="3:15" ht="12">
      <c r="C35" s="84"/>
      <c r="D35" s="200" t="s">
        <v>292</v>
      </c>
      <c r="E35" s="200" t="s">
        <v>293</v>
      </c>
      <c r="F35" s="201">
        <v>5.07605</v>
      </c>
      <c r="G35" s="85"/>
      <c r="I35" s="44">
        <f>IF('Correspondence table Fig3'!$H26='Air emission accounts'!I$17,1,0)</f>
        <v>1</v>
      </c>
      <c r="J35" s="44">
        <f>IF('Correspondence table Fig3'!$H26='Air emission accounts'!J$17,1,0)</f>
        <v>0</v>
      </c>
      <c r="K35" s="44">
        <f>IF('Correspondence table Fig3'!$H26='Air emission accounts'!K$17,1,0)</f>
        <v>0</v>
      </c>
      <c r="L35" s="44">
        <f>IF('Correspondence table Fig3'!$H26='Air emission accounts'!L$17,1,0)</f>
        <v>0</v>
      </c>
      <c r="M35" s="44">
        <f>IF('Correspondence table Fig3'!$H26='Air emission accounts'!M$17,1,0)</f>
        <v>0</v>
      </c>
      <c r="O35" s="80">
        <f t="shared" si="0"/>
        <v>1</v>
      </c>
    </row>
    <row r="36" spans="3:15" ht="12">
      <c r="C36" s="84"/>
      <c r="D36" s="200" t="s">
        <v>294</v>
      </c>
      <c r="E36" s="200" t="s">
        <v>295</v>
      </c>
      <c r="F36" s="201">
        <v>7.74655</v>
      </c>
      <c r="G36" s="85"/>
      <c r="I36" s="44">
        <f>IF('Correspondence table Fig3'!$H27='Air emission accounts'!I$17,1,0)</f>
        <v>1</v>
      </c>
      <c r="J36" s="44">
        <f>IF('Correspondence table Fig3'!$H27='Air emission accounts'!J$17,1,0)</f>
        <v>0</v>
      </c>
      <c r="K36" s="44">
        <f>IF('Correspondence table Fig3'!$H27='Air emission accounts'!K$17,1,0)</f>
        <v>0</v>
      </c>
      <c r="L36" s="44">
        <f>IF('Correspondence table Fig3'!$H27='Air emission accounts'!L$17,1,0)</f>
        <v>0</v>
      </c>
      <c r="M36" s="44">
        <f>IF('Correspondence table Fig3'!$H27='Air emission accounts'!M$17,1,0)</f>
        <v>0</v>
      </c>
      <c r="O36" s="80">
        <f t="shared" si="0"/>
        <v>1</v>
      </c>
    </row>
    <row r="37" spans="3:15" ht="12">
      <c r="C37" s="84"/>
      <c r="D37" s="200" t="s">
        <v>296</v>
      </c>
      <c r="E37" s="200" t="s">
        <v>297</v>
      </c>
      <c r="F37" s="201">
        <v>17.66022</v>
      </c>
      <c r="G37" s="85"/>
      <c r="I37" s="44">
        <f>IF('Correspondence table Fig3'!$H28='Air emission accounts'!I$17,1,0)</f>
        <v>1</v>
      </c>
      <c r="J37" s="44">
        <f>IF('Correspondence table Fig3'!$H28='Air emission accounts'!J$17,1,0)</f>
        <v>0</v>
      </c>
      <c r="K37" s="44">
        <f>IF('Correspondence table Fig3'!$H28='Air emission accounts'!K$17,1,0)</f>
        <v>0</v>
      </c>
      <c r="L37" s="44">
        <f>IF('Correspondence table Fig3'!$H28='Air emission accounts'!L$17,1,0)</f>
        <v>0</v>
      </c>
      <c r="M37" s="44">
        <f>IF('Correspondence table Fig3'!$H28='Air emission accounts'!M$17,1,0)</f>
        <v>0</v>
      </c>
      <c r="O37" s="80">
        <f t="shared" si="0"/>
        <v>1</v>
      </c>
    </row>
    <row r="38" spans="3:15" ht="12">
      <c r="C38" s="84"/>
      <c r="D38" s="200" t="s">
        <v>298</v>
      </c>
      <c r="E38" s="200" t="s">
        <v>299</v>
      </c>
      <c r="F38" s="201">
        <v>19.88308</v>
      </c>
      <c r="G38" s="85"/>
      <c r="I38" s="44">
        <f>IF('Correspondence table Fig3'!$H29='Air emission accounts'!I$17,1,0)</f>
        <v>1</v>
      </c>
      <c r="J38" s="44">
        <f>IF('Correspondence table Fig3'!$H29='Air emission accounts'!J$17,1,0)</f>
        <v>0</v>
      </c>
      <c r="K38" s="44">
        <f>IF('Correspondence table Fig3'!$H29='Air emission accounts'!K$17,1,0)</f>
        <v>0</v>
      </c>
      <c r="L38" s="44">
        <f>IF('Correspondence table Fig3'!$H29='Air emission accounts'!L$17,1,0)</f>
        <v>0</v>
      </c>
      <c r="M38" s="44">
        <f>IF('Correspondence table Fig3'!$H29='Air emission accounts'!M$17,1,0)</f>
        <v>0</v>
      </c>
      <c r="O38" s="80">
        <f t="shared" si="0"/>
        <v>1</v>
      </c>
    </row>
    <row r="39" spans="3:15" ht="12">
      <c r="C39" s="84"/>
      <c r="D39" s="200" t="s">
        <v>300</v>
      </c>
      <c r="E39" s="200" t="s">
        <v>301</v>
      </c>
      <c r="F39" s="201">
        <v>3.43945</v>
      </c>
      <c r="G39" s="85"/>
      <c r="I39" s="44">
        <f>IF('Correspondence table Fig3'!$H30='Air emission accounts'!I$17,1,0)</f>
        <v>1</v>
      </c>
      <c r="J39" s="44">
        <f>IF('Correspondence table Fig3'!$H30='Air emission accounts'!J$17,1,0)</f>
        <v>0</v>
      </c>
      <c r="K39" s="44">
        <f>IF('Correspondence table Fig3'!$H30='Air emission accounts'!K$17,1,0)</f>
        <v>0</v>
      </c>
      <c r="L39" s="44">
        <f>IF('Correspondence table Fig3'!$H30='Air emission accounts'!L$17,1,0)</f>
        <v>0</v>
      </c>
      <c r="M39" s="44">
        <f>IF('Correspondence table Fig3'!$H30='Air emission accounts'!M$17,1,0)</f>
        <v>0</v>
      </c>
      <c r="O39" s="80">
        <f t="shared" si="0"/>
        <v>1</v>
      </c>
    </row>
    <row r="40" spans="3:15" ht="12">
      <c r="C40" s="84"/>
      <c r="D40" s="200" t="s">
        <v>302</v>
      </c>
      <c r="E40" s="200" t="s">
        <v>303</v>
      </c>
      <c r="F40" s="201">
        <v>6.85084</v>
      </c>
      <c r="G40" s="85"/>
      <c r="I40" s="44">
        <f>IF('Correspondence table Fig3'!$H31='Air emission accounts'!I$17,1,0)</f>
        <v>1</v>
      </c>
      <c r="J40" s="44">
        <f>IF('Correspondence table Fig3'!$H31='Air emission accounts'!J$17,1,0)</f>
        <v>0</v>
      </c>
      <c r="K40" s="44">
        <f>IF('Correspondence table Fig3'!$H31='Air emission accounts'!K$17,1,0)</f>
        <v>0</v>
      </c>
      <c r="L40" s="44">
        <f>IF('Correspondence table Fig3'!$H31='Air emission accounts'!L$17,1,0)</f>
        <v>0</v>
      </c>
      <c r="M40" s="44">
        <f>IF('Correspondence table Fig3'!$H31='Air emission accounts'!M$17,1,0)</f>
        <v>0</v>
      </c>
      <c r="O40" s="80">
        <f t="shared" si="0"/>
        <v>1</v>
      </c>
    </row>
    <row r="41" spans="3:15" ht="12">
      <c r="C41" s="84"/>
      <c r="D41" s="200" t="s">
        <v>304</v>
      </c>
      <c r="E41" s="200" t="s">
        <v>305</v>
      </c>
      <c r="F41" s="201">
        <v>4.84112</v>
      </c>
      <c r="G41" s="85"/>
      <c r="I41" s="44">
        <f>IF('Correspondence table Fig3'!$H32='Air emission accounts'!I$17,1,0)</f>
        <v>1</v>
      </c>
      <c r="J41" s="44">
        <f>IF('Correspondence table Fig3'!$H32='Air emission accounts'!J$17,1,0)</f>
        <v>0</v>
      </c>
      <c r="K41" s="44">
        <f>IF('Correspondence table Fig3'!$H32='Air emission accounts'!K$17,1,0)</f>
        <v>0</v>
      </c>
      <c r="L41" s="44">
        <f>IF('Correspondence table Fig3'!$H32='Air emission accounts'!L$17,1,0)</f>
        <v>0</v>
      </c>
      <c r="M41" s="44">
        <f>IF('Correspondence table Fig3'!$H32='Air emission accounts'!M$17,1,0)</f>
        <v>0</v>
      </c>
      <c r="O41" s="80">
        <f t="shared" si="0"/>
        <v>1</v>
      </c>
    </row>
    <row r="42" spans="3:15" ht="12">
      <c r="C42" s="84"/>
      <c r="D42" s="200" t="s">
        <v>306</v>
      </c>
      <c r="E42" s="200" t="s">
        <v>307</v>
      </c>
      <c r="F42" s="201">
        <v>1836.60563</v>
      </c>
      <c r="G42" s="85"/>
      <c r="I42" s="44">
        <f>IF('Correspondence table Fig3'!$H33='Air emission accounts'!I$17,1,0)</f>
        <v>0</v>
      </c>
      <c r="J42" s="44">
        <f>IF('Correspondence table Fig3'!$H33='Air emission accounts'!J$17,1,0)</f>
        <v>1</v>
      </c>
      <c r="K42" s="44">
        <f>IF('Correspondence table Fig3'!$H33='Air emission accounts'!K$17,1,0)</f>
        <v>0</v>
      </c>
      <c r="L42" s="44">
        <f>IF('Correspondence table Fig3'!$H33='Air emission accounts'!L$17,1,0)</f>
        <v>0</v>
      </c>
      <c r="M42" s="44">
        <f>IF('Correspondence table Fig3'!$H33='Air emission accounts'!M$17,1,0)</f>
        <v>0</v>
      </c>
      <c r="O42" s="80">
        <f t="shared" si="0"/>
        <v>1</v>
      </c>
    </row>
    <row r="43" spans="3:15" ht="12">
      <c r="C43" s="84"/>
      <c r="D43" s="200" t="s">
        <v>308</v>
      </c>
      <c r="E43" s="200" t="s">
        <v>309</v>
      </c>
      <c r="F43" s="201">
        <v>6.09907</v>
      </c>
      <c r="G43" s="85"/>
      <c r="I43" s="44">
        <f>IF('Correspondence table Fig3'!$H34='Air emission accounts'!I$17,1,0)</f>
        <v>0</v>
      </c>
      <c r="J43" s="44">
        <f>IF('Correspondence table Fig3'!$H34='Air emission accounts'!J$17,1,0)</f>
        <v>1</v>
      </c>
      <c r="K43" s="44">
        <f>IF('Correspondence table Fig3'!$H34='Air emission accounts'!K$17,1,0)</f>
        <v>0</v>
      </c>
      <c r="L43" s="44">
        <f>IF('Correspondence table Fig3'!$H34='Air emission accounts'!L$17,1,0)</f>
        <v>0</v>
      </c>
      <c r="M43" s="44">
        <f>IF('Correspondence table Fig3'!$H34='Air emission accounts'!M$17,1,0)</f>
        <v>0</v>
      </c>
      <c r="O43" s="80">
        <f t="shared" si="0"/>
        <v>1</v>
      </c>
    </row>
    <row r="44" spans="3:15" ht="12">
      <c r="C44" s="84"/>
      <c r="D44" s="200" t="s">
        <v>310</v>
      </c>
      <c r="E44" s="200" t="s">
        <v>311</v>
      </c>
      <c r="F44" s="201">
        <v>75.65269</v>
      </c>
      <c r="G44" s="85"/>
      <c r="I44" s="44">
        <f>IF('Correspondence table Fig3'!$H35='Air emission accounts'!I$17,1,0)</f>
        <v>0</v>
      </c>
      <c r="J44" s="44">
        <f>IF('Correspondence table Fig3'!$H35='Air emission accounts'!J$17,1,0)</f>
        <v>1</v>
      </c>
      <c r="K44" s="44">
        <f>IF('Correspondence table Fig3'!$H35='Air emission accounts'!K$17,1,0)</f>
        <v>0</v>
      </c>
      <c r="L44" s="44">
        <f>IF('Correspondence table Fig3'!$H35='Air emission accounts'!L$17,1,0)</f>
        <v>0</v>
      </c>
      <c r="M44" s="44">
        <f>IF('Correspondence table Fig3'!$H35='Air emission accounts'!M$17,1,0)</f>
        <v>0</v>
      </c>
      <c r="O44" s="80">
        <f t="shared" si="0"/>
        <v>1</v>
      </c>
    </row>
    <row r="45" spans="3:15" ht="12">
      <c r="C45" s="84"/>
      <c r="D45" s="200" t="s">
        <v>312</v>
      </c>
      <c r="E45" s="200" t="s">
        <v>221</v>
      </c>
      <c r="F45" s="201">
        <v>108.7528</v>
      </c>
      <c r="G45" s="85"/>
      <c r="I45" s="44">
        <f>IF('Correspondence table Fig3'!$H36='Air emission accounts'!I$17,1,0)</f>
        <v>0</v>
      </c>
      <c r="J45" s="44">
        <f>IF('Correspondence table Fig3'!$H36='Air emission accounts'!J$17,1,0)</f>
        <v>0</v>
      </c>
      <c r="K45" s="44">
        <f>IF('Correspondence table Fig3'!$H36='Air emission accounts'!K$17,1,0)</f>
        <v>1</v>
      </c>
      <c r="L45" s="44">
        <f>IF('Correspondence table Fig3'!$H36='Air emission accounts'!L$17,1,0)</f>
        <v>0</v>
      </c>
      <c r="M45" s="44">
        <f>IF('Correspondence table Fig3'!$H36='Air emission accounts'!M$17,1,0)</f>
        <v>0</v>
      </c>
      <c r="O45" s="80">
        <f t="shared" si="0"/>
        <v>1</v>
      </c>
    </row>
    <row r="46" spans="3:15" ht="12">
      <c r="C46" s="84"/>
      <c r="D46" s="200" t="s">
        <v>313</v>
      </c>
      <c r="E46" s="200" t="s">
        <v>314</v>
      </c>
      <c r="F46" s="201">
        <v>24.23164</v>
      </c>
      <c r="G46" s="85"/>
      <c r="I46" s="44">
        <f>IF('Correspondence table Fig3'!$H37='Air emission accounts'!I$17,1,0)</f>
        <v>0</v>
      </c>
      <c r="J46" s="44">
        <f>IF('Correspondence table Fig3'!$H37='Air emission accounts'!J$17,1,0)</f>
        <v>0</v>
      </c>
      <c r="K46" s="44">
        <f>IF('Correspondence table Fig3'!$H37='Air emission accounts'!K$17,1,0)</f>
        <v>0</v>
      </c>
      <c r="L46" s="44">
        <f>IF('Correspondence table Fig3'!$H37='Air emission accounts'!L$17,1,0)</f>
        <v>0</v>
      </c>
      <c r="M46" s="44">
        <f>IF('Correspondence table Fig3'!$H37='Air emission accounts'!M$17,1,0)</f>
        <v>1</v>
      </c>
      <c r="O46" s="80">
        <f t="shared" si="0"/>
        <v>1</v>
      </c>
    </row>
    <row r="47" spans="3:15" ht="12">
      <c r="C47" s="84"/>
      <c r="D47" s="200" t="s">
        <v>315</v>
      </c>
      <c r="E47" s="200" t="s">
        <v>316</v>
      </c>
      <c r="F47" s="201">
        <v>70.53568</v>
      </c>
      <c r="G47" s="85"/>
      <c r="I47" s="44">
        <f>IF('Correspondence table Fig3'!$H38='Air emission accounts'!I$17,1,0)</f>
        <v>0</v>
      </c>
      <c r="J47" s="44">
        <f>IF('Correspondence table Fig3'!$H38='Air emission accounts'!J$17,1,0)</f>
        <v>0</v>
      </c>
      <c r="K47" s="44">
        <f>IF('Correspondence table Fig3'!$H38='Air emission accounts'!K$17,1,0)</f>
        <v>0</v>
      </c>
      <c r="L47" s="44">
        <f>IF('Correspondence table Fig3'!$H38='Air emission accounts'!L$17,1,0)</f>
        <v>0</v>
      </c>
      <c r="M47" s="44">
        <f>IF('Correspondence table Fig3'!$H38='Air emission accounts'!M$17,1,0)</f>
        <v>1</v>
      </c>
      <c r="O47" s="80">
        <f t="shared" si="0"/>
        <v>1</v>
      </c>
    </row>
    <row r="48" spans="3:15" ht="12">
      <c r="C48" s="84"/>
      <c r="D48" s="200" t="s">
        <v>317</v>
      </c>
      <c r="E48" s="200" t="s">
        <v>318</v>
      </c>
      <c r="F48" s="201">
        <v>50.69496</v>
      </c>
      <c r="G48" s="85"/>
      <c r="I48" s="44">
        <f>IF('Correspondence table Fig3'!$H39='Air emission accounts'!I$17,1,0)</f>
        <v>0</v>
      </c>
      <c r="J48" s="44">
        <f>IF('Correspondence table Fig3'!$H39='Air emission accounts'!J$17,1,0)</f>
        <v>0</v>
      </c>
      <c r="K48" s="44">
        <f>IF('Correspondence table Fig3'!$H39='Air emission accounts'!K$17,1,0)</f>
        <v>0</v>
      </c>
      <c r="L48" s="44">
        <f>IF('Correspondence table Fig3'!$H39='Air emission accounts'!L$17,1,0)</f>
        <v>0</v>
      </c>
      <c r="M48" s="44">
        <f>IF('Correspondence table Fig3'!$H39='Air emission accounts'!M$17,1,0)</f>
        <v>1</v>
      </c>
      <c r="O48" s="80">
        <f t="shared" si="0"/>
        <v>1</v>
      </c>
    </row>
    <row r="49" spans="3:15" ht="12">
      <c r="C49" s="84"/>
      <c r="D49" s="200" t="s">
        <v>319</v>
      </c>
      <c r="E49" s="200" t="s">
        <v>320</v>
      </c>
      <c r="F49" s="201">
        <v>355.41694</v>
      </c>
      <c r="G49" s="85"/>
      <c r="I49" s="44">
        <f>IF('Correspondence table Fig3'!$H40='Air emission accounts'!I$17,1,0)</f>
        <v>0</v>
      </c>
      <c r="J49" s="44">
        <f>IF('Correspondence table Fig3'!$H40='Air emission accounts'!J$17,1,0)</f>
        <v>0</v>
      </c>
      <c r="K49" s="44">
        <f>IF('Correspondence table Fig3'!$H40='Air emission accounts'!K$17,1,0)</f>
        <v>0</v>
      </c>
      <c r="L49" s="44">
        <f>IF('Correspondence table Fig3'!$H40='Air emission accounts'!L$17,1,0)</f>
        <v>1</v>
      </c>
      <c r="M49" s="44">
        <f>IF('Correspondence table Fig3'!$H40='Air emission accounts'!M$17,1,0)</f>
        <v>0</v>
      </c>
      <c r="O49" s="80">
        <f t="shared" si="0"/>
        <v>1</v>
      </c>
    </row>
    <row r="50" spans="3:15" ht="12">
      <c r="C50" s="84"/>
      <c r="D50" s="200" t="s">
        <v>321</v>
      </c>
      <c r="E50" s="200" t="s">
        <v>236</v>
      </c>
      <c r="F50" s="201">
        <v>242.4455</v>
      </c>
      <c r="G50" s="85"/>
      <c r="I50" s="44">
        <f>IF('Correspondence table Fig3'!$H41='Air emission accounts'!I$17,1,0)</f>
        <v>0</v>
      </c>
      <c r="J50" s="44">
        <f>IF('Correspondence table Fig3'!$H41='Air emission accounts'!J$17,1,0)</f>
        <v>0</v>
      </c>
      <c r="K50" s="44">
        <f>IF('Correspondence table Fig3'!$H41='Air emission accounts'!K$17,1,0)</f>
        <v>0</v>
      </c>
      <c r="L50" s="44">
        <f>IF('Correspondence table Fig3'!$H41='Air emission accounts'!L$17,1,0)</f>
        <v>1</v>
      </c>
      <c r="M50" s="44">
        <f>IF('Correspondence table Fig3'!$H41='Air emission accounts'!M$17,1,0)</f>
        <v>0</v>
      </c>
      <c r="O50" s="80">
        <f t="shared" si="0"/>
        <v>1</v>
      </c>
    </row>
    <row r="51" spans="3:15" ht="12">
      <c r="C51" s="84"/>
      <c r="D51" s="200" t="s">
        <v>322</v>
      </c>
      <c r="E51" s="200" t="s">
        <v>225</v>
      </c>
      <c r="F51" s="201">
        <v>295.72472</v>
      </c>
      <c r="G51" s="85"/>
      <c r="I51" s="44">
        <f>IF('Correspondence table Fig3'!$H42='Air emission accounts'!I$17,1,0)</f>
        <v>0</v>
      </c>
      <c r="J51" s="44">
        <f>IF('Correspondence table Fig3'!$H42='Air emission accounts'!J$17,1,0)</f>
        <v>0</v>
      </c>
      <c r="K51" s="44">
        <f>IF('Correspondence table Fig3'!$H42='Air emission accounts'!K$17,1,0)</f>
        <v>0</v>
      </c>
      <c r="L51" s="44">
        <f>IF('Correspondence table Fig3'!$H42='Air emission accounts'!L$17,1,0)</f>
        <v>1</v>
      </c>
      <c r="M51" s="44">
        <f>IF('Correspondence table Fig3'!$H42='Air emission accounts'!M$17,1,0)</f>
        <v>0</v>
      </c>
      <c r="O51" s="80">
        <f aca="true" t="shared" si="1" ref="O51:O82">SUM(I51:M51)</f>
        <v>1</v>
      </c>
    </row>
    <row r="52" spans="3:15" ht="12">
      <c r="C52" s="84"/>
      <c r="D52" s="200" t="s">
        <v>323</v>
      </c>
      <c r="E52" s="200" t="s">
        <v>324</v>
      </c>
      <c r="F52" s="201">
        <v>46.73157</v>
      </c>
      <c r="G52" s="85"/>
      <c r="I52" s="44">
        <f>IF('Correspondence table Fig3'!$H43='Air emission accounts'!I$17,1,0)</f>
        <v>0</v>
      </c>
      <c r="J52" s="44">
        <f>IF('Correspondence table Fig3'!$H43='Air emission accounts'!J$17,1,0)</f>
        <v>0</v>
      </c>
      <c r="K52" s="44">
        <f>IF('Correspondence table Fig3'!$H43='Air emission accounts'!K$17,1,0)</f>
        <v>0</v>
      </c>
      <c r="L52" s="44">
        <f>IF('Correspondence table Fig3'!$H43='Air emission accounts'!L$17,1,0)</f>
        <v>1</v>
      </c>
      <c r="M52" s="44">
        <f>IF('Correspondence table Fig3'!$H43='Air emission accounts'!M$17,1,0)</f>
        <v>0</v>
      </c>
      <c r="O52" s="80">
        <f t="shared" si="1"/>
        <v>1</v>
      </c>
    </row>
    <row r="53" spans="3:15" ht="12">
      <c r="C53" s="84"/>
      <c r="D53" s="200" t="s">
        <v>325</v>
      </c>
      <c r="E53" s="200" t="s">
        <v>326</v>
      </c>
      <c r="F53" s="201">
        <v>13.96093</v>
      </c>
      <c r="G53" s="85"/>
      <c r="I53" s="44">
        <f>IF('Correspondence table Fig3'!$H44='Air emission accounts'!I$17,1,0)</f>
        <v>0</v>
      </c>
      <c r="J53" s="44">
        <f>IF('Correspondence table Fig3'!$H44='Air emission accounts'!J$17,1,0)</f>
        <v>0</v>
      </c>
      <c r="K53" s="44">
        <f>IF('Correspondence table Fig3'!$H44='Air emission accounts'!K$17,1,0)</f>
        <v>0</v>
      </c>
      <c r="L53" s="44">
        <f>IF('Correspondence table Fig3'!$H44='Air emission accounts'!L$17,1,0)</f>
        <v>0</v>
      </c>
      <c r="M53" s="44">
        <f>IF('Correspondence table Fig3'!$H44='Air emission accounts'!M$17,1,0)</f>
        <v>1</v>
      </c>
      <c r="O53" s="80">
        <f t="shared" si="1"/>
        <v>1</v>
      </c>
    </row>
    <row r="54" spans="3:15" ht="12">
      <c r="C54" s="84"/>
      <c r="D54" s="200" t="s">
        <v>327</v>
      </c>
      <c r="E54" s="200" t="s">
        <v>328</v>
      </c>
      <c r="F54" s="201">
        <v>30.29979</v>
      </c>
      <c r="G54" s="85"/>
      <c r="I54" s="44">
        <f>IF('Correspondence table Fig3'!$H45='Air emission accounts'!I$17,1,0)</f>
        <v>0</v>
      </c>
      <c r="J54" s="44">
        <f>IF('Correspondence table Fig3'!$H45='Air emission accounts'!J$17,1,0)</f>
        <v>0</v>
      </c>
      <c r="K54" s="44">
        <f>IF('Correspondence table Fig3'!$H45='Air emission accounts'!K$17,1,0)</f>
        <v>0</v>
      </c>
      <c r="L54" s="44">
        <f>IF('Correspondence table Fig3'!$H45='Air emission accounts'!L$17,1,0)</f>
        <v>0</v>
      </c>
      <c r="M54" s="44">
        <f>IF('Correspondence table Fig3'!$H45='Air emission accounts'!M$17,1,0)</f>
        <v>1</v>
      </c>
      <c r="O54" s="80">
        <f t="shared" si="1"/>
        <v>1</v>
      </c>
    </row>
    <row r="55" spans="3:15" ht="12">
      <c r="C55" s="84"/>
      <c r="D55" s="200" t="s">
        <v>329</v>
      </c>
      <c r="E55" s="200" t="s">
        <v>330</v>
      </c>
      <c r="F55" s="201">
        <v>2.32352</v>
      </c>
      <c r="G55" s="85"/>
      <c r="I55" s="44">
        <f>IF('Correspondence table Fig3'!$H46='Air emission accounts'!I$17,1,0)</f>
        <v>0</v>
      </c>
      <c r="J55" s="44">
        <f>IF('Correspondence table Fig3'!$H46='Air emission accounts'!J$17,1,0)</f>
        <v>0</v>
      </c>
      <c r="K55" s="44">
        <f>IF('Correspondence table Fig3'!$H46='Air emission accounts'!K$17,1,0)</f>
        <v>0</v>
      </c>
      <c r="L55" s="44">
        <f>IF('Correspondence table Fig3'!$H46='Air emission accounts'!L$17,1,0)</f>
        <v>0</v>
      </c>
      <c r="M55" s="44">
        <f>IF('Correspondence table Fig3'!$H46='Air emission accounts'!M$17,1,0)</f>
        <v>1</v>
      </c>
      <c r="O55" s="80">
        <f t="shared" si="1"/>
        <v>1</v>
      </c>
    </row>
    <row r="56" spans="3:15" ht="12">
      <c r="C56" s="84"/>
      <c r="D56" s="200" t="s">
        <v>331</v>
      </c>
      <c r="E56" s="200" t="s">
        <v>332</v>
      </c>
      <c r="F56" s="201">
        <v>3.46493</v>
      </c>
      <c r="G56" s="85"/>
      <c r="I56" s="44">
        <f>IF('Correspondence table Fig3'!$H47='Air emission accounts'!I$17,1,0)</f>
        <v>0</v>
      </c>
      <c r="J56" s="44">
        <f>IF('Correspondence table Fig3'!$H47='Air emission accounts'!J$17,1,0)</f>
        <v>0</v>
      </c>
      <c r="K56" s="44">
        <f>IF('Correspondence table Fig3'!$H47='Air emission accounts'!K$17,1,0)</f>
        <v>0</v>
      </c>
      <c r="L56" s="44">
        <f>IF('Correspondence table Fig3'!$H47='Air emission accounts'!L$17,1,0)</f>
        <v>0</v>
      </c>
      <c r="M56" s="44">
        <f>IF('Correspondence table Fig3'!$H47='Air emission accounts'!M$17,1,0)</f>
        <v>1</v>
      </c>
      <c r="O56" s="80">
        <f t="shared" si="1"/>
        <v>1</v>
      </c>
    </row>
    <row r="57" spans="3:15" ht="12">
      <c r="C57" s="84"/>
      <c r="D57" s="200" t="s">
        <v>333</v>
      </c>
      <c r="E57" s="200" t="s">
        <v>334</v>
      </c>
      <c r="F57" s="201">
        <v>4.11725</v>
      </c>
      <c r="G57" s="85"/>
      <c r="I57" s="44">
        <f>IF('Correspondence table Fig3'!$H48='Air emission accounts'!I$17,1,0)</f>
        <v>0</v>
      </c>
      <c r="J57" s="44">
        <f>IF('Correspondence table Fig3'!$H48='Air emission accounts'!J$17,1,0)</f>
        <v>0</v>
      </c>
      <c r="K57" s="44">
        <f>IF('Correspondence table Fig3'!$H48='Air emission accounts'!K$17,1,0)</f>
        <v>0</v>
      </c>
      <c r="L57" s="44">
        <f>IF('Correspondence table Fig3'!$H48='Air emission accounts'!L$17,1,0)</f>
        <v>0</v>
      </c>
      <c r="M57" s="44">
        <f>IF('Correspondence table Fig3'!$H48='Air emission accounts'!M$17,1,0)</f>
        <v>1</v>
      </c>
      <c r="O57" s="80">
        <f t="shared" si="1"/>
        <v>1</v>
      </c>
    </row>
    <row r="58" spans="3:15" ht="12">
      <c r="C58" s="84"/>
      <c r="D58" s="200" t="s">
        <v>335</v>
      </c>
      <c r="E58" s="200" t="s">
        <v>336</v>
      </c>
      <c r="F58" s="201">
        <v>6.61604</v>
      </c>
      <c r="G58" s="85"/>
      <c r="I58" s="44">
        <f>IF('Correspondence table Fig3'!$H49='Air emission accounts'!I$17,1,0)</f>
        <v>0</v>
      </c>
      <c r="J58" s="44">
        <f>IF('Correspondence table Fig3'!$H49='Air emission accounts'!J$17,1,0)</f>
        <v>0</v>
      </c>
      <c r="K58" s="44">
        <f>IF('Correspondence table Fig3'!$H49='Air emission accounts'!K$17,1,0)</f>
        <v>0</v>
      </c>
      <c r="L58" s="44">
        <f>IF('Correspondence table Fig3'!$H49='Air emission accounts'!L$17,1,0)</f>
        <v>0</v>
      </c>
      <c r="M58" s="44">
        <f>IF('Correspondence table Fig3'!$H49='Air emission accounts'!M$17,1,0)</f>
        <v>1</v>
      </c>
      <c r="O58" s="80">
        <f t="shared" si="1"/>
        <v>1</v>
      </c>
    </row>
    <row r="59" spans="3:15" ht="12">
      <c r="C59" s="84"/>
      <c r="D59" s="200" t="s">
        <v>337</v>
      </c>
      <c r="E59" s="200" t="s">
        <v>338</v>
      </c>
      <c r="F59" s="201">
        <v>8.1054</v>
      </c>
      <c r="G59" s="85"/>
      <c r="I59" s="44">
        <f>IF('Correspondence table Fig3'!$H50='Air emission accounts'!I$17,1,0)</f>
        <v>0</v>
      </c>
      <c r="J59" s="44">
        <f>IF('Correspondence table Fig3'!$H50='Air emission accounts'!J$17,1,0)</f>
        <v>0</v>
      </c>
      <c r="K59" s="44">
        <f>IF('Correspondence table Fig3'!$H50='Air emission accounts'!K$17,1,0)</f>
        <v>0</v>
      </c>
      <c r="L59" s="44">
        <f>IF('Correspondence table Fig3'!$H50='Air emission accounts'!L$17,1,0)</f>
        <v>0</v>
      </c>
      <c r="M59" s="44">
        <f>IF('Correspondence table Fig3'!$H50='Air emission accounts'!M$17,1,0)</f>
        <v>1</v>
      </c>
      <c r="O59" s="80">
        <f t="shared" si="1"/>
        <v>1</v>
      </c>
    </row>
    <row r="60" spans="3:15" ht="12">
      <c r="C60" s="84"/>
      <c r="D60" s="200" t="s">
        <v>339</v>
      </c>
      <c r="E60" s="200" t="s">
        <v>340</v>
      </c>
      <c r="F60" s="201">
        <v>2.30979</v>
      </c>
      <c r="G60" s="85"/>
      <c r="I60" s="44">
        <f>IF('Correspondence table Fig3'!$H51='Air emission accounts'!I$17,1,0)</f>
        <v>0</v>
      </c>
      <c r="J60" s="44">
        <f>IF('Correspondence table Fig3'!$H51='Air emission accounts'!J$17,1,0)</f>
        <v>0</v>
      </c>
      <c r="K60" s="44">
        <f>IF('Correspondence table Fig3'!$H51='Air emission accounts'!K$17,1,0)</f>
        <v>0</v>
      </c>
      <c r="L60" s="44">
        <f>IF('Correspondence table Fig3'!$H51='Air emission accounts'!L$17,1,0)</f>
        <v>0</v>
      </c>
      <c r="M60" s="44">
        <f>IF('Correspondence table Fig3'!$H51='Air emission accounts'!M$17,1,0)</f>
        <v>1</v>
      </c>
      <c r="O60" s="80">
        <f t="shared" si="1"/>
        <v>1</v>
      </c>
    </row>
    <row r="61" spans="3:15" ht="12">
      <c r="C61" s="84"/>
      <c r="D61" s="200" t="s">
        <v>341</v>
      </c>
      <c r="E61" s="200" t="s">
        <v>342</v>
      </c>
      <c r="F61" s="201">
        <v>2.28016</v>
      </c>
      <c r="G61" s="85"/>
      <c r="I61" s="44">
        <f>IF('Correspondence table Fig3'!$H52='Air emission accounts'!I$17,1,0)</f>
        <v>0</v>
      </c>
      <c r="J61" s="44">
        <f>IF('Correspondence table Fig3'!$H52='Air emission accounts'!J$17,1,0)</f>
        <v>0</v>
      </c>
      <c r="K61" s="44">
        <f>IF('Correspondence table Fig3'!$H52='Air emission accounts'!K$17,1,0)</f>
        <v>0</v>
      </c>
      <c r="L61" s="44">
        <f>IF('Correspondence table Fig3'!$H52='Air emission accounts'!L$17,1,0)</f>
        <v>0</v>
      </c>
      <c r="M61" s="44">
        <f>IF('Correspondence table Fig3'!$H52='Air emission accounts'!M$17,1,0)</f>
        <v>1</v>
      </c>
      <c r="O61" s="80">
        <f t="shared" si="1"/>
        <v>1</v>
      </c>
    </row>
    <row r="62" spans="3:15" ht="12">
      <c r="C62" s="84"/>
      <c r="D62" s="200" t="s">
        <v>343</v>
      </c>
      <c r="E62" s="200" t="s">
        <v>344</v>
      </c>
      <c r="F62" s="201">
        <v>12.45325</v>
      </c>
      <c r="G62" s="85"/>
      <c r="I62" s="44">
        <f>IF('Correspondence table Fig3'!$H53='Air emission accounts'!I$17,1,0)</f>
        <v>0</v>
      </c>
      <c r="J62" s="44">
        <f>IF('Correspondence table Fig3'!$H53='Air emission accounts'!J$17,1,0)</f>
        <v>0</v>
      </c>
      <c r="K62" s="44">
        <f>IF('Correspondence table Fig3'!$H53='Air emission accounts'!K$17,1,0)</f>
        <v>1</v>
      </c>
      <c r="L62" s="44">
        <f>IF('Correspondence table Fig3'!$H53='Air emission accounts'!L$17,1,0)</f>
        <v>0</v>
      </c>
      <c r="M62" s="44">
        <f>IF('Correspondence table Fig3'!$H53='Air emission accounts'!M$17,1,0)</f>
        <v>0</v>
      </c>
      <c r="O62" s="80">
        <f t="shared" si="1"/>
        <v>1</v>
      </c>
    </row>
    <row r="63" spans="3:15" ht="12">
      <c r="C63" s="84"/>
      <c r="D63" s="200" t="s">
        <v>345</v>
      </c>
      <c r="E63" s="200" t="s">
        <v>346</v>
      </c>
      <c r="F63" s="201">
        <v>18.4609</v>
      </c>
      <c r="G63" s="85"/>
      <c r="I63" s="44">
        <f>IF('Correspondence table Fig3'!$H54='Air emission accounts'!I$17,1,0)</f>
        <v>0</v>
      </c>
      <c r="J63" s="44">
        <f>IF('Correspondence table Fig3'!$H54='Air emission accounts'!J$17,1,0)</f>
        <v>0</v>
      </c>
      <c r="K63" s="44">
        <f>IF('Correspondence table Fig3'!$H54='Air emission accounts'!K$17,1,0)</f>
        <v>0</v>
      </c>
      <c r="L63" s="44">
        <f>IF('Correspondence table Fig3'!$H54='Air emission accounts'!L$17,1,0)</f>
        <v>0</v>
      </c>
      <c r="M63" s="44">
        <f>IF('Correspondence table Fig3'!$H54='Air emission accounts'!M$17,1,0)</f>
        <v>1</v>
      </c>
      <c r="O63" s="80">
        <f t="shared" si="1"/>
        <v>1</v>
      </c>
    </row>
    <row r="64" spans="3:15" ht="12">
      <c r="C64" s="84"/>
      <c r="D64" s="200" t="s">
        <v>347</v>
      </c>
      <c r="E64" s="200" t="s">
        <v>348</v>
      </c>
      <c r="F64" s="201">
        <v>9.22858</v>
      </c>
      <c r="G64" s="85"/>
      <c r="I64" s="44">
        <f>IF('Correspondence table Fig3'!$H55='Air emission accounts'!I$17,1,0)</f>
        <v>0</v>
      </c>
      <c r="J64" s="44">
        <f>IF('Correspondence table Fig3'!$H55='Air emission accounts'!J$17,1,0)</f>
        <v>0</v>
      </c>
      <c r="K64" s="44">
        <f>IF('Correspondence table Fig3'!$H55='Air emission accounts'!K$17,1,0)</f>
        <v>0</v>
      </c>
      <c r="L64" s="44">
        <f>IF('Correspondence table Fig3'!$H55='Air emission accounts'!L$17,1,0)</f>
        <v>0</v>
      </c>
      <c r="M64" s="44">
        <f>IF('Correspondence table Fig3'!$H55='Air emission accounts'!M$17,1,0)</f>
        <v>1</v>
      </c>
      <c r="O64" s="80">
        <f t="shared" si="1"/>
        <v>1</v>
      </c>
    </row>
    <row r="65" spans="3:15" ht="12">
      <c r="C65" s="84"/>
      <c r="D65" s="200" t="s">
        <v>349</v>
      </c>
      <c r="E65" s="200" t="s">
        <v>350</v>
      </c>
      <c r="F65" s="201">
        <v>4.41692</v>
      </c>
      <c r="G65" s="85"/>
      <c r="I65" s="44">
        <f>IF('Correspondence table Fig3'!$H56='Air emission accounts'!I$17,1,0)</f>
        <v>0</v>
      </c>
      <c r="J65" s="44">
        <f>IF('Correspondence table Fig3'!$H56='Air emission accounts'!J$17,1,0)</f>
        <v>0</v>
      </c>
      <c r="K65" s="44">
        <f>IF('Correspondence table Fig3'!$H56='Air emission accounts'!K$17,1,0)</f>
        <v>0</v>
      </c>
      <c r="L65" s="44">
        <f>IF('Correspondence table Fig3'!$H56='Air emission accounts'!L$17,1,0)</f>
        <v>0</v>
      </c>
      <c r="M65" s="44">
        <f>IF('Correspondence table Fig3'!$H56='Air emission accounts'!M$17,1,0)</f>
        <v>1</v>
      </c>
      <c r="O65" s="80">
        <f t="shared" si="1"/>
        <v>1</v>
      </c>
    </row>
    <row r="66" spans="3:15" ht="12">
      <c r="C66" s="84"/>
      <c r="D66" s="200" t="s">
        <v>351</v>
      </c>
      <c r="E66" s="200" t="s">
        <v>352</v>
      </c>
      <c r="F66" s="201">
        <v>3.89703</v>
      </c>
      <c r="G66" s="85"/>
      <c r="I66" s="44">
        <f>IF('Correspondence table Fig3'!$H57='Air emission accounts'!I$17,1,0)</f>
        <v>0</v>
      </c>
      <c r="J66" s="44">
        <f>IF('Correspondence table Fig3'!$H57='Air emission accounts'!J$17,1,0)</f>
        <v>0</v>
      </c>
      <c r="K66" s="44">
        <f>IF('Correspondence table Fig3'!$H57='Air emission accounts'!K$17,1,0)</f>
        <v>0</v>
      </c>
      <c r="L66" s="44">
        <f>IF('Correspondence table Fig3'!$H57='Air emission accounts'!L$17,1,0)</f>
        <v>0</v>
      </c>
      <c r="M66" s="44">
        <f>IF('Correspondence table Fig3'!$H57='Air emission accounts'!M$17,1,0)</f>
        <v>1</v>
      </c>
      <c r="O66" s="80">
        <f t="shared" si="1"/>
        <v>1</v>
      </c>
    </row>
    <row r="67" spans="3:15" ht="12">
      <c r="C67" s="84"/>
      <c r="D67" s="200" t="s">
        <v>353</v>
      </c>
      <c r="E67" s="200" t="s">
        <v>354</v>
      </c>
      <c r="F67" s="201">
        <v>4.54804</v>
      </c>
      <c r="G67" s="85"/>
      <c r="I67" s="44">
        <f>IF('Correspondence table Fig3'!$H58='Air emission accounts'!I$17,1,0)</f>
        <v>0</v>
      </c>
      <c r="J67" s="44">
        <f>IF('Correspondence table Fig3'!$H58='Air emission accounts'!J$17,1,0)</f>
        <v>0</v>
      </c>
      <c r="K67" s="44">
        <f>IF('Correspondence table Fig3'!$H58='Air emission accounts'!K$17,1,0)</f>
        <v>0</v>
      </c>
      <c r="L67" s="44">
        <f>IF('Correspondence table Fig3'!$H58='Air emission accounts'!L$17,1,0)</f>
        <v>0</v>
      </c>
      <c r="M67" s="44">
        <f>IF('Correspondence table Fig3'!$H58='Air emission accounts'!M$17,1,0)</f>
        <v>1</v>
      </c>
      <c r="O67" s="80">
        <f t="shared" si="1"/>
        <v>1</v>
      </c>
    </row>
    <row r="68" spans="3:15" ht="12">
      <c r="C68" s="84"/>
      <c r="D68" s="200" t="s">
        <v>355</v>
      </c>
      <c r="E68" s="200" t="s">
        <v>356</v>
      </c>
      <c r="F68" s="201">
        <v>18.91048</v>
      </c>
      <c r="G68" s="85"/>
      <c r="I68" s="44">
        <f>IF('Correspondence table Fig3'!$H59='Air emission accounts'!I$17,1,0)</f>
        <v>0</v>
      </c>
      <c r="J68" s="44">
        <f>IF('Correspondence table Fig3'!$H59='Air emission accounts'!J$17,1,0)</f>
        <v>0</v>
      </c>
      <c r="K68" s="44">
        <f>IF('Correspondence table Fig3'!$H59='Air emission accounts'!K$17,1,0)</f>
        <v>0</v>
      </c>
      <c r="L68" s="44">
        <f>IF('Correspondence table Fig3'!$H59='Air emission accounts'!L$17,1,0)</f>
        <v>0</v>
      </c>
      <c r="M68" s="44">
        <f>IF('Correspondence table Fig3'!$H59='Air emission accounts'!M$17,1,0)</f>
        <v>1</v>
      </c>
      <c r="O68" s="80">
        <f t="shared" si="1"/>
        <v>1</v>
      </c>
    </row>
    <row r="69" spans="3:15" ht="12">
      <c r="C69" s="84"/>
      <c r="D69" s="200" t="s">
        <v>357</v>
      </c>
      <c r="E69" s="200" t="s">
        <v>358</v>
      </c>
      <c r="F69" s="201">
        <v>5.31105</v>
      </c>
      <c r="G69" s="85"/>
      <c r="I69" s="44">
        <f>IF('Correspondence table Fig3'!$H60='Air emission accounts'!I$17,1,0)</f>
        <v>0</v>
      </c>
      <c r="J69" s="44">
        <f>IF('Correspondence table Fig3'!$H60='Air emission accounts'!J$17,1,0)</f>
        <v>0</v>
      </c>
      <c r="K69" s="44">
        <f>IF('Correspondence table Fig3'!$H60='Air emission accounts'!K$17,1,0)</f>
        <v>0</v>
      </c>
      <c r="L69" s="44">
        <f>IF('Correspondence table Fig3'!$H60='Air emission accounts'!L$17,1,0)</f>
        <v>0</v>
      </c>
      <c r="M69" s="44">
        <f>IF('Correspondence table Fig3'!$H60='Air emission accounts'!M$17,1,0)</f>
        <v>1</v>
      </c>
      <c r="O69" s="80">
        <f t="shared" si="1"/>
        <v>1</v>
      </c>
    </row>
    <row r="70" spans="3:15" ht="12">
      <c r="C70" s="84"/>
      <c r="D70" s="200" t="s">
        <v>359</v>
      </c>
      <c r="E70" s="200" t="s">
        <v>417</v>
      </c>
      <c r="F70" s="201">
        <v>2.85292</v>
      </c>
      <c r="G70" s="85"/>
      <c r="I70" s="44">
        <f>IF('Correspondence table Fig3'!$H61='Air emission accounts'!I$17,1,0)</f>
        <v>0</v>
      </c>
      <c r="J70" s="44">
        <f>IF('Correspondence table Fig3'!$H61='Air emission accounts'!J$17,1,0)</f>
        <v>0</v>
      </c>
      <c r="K70" s="44">
        <f>IF('Correspondence table Fig3'!$H61='Air emission accounts'!K$17,1,0)</f>
        <v>0</v>
      </c>
      <c r="L70" s="44">
        <f>IF('Correspondence table Fig3'!$H61='Air emission accounts'!L$17,1,0)</f>
        <v>0</v>
      </c>
      <c r="M70" s="44">
        <f>IF('Correspondence table Fig3'!$H61='Air emission accounts'!M$17,1,0)</f>
        <v>1</v>
      </c>
      <c r="O70" s="80">
        <f t="shared" si="1"/>
        <v>1</v>
      </c>
    </row>
    <row r="71" spans="3:15" ht="12">
      <c r="C71" s="84"/>
      <c r="D71" s="200" t="s">
        <v>360</v>
      </c>
      <c r="E71" s="200" t="s">
        <v>361</v>
      </c>
      <c r="F71" s="201">
        <v>14.46604</v>
      </c>
      <c r="G71" s="85"/>
      <c r="I71" s="44">
        <f>IF('Correspondence table Fig3'!$H62='Air emission accounts'!I$17,1,0)</f>
        <v>0</v>
      </c>
      <c r="J71" s="44">
        <f>IF('Correspondence table Fig3'!$H62='Air emission accounts'!J$17,1,0)</f>
        <v>0</v>
      </c>
      <c r="K71" s="44">
        <f>IF('Correspondence table Fig3'!$H62='Air emission accounts'!K$17,1,0)</f>
        <v>0</v>
      </c>
      <c r="L71" s="44">
        <f>IF('Correspondence table Fig3'!$H62='Air emission accounts'!L$17,1,0)</f>
        <v>0</v>
      </c>
      <c r="M71" s="44">
        <f>IF('Correspondence table Fig3'!$H62='Air emission accounts'!M$17,1,0)</f>
        <v>1</v>
      </c>
      <c r="O71" s="80">
        <f t="shared" si="1"/>
        <v>1</v>
      </c>
    </row>
    <row r="72" spans="3:15" ht="12">
      <c r="C72" s="84"/>
      <c r="D72" s="200" t="s">
        <v>362</v>
      </c>
      <c r="E72" s="200" t="s">
        <v>363</v>
      </c>
      <c r="F72" s="201">
        <v>53.80188</v>
      </c>
      <c r="G72" s="85"/>
      <c r="I72" s="44">
        <f>IF('Correspondence table Fig3'!$H63='Air emission accounts'!I$17,1,0)</f>
        <v>0</v>
      </c>
      <c r="J72" s="44">
        <f>IF('Correspondence table Fig3'!$H63='Air emission accounts'!J$17,1,0)</f>
        <v>0</v>
      </c>
      <c r="K72" s="44">
        <f>IF('Correspondence table Fig3'!$H63='Air emission accounts'!K$17,1,0)</f>
        <v>0</v>
      </c>
      <c r="L72" s="44">
        <f>IF('Correspondence table Fig3'!$H63='Air emission accounts'!L$17,1,0)</f>
        <v>0</v>
      </c>
      <c r="M72" s="44">
        <f>IF('Correspondence table Fig3'!$H63='Air emission accounts'!M$17,1,0)</f>
        <v>1</v>
      </c>
      <c r="O72" s="80">
        <f t="shared" si="1"/>
        <v>1</v>
      </c>
    </row>
    <row r="73" spans="3:15" ht="12">
      <c r="C73" s="84"/>
      <c r="D73" s="200" t="s">
        <v>364</v>
      </c>
      <c r="E73" s="200" t="s">
        <v>365</v>
      </c>
      <c r="F73" s="201">
        <v>31.30118</v>
      </c>
      <c r="G73" s="85"/>
      <c r="I73" s="44">
        <f>IF('Correspondence table Fig3'!$H64='Air emission accounts'!I$17,1,0)</f>
        <v>0</v>
      </c>
      <c r="J73" s="44">
        <f>IF('Correspondence table Fig3'!$H64='Air emission accounts'!J$17,1,0)</f>
        <v>0</v>
      </c>
      <c r="K73" s="44">
        <f>IF('Correspondence table Fig3'!$H64='Air emission accounts'!K$17,1,0)</f>
        <v>0</v>
      </c>
      <c r="L73" s="44">
        <f>IF('Correspondence table Fig3'!$H64='Air emission accounts'!L$17,1,0)</f>
        <v>0</v>
      </c>
      <c r="M73" s="44">
        <f>IF('Correspondence table Fig3'!$H64='Air emission accounts'!M$17,1,0)</f>
        <v>1</v>
      </c>
      <c r="O73" s="80">
        <f t="shared" si="1"/>
        <v>1</v>
      </c>
    </row>
    <row r="74" spans="3:15" ht="12">
      <c r="C74" s="84"/>
      <c r="D74" s="200" t="s">
        <v>366</v>
      </c>
      <c r="E74" s="200" t="s">
        <v>367</v>
      </c>
      <c r="F74" s="201">
        <v>31.19644</v>
      </c>
      <c r="G74" s="85"/>
      <c r="I74" s="44">
        <f>IF('Correspondence table Fig3'!$H65='Air emission accounts'!I$17,1,0)</f>
        <v>0</v>
      </c>
      <c r="J74" s="44">
        <f>IF('Correspondence table Fig3'!$H65='Air emission accounts'!J$17,1,0)</f>
        <v>0</v>
      </c>
      <c r="K74" s="44">
        <f>IF('Correspondence table Fig3'!$H65='Air emission accounts'!K$17,1,0)</f>
        <v>0</v>
      </c>
      <c r="L74" s="44">
        <f>IF('Correspondence table Fig3'!$H65='Air emission accounts'!L$17,1,0)</f>
        <v>0</v>
      </c>
      <c r="M74" s="44">
        <f>IF('Correspondence table Fig3'!$H65='Air emission accounts'!M$17,1,0)</f>
        <v>1</v>
      </c>
      <c r="O74" s="80">
        <f t="shared" si="1"/>
        <v>1</v>
      </c>
    </row>
    <row r="75" spans="3:15" ht="12">
      <c r="C75" s="84"/>
      <c r="D75" s="200" t="s">
        <v>368</v>
      </c>
      <c r="E75" s="200" t="s">
        <v>369</v>
      </c>
      <c r="F75" s="201">
        <v>23.74835</v>
      </c>
      <c r="G75" s="85"/>
      <c r="I75" s="44">
        <f>IF('Correspondence table Fig3'!$H66='Air emission accounts'!I$17,1,0)</f>
        <v>0</v>
      </c>
      <c r="J75" s="44">
        <f>IF('Correspondence table Fig3'!$H66='Air emission accounts'!J$17,1,0)</f>
        <v>0</v>
      </c>
      <c r="K75" s="44">
        <f>IF('Correspondence table Fig3'!$H66='Air emission accounts'!K$17,1,0)</f>
        <v>0</v>
      </c>
      <c r="L75" s="44">
        <f>IF('Correspondence table Fig3'!$H66='Air emission accounts'!L$17,1,0)</f>
        <v>0</v>
      </c>
      <c r="M75" s="44">
        <f>IF('Correspondence table Fig3'!$H66='Air emission accounts'!M$17,1,0)</f>
        <v>1</v>
      </c>
      <c r="O75" s="80">
        <f t="shared" si="1"/>
        <v>1</v>
      </c>
    </row>
    <row r="76" spans="3:15" ht="12">
      <c r="C76" s="84"/>
      <c r="D76" s="200" t="s">
        <v>370</v>
      </c>
      <c r="E76" s="200" t="s">
        <v>371</v>
      </c>
      <c r="F76" s="201">
        <v>6.80143</v>
      </c>
      <c r="G76" s="85"/>
      <c r="I76" s="44">
        <f>IF('Correspondence table Fig3'!$H67='Air emission accounts'!I$17,1,0)</f>
        <v>0</v>
      </c>
      <c r="J76" s="44">
        <f>IF('Correspondence table Fig3'!$H67='Air emission accounts'!J$17,1,0)</f>
        <v>0</v>
      </c>
      <c r="K76" s="44">
        <f>IF('Correspondence table Fig3'!$H67='Air emission accounts'!K$17,1,0)</f>
        <v>0</v>
      </c>
      <c r="L76" s="44">
        <f>IF('Correspondence table Fig3'!$H67='Air emission accounts'!L$17,1,0)</f>
        <v>0</v>
      </c>
      <c r="M76" s="44">
        <f>IF('Correspondence table Fig3'!$H67='Air emission accounts'!M$17,1,0)</f>
        <v>1</v>
      </c>
      <c r="O76" s="80">
        <f t="shared" si="1"/>
        <v>1</v>
      </c>
    </row>
    <row r="77" spans="3:15" ht="12">
      <c r="C77" s="84"/>
      <c r="D77" s="200" t="s">
        <v>372</v>
      </c>
      <c r="E77" s="200" t="s">
        <v>373</v>
      </c>
      <c r="F77" s="201">
        <v>9.64217</v>
      </c>
      <c r="G77" s="85"/>
      <c r="I77" s="44">
        <f>IF('Correspondence table Fig3'!$H68='Air emission accounts'!I$17,1,0)</f>
        <v>0</v>
      </c>
      <c r="J77" s="44">
        <f>IF('Correspondence table Fig3'!$H68='Air emission accounts'!J$17,1,0)</f>
        <v>0</v>
      </c>
      <c r="K77" s="44">
        <f>IF('Correspondence table Fig3'!$H68='Air emission accounts'!K$17,1,0)</f>
        <v>0</v>
      </c>
      <c r="L77" s="44">
        <f>IF('Correspondence table Fig3'!$H68='Air emission accounts'!L$17,1,0)</f>
        <v>0</v>
      </c>
      <c r="M77" s="44">
        <f>IF('Correspondence table Fig3'!$H68='Air emission accounts'!M$17,1,0)</f>
        <v>1</v>
      </c>
      <c r="O77" s="80">
        <f t="shared" si="1"/>
        <v>1</v>
      </c>
    </row>
    <row r="78" spans="3:15" ht="12">
      <c r="C78" s="84"/>
      <c r="D78" s="200" t="s">
        <v>374</v>
      </c>
      <c r="E78" s="200" t="s">
        <v>375</v>
      </c>
      <c r="F78" s="201">
        <v>9.05048</v>
      </c>
      <c r="G78" s="85"/>
      <c r="I78" s="44">
        <f>IF('Correspondence table Fig3'!$H69='Air emission accounts'!I$17,1,0)</f>
        <v>0</v>
      </c>
      <c r="J78" s="44">
        <f>IF('Correspondence table Fig3'!$H69='Air emission accounts'!J$17,1,0)</f>
        <v>0</v>
      </c>
      <c r="K78" s="44">
        <f>IF('Correspondence table Fig3'!$H69='Air emission accounts'!K$17,1,0)</f>
        <v>0</v>
      </c>
      <c r="L78" s="44">
        <f>IF('Correspondence table Fig3'!$H69='Air emission accounts'!L$17,1,0)</f>
        <v>0</v>
      </c>
      <c r="M78" s="44">
        <f>IF('Correspondence table Fig3'!$H69='Air emission accounts'!M$17,1,0)</f>
        <v>1</v>
      </c>
      <c r="O78" s="80">
        <f t="shared" si="1"/>
        <v>1</v>
      </c>
    </row>
    <row r="79" spans="3:15" ht="12">
      <c r="C79" s="84"/>
      <c r="D79" s="200" t="s">
        <v>376</v>
      </c>
      <c r="E79" s="200" t="s">
        <v>377</v>
      </c>
      <c r="F79" s="201">
        <v>2.26223</v>
      </c>
      <c r="G79" s="85"/>
      <c r="I79" s="44">
        <f>IF('Correspondence table Fig3'!$H70='Air emission accounts'!I$17,1,0)</f>
        <v>0</v>
      </c>
      <c r="J79" s="44">
        <f>IF('Correspondence table Fig3'!$H70='Air emission accounts'!J$17,1,0)</f>
        <v>0</v>
      </c>
      <c r="K79" s="44">
        <f>IF('Correspondence table Fig3'!$H70='Air emission accounts'!K$17,1,0)</f>
        <v>0</v>
      </c>
      <c r="L79" s="44">
        <f>IF('Correspondence table Fig3'!$H70='Air emission accounts'!L$17,1,0)</f>
        <v>0</v>
      </c>
      <c r="M79" s="44">
        <f>IF('Correspondence table Fig3'!$H70='Air emission accounts'!M$17,1,0)</f>
        <v>1</v>
      </c>
      <c r="O79" s="80">
        <f t="shared" si="1"/>
        <v>1</v>
      </c>
    </row>
    <row r="80" spans="3:15" ht="12">
      <c r="C80" s="84"/>
      <c r="D80" s="200" t="s">
        <v>378</v>
      </c>
      <c r="E80" s="200" t="s">
        <v>379</v>
      </c>
      <c r="F80" s="201">
        <v>10.98791</v>
      </c>
      <c r="G80" s="85"/>
      <c r="I80" s="44">
        <f>IF('Correspondence table Fig3'!$H71='Air emission accounts'!I$17,1,0)</f>
        <v>0</v>
      </c>
      <c r="J80" s="44">
        <f>IF('Correspondence table Fig3'!$H71='Air emission accounts'!J$17,1,0)</f>
        <v>0</v>
      </c>
      <c r="K80" s="44">
        <f>IF('Correspondence table Fig3'!$H71='Air emission accounts'!K$17,1,0)</f>
        <v>0</v>
      </c>
      <c r="L80" s="44">
        <f>IF('Correspondence table Fig3'!$H71='Air emission accounts'!L$17,1,0)</f>
        <v>0</v>
      </c>
      <c r="M80" s="44">
        <f>IF('Correspondence table Fig3'!$H71='Air emission accounts'!M$17,1,0)</f>
        <v>1</v>
      </c>
      <c r="O80" s="80">
        <f t="shared" si="1"/>
        <v>1</v>
      </c>
    </row>
    <row r="81" spans="3:15" ht="12">
      <c r="C81" s="84"/>
      <c r="D81" s="200" t="s">
        <v>380</v>
      </c>
      <c r="E81" s="200" t="s">
        <v>381</v>
      </c>
      <c r="F81" s="201">
        <v>0.30595</v>
      </c>
      <c r="G81" s="85"/>
      <c r="I81" s="44">
        <f>IF('Correspondence table Fig3'!$H72='Air emission accounts'!I$17,1,0)</f>
        <v>0</v>
      </c>
      <c r="J81" s="44">
        <f>IF('Correspondence table Fig3'!$H72='Air emission accounts'!J$17,1,0)</f>
        <v>0</v>
      </c>
      <c r="K81" s="44">
        <f>IF('Correspondence table Fig3'!$H72='Air emission accounts'!K$17,1,0)</f>
        <v>0</v>
      </c>
      <c r="L81" s="44">
        <f>IF('Correspondence table Fig3'!$H72='Air emission accounts'!L$17,1,0)</f>
        <v>0</v>
      </c>
      <c r="M81" s="44">
        <f>IF('Correspondence table Fig3'!$H72='Air emission accounts'!M$17,1,0)</f>
        <v>1</v>
      </c>
      <c r="O81" s="80">
        <f t="shared" si="1"/>
        <v>1</v>
      </c>
    </row>
    <row r="82" spans="3:15" ht="12">
      <c r="C82" s="84"/>
      <c r="D82" s="200" t="s">
        <v>382</v>
      </c>
      <c r="E82" s="200" t="s">
        <v>383</v>
      </c>
      <c r="F82" s="201">
        <v>7E-05</v>
      </c>
      <c r="G82" s="85"/>
      <c r="I82" s="44">
        <f>IF('Correspondence table Fig3'!$H73='Air emission accounts'!I$17,1,0)</f>
        <v>0</v>
      </c>
      <c r="J82" s="44">
        <f>IF('Correspondence table Fig3'!$H73='Air emission accounts'!J$17,1,0)</f>
        <v>0</v>
      </c>
      <c r="K82" s="44">
        <f>IF('Correspondence table Fig3'!$H73='Air emission accounts'!K$17,1,0)</f>
        <v>0</v>
      </c>
      <c r="L82" s="44">
        <f>IF('Correspondence table Fig3'!$H73='Air emission accounts'!L$17,1,0)</f>
        <v>0</v>
      </c>
      <c r="M82" s="44">
        <f>IF('Correspondence table Fig3'!$H73='Air emission accounts'!M$17,1,0)</f>
        <v>1</v>
      </c>
      <c r="O82" s="80">
        <f t="shared" si="1"/>
        <v>1</v>
      </c>
    </row>
    <row r="83" spans="3:7" ht="12">
      <c r="C83" s="84"/>
      <c r="D83" s="200" t="s">
        <v>384</v>
      </c>
      <c r="E83" s="200" t="s">
        <v>385</v>
      </c>
      <c r="F83" s="201">
        <v>6949.89467</v>
      </c>
      <c r="G83" s="85"/>
    </row>
    <row r="84" spans="3:13" ht="12">
      <c r="C84" s="84"/>
      <c r="D84" s="198" t="s">
        <v>166</v>
      </c>
      <c r="E84" s="198" t="s">
        <v>386</v>
      </c>
      <c r="F84" s="199">
        <v>1576.7339</v>
      </c>
      <c r="G84" s="85"/>
      <c r="I84" s="202"/>
      <c r="J84" s="202"/>
      <c r="K84" s="202"/>
      <c r="L84" s="202"/>
      <c r="M84" s="202"/>
    </row>
    <row r="85" spans="3:7" ht="12">
      <c r="C85" s="84"/>
      <c r="D85" s="78"/>
      <c r="E85" s="78"/>
      <c r="F85" s="78"/>
      <c r="G85" s="85"/>
    </row>
    <row r="86" spans="3:7" ht="12">
      <c r="C86" s="84"/>
      <c r="D86" s="78" t="s">
        <v>107</v>
      </c>
      <c r="E86" s="78"/>
      <c r="F86" s="78"/>
      <c r="G86" s="85"/>
    </row>
    <row r="87" spans="3:7" ht="12">
      <c r="C87" s="84"/>
      <c r="D87" s="78" t="s">
        <v>108</v>
      </c>
      <c r="E87" s="78" t="s">
        <v>109</v>
      </c>
      <c r="F87" s="78"/>
      <c r="G87" s="85"/>
    </row>
    <row r="88" spans="3:7" ht="12.75" thickBot="1">
      <c r="C88" s="92"/>
      <c r="D88" s="99"/>
      <c r="E88" s="99"/>
      <c r="F88" s="99"/>
      <c r="G88" s="158"/>
    </row>
    <row r="91" spans="5:7" ht="12">
      <c r="E91" s="196" t="s">
        <v>392</v>
      </c>
      <c r="F91" s="195" t="s">
        <v>393</v>
      </c>
      <c r="G91" s="195" t="s">
        <v>180</v>
      </c>
    </row>
    <row r="92" spans="5:7" ht="12">
      <c r="E92" s="197" t="str">
        <f>I17</f>
        <v>Materials &amp; manufactured products</v>
      </c>
      <c r="F92" s="215">
        <f>SUMIF($I$19:$I$82,1,$F$19:$F$82)</f>
        <v>1913.1484600000001</v>
      </c>
      <c r="G92" s="215">
        <f aca="true" t="shared" si="2" ref="G92:G99">F92/$F$99*100</f>
        <v>27.527733164911407</v>
      </c>
    </row>
    <row r="93" spans="5:7" ht="12">
      <c r="E93" s="197" t="str">
        <f>J17</f>
        <v>Utilities</v>
      </c>
      <c r="F93" s="215">
        <f>SUMIF($J$19:$J$82,1,$F$19:$F$82)</f>
        <v>1918.3573900000001</v>
      </c>
      <c r="G93" s="215">
        <f t="shared" si="2"/>
        <v>27.602682933898336</v>
      </c>
    </row>
    <row r="94" spans="5:7" ht="12">
      <c r="E94" s="197" t="str">
        <f>K17</f>
        <v>Construction and real estate</v>
      </c>
      <c r="F94" s="215">
        <f>SUMIF($K$19:$K$82,1,$F$19:$F$82)</f>
        <v>121.20604999999999</v>
      </c>
      <c r="G94" s="215">
        <f t="shared" si="2"/>
        <v>1.7439983734314637</v>
      </c>
    </row>
    <row r="95" spans="5:7" ht="12">
      <c r="E95" s="197" t="str">
        <f>L17</f>
        <v>Transport</v>
      </c>
      <c r="F95" s="215">
        <f>SUMIF($L$19:$L$82,1,$F$19:$F$82)</f>
        <v>940.3187300000001</v>
      </c>
      <c r="G95" s="215">
        <f t="shared" si="2"/>
        <v>13.529970951343929</v>
      </c>
    </row>
    <row r="96" spans="5:7" ht="12">
      <c r="E96" s="217" t="str">
        <f>M17</f>
        <v>Other services</v>
      </c>
      <c r="F96" s="215">
        <f>SUMIF($M$19:$M$82,1,$F$19:$F$82)</f>
        <v>480.13014</v>
      </c>
      <c r="G96" s="215">
        <f t="shared" si="2"/>
        <v>6.9084520384536985</v>
      </c>
    </row>
    <row r="97" spans="5:7" ht="12">
      <c r="E97" s="218" t="s">
        <v>260</v>
      </c>
      <c r="F97" s="219">
        <f>SUM(F92:F96)</f>
        <v>5373.16077</v>
      </c>
      <c r="G97" s="219">
        <f t="shared" si="2"/>
        <v>77.31283746203883</v>
      </c>
    </row>
    <row r="98" spans="5:7" ht="12">
      <c r="E98" s="198" t="s">
        <v>19</v>
      </c>
      <c r="F98" s="216">
        <f>F84</f>
        <v>1576.7339</v>
      </c>
      <c r="G98" s="216">
        <f t="shared" si="2"/>
        <v>22.687162537961168</v>
      </c>
    </row>
    <row r="99" spans="5:7" ht="12">
      <c r="E99" s="198" t="s">
        <v>394</v>
      </c>
      <c r="F99" s="216">
        <f>SUM(F97:F98)</f>
        <v>6949.894670000001</v>
      </c>
      <c r="G99" s="216">
        <f t="shared" si="2"/>
        <v>100</v>
      </c>
    </row>
    <row r="100" spans="5:7" ht="12">
      <c r="E100" s="197"/>
      <c r="F100" s="215"/>
      <c r="G100" s="215"/>
    </row>
    <row r="101" spans="6:7" ht="12">
      <c r="F101" s="215"/>
      <c r="G101" s="215"/>
    </row>
  </sheetData>
  <mergeCells count="1">
    <mergeCell ref="I16:M16"/>
  </mergeCells>
  <hyperlinks>
    <hyperlink ref="A2" r:id="rId1" display="http://appsso.eurostat.ec.europa.eu/nui/show.do?dataset=env_ac_io10&amp;lang=e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2:L75"/>
  <sheetViews>
    <sheetView showGridLines="0" workbookViewId="0" topLeftCell="A1"/>
  </sheetViews>
  <sheetFormatPr defaultColWidth="9.140625" defaultRowHeight="12"/>
  <cols>
    <col min="1" max="2" width="9.140625" style="1" customWidth="1"/>
    <col min="3" max="3" width="38.140625" style="1" customWidth="1"/>
    <col min="4" max="4" width="23.7109375" style="1" customWidth="1"/>
    <col min="5" max="5" width="24.28125" style="1" customWidth="1"/>
    <col min="6" max="6" width="13.140625" style="1" customWidth="1"/>
    <col min="7" max="8" width="14.28125" style="1" customWidth="1"/>
    <col min="9" max="11" width="9.7109375" style="1" customWidth="1"/>
    <col min="12" max="12" width="13.57421875" style="1" customWidth="1"/>
    <col min="13" max="16384" width="9.140625" style="1" customWidth="1"/>
  </cols>
  <sheetData>
    <row r="1" ht="12"/>
    <row r="2" ht="12">
      <c r="C2" s="4" t="s">
        <v>1</v>
      </c>
    </row>
    <row r="3" spans="1:3" ht="12">
      <c r="A3" s="3"/>
      <c r="C3" s="4" t="s">
        <v>205</v>
      </c>
    </row>
    <row r="4" spans="1:12" ht="12">
      <c r="A4" s="2"/>
      <c r="B4" s="2"/>
      <c r="E4" s="5"/>
      <c r="F4" s="5"/>
      <c r="G4" s="5"/>
      <c r="H4" s="5"/>
      <c r="I4" s="5"/>
      <c r="J4" s="5"/>
      <c r="K4" s="5"/>
      <c r="L4" s="5"/>
    </row>
    <row r="5" spans="1:12" ht="12">
      <c r="A5" s="2"/>
      <c r="B5" s="5"/>
      <c r="C5" s="4"/>
      <c r="E5" s="5"/>
      <c r="F5" s="5"/>
      <c r="G5" s="5"/>
      <c r="H5" s="5"/>
      <c r="I5" s="5"/>
      <c r="J5" s="5"/>
      <c r="K5" s="5"/>
      <c r="L5" s="5"/>
    </row>
    <row r="6" spans="2:12" s="107" customFormat="1" ht="18.75">
      <c r="B6" s="106"/>
      <c r="C6" s="106" t="s">
        <v>428</v>
      </c>
      <c r="E6" s="106"/>
      <c r="F6" s="106"/>
      <c r="G6" s="106"/>
      <c r="H6" s="106"/>
      <c r="I6" s="106"/>
      <c r="J6" s="106"/>
      <c r="K6" s="106"/>
      <c r="L6" s="106"/>
    </row>
    <row r="7" spans="2:12" s="12" customFormat="1" ht="12">
      <c r="B7" s="11"/>
      <c r="C7" s="11" t="s">
        <v>440</v>
      </c>
      <c r="D7" s="11"/>
      <c r="E7" s="11"/>
      <c r="F7" s="11"/>
      <c r="G7" s="11"/>
      <c r="H7" s="11"/>
      <c r="I7" s="11"/>
      <c r="J7" s="11"/>
      <c r="K7" s="11"/>
      <c r="L7" s="11"/>
    </row>
    <row r="8" spans="2:12" s="12" customFormat="1" ht="12">
      <c r="B8" s="11"/>
      <c r="C8" s="11"/>
      <c r="D8" s="11"/>
      <c r="E8" s="11"/>
      <c r="F8" s="11"/>
      <c r="G8" s="11"/>
      <c r="H8" s="11"/>
      <c r="I8" s="11"/>
      <c r="J8" s="11"/>
      <c r="K8" s="11"/>
      <c r="L8" s="11"/>
    </row>
    <row r="9" spans="2:12" s="12" customFormat="1" ht="12">
      <c r="B9" s="11"/>
      <c r="C9" s="11"/>
      <c r="D9" s="11"/>
      <c r="E9" s="11"/>
      <c r="F9" s="11"/>
      <c r="G9" s="11"/>
      <c r="H9" s="11"/>
      <c r="I9" s="11"/>
      <c r="J9" s="11"/>
      <c r="K9" s="11"/>
      <c r="L9" s="11"/>
    </row>
    <row r="10" spans="2:12" ht="12">
      <c r="B10" s="5"/>
      <c r="C10" s="4"/>
      <c r="D10" s="5"/>
      <c r="E10" s="5"/>
      <c r="F10" s="5"/>
      <c r="G10" s="5"/>
      <c r="H10" s="5"/>
      <c r="I10" s="5"/>
      <c r="J10" s="5"/>
      <c r="K10" s="5"/>
      <c r="L10" s="5"/>
    </row>
    <row r="11" spans="2:12" ht="12">
      <c r="B11" s="5"/>
      <c r="C11" s="5"/>
      <c r="D11" s="5"/>
      <c r="E11" s="5"/>
      <c r="F11" s="5"/>
      <c r="G11" s="5"/>
      <c r="H11" s="5"/>
      <c r="I11" s="5"/>
      <c r="J11" s="5"/>
      <c r="K11" s="5"/>
      <c r="L11" s="5"/>
    </row>
    <row r="12" spans="2:12" ht="12">
      <c r="B12" s="5"/>
      <c r="F12" s="5"/>
      <c r="G12" s="21"/>
      <c r="H12" s="5"/>
      <c r="I12" s="5"/>
      <c r="J12" s="5"/>
      <c r="K12" s="5"/>
      <c r="L12" s="5"/>
    </row>
    <row r="13" spans="2:12" ht="12">
      <c r="B13" s="5"/>
      <c r="F13" s="22"/>
      <c r="G13" s="110"/>
      <c r="H13" s="110"/>
      <c r="I13" s="33"/>
      <c r="J13" s="5"/>
      <c r="K13" s="5"/>
      <c r="L13" s="5"/>
    </row>
    <row r="14" spans="2:12" ht="12">
      <c r="B14" s="5"/>
      <c r="F14" s="22"/>
      <c r="G14" s="110"/>
      <c r="H14" s="110"/>
      <c r="I14" s="103"/>
      <c r="J14" s="5"/>
      <c r="K14" s="5"/>
      <c r="L14" s="5"/>
    </row>
    <row r="15" spans="2:12" ht="12">
      <c r="B15" s="5"/>
      <c r="F15" s="23"/>
      <c r="G15" s="110"/>
      <c r="H15" s="110"/>
      <c r="I15" s="103"/>
      <c r="J15" s="5"/>
      <c r="K15" s="5"/>
      <c r="L15" s="5"/>
    </row>
    <row r="16" spans="2:12" ht="12">
      <c r="B16" s="31"/>
      <c r="F16" s="22"/>
      <c r="G16" s="110"/>
      <c r="H16" s="110"/>
      <c r="I16" s="19"/>
      <c r="J16" s="5"/>
      <c r="K16" s="5"/>
      <c r="L16" s="5"/>
    </row>
    <row r="17" spans="2:12" ht="12">
      <c r="B17" s="31"/>
      <c r="F17" s="22"/>
      <c r="G17" s="113"/>
      <c r="H17" s="113"/>
      <c r="I17" s="19"/>
      <c r="J17" s="5"/>
      <c r="K17" s="5"/>
      <c r="L17" s="5"/>
    </row>
    <row r="18" spans="2:12" ht="12" customHeight="1">
      <c r="B18" s="5"/>
      <c r="F18" s="22"/>
      <c r="G18" s="113"/>
      <c r="H18" s="114"/>
      <c r="I18" s="6"/>
      <c r="J18" s="105"/>
      <c r="K18" s="105"/>
      <c r="L18" s="5"/>
    </row>
    <row r="19" spans="2:12" ht="12" customHeight="1">
      <c r="B19" s="5"/>
      <c r="G19" s="20"/>
      <c r="H19" s="5"/>
      <c r="I19" s="5"/>
      <c r="J19" s="5"/>
      <c r="K19" s="5"/>
      <c r="L19" s="5"/>
    </row>
    <row r="20" spans="1:12" ht="12" customHeight="1">
      <c r="A20" s="7"/>
      <c r="B20" s="5"/>
      <c r="H20" s="5"/>
      <c r="I20" s="5"/>
      <c r="J20" s="5"/>
      <c r="K20" s="5"/>
      <c r="L20" s="5"/>
    </row>
    <row r="21" spans="2:12" ht="12" customHeight="1">
      <c r="B21" s="5"/>
      <c r="C21" s="5"/>
      <c r="D21" s="5"/>
      <c r="E21" s="5"/>
      <c r="F21" s="5"/>
      <c r="G21" s="8"/>
      <c r="H21" s="5"/>
      <c r="I21" s="5"/>
      <c r="J21" s="5"/>
      <c r="K21" s="5"/>
      <c r="L21" s="5"/>
    </row>
    <row r="22" spans="2:12" ht="12">
      <c r="B22" s="5"/>
      <c r="C22" s="5"/>
      <c r="D22" s="5"/>
      <c r="E22" s="5"/>
      <c r="F22" s="5"/>
      <c r="G22" s="8"/>
      <c r="H22" s="5"/>
      <c r="I22" s="5"/>
      <c r="J22" s="5"/>
      <c r="K22" s="5"/>
      <c r="L22" s="5"/>
    </row>
    <row r="23" spans="2:12" ht="12">
      <c r="B23" s="5"/>
      <c r="C23" s="5"/>
      <c r="D23" s="5"/>
      <c r="E23" s="5"/>
      <c r="F23" s="5"/>
      <c r="G23" s="8"/>
      <c r="H23" s="5"/>
      <c r="I23" s="5"/>
      <c r="J23" s="5"/>
      <c r="K23" s="5"/>
      <c r="L23" s="5"/>
    </row>
    <row r="24" spans="2:12" ht="12">
      <c r="B24" s="5"/>
      <c r="C24" s="5"/>
      <c r="D24" s="5"/>
      <c r="E24" s="5"/>
      <c r="F24" s="5"/>
      <c r="G24" s="8"/>
      <c r="H24" s="5"/>
      <c r="I24" s="5"/>
      <c r="J24" s="5"/>
      <c r="K24" s="5"/>
      <c r="L24" s="5"/>
    </row>
    <row r="25" spans="2:12" ht="12">
      <c r="B25" s="5"/>
      <c r="C25" s="5"/>
      <c r="D25" s="5"/>
      <c r="E25" s="5"/>
      <c r="F25" s="5"/>
      <c r="G25" s="8"/>
      <c r="H25" s="5"/>
      <c r="I25" s="5"/>
      <c r="J25" s="5"/>
      <c r="K25" s="5"/>
      <c r="L25" s="5"/>
    </row>
    <row r="26" spans="2:12" ht="12">
      <c r="B26" s="5"/>
      <c r="C26" s="5"/>
      <c r="D26" s="5"/>
      <c r="E26" s="5"/>
      <c r="F26" s="5"/>
      <c r="G26" s="8"/>
      <c r="H26" s="5"/>
      <c r="I26" s="5"/>
      <c r="J26" s="5"/>
      <c r="K26" s="5"/>
      <c r="L26" s="5"/>
    </row>
    <row r="27" spans="2:12" ht="12">
      <c r="B27" s="5"/>
      <c r="C27" s="5"/>
      <c r="D27" s="5"/>
      <c r="E27" s="9"/>
      <c r="F27" s="5"/>
      <c r="G27" s="5"/>
      <c r="H27" s="5"/>
      <c r="I27" s="5"/>
      <c r="J27" s="5"/>
      <c r="K27" s="5"/>
      <c r="L27" s="5"/>
    </row>
    <row r="28" spans="2:12" ht="12">
      <c r="B28" s="5"/>
      <c r="C28" s="5"/>
      <c r="D28" s="5"/>
      <c r="E28" s="5"/>
      <c r="F28" s="5"/>
      <c r="G28" s="5"/>
      <c r="H28" s="5"/>
      <c r="I28" s="5"/>
      <c r="J28" s="5"/>
      <c r="K28" s="5"/>
      <c r="L28" s="5"/>
    </row>
    <row r="29" spans="2:12" ht="12">
      <c r="B29" s="5"/>
      <c r="C29" s="5"/>
      <c r="D29" s="5"/>
      <c r="E29" s="5"/>
      <c r="F29" s="5"/>
      <c r="G29" s="5"/>
      <c r="H29" s="5"/>
      <c r="I29" s="5"/>
      <c r="J29" s="5"/>
      <c r="K29" s="5"/>
      <c r="L29" s="5"/>
    </row>
    <row r="30" spans="2:12" ht="12">
      <c r="B30" s="5"/>
      <c r="C30" s="5"/>
      <c r="D30" s="5"/>
      <c r="E30" s="5"/>
      <c r="F30" s="5"/>
      <c r="G30" s="5"/>
      <c r="H30" s="5"/>
      <c r="I30" s="5"/>
      <c r="J30" s="5"/>
      <c r="K30" s="5"/>
      <c r="L30" s="5"/>
    </row>
    <row r="31" spans="2:12" ht="12">
      <c r="B31" s="5"/>
      <c r="G31" s="5"/>
      <c r="H31" s="5"/>
      <c r="I31" s="5"/>
      <c r="J31" s="5"/>
      <c r="K31" s="5"/>
      <c r="L31" s="5"/>
    </row>
    <row r="32" spans="2:12" ht="12">
      <c r="B32" s="5"/>
      <c r="G32" s="5"/>
      <c r="H32" s="5"/>
      <c r="I32" s="5"/>
      <c r="J32" s="5"/>
      <c r="K32" s="5"/>
      <c r="L32" s="5"/>
    </row>
    <row r="33" spans="2:12" ht="12">
      <c r="B33" s="5"/>
      <c r="C33" s="5"/>
      <c r="D33" s="5"/>
      <c r="E33" s="5"/>
      <c r="F33" s="5"/>
      <c r="G33" s="5"/>
      <c r="H33" s="5"/>
      <c r="I33" s="5"/>
      <c r="J33" s="5"/>
      <c r="K33" s="5"/>
      <c r="L33" s="5"/>
    </row>
    <row r="34" spans="2:12" ht="12">
      <c r="B34" s="5"/>
      <c r="C34" s="5"/>
      <c r="D34" s="5"/>
      <c r="E34" s="5"/>
      <c r="F34" s="5"/>
      <c r="G34" s="5"/>
      <c r="H34" s="5"/>
      <c r="I34" s="5"/>
      <c r="J34" s="5"/>
      <c r="K34" s="5"/>
      <c r="L34" s="5"/>
    </row>
    <row r="35" ht="12"/>
    <row r="36" ht="12"/>
    <row r="37" ht="12"/>
    <row r="38" ht="12"/>
    <row r="39" ht="12"/>
    <row r="40" ht="12"/>
    <row r="41" ht="12"/>
    <row r="42" ht="12"/>
    <row r="43" ht="12"/>
    <row r="44" ht="12"/>
    <row r="45" ht="12"/>
    <row r="46" ht="12"/>
    <row r="47" spans="3:7" ht="18.75" customHeight="1">
      <c r="C47" s="248" t="s">
        <v>207</v>
      </c>
      <c r="D47" s="248"/>
      <c r="E47" s="248"/>
      <c r="F47" s="248"/>
      <c r="G47" s="248"/>
    </row>
    <row r="48" spans="3:7" ht="27.75" customHeight="1">
      <c r="C48" s="248" t="s">
        <v>408</v>
      </c>
      <c r="D48" s="248"/>
      <c r="E48" s="248"/>
      <c r="F48" s="248"/>
      <c r="G48" s="248"/>
    </row>
    <row r="49" ht="14.25" customHeight="1">
      <c r="C49" s="13" t="s">
        <v>178</v>
      </c>
    </row>
    <row r="50" ht="12">
      <c r="C50" s="13"/>
    </row>
    <row r="51" ht="12">
      <c r="C51" s="13"/>
    </row>
    <row r="52" ht="12">
      <c r="C52" s="13"/>
    </row>
    <row r="53" ht="12">
      <c r="C53" s="13"/>
    </row>
    <row r="54" ht="12">
      <c r="C54" s="13"/>
    </row>
    <row r="55" ht="12">
      <c r="C55" s="13"/>
    </row>
    <row r="59" ht="12">
      <c r="C59" s="2" t="s">
        <v>429</v>
      </c>
    </row>
    <row r="60" ht="13.5">
      <c r="C60" s="11" t="s">
        <v>181</v>
      </c>
    </row>
    <row r="61" spans="3:5" ht="48">
      <c r="C61" s="116"/>
      <c r="D61" s="115" t="s">
        <v>403</v>
      </c>
      <c r="E61" s="115" t="s">
        <v>404</v>
      </c>
    </row>
    <row r="62" spans="3:5" ht="12">
      <c r="C62" s="117" t="s">
        <v>19</v>
      </c>
      <c r="D62" s="111">
        <f>'Emission data 2019 totals'!F22/$D$70</f>
        <v>1.5780820000000002</v>
      </c>
      <c r="E62" s="111">
        <f>'Emission data 2019 totals'!F22/$D$70</f>
        <v>1.5780820000000002</v>
      </c>
    </row>
    <row r="63" spans="3:7" ht="24">
      <c r="C63" s="117" t="s">
        <v>405</v>
      </c>
      <c r="D63" s="111">
        <f>'Emission data 2019 totals'!F20/$D$70</f>
        <v>4.097861</v>
      </c>
      <c r="E63" s="111">
        <f>'Emission data 2019 totals'!F20/$D$70</f>
        <v>4.097861</v>
      </c>
      <c r="G63" s="157"/>
    </row>
    <row r="64" spans="3:5" ht="12">
      <c r="C64" s="117" t="s">
        <v>406</v>
      </c>
      <c r="D64" s="111">
        <f>'Emission data 2019 totals'!G20/D70</f>
        <v>1.279895</v>
      </c>
      <c r="E64" s="112" t="s">
        <v>175</v>
      </c>
    </row>
    <row r="65" spans="3:7" ht="12">
      <c r="C65" s="117" t="s">
        <v>188</v>
      </c>
      <c r="D65" s="112" t="s">
        <v>175</v>
      </c>
      <c r="E65" s="111">
        <f>'Emission data 2019 totals'!H20/$D$70</f>
        <v>1.0249439999999999</v>
      </c>
      <c r="G65" s="157"/>
    </row>
    <row r="66" spans="3:5" ht="12">
      <c r="C66" s="118" t="s">
        <v>20</v>
      </c>
      <c r="D66" s="119">
        <f>('Emission data 2019 totals'!F21+'Emission data 2019 totals'!G21)/D70</f>
        <v>6.955839</v>
      </c>
      <c r="E66" s="119">
        <f>SUM(E62:E65)</f>
        <v>6.700887</v>
      </c>
    </row>
    <row r="67" ht="12">
      <c r="C67" s="1" t="s">
        <v>176</v>
      </c>
    </row>
    <row r="68" ht="12">
      <c r="C68" s="13" t="s">
        <v>177</v>
      </c>
    </row>
    <row r="70" spans="3:4" ht="13.5">
      <c r="C70" s="124" t="s">
        <v>190</v>
      </c>
      <c r="D70" s="124">
        <v>1000</v>
      </c>
    </row>
    <row r="73" spans="3:5" ht="12">
      <c r="C73" s="124" t="s">
        <v>409</v>
      </c>
      <c r="D73" s="234">
        <f>SUM(D62:D64)</f>
        <v>6.955838</v>
      </c>
      <c r="E73" s="235">
        <f>('Emission data 2019 totals'!F21+'Emission data 2019 totals'!H21)/D70</f>
        <v>6.700888000000001</v>
      </c>
    </row>
    <row r="75" ht="12">
      <c r="C75" s="80"/>
    </row>
  </sheetData>
  <mergeCells count="2">
    <mergeCell ref="C47:G47"/>
    <mergeCell ref="C48:G48"/>
  </mergeCells>
  <printOptions/>
  <pageMargins left="0.75" right="0.75" top="1" bottom="1" header="0.5" footer="0.5"/>
  <pageSetup fitToHeight="1" fitToWidth="1" horizontalDpi="600" verticalDpi="600" orientation="portrait" scale="6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C2:I74"/>
  <sheetViews>
    <sheetView showGridLines="0" workbookViewId="0" topLeftCell="A1"/>
  </sheetViews>
  <sheetFormatPr defaultColWidth="9.140625" defaultRowHeight="12"/>
  <cols>
    <col min="2" max="2" width="9.140625" style="0" customWidth="1"/>
    <col min="3" max="3" width="71.421875" style="0" customWidth="1"/>
  </cols>
  <sheetData>
    <row r="2" ht="12">
      <c r="C2" s="4" t="s">
        <v>1</v>
      </c>
    </row>
    <row r="3" ht="12">
      <c r="C3" s="4" t="s">
        <v>205</v>
      </c>
    </row>
    <row r="6" ht="18.75">
      <c r="C6" s="106" t="s">
        <v>433</v>
      </c>
    </row>
    <row r="7" ht="12">
      <c r="C7" s="11" t="s">
        <v>410</v>
      </c>
    </row>
    <row r="44" ht="12">
      <c r="C44" s="1" t="s">
        <v>176</v>
      </c>
    </row>
    <row r="45" ht="12">
      <c r="C45" s="13" t="s">
        <v>178</v>
      </c>
    </row>
    <row r="60" ht="13.5">
      <c r="C60" s="139" t="s">
        <v>434</v>
      </c>
    </row>
    <row r="61" ht="12">
      <c r="C61" s="11" t="s">
        <v>410</v>
      </c>
    </row>
    <row r="62" spans="3:9" ht="12">
      <c r="C62" s="229"/>
      <c r="D62" s="229">
        <v>2014</v>
      </c>
      <c r="E62" s="229">
        <v>2015</v>
      </c>
      <c r="F62" s="229">
        <v>2016</v>
      </c>
      <c r="G62" s="229">
        <v>2017</v>
      </c>
      <c r="H62" s="241">
        <v>2018</v>
      </c>
      <c r="I62" s="229">
        <v>2019</v>
      </c>
    </row>
    <row r="63" spans="3:9" ht="12">
      <c r="C63" s="155" t="s">
        <v>418</v>
      </c>
      <c r="D63" s="237">
        <f>'Emission data 2014-2019 totals '!F20/$D$69</f>
        <v>1.313366</v>
      </c>
      <c r="E63" s="237">
        <f>'Emission data 2014-2019 totals '!G20/$D$69</f>
        <v>1.338061</v>
      </c>
      <c r="F63" s="237">
        <f>'Emission data 2014-2019 totals '!H20/$D$69</f>
        <v>1.296059</v>
      </c>
      <c r="G63" s="237">
        <f>'Emission data 2014-2019 totals '!I20/$D$69</f>
        <v>1.34244</v>
      </c>
      <c r="H63" s="237">
        <f>'Emission data 2014-2019 totals '!J20/$D$69</f>
        <v>1.326308</v>
      </c>
      <c r="I63" s="237">
        <f>'Emission data 2014-2019 totals '!K20/$D$69</f>
        <v>1.279895</v>
      </c>
    </row>
    <row r="64" spans="3:9" ht="12">
      <c r="C64" s="239" t="s">
        <v>419</v>
      </c>
      <c r="D64" s="240">
        <f>'Emission data 2014-2019 totals '!F21/$D$69</f>
        <v>1.047745</v>
      </c>
      <c r="E64" s="240">
        <f>'Emission data 2014-2019 totals '!G21/$D$69</f>
        <v>0.991908</v>
      </c>
      <c r="F64" s="240">
        <f>'Emission data 2014-2019 totals '!H21/$D$69</f>
        <v>0.99913</v>
      </c>
      <c r="G64" s="240">
        <f>'Emission data 2014-2019 totals '!I21/$D$69</f>
        <v>1.042125</v>
      </c>
      <c r="H64" s="240">
        <f>'Emission data 2014-2019 totals '!J21/$D$69</f>
        <v>1.045614</v>
      </c>
      <c r="I64" s="240">
        <f>'Emission data 2014-2019 totals '!K21/$D$69</f>
        <v>1.0249439999999999</v>
      </c>
    </row>
    <row r="65" spans="3:9" ht="12">
      <c r="C65" s="156" t="s">
        <v>420</v>
      </c>
      <c r="D65" s="238">
        <f aca="true" t="shared" si="0" ref="D65:I65">D63-D64</f>
        <v>0.2656210000000001</v>
      </c>
      <c r="E65" s="238">
        <f t="shared" si="0"/>
        <v>0.34615299999999993</v>
      </c>
      <c r="F65" s="238">
        <f t="shared" si="0"/>
        <v>0.2969290000000001</v>
      </c>
      <c r="G65" s="238">
        <f t="shared" si="0"/>
        <v>0.3003150000000001</v>
      </c>
      <c r="H65" s="238">
        <f t="shared" si="0"/>
        <v>0.280694</v>
      </c>
      <c r="I65" s="238">
        <f t="shared" si="0"/>
        <v>0.25495100000000015</v>
      </c>
    </row>
    <row r="66" ht="12">
      <c r="C66" s="1" t="s">
        <v>176</v>
      </c>
    </row>
    <row r="67" ht="12">
      <c r="C67" s="13" t="s">
        <v>178</v>
      </c>
    </row>
    <row r="69" spans="3:4" ht="13.5">
      <c r="C69" s="124" t="s">
        <v>190</v>
      </c>
      <c r="D69" s="124">
        <v>1000</v>
      </c>
    </row>
    <row r="72" ht="12">
      <c r="C72" s="2"/>
    </row>
    <row r="73" ht="12">
      <c r="C73" s="1"/>
    </row>
    <row r="74" ht="12">
      <c r="C74" s="80"/>
    </row>
  </sheetData>
  <printOptions/>
  <pageMargins left="0.7" right="0.7" top="0.75" bottom="0.75" header="0.3" footer="0.3"/>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2:K132"/>
  <sheetViews>
    <sheetView showGridLines="0" workbookViewId="0" topLeftCell="A9">
      <selection activeCell="A9" sqref="A9"/>
    </sheetView>
  </sheetViews>
  <sheetFormatPr defaultColWidth="9.140625" defaultRowHeight="12"/>
  <cols>
    <col min="1" max="1" width="9.140625" style="17" customWidth="1"/>
    <col min="2" max="2" width="9.140625" style="1" customWidth="1"/>
    <col min="3" max="3" width="34.7109375" style="1" customWidth="1"/>
    <col min="4" max="4" width="71.57421875" style="1" customWidth="1"/>
    <col min="5" max="5" width="15.7109375" style="1" customWidth="1"/>
    <col min="6" max="6" width="13.57421875" style="1" customWidth="1"/>
    <col min="7" max="7" width="33.140625" style="1" customWidth="1"/>
    <col min="8" max="8" width="5.8515625" style="1" bestFit="1" customWidth="1"/>
    <col min="9" max="9" width="18.28125" style="1" customWidth="1"/>
    <col min="10" max="10" width="33.8515625" style="1" customWidth="1"/>
    <col min="11" max="11" width="5.140625" style="1" customWidth="1"/>
    <col min="12" max="16384" width="9.140625" style="1" customWidth="1"/>
  </cols>
  <sheetData>
    <row r="1" ht="12"/>
    <row r="2" spans="1:3" ht="12">
      <c r="A2" s="18"/>
      <c r="B2" s="2"/>
      <c r="C2" s="4" t="s">
        <v>1</v>
      </c>
    </row>
    <row r="3" spans="3:10" ht="12">
      <c r="C3" s="4" t="s">
        <v>205</v>
      </c>
      <c r="E3" s="5"/>
      <c r="F3" s="5"/>
      <c r="G3" s="5"/>
      <c r="H3" s="5"/>
      <c r="I3" s="5"/>
      <c r="J3" s="5"/>
    </row>
    <row r="6" ht="16.5">
      <c r="C6" s="106" t="s">
        <v>430</v>
      </c>
    </row>
    <row r="7" ht="12">
      <c r="C7" s="44" t="s">
        <v>212</v>
      </c>
    </row>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9" ht="12"/>
    <row r="50" ht="15">
      <c r="C50" s="242" t="s">
        <v>421</v>
      </c>
    </row>
    <row r="51" ht="15">
      <c r="C51" s="243" t="s">
        <v>422</v>
      </c>
    </row>
    <row r="59" spans="3:10" ht="13.5">
      <c r="C59" s="181" t="s">
        <v>431</v>
      </c>
      <c r="G59" s="181" t="s">
        <v>431</v>
      </c>
      <c r="J59" s="181" t="s">
        <v>432</v>
      </c>
    </row>
    <row r="60" spans="1:10" s="107" customFormat="1" ht="15">
      <c r="A60" s="108"/>
      <c r="C60" s="180" t="s">
        <v>212</v>
      </c>
      <c r="E60" s="106"/>
      <c r="G60" s="180" t="s">
        <v>390</v>
      </c>
      <c r="J60" s="180" t="s">
        <v>390</v>
      </c>
    </row>
    <row r="61" spans="1:11" s="2" customFormat="1" ht="36" customHeight="1">
      <c r="A61" s="30"/>
      <c r="C61" s="178" t="s">
        <v>252</v>
      </c>
      <c r="D61" s="178" t="s">
        <v>240</v>
      </c>
      <c r="E61" s="179" t="s">
        <v>250</v>
      </c>
      <c r="G61" s="194" t="s">
        <v>253</v>
      </c>
      <c r="H61" s="194" t="s">
        <v>180</v>
      </c>
      <c r="J61" s="194" t="str">
        <f>'Air emission accounts'!E91</f>
        <v>NACE activities producing:</v>
      </c>
      <c r="K61" s="194" t="s">
        <v>180</v>
      </c>
    </row>
    <row r="62" spans="1:11" ht="12" customHeight="1">
      <c r="A62" s="16"/>
      <c r="C62" s="137" t="str">
        <f>'Correspondence table Fig3'!C88</f>
        <v>Materials &amp; manufactured products</v>
      </c>
      <c r="D62" s="137" t="str">
        <f>'Correspondence table Fig3'!D88</f>
        <v>Materials from agriculture, forestry, fisheries and mining</v>
      </c>
      <c r="E62" s="74">
        <f>'Correspondence table Fig3'!E88</f>
        <v>140.26500000000001</v>
      </c>
      <c r="G62" s="209" t="str">
        <f>'Correspondence table Fig3'!H80</f>
        <v>Materials &amp; manufactured products</v>
      </c>
      <c r="H62" s="211">
        <f>SUM(E62:E68)/$E$88*100</f>
        <v>22.5019083300191</v>
      </c>
      <c r="J62" s="209" t="str">
        <f>'Air emission accounts'!E92</f>
        <v>Materials &amp; manufactured products</v>
      </c>
      <c r="K62" s="211">
        <f>'Air emission accounts'!G92</f>
        <v>27.527733164911407</v>
      </c>
    </row>
    <row r="63" spans="1:11" ht="12" customHeight="1">
      <c r="A63" s="16"/>
      <c r="C63" s="137" t="str">
        <f>'Correspondence table Fig3'!C89</f>
        <v>Materials &amp; manufactured products</v>
      </c>
      <c r="D63" s="137" t="str">
        <f>'Correspondence table Fig3'!D89</f>
        <v>Food, beverages and tobacco</v>
      </c>
      <c r="E63" s="74">
        <f>'Correspondence table Fig3'!E89</f>
        <v>362.335</v>
      </c>
      <c r="G63" s="209" t="str">
        <f>'Correspondence table Fig3'!H81</f>
        <v>Utilities</v>
      </c>
      <c r="H63" s="211">
        <f>SUM(E69:E70)/$E$88*100</f>
        <v>11.795546409168342</v>
      </c>
      <c r="J63" s="209" t="str">
        <f>'Air emission accounts'!E93</f>
        <v>Utilities</v>
      </c>
      <c r="K63" s="211">
        <f>'Air emission accounts'!G93</f>
        <v>27.602682933898336</v>
      </c>
    </row>
    <row r="64" spans="1:11" ht="12" customHeight="1">
      <c r="A64" s="16"/>
      <c r="C64" s="137" t="str">
        <f>'Correspondence table Fig3'!C90</f>
        <v>Materials &amp; manufactured products</v>
      </c>
      <c r="D64" s="137" t="str">
        <f>'Correspondence table Fig3'!D90</f>
        <v>Clothing and furniture</v>
      </c>
      <c r="E64" s="74">
        <f>'Correspondence table Fig3'!E90</f>
        <v>136.858</v>
      </c>
      <c r="G64" s="209" t="str">
        <f>'Correspondence table Fig3'!H82</f>
        <v>Construction and real estate</v>
      </c>
      <c r="H64" s="211">
        <f>SUM(E71:E72)/$E$88*100</f>
        <v>11.895473508350019</v>
      </c>
      <c r="J64" s="209" t="str">
        <f>'Air emission accounts'!E94</f>
        <v>Construction and real estate</v>
      </c>
      <c r="K64" s="211">
        <f>'Air emission accounts'!G94</f>
        <v>1.7439983734314637</v>
      </c>
    </row>
    <row r="65" spans="1:11" ht="12" customHeight="1">
      <c r="A65" s="16"/>
      <c r="C65" s="137" t="str">
        <f>'Correspondence table Fig3'!C91</f>
        <v>Materials &amp; manufactured products</v>
      </c>
      <c r="D65" s="137" t="str">
        <f>'Correspondence table Fig3'!D91</f>
        <v>Wood &amp; paper</v>
      </c>
      <c r="E65" s="74">
        <f>'Correspondence table Fig3'!E91</f>
        <v>31.052</v>
      </c>
      <c r="G65" s="209" t="str">
        <f>'Correspondence table Fig3'!H84</f>
        <v>Transport</v>
      </c>
      <c r="H65" s="211">
        <f>SUM(E73:E76)/$E$88*100</f>
        <v>5.534030206457805</v>
      </c>
      <c r="J65" s="209" t="str">
        <f>'Air emission accounts'!E95</f>
        <v>Transport</v>
      </c>
      <c r="K65" s="211">
        <f>'Air emission accounts'!G95</f>
        <v>13.529970951343929</v>
      </c>
    </row>
    <row r="66" spans="1:11" ht="12" customHeight="1">
      <c r="A66" s="16"/>
      <c r="C66" s="137" t="str">
        <f>'Correspondence table Fig3'!C92</f>
        <v>Materials &amp; manufactured products</v>
      </c>
      <c r="D66" s="137" t="str">
        <f>'Correspondence table Fig3'!D92</f>
        <v>Fossil fuel &amp; chemical products</v>
      </c>
      <c r="E66" s="74">
        <f>'Correspondence table Fig3'!E92</f>
        <v>304.28800000000007</v>
      </c>
      <c r="G66" s="209" t="str">
        <f>'Correspondence table Fig3'!H83</f>
        <v>Other services</v>
      </c>
      <c r="H66" s="211">
        <f>SUM(E77:E85)/$E$88*100</f>
        <v>24.722689614879233</v>
      </c>
      <c r="J66" s="231" t="str">
        <f>'Air emission accounts'!E96</f>
        <v>Other services</v>
      </c>
      <c r="K66" s="221">
        <f>'Air emission accounts'!G96</f>
        <v>6.9084520384536985</v>
      </c>
    </row>
    <row r="67" spans="1:11" ht="12" customHeight="1">
      <c r="A67" s="16"/>
      <c r="C67" s="137" t="str">
        <f>'Correspondence table Fig3'!C93</f>
        <v>Materials &amp; manufactured products</v>
      </c>
      <c r="D67" s="137" t="str">
        <f>'Correspondence table Fig3'!D93</f>
        <v>Metals &amp; minerals</v>
      </c>
      <c r="E67" s="74">
        <f>'Correspondence table Fig3'!E93</f>
        <v>97.154</v>
      </c>
      <c r="G67" s="212" t="str">
        <f>C86</f>
        <v>Total CPA products</v>
      </c>
      <c r="H67" s="222">
        <f>SUM(H62:H66)</f>
        <v>76.44964806887451</v>
      </c>
      <c r="J67" s="212" t="str">
        <f>'Air emission accounts'!E97</f>
        <v>Total - all NACE activities</v>
      </c>
      <c r="K67" s="223">
        <f>'Air emission accounts'!G97</f>
        <v>77.31283746203883</v>
      </c>
    </row>
    <row r="68" spans="1:11" ht="12" customHeight="1">
      <c r="A68" s="16"/>
      <c r="C68" s="137" t="str">
        <f>'Correspondence table Fig3'!C94</f>
        <v>Materials &amp; manufactured products</v>
      </c>
      <c r="D68" s="137" t="str">
        <f>'Correspondence table Fig3'!D94</f>
        <v>Equipment</v>
      </c>
      <c r="E68" s="74">
        <f>'Correspondence table Fig3'!E94</f>
        <v>435.87499999999994</v>
      </c>
      <c r="G68" s="210" t="str">
        <f>C87</f>
        <v>Direct emissions by private households</v>
      </c>
      <c r="H68" s="223">
        <f>E87/$E$88*100</f>
        <v>23.55035193112552</v>
      </c>
      <c r="J68" s="213" t="str">
        <f>C87</f>
        <v>Direct emissions by private households</v>
      </c>
      <c r="K68" s="225">
        <f>'Air emission accounts'!G98</f>
        <v>22.687162537961168</v>
      </c>
    </row>
    <row r="69" spans="1:11" ht="12" customHeight="1">
      <c r="A69" s="16"/>
      <c r="C69" s="137" t="str">
        <f>'Correspondence table Fig3'!C95</f>
        <v>Utilities</v>
      </c>
      <c r="D69" s="137" t="str">
        <f>'Correspondence table Fig3'!D95</f>
        <v>Energy</v>
      </c>
      <c r="E69" s="74">
        <f>'Correspondence table Fig3'!E95</f>
        <v>725.77</v>
      </c>
      <c r="G69" s="205" t="s">
        <v>389</v>
      </c>
      <c r="H69" s="224">
        <f>SUM(H67:H68)</f>
        <v>100.00000000000003</v>
      </c>
      <c r="J69" s="220" t="str">
        <f>'Air emission accounts'!E99</f>
        <v>Total direct air emissions</v>
      </c>
      <c r="K69" s="224">
        <f>'Air emission accounts'!G99</f>
        <v>100</v>
      </c>
    </row>
    <row r="70" spans="1:5" ht="12" customHeight="1">
      <c r="A70" s="16"/>
      <c r="C70" s="137" t="str">
        <f>'Correspondence table Fig3'!C96</f>
        <v>Utilities</v>
      </c>
      <c r="D70" s="137" t="str">
        <f>'Correspondence table Fig3'!D96</f>
        <v>Other utilities</v>
      </c>
      <c r="E70" s="74">
        <f>'Correspondence table Fig3'!E96</f>
        <v>64.636</v>
      </c>
    </row>
    <row r="71" spans="1:5" ht="12" customHeight="1">
      <c r="A71" s="16"/>
      <c r="C71" s="137" t="str">
        <f>'Correspondence table Fig3'!C97</f>
        <v>Construction and real estate</v>
      </c>
      <c r="D71" s="137" t="str">
        <f>'Correspondence table Fig3'!D97</f>
        <v>Construction</v>
      </c>
      <c r="E71" s="74">
        <f>'Correspondence table Fig3'!E97</f>
        <v>631.5310000000001</v>
      </c>
    </row>
    <row r="72" spans="1:5" ht="12" customHeight="1">
      <c r="A72" s="16"/>
      <c r="C72" s="137" t="str">
        <f>'Correspondence table Fig3'!C98</f>
        <v>Construction and real estate</v>
      </c>
      <c r="D72" s="137" t="str">
        <f>'Correspondence table Fig3'!D98</f>
        <v>Real estate services</v>
      </c>
      <c r="E72" s="74">
        <f>'Correspondence table Fig3'!E98</f>
        <v>165.57100000000003</v>
      </c>
    </row>
    <row r="73" spans="1:5" ht="12" customHeight="1">
      <c r="A73" s="16"/>
      <c r="C73" s="137" t="str">
        <f>'Correspondence table Fig3'!C99</f>
        <v>Transport</v>
      </c>
      <c r="D73" s="137" t="str">
        <f>'Correspondence table Fig3'!D99</f>
        <v>Land transport</v>
      </c>
      <c r="E73" s="74">
        <f>'Correspondence table Fig3'!E99</f>
        <v>171.24300000000002</v>
      </c>
    </row>
    <row r="74" spans="1:5" ht="12" customHeight="1">
      <c r="A74" s="16"/>
      <c r="C74" s="137" t="str">
        <f>'Correspondence table Fig3'!C100</f>
        <v>Transport</v>
      </c>
      <c r="D74" s="137" t="str">
        <f>'Correspondence table Fig3'!D100</f>
        <v>Water transport</v>
      </c>
      <c r="E74" s="74">
        <f>'Correspondence table Fig3'!E100</f>
        <v>22.641000000000005</v>
      </c>
    </row>
    <row r="75" spans="1:5" ht="12" customHeight="1">
      <c r="A75" s="16"/>
      <c r="C75" s="137" t="str">
        <f>'Correspondence table Fig3'!C101</f>
        <v>Transport</v>
      </c>
      <c r="D75" s="137" t="str">
        <f>'Correspondence table Fig3'!D101</f>
        <v>Air transport</v>
      </c>
      <c r="E75" s="74">
        <f>'Correspondence table Fig3'!E101</f>
        <v>138.87800000000001</v>
      </c>
    </row>
    <row r="76" spans="1:5" ht="12" customHeight="1">
      <c r="A76" s="16"/>
      <c r="C76" s="137" t="str">
        <f>'Correspondence table Fig3'!C102</f>
        <v>Transport</v>
      </c>
      <c r="D76" s="137" t="str">
        <f>'Correspondence table Fig3'!D102</f>
        <v>Auxiliary services</v>
      </c>
      <c r="E76" s="74">
        <f>'Correspondence table Fig3'!E102</f>
        <v>38.06699999999999</v>
      </c>
    </row>
    <row r="77" spans="1:5" ht="12" customHeight="1">
      <c r="A77" s="16"/>
      <c r="C77" s="137" t="str">
        <f>'Correspondence table Fig3'!C103</f>
        <v>Other services</v>
      </c>
      <c r="D77" s="137" t="str">
        <f>'Correspondence table Fig3'!D103</f>
        <v>Trade services</v>
      </c>
      <c r="E77" s="74">
        <f>'Correspondence table Fig3'!E103</f>
        <v>418.843</v>
      </c>
    </row>
    <row r="78" spans="1:5" ht="12" customHeight="1">
      <c r="A78" s="16"/>
      <c r="C78" s="137" t="str">
        <f>'Correspondence table Fig3'!C104</f>
        <v>Other services</v>
      </c>
      <c r="D78" s="137" t="str">
        <f>'Correspondence table Fig3'!D104</f>
        <v>Other services</v>
      </c>
      <c r="E78" s="74">
        <f>'Correspondence table Fig3'!E104</f>
        <v>161.87900000000002</v>
      </c>
    </row>
    <row r="79" spans="1:5" ht="12" customHeight="1">
      <c r="A79" s="16"/>
      <c r="C79" s="137" t="str">
        <f>'Correspondence table Fig3'!C105</f>
        <v>Other services</v>
      </c>
      <c r="D79" s="137" t="str">
        <f>'Correspondence table Fig3'!D105</f>
        <v>Accomodation and food services</v>
      </c>
      <c r="E79" s="74">
        <f>'Correspondence table Fig3'!E105</f>
        <v>195.881</v>
      </c>
    </row>
    <row r="80" spans="1:5" ht="12" customHeight="1">
      <c r="A80" s="16"/>
      <c r="C80" s="137" t="str">
        <f>'Correspondence table Fig3'!C106</f>
        <v>Other services</v>
      </c>
      <c r="D80" s="137" t="str">
        <f>'Correspondence table Fig3'!D106</f>
        <v>ICT</v>
      </c>
      <c r="E80" s="74">
        <f>'Correspondence table Fig3'!E106</f>
        <v>108.56200000000001</v>
      </c>
    </row>
    <row r="81" spans="1:5" ht="12" customHeight="1">
      <c r="A81" s="16"/>
      <c r="C81" s="137" t="str">
        <f>'Correspondence table Fig3'!C107</f>
        <v>Other services</v>
      </c>
      <c r="D81" s="137" t="str">
        <f>'Correspondence table Fig3'!D107</f>
        <v>Financial services</v>
      </c>
      <c r="E81" s="74">
        <f>'Correspondence table Fig3'!E107</f>
        <v>51.99400000000001</v>
      </c>
    </row>
    <row r="82" spans="1:5" ht="12" customHeight="1">
      <c r="A82" s="16"/>
      <c r="C82" s="137" t="str">
        <f>'Correspondence table Fig3'!C108</f>
        <v>Other services</v>
      </c>
      <c r="D82" s="137" t="str">
        <f>'Correspondence table Fig3'!D108</f>
        <v>R&amp;D</v>
      </c>
      <c r="E82" s="74">
        <f>'Correspondence table Fig3'!E108</f>
        <v>116.46</v>
      </c>
    </row>
    <row r="83" spans="1:5" ht="12" customHeight="1">
      <c r="A83" s="16"/>
      <c r="C83" s="137" t="str">
        <f>'Correspondence table Fig3'!C109</f>
        <v>Other services</v>
      </c>
      <c r="D83" s="137" t="str">
        <f>'Correspondence table Fig3'!D109</f>
        <v>Public administration &amp; membership organisations</v>
      </c>
      <c r="E83" s="74">
        <f>'Correspondence table Fig3'!E109</f>
        <v>215.42800000000003</v>
      </c>
    </row>
    <row r="84" spans="1:5" ht="12" customHeight="1">
      <c r="A84" s="16"/>
      <c r="C84" s="137" t="str">
        <f>'Correspondence table Fig3'!C110</f>
        <v>Other services</v>
      </c>
      <c r="D84" s="137" t="str">
        <f>'Correspondence table Fig3'!D110</f>
        <v>Education and cultural services</v>
      </c>
      <c r="E84" s="74">
        <f>'Correspondence table Fig3'!E110</f>
        <v>151.36900000000003</v>
      </c>
    </row>
    <row r="85" spans="1:5" ht="12" customHeight="1">
      <c r="A85" s="16"/>
      <c r="C85" s="206" t="str">
        <f>'Correspondence table Fig3'!C111</f>
        <v>Other services</v>
      </c>
      <c r="D85" s="206" t="str">
        <f>'Correspondence table Fig3'!D111</f>
        <v>Health and social services</v>
      </c>
      <c r="E85" s="207">
        <f>'Correspondence table Fig3'!E111</f>
        <v>236.223</v>
      </c>
    </row>
    <row r="86" spans="1:11" ht="12" customHeight="1">
      <c r="A86" s="63"/>
      <c r="C86" s="205" t="s">
        <v>55</v>
      </c>
      <c r="D86" s="205" t="s">
        <v>388</v>
      </c>
      <c r="E86" s="208">
        <f>SUM(E62:E85)</f>
        <v>5122.802999999999</v>
      </c>
      <c r="H86" s="138"/>
      <c r="I86" s="138"/>
      <c r="J86" s="138"/>
      <c r="K86" s="138"/>
    </row>
    <row r="87" spans="1:11" ht="12" customHeight="1">
      <c r="A87" s="63"/>
      <c r="C87" s="206" t="s">
        <v>2</v>
      </c>
      <c r="D87" s="206"/>
      <c r="E87" s="207">
        <f>'Emission data 2019 products'!J164</f>
        <v>1578.082</v>
      </c>
      <c r="G87" s="138"/>
      <c r="H87" s="138"/>
      <c r="I87" s="138"/>
      <c r="J87" s="138"/>
      <c r="K87" s="138"/>
    </row>
    <row r="88" spans="1:11" ht="12" customHeight="1">
      <c r="A88" s="63"/>
      <c r="C88" s="205" t="s">
        <v>389</v>
      </c>
      <c r="D88" s="205"/>
      <c r="E88" s="208">
        <f>SUM(E86:E87)</f>
        <v>6700.884999999999</v>
      </c>
      <c r="G88" s="138"/>
      <c r="H88" s="138"/>
      <c r="I88" s="138"/>
      <c r="J88" s="138"/>
      <c r="K88" s="138"/>
    </row>
    <row r="89" spans="1:7" ht="12" customHeight="1">
      <c r="A89" s="1"/>
      <c r="C89" s="182" t="s">
        <v>241</v>
      </c>
      <c r="G89" s="138"/>
    </row>
    <row r="90" spans="1:7" ht="12" customHeight="1">
      <c r="A90" s="1"/>
      <c r="C90" s="1" t="s">
        <v>176</v>
      </c>
      <c r="E90" s="138"/>
      <c r="G90" s="2"/>
    </row>
    <row r="91" spans="1:7" ht="12" customHeight="1">
      <c r="A91" s="1"/>
      <c r="C91" s="13" t="s">
        <v>178</v>
      </c>
      <c r="E91" s="138"/>
      <c r="G91" s="2"/>
    </row>
    <row r="92" spans="1:7" ht="12" customHeight="1">
      <c r="A92" s="1"/>
      <c r="D92" s="13"/>
      <c r="E92" s="138"/>
      <c r="G92" s="2"/>
    </row>
    <row r="93" spans="1:10" ht="12">
      <c r="A93" s="1"/>
      <c r="F93" s="7" t="s">
        <v>3</v>
      </c>
      <c r="G93" s="2"/>
      <c r="H93" s="7"/>
      <c r="I93" s="7"/>
      <c r="J93" s="7"/>
    </row>
    <row r="94" spans="1:7" ht="12">
      <c r="A94" s="1"/>
      <c r="G94" s="2"/>
    </row>
    <row r="95" spans="1:4" ht="12">
      <c r="A95" s="1"/>
      <c r="D95" s="10"/>
    </row>
    <row r="96" spans="1:4" ht="12">
      <c r="A96" s="1"/>
      <c r="D96" s="10"/>
    </row>
    <row r="97" spans="1:4" ht="12">
      <c r="A97" s="1"/>
      <c r="D97" s="10"/>
    </row>
    <row r="98" spans="1:4" ht="12">
      <c r="A98" s="1"/>
      <c r="D98" s="10"/>
    </row>
    <row r="99" spans="1:10" ht="12">
      <c r="A99" s="1"/>
      <c r="B99" s="5"/>
      <c r="C99" s="5"/>
      <c r="D99" s="10"/>
      <c r="E99" s="5"/>
      <c r="F99" s="5"/>
      <c r="H99" s="5"/>
      <c r="I99" s="5"/>
      <c r="J99" s="5"/>
    </row>
    <row r="100" spans="1:10" ht="12">
      <c r="A100" s="1"/>
      <c r="B100" s="5"/>
      <c r="C100" s="5"/>
      <c r="D100" s="10"/>
      <c r="E100" s="5"/>
      <c r="F100" s="5"/>
      <c r="G100" s="5"/>
      <c r="H100" s="5"/>
      <c r="I100" s="5"/>
      <c r="J100" s="5"/>
    </row>
    <row r="101" spans="4:10" ht="12">
      <c r="D101" s="32"/>
      <c r="E101" s="5"/>
      <c r="F101" s="5"/>
      <c r="G101" s="5"/>
      <c r="H101" s="5"/>
      <c r="I101" s="5"/>
      <c r="J101" s="5"/>
    </row>
    <row r="102" spans="4:10" ht="12">
      <c r="D102" s="104"/>
      <c r="E102" s="5"/>
      <c r="F102" s="5"/>
      <c r="G102" s="5"/>
      <c r="H102" s="5"/>
      <c r="I102" s="5"/>
      <c r="J102" s="5"/>
    </row>
    <row r="103" spans="1:7" ht="12">
      <c r="A103" s="104"/>
      <c r="D103" s="80"/>
      <c r="G103" s="5"/>
    </row>
    <row r="105" spans="2:10" ht="12">
      <c r="B105" s="5"/>
      <c r="C105" s="5"/>
      <c r="D105" s="5"/>
      <c r="E105" s="5"/>
      <c r="F105" s="5"/>
      <c r="H105" s="5"/>
      <c r="I105" s="5"/>
      <c r="J105" s="5"/>
    </row>
    <row r="106" spans="2:10" ht="12">
      <c r="B106" s="5"/>
      <c r="C106" s="5"/>
      <c r="D106" s="5"/>
      <c r="E106" s="5"/>
      <c r="F106" s="5"/>
      <c r="G106" s="5"/>
      <c r="H106" s="5"/>
      <c r="I106" s="5"/>
      <c r="J106" s="5"/>
    </row>
    <row r="107" spans="2:10" ht="12">
      <c r="B107" s="5"/>
      <c r="C107" s="5"/>
      <c r="D107" s="5"/>
      <c r="E107" s="5"/>
      <c r="F107" s="5"/>
      <c r="G107" s="5"/>
      <c r="H107" s="5"/>
      <c r="I107" s="5"/>
      <c r="J107" s="5"/>
    </row>
    <row r="108" spans="2:10" ht="12">
      <c r="B108" s="5"/>
      <c r="C108" s="5"/>
      <c r="D108" s="5"/>
      <c r="E108" s="5"/>
      <c r="F108" s="19"/>
      <c r="G108" s="5"/>
      <c r="H108" s="19"/>
      <c r="I108" s="19"/>
      <c r="J108" s="19"/>
    </row>
    <row r="109" spans="2:10" ht="12">
      <c r="B109" s="5"/>
      <c r="C109" s="5"/>
      <c r="D109" s="5"/>
      <c r="E109" s="5"/>
      <c r="F109" s="19"/>
      <c r="G109" s="19"/>
      <c r="H109" s="19"/>
      <c r="I109" s="19"/>
      <c r="J109" s="19"/>
    </row>
    <row r="110" spans="2:10" ht="12">
      <c r="B110" s="5"/>
      <c r="C110" s="5"/>
      <c r="D110" s="5"/>
      <c r="E110" s="5"/>
      <c r="F110" s="19"/>
      <c r="G110" s="19"/>
      <c r="H110" s="19"/>
      <c r="I110" s="19"/>
      <c r="J110" s="19"/>
    </row>
    <row r="111" spans="2:10" ht="12">
      <c r="B111" s="5"/>
      <c r="C111" s="5"/>
      <c r="D111" s="5"/>
      <c r="E111" s="5"/>
      <c r="F111" s="19"/>
      <c r="G111" s="19"/>
      <c r="H111" s="19"/>
      <c r="I111" s="19"/>
      <c r="J111" s="19"/>
    </row>
    <row r="112" spans="2:10" ht="12">
      <c r="B112" s="5"/>
      <c r="C112" s="5"/>
      <c r="D112" s="5"/>
      <c r="E112" s="5"/>
      <c r="F112" s="19"/>
      <c r="G112" s="19"/>
      <c r="H112" s="19"/>
      <c r="I112" s="19"/>
      <c r="J112" s="19"/>
    </row>
    <row r="113" spans="2:10" ht="12">
      <c r="B113" s="5"/>
      <c r="C113" s="5"/>
      <c r="D113" s="5"/>
      <c r="E113" s="5"/>
      <c r="F113" s="19"/>
      <c r="G113" s="19"/>
      <c r="H113" s="19"/>
      <c r="I113" s="19"/>
      <c r="J113" s="19"/>
    </row>
    <row r="114" spans="2:10" ht="12">
      <c r="B114" s="5"/>
      <c r="C114" s="5"/>
      <c r="D114" s="5"/>
      <c r="E114" s="5"/>
      <c r="F114" s="19"/>
      <c r="G114" s="19"/>
      <c r="H114" s="19"/>
      <c r="I114" s="19"/>
      <c r="J114" s="19"/>
    </row>
    <row r="115" spans="2:10" ht="12">
      <c r="B115" s="5"/>
      <c r="C115" s="5"/>
      <c r="D115" s="5"/>
      <c r="E115" s="5"/>
      <c r="F115" s="19"/>
      <c r="G115" s="19"/>
      <c r="H115" s="19"/>
      <c r="I115" s="19"/>
      <c r="J115" s="19"/>
    </row>
    <row r="116" spans="2:10" ht="12">
      <c r="B116" s="5"/>
      <c r="C116" s="5"/>
      <c r="D116" s="5"/>
      <c r="E116" s="5"/>
      <c r="F116" s="19"/>
      <c r="G116" s="19"/>
      <c r="H116" s="19"/>
      <c r="I116" s="19"/>
      <c r="J116" s="19"/>
    </row>
    <row r="117" spans="2:10" ht="12">
      <c r="B117" s="5"/>
      <c r="C117" s="5"/>
      <c r="D117" s="5"/>
      <c r="E117" s="5"/>
      <c r="F117" s="19"/>
      <c r="G117" s="19"/>
      <c r="H117" s="19"/>
      <c r="I117" s="19"/>
      <c r="J117" s="19"/>
    </row>
    <row r="118" spans="2:10" ht="12">
      <c r="B118" s="5"/>
      <c r="C118" s="5"/>
      <c r="D118" s="5"/>
      <c r="E118" s="5"/>
      <c r="F118" s="19"/>
      <c r="G118" s="19"/>
      <c r="H118" s="19"/>
      <c r="I118" s="19"/>
      <c r="J118" s="19"/>
    </row>
    <row r="119" spans="2:10" ht="12">
      <c r="B119" s="5"/>
      <c r="C119" s="5"/>
      <c r="D119" s="5"/>
      <c r="E119" s="5"/>
      <c r="F119" s="19"/>
      <c r="G119" s="19"/>
      <c r="H119" s="19"/>
      <c r="I119" s="19"/>
      <c r="J119" s="19"/>
    </row>
    <row r="120" spans="2:10" ht="12">
      <c r="B120" s="5"/>
      <c r="C120" s="5"/>
      <c r="D120" s="5"/>
      <c r="E120" s="5"/>
      <c r="F120" s="19"/>
      <c r="G120" s="19"/>
      <c r="H120" s="19"/>
      <c r="I120" s="19"/>
      <c r="J120" s="19"/>
    </row>
    <row r="121" spans="2:10" ht="12">
      <c r="B121" s="5"/>
      <c r="C121" s="5"/>
      <c r="D121" s="5"/>
      <c r="E121" s="5"/>
      <c r="F121" s="19"/>
      <c r="G121" s="19"/>
      <c r="H121" s="19"/>
      <c r="I121" s="19"/>
      <c r="J121" s="19"/>
    </row>
    <row r="122" spans="2:10" ht="12">
      <c r="B122" s="5"/>
      <c r="C122" s="5"/>
      <c r="D122" s="5"/>
      <c r="E122" s="5"/>
      <c r="F122" s="19"/>
      <c r="G122" s="19"/>
      <c r="H122" s="19"/>
      <c r="I122" s="19"/>
      <c r="J122" s="19"/>
    </row>
    <row r="123" spans="2:10" ht="12">
      <c r="B123" s="5"/>
      <c r="C123" s="5"/>
      <c r="D123" s="5"/>
      <c r="E123" s="5"/>
      <c r="F123" s="19"/>
      <c r="G123" s="19"/>
      <c r="H123" s="19"/>
      <c r="I123" s="19"/>
      <c r="J123" s="19"/>
    </row>
    <row r="124" spans="2:10" ht="12">
      <c r="B124" s="5"/>
      <c r="C124" s="5"/>
      <c r="D124" s="5"/>
      <c r="E124" s="5"/>
      <c r="F124" s="19"/>
      <c r="G124" s="19"/>
      <c r="H124" s="19"/>
      <c r="I124" s="19"/>
      <c r="J124" s="19"/>
    </row>
    <row r="125" spans="2:10" ht="12">
      <c r="B125" s="5"/>
      <c r="C125" s="5"/>
      <c r="D125" s="5"/>
      <c r="E125" s="5"/>
      <c r="F125" s="19"/>
      <c r="G125" s="19"/>
      <c r="H125" s="19"/>
      <c r="I125" s="19"/>
      <c r="J125" s="19"/>
    </row>
    <row r="126" spans="2:10" ht="12">
      <c r="B126" s="5"/>
      <c r="C126" s="5"/>
      <c r="D126" s="5"/>
      <c r="E126" s="5"/>
      <c r="F126" s="19"/>
      <c r="G126" s="19"/>
      <c r="H126" s="19"/>
      <c r="I126" s="19"/>
      <c r="J126" s="19"/>
    </row>
    <row r="127" spans="2:10" ht="12">
      <c r="B127" s="5"/>
      <c r="C127" s="5"/>
      <c r="D127" s="5"/>
      <c r="E127" s="5"/>
      <c r="F127" s="19"/>
      <c r="G127" s="19"/>
      <c r="H127" s="19"/>
      <c r="I127" s="19"/>
      <c r="J127" s="19"/>
    </row>
    <row r="128" spans="2:10" ht="12">
      <c r="B128" s="5"/>
      <c r="C128" s="5"/>
      <c r="D128" s="5"/>
      <c r="E128" s="5"/>
      <c r="F128" s="19"/>
      <c r="G128" s="19"/>
      <c r="H128" s="19"/>
      <c r="I128" s="19"/>
      <c r="J128" s="19"/>
    </row>
    <row r="129" spans="2:10" ht="12">
      <c r="B129" s="5"/>
      <c r="C129" s="5"/>
      <c r="D129" s="5"/>
      <c r="E129" s="5"/>
      <c r="F129" s="19"/>
      <c r="G129" s="19"/>
      <c r="H129" s="19"/>
      <c r="I129" s="19"/>
      <c r="J129" s="19"/>
    </row>
    <row r="130" spans="2:10" ht="12">
      <c r="B130" s="5"/>
      <c r="C130" s="5"/>
      <c r="D130" s="5"/>
      <c r="E130" s="5"/>
      <c r="F130" s="5"/>
      <c r="G130" s="19"/>
      <c r="H130" s="5"/>
      <c r="I130" s="5"/>
      <c r="J130" s="5"/>
    </row>
    <row r="131" spans="2:10" ht="12">
      <c r="B131" s="5"/>
      <c r="C131" s="5"/>
      <c r="D131" s="5"/>
      <c r="E131" s="5"/>
      <c r="F131" s="5"/>
      <c r="G131" s="5"/>
      <c r="H131" s="5"/>
      <c r="I131" s="5"/>
      <c r="J131" s="5"/>
    </row>
    <row r="132" ht="12">
      <c r="G132" s="5"/>
    </row>
  </sheetData>
  <hyperlinks>
    <hyperlink ref="C89" location="'Correspondence table Fig3'!G3" display="* the correspondence table is available on sheet Correspondence table Fig3"/>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2:P76"/>
  <sheetViews>
    <sheetView showGridLines="0" workbookViewId="0" topLeftCell="A1"/>
  </sheetViews>
  <sheetFormatPr defaultColWidth="9.140625" defaultRowHeight="12"/>
  <cols>
    <col min="1" max="1" width="9.140625" style="17" customWidth="1"/>
    <col min="2" max="2" width="9.140625" style="1" customWidth="1"/>
    <col min="3" max="3" width="71.57421875" style="1" customWidth="1"/>
    <col min="4" max="9" width="11.28125" style="1" customWidth="1"/>
    <col min="10" max="14" width="13.57421875" style="1" customWidth="1"/>
    <col min="15" max="16384" width="9.140625" style="1" customWidth="1"/>
  </cols>
  <sheetData>
    <row r="2" spans="1:3" ht="12">
      <c r="A2" s="18"/>
      <c r="B2" s="2"/>
      <c r="C2" s="4" t="s">
        <v>1</v>
      </c>
    </row>
    <row r="3" spans="3:14" ht="12">
      <c r="C3" s="4" t="s">
        <v>205</v>
      </c>
      <c r="D3" s="4"/>
      <c r="F3" s="5"/>
      <c r="G3" s="5"/>
      <c r="H3" s="5"/>
      <c r="I3" s="5"/>
      <c r="J3" s="5"/>
      <c r="K3" s="5"/>
      <c r="L3" s="5"/>
      <c r="M3" s="5"/>
      <c r="N3" s="5"/>
    </row>
    <row r="5" ht="12">
      <c r="E5" s="4"/>
    </row>
    <row r="6" spans="1:8" s="107" customFormat="1" ht="18.75">
      <c r="A6" s="108"/>
      <c r="C6" s="265" t="s">
        <v>442</v>
      </c>
      <c r="E6" s="106"/>
      <c r="F6" s="106"/>
      <c r="H6" s="106"/>
    </row>
    <row r="7" spans="1:9" s="2" customFormat="1" ht="36" customHeight="1">
      <c r="A7" s="30"/>
      <c r="C7" s="250" t="s">
        <v>41</v>
      </c>
      <c r="D7" s="259" t="s">
        <v>17</v>
      </c>
      <c r="E7" s="260"/>
      <c r="F7" s="258" t="s">
        <v>0</v>
      </c>
      <c r="G7" s="257"/>
      <c r="H7" s="256" t="s">
        <v>38</v>
      </c>
      <c r="I7" s="257"/>
    </row>
    <row r="8" spans="1:9" s="2" customFormat="1" ht="36">
      <c r="A8" s="30"/>
      <c r="C8" s="251"/>
      <c r="D8" s="60" t="s">
        <v>36</v>
      </c>
      <c r="E8" s="61" t="s">
        <v>439</v>
      </c>
      <c r="F8" s="77" t="s">
        <v>36</v>
      </c>
      <c r="G8" s="61" t="s">
        <v>439</v>
      </c>
      <c r="H8" s="261" t="s">
        <v>40</v>
      </c>
      <c r="I8" s="262"/>
    </row>
    <row r="9" spans="1:9" ht="12" customHeight="1">
      <c r="A9" s="15"/>
      <c r="C9" s="252"/>
      <c r="D9" s="253" t="s">
        <v>441</v>
      </c>
      <c r="E9" s="254"/>
      <c r="F9" s="255"/>
      <c r="G9" s="254"/>
      <c r="H9" s="255"/>
      <c r="I9" s="62" t="s">
        <v>180</v>
      </c>
    </row>
    <row r="10" spans="1:9" ht="12" customHeight="1">
      <c r="A10" s="16"/>
      <c r="C10" s="137" t="str">
        <f>'Emission data 2019 products'!E174</f>
        <v>Electricity, gas, steam and air conditioning</v>
      </c>
      <c r="D10" s="164">
        <f>'Emission data 2019 products'!F174</f>
        <v>712.359</v>
      </c>
      <c r="E10" s="75">
        <f>'Emission data 2019 products'!G174</f>
        <v>37.911</v>
      </c>
      <c r="F10" s="74">
        <f>'Emission data 2019 products'!H174</f>
        <v>-23.349</v>
      </c>
      <c r="G10" s="74">
        <f>'Emission data 2019 products'!I174</f>
        <v>-1.151</v>
      </c>
      <c r="H10" s="74">
        <f>'Emission data 2019 products'!J174</f>
        <v>725.77</v>
      </c>
      <c r="I10" s="76">
        <f>'Emission data 2019 products'!K174</f>
        <v>10.830952554348022</v>
      </c>
    </row>
    <row r="11" spans="1:9" ht="12" customHeight="1">
      <c r="A11" s="16"/>
      <c r="C11" s="137" t="str">
        <f>'Emission data 2019 products'!E175</f>
        <v>Constructions and construction works</v>
      </c>
      <c r="D11" s="165">
        <f>'Emission data 2019 products'!F175</f>
        <v>25.447</v>
      </c>
      <c r="E11" s="14">
        <f>'Emission data 2019 products'!G175</f>
        <v>4.707</v>
      </c>
      <c r="F11" s="24">
        <f>'Emission data 2019 products'!H175</f>
        <v>507.339</v>
      </c>
      <c r="G11" s="24">
        <f>'Emission data 2019 products'!I175</f>
        <v>94.038</v>
      </c>
      <c r="H11" s="24">
        <f>'Emission data 2019 products'!J175</f>
        <v>631.5310000000001</v>
      </c>
      <c r="I11" s="25">
        <f>'Emission data 2019 products'!K175</f>
        <v>9.424586711492568</v>
      </c>
    </row>
    <row r="12" spans="1:9" ht="12" customHeight="1">
      <c r="A12" s="16"/>
      <c r="C12" s="137" t="str">
        <f>'Emission data 2019 products'!E176</f>
        <v>Food, beverages and tobacco products</v>
      </c>
      <c r="D12" s="165">
        <f>'Emission data 2019 products'!F176</f>
        <v>274.822</v>
      </c>
      <c r="E12" s="14">
        <f>'Emission data 2019 products'!G176</f>
        <v>75.188</v>
      </c>
      <c r="F12" s="24">
        <f>'Emission data 2019 products'!H176</f>
        <v>9.8</v>
      </c>
      <c r="G12" s="24">
        <f>'Emission data 2019 products'!I176</f>
        <v>2.525</v>
      </c>
      <c r="H12" s="24">
        <f>'Emission data 2019 products'!J176</f>
        <v>362.335</v>
      </c>
      <c r="I12" s="25">
        <f>'Emission data 2019 products'!K176</f>
        <v>5.40726840979882</v>
      </c>
    </row>
    <row r="13" spans="1:9" ht="12" customHeight="1">
      <c r="A13" s="16"/>
      <c r="C13" s="137" t="str">
        <f>'Emission data 2019 products'!E177</f>
        <v>Retail trade services, except of motor vehicles and motorcycles</v>
      </c>
      <c r="D13" s="165">
        <f>'Emission data 2019 products'!F177</f>
        <v>163.455</v>
      </c>
      <c r="E13" s="14">
        <f>'Emission data 2019 products'!G177</f>
        <v>23.409</v>
      </c>
      <c r="F13" s="24">
        <f>'Emission data 2019 products'!H177</f>
        <v>11.106</v>
      </c>
      <c r="G13" s="24">
        <f>'Emission data 2019 products'!I177</f>
        <v>1.591</v>
      </c>
      <c r="H13" s="24">
        <f>'Emission data 2019 products'!J177</f>
        <v>199.561</v>
      </c>
      <c r="I13" s="25">
        <f>'Emission data 2019 products'!K177</f>
        <v>2.9781276750185945</v>
      </c>
    </row>
    <row r="14" spans="1:9" ht="12" customHeight="1">
      <c r="A14" s="16"/>
      <c r="C14" s="137" t="str">
        <f>'Emission data 2019 products'!E178</f>
        <v>Accommodation and food services</v>
      </c>
      <c r="D14" s="165">
        <f>'Emission data 2019 products'!F178</f>
        <v>166.871</v>
      </c>
      <c r="E14" s="14">
        <f>'Emission data 2019 products'!G178</f>
        <v>29.042</v>
      </c>
      <c r="F14" s="24">
        <f>'Emission data 2019 products'!H178</f>
        <v>-0.28</v>
      </c>
      <c r="G14" s="24">
        <f>'Emission data 2019 products'!I178</f>
        <v>0.248</v>
      </c>
      <c r="H14" s="24">
        <f>'Emission data 2019 products'!J178</f>
        <v>195.881</v>
      </c>
      <c r="I14" s="25">
        <f>'Emission data 2019 products'!K178</f>
        <v>2.923209580580962</v>
      </c>
    </row>
    <row r="15" spans="1:9" ht="12" customHeight="1">
      <c r="A15" s="16"/>
      <c r="C15" s="137" t="str">
        <f>'Emission data 2019 products'!E179</f>
        <v>Public administration and defence services; compulsory social security services</v>
      </c>
      <c r="D15" s="165">
        <f>'Emission data 2019 products'!F179</f>
        <v>166.419</v>
      </c>
      <c r="E15" s="14">
        <f>'Emission data 2019 products'!G179</f>
        <v>24.921</v>
      </c>
      <c r="F15" s="24">
        <f>'Emission data 2019 products'!H179</f>
        <v>0.681</v>
      </c>
      <c r="G15" s="24">
        <f>'Emission data 2019 products'!I179</f>
        <v>0.114</v>
      </c>
      <c r="H15" s="24">
        <f>'Emission data 2019 products'!J179</f>
        <v>192.13500000000002</v>
      </c>
      <c r="I15" s="25">
        <f>'Emission data 2019 products'!K179</f>
        <v>2.867306542058307</v>
      </c>
    </row>
    <row r="16" spans="1:9" ht="12" customHeight="1">
      <c r="A16" s="16"/>
      <c r="C16" s="137" t="str">
        <f>'Emission data 2019 products'!E180</f>
        <v>Coke and refined petroleum products</v>
      </c>
      <c r="D16" s="165">
        <f>'Emission data 2019 products'!F180</f>
        <v>105.802</v>
      </c>
      <c r="E16" s="14">
        <f>'Emission data 2019 products'!G180</f>
        <v>85.796</v>
      </c>
      <c r="F16" s="24">
        <f>'Emission data 2019 products'!H180</f>
        <v>0.163</v>
      </c>
      <c r="G16" s="24">
        <f>'Emission data 2019 products'!I180</f>
        <v>-0.204</v>
      </c>
      <c r="H16" s="24">
        <f>'Emission data 2019 products'!J180</f>
        <v>191.55700000000002</v>
      </c>
      <c r="I16" s="25">
        <f>'Emission data 2019 products'!K180</f>
        <v>2.8586808196167435</v>
      </c>
    </row>
    <row r="17" spans="1:9" ht="12" customHeight="1">
      <c r="A17" s="16"/>
      <c r="C17" s="137" t="str">
        <f>'Emission data 2019 products'!E181</f>
        <v>Land transport services and transport services via pipelines</v>
      </c>
      <c r="D17" s="165">
        <f>'Emission data 2019 products'!F181</f>
        <v>150.323</v>
      </c>
      <c r="E17" s="14">
        <f>'Emission data 2019 products'!G181</f>
        <v>15.382</v>
      </c>
      <c r="F17" s="24">
        <f>'Emission data 2019 products'!H181</f>
        <v>4.946</v>
      </c>
      <c r="G17" s="24">
        <f>'Emission data 2019 products'!I181</f>
        <v>0.592</v>
      </c>
      <c r="H17" s="24">
        <f>'Emission data 2019 products'!J181</f>
        <v>171.24300000000002</v>
      </c>
      <c r="I17" s="25">
        <f>'Emission data 2019 products'!K181</f>
        <v>2.55552696896292</v>
      </c>
    </row>
    <row r="18" spans="1:9" ht="12" customHeight="1">
      <c r="A18" s="16"/>
      <c r="C18" s="137" t="str">
        <f>'Emission data 2019 products'!E182</f>
        <v>Motor vehicles, trailers and semi-trailers</v>
      </c>
      <c r="D18" s="165">
        <f>'Emission data 2019 products'!F182</f>
        <v>56.557</v>
      </c>
      <c r="E18" s="14">
        <f>'Emission data 2019 products'!G182</f>
        <v>27.719</v>
      </c>
      <c r="F18" s="24">
        <f>'Emission data 2019 products'!H182</f>
        <v>58.774</v>
      </c>
      <c r="G18" s="24">
        <f>'Emission data 2019 products'!I182</f>
        <v>28.105</v>
      </c>
      <c r="H18" s="24">
        <f>'Emission data 2019 products'!J182</f>
        <v>171.155</v>
      </c>
      <c r="I18" s="25">
        <f>'Emission data 2019 products'!K182</f>
        <v>2.5542137101828892</v>
      </c>
    </row>
    <row r="19" spans="1:9" ht="12" customHeight="1">
      <c r="A19" s="16"/>
      <c r="C19" s="137" t="str">
        <f>'Emission data 2019 products'!E183</f>
        <v>Real estate services</v>
      </c>
      <c r="D19" s="165">
        <f>'Emission data 2019 products'!F183</f>
        <v>138.973</v>
      </c>
      <c r="E19" s="14">
        <f>'Emission data 2019 products'!G183</f>
        <v>22.419</v>
      </c>
      <c r="F19" s="24">
        <f>'Emission data 2019 products'!H183</f>
        <v>3.596</v>
      </c>
      <c r="G19" s="24">
        <f>'Emission data 2019 products'!I183</f>
        <v>0.583</v>
      </c>
      <c r="H19" s="24">
        <f>'Emission data 2019 products'!J183</f>
        <v>165.57100000000003</v>
      </c>
      <c r="I19" s="25">
        <f>'Emission data 2019 products'!K183</f>
        <v>2.470881471231873</v>
      </c>
    </row>
    <row r="20" spans="1:9" ht="12" customHeight="1">
      <c r="A20" s="16"/>
      <c r="C20" s="137" t="str">
        <f>'Emission data 2019 products'!E184</f>
        <v>Human health services</v>
      </c>
      <c r="D20" s="165">
        <f>'Emission data 2019 products'!F184</f>
        <v>133.889</v>
      </c>
      <c r="E20" s="14">
        <f>'Emission data 2019 products'!G184</f>
        <v>28.345</v>
      </c>
      <c r="F20" s="24">
        <f>'Emission data 2019 products'!H184</f>
        <v>0.006</v>
      </c>
      <c r="G20" s="24">
        <f>'Emission data 2019 products'!I184</f>
        <v>0.001</v>
      </c>
      <c r="H20" s="24">
        <f>'Emission data 2019 products'!J184</f>
        <v>162.241</v>
      </c>
      <c r="I20" s="25">
        <f>'Emission data 2019 products'!K184</f>
        <v>2.4211865651239064</v>
      </c>
    </row>
    <row r="21" spans="1:9" ht="12" customHeight="1">
      <c r="A21" s="16"/>
      <c r="C21" s="137" t="str">
        <f>'Emission data 2019 products'!E185</f>
        <v>Wholesale trade services, except of motor vehicles and motorcycles</v>
      </c>
      <c r="D21" s="165">
        <f>'Emission data 2019 products'!F185</f>
        <v>104.415</v>
      </c>
      <c r="E21" s="14">
        <f>'Emission data 2019 products'!G185</f>
        <v>21.742</v>
      </c>
      <c r="F21" s="24">
        <f>'Emission data 2019 products'!H185</f>
        <v>29.583</v>
      </c>
      <c r="G21" s="24">
        <f>'Emission data 2019 products'!I185</f>
        <v>6.19</v>
      </c>
      <c r="H21" s="24">
        <f>'Emission data 2019 products'!J185</f>
        <v>161.93</v>
      </c>
      <c r="I21" s="25">
        <f>'Emission data 2019 products'!K185</f>
        <v>2.416545389208117</v>
      </c>
    </row>
    <row r="22" spans="1:9" ht="12" customHeight="1">
      <c r="A22" s="16"/>
      <c r="C22" s="137" t="str">
        <f>'Emission data 2019 products'!E186</f>
        <v>Air transport services</v>
      </c>
      <c r="D22" s="165">
        <f>'Emission data 2019 products'!F186</f>
        <v>107.351</v>
      </c>
      <c r="E22" s="14">
        <f>'Emission data 2019 products'!G186</f>
        <v>31.429</v>
      </c>
      <c r="F22" s="24">
        <f>'Emission data 2019 products'!H186</f>
        <v>0.084</v>
      </c>
      <c r="G22" s="24">
        <f>'Emission data 2019 products'!I186</f>
        <v>0.014</v>
      </c>
      <c r="H22" s="24">
        <f>'Emission data 2019 products'!J186</f>
        <v>138.87800000000001</v>
      </c>
      <c r="I22" s="25">
        <f>'Emission data 2019 products'!K186</f>
        <v>2.0725312824210764</v>
      </c>
    </row>
    <row r="23" spans="1:9" ht="12" customHeight="1">
      <c r="A23" s="16"/>
      <c r="C23" s="137" t="str">
        <f>'Emission data 2019 products'!E187</f>
        <v>Scientific research and development services</v>
      </c>
      <c r="D23" s="165">
        <f>'Emission data 2019 products'!F187</f>
        <v>10.423</v>
      </c>
      <c r="E23" s="14">
        <f>'Emission data 2019 products'!G187</f>
        <v>2.815</v>
      </c>
      <c r="F23" s="24">
        <f>'Emission data 2019 products'!H187</f>
        <v>65.687</v>
      </c>
      <c r="G23" s="24">
        <f>'Emission data 2019 products'!I187</f>
        <v>37.535</v>
      </c>
      <c r="H23" s="24">
        <f>'Emission data 2019 products'!J187</f>
        <v>116.46</v>
      </c>
      <c r="I23" s="25">
        <f>'Emission data 2019 products'!K187</f>
        <v>1.7379786082083448</v>
      </c>
    </row>
    <row r="24" spans="1:9" ht="12" customHeight="1">
      <c r="A24" s="16"/>
      <c r="C24" s="137" t="str">
        <f>'Emission data 2019 products'!E188</f>
        <v>Products of agriculture, hunting and related services</v>
      </c>
      <c r="D24" s="165">
        <f>'Emission data 2019 products'!F188</f>
        <v>75.378</v>
      </c>
      <c r="E24" s="14">
        <f>'Emission data 2019 products'!G188</f>
        <v>22.508</v>
      </c>
      <c r="F24" s="24">
        <f>'Emission data 2019 products'!H188</f>
        <v>6.467</v>
      </c>
      <c r="G24" s="24">
        <f>'Emission data 2019 products'!I188</f>
        <v>1.816</v>
      </c>
      <c r="H24" s="24">
        <f>'Emission data 2019 products'!J188</f>
        <v>106.169</v>
      </c>
      <c r="I24" s="25">
        <f>'Emission data 2019 products'!K188</f>
        <v>1.5844019479209321</v>
      </c>
    </row>
    <row r="25" spans="1:9" ht="12" customHeight="1">
      <c r="A25" s="16"/>
      <c r="C25" s="137" t="str">
        <f>'Emission data 2019 products'!E189</f>
        <v>Machinery and equipment n.e.c.</v>
      </c>
      <c r="D25" s="165">
        <f>'Emission data 2019 products'!F189</f>
        <v>1.958</v>
      </c>
      <c r="E25" s="14">
        <f>'Emission data 2019 products'!G189</f>
        <v>1.086</v>
      </c>
      <c r="F25" s="24">
        <f>'Emission data 2019 products'!H189</f>
        <v>59.263</v>
      </c>
      <c r="G25" s="24">
        <f>'Emission data 2019 products'!I189</f>
        <v>34.349</v>
      </c>
      <c r="H25" s="24">
        <f>'Emission data 2019 products'!J189</f>
        <v>96.65599999999999</v>
      </c>
      <c r="I25" s="25">
        <f>'Emission data 2019 products'!K189</f>
        <v>1.442435689120606</v>
      </c>
    </row>
    <row r="26" spans="1:9" ht="12" customHeight="1">
      <c r="A26" s="16"/>
      <c r="C26" s="137" t="str">
        <f>'Emission data 2019 products'!E190</f>
        <v>Education services</v>
      </c>
      <c r="D26" s="165">
        <f>'Emission data 2019 products'!F190</f>
        <v>83.027</v>
      </c>
      <c r="E26" s="14">
        <f>'Emission data 2019 products'!G190</f>
        <v>9.751</v>
      </c>
      <c r="F26" s="24">
        <f>'Emission data 2019 products'!H190</f>
        <v>0.084</v>
      </c>
      <c r="G26" s="24">
        <f>'Emission data 2019 products'!I190</f>
        <v>0.01</v>
      </c>
      <c r="H26" s="24">
        <f>'Emission data 2019 products'!J190</f>
        <v>92.87200000000001</v>
      </c>
      <c r="I26" s="25">
        <f>'Emission data 2019 products'!K190</f>
        <v>1.3859655615793014</v>
      </c>
    </row>
    <row r="27" spans="1:9" ht="12" customHeight="1">
      <c r="A27" s="16"/>
      <c r="C27" s="137" t="str">
        <f>'Emission data 2019 products'!E191</f>
        <v>Residential care services; social work services without accommodation</v>
      </c>
      <c r="D27" s="165">
        <f>'Emission data 2019 products'!F191</f>
        <v>65.32</v>
      </c>
      <c r="E27" s="14">
        <f>'Emission data 2019 products'!G191</f>
        <v>8.662</v>
      </c>
      <c r="F27" s="24">
        <f>'Emission data 2019 products'!H191</f>
        <v>0</v>
      </c>
      <c r="G27" s="24">
        <f>'Emission data 2019 products'!I191</f>
        <v>0</v>
      </c>
      <c r="H27" s="24">
        <f>'Emission data 2019 products'!J191</f>
        <v>73.982</v>
      </c>
      <c r="I27" s="25">
        <f>'Emission data 2019 products'!K191</f>
        <v>1.104062625729605</v>
      </c>
    </row>
    <row r="28" spans="1:9" ht="12" customHeight="1">
      <c r="A28" s="16"/>
      <c r="C28" s="137" t="str">
        <f>'Emission data 2019 products'!E192</f>
        <v>Textiles, wearing apparel, leather and related products</v>
      </c>
      <c r="D28" s="165">
        <f>'Emission data 2019 products'!F192</f>
        <v>28.48</v>
      </c>
      <c r="E28" s="14">
        <f>'Emission data 2019 products'!G192</f>
        <v>36.655</v>
      </c>
      <c r="F28" s="24">
        <f>'Emission data 2019 products'!H192</f>
        <v>1.492</v>
      </c>
      <c r="G28" s="24">
        <f>'Emission data 2019 products'!I192</f>
        <v>5.22</v>
      </c>
      <c r="H28" s="24">
        <f>'Emission data 2019 products'!J192</f>
        <v>71.84700000000001</v>
      </c>
      <c r="I28" s="25">
        <f>'Emission data 2019 products'!K192</f>
        <v>1.0722011769186415</v>
      </c>
    </row>
    <row r="29" spans="1:11" ht="12" customHeight="1">
      <c r="A29" s="16"/>
      <c r="C29" s="64" t="s">
        <v>16</v>
      </c>
      <c r="D29" s="166">
        <f>SUM('Emission data 2019 products'!F193:F237)</f>
        <v>622.0210000000001</v>
      </c>
      <c r="E29" s="163">
        <f>SUM('Emission data 2019 products'!G193:G237)</f>
        <v>200.70100000000008</v>
      </c>
      <c r="F29" s="65">
        <f>SUM('Emission data 2019 products'!H193:H237)</f>
        <v>169.12800000000007</v>
      </c>
      <c r="G29" s="65">
        <f>SUM('Emission data 2019 products'!I193:I237)</f>
        <v>103.17900000000002</v>
      </c>
      <c r="H29" s="65">
        <f>SUM('Emission data 2019 products'!J193:J237)</f>
        <v>1095.0289999999995</v>
      </c>
      <c r="I29" s="65">
        <f>SUM('Emission data 2019 products'!K193:K237)</f>
        <v>16.341550552702863</v>
      </c>
      <c r="K29" s="170"/>
    </row>
    <row r="30" spans="1:15" ht="12" customHeight="1">
      <c r="A30" s="63"/>
      <c r="C30" s="67" t="s">
        <v>20</v>
      </c>
      <c r="D30" s="167">
        <f>'Emission data 2019 products'!F238</f>
        <v>3193.29</v>
      </c>
      <c r="E30" s="69">
        <f>'Emission data 2019 products'!G238</f>
        <v>710.192</v>
      </c>
      <c r="F30" s="68">
        <f>'Emission data 2019 products'!H238</f>
        <v>904.571</v>
      </c>
      <c r="G30" s="68">
        <f>'Emission data 2019 products'!I238</f>
        <v>314.752</v>
      </c>
      <c r="H30" s="68">
        <f>'Emission data 2019 products'!J238</f>
        <v>5122.805</v>
      </c>
      <c r="I30" s="70">
        <f>'Emission data 2019 products'!K238</f>
        <v>76.44964368901556</v>
      </c>
      <c r="K30" s="138"/>
      <c r="L30" s="138"/>
      <c r="M30" s="138"/>
      <c r="N30" s="138"/>
      <c r="O30" s="138"/>
    </row>
    <row r="31" spans="1:9" ht="12" customHeight="1">
      <c r="A31" s="63"/>
      <c r="C31" s="26" t="s">
        <v>2</v>
      </c>
      <c r="D31" s="168">
        <f>'Emission data 2019 products'!F239</f>
        <v>1578.082</v>
      </c>
      <c r="E31" s="28">
        <f>'Emission data 2019 products'!G239</f>
        <v>0</v>
      </c>
      <c r="F31" s="27">
        <f>'Emission data 2019 products'!H239</f>
        <v>0</v>
      </c>
      <c r="G31" s="27">
        <f>'Emission data 2019 products'!I239</f>
        <v>0</v>
      </c>
      <c r="H31" s="27">
        <f>'Emission data 2019 products'!J239</f>
        <v>1578.082</v>
      </c>
      <c r="I31" s="29">
        <f>'Emission data 2019 products'!K239</f>
        <v>23.55034138758923</v>
      </c>
    </row>
    <row r="32" spans="1:16" ht="23.25" customHeight="1">
      <c r="A32" s="63"/>
      <c r="C32" s="66" t="s">
        <v>208</v>
      </c>
      <c r="D32" s="169">
        <f>'Emission data 2019 products'!F240</f>
        <v>4771.373</v>
      </c>
      <c r="E32" s="72">
        <f>'Emission data 2019 products'!G240</f>
        <v>710.192</v>
      </c>
      <c r="F32" s="71">
        <f>'Emission data 2019 products'!H240</f>
        <v>904.571</v>
      </c>
      <c r="G32" s="71">
        <f>'Emission data 2019 products'!I240</f>
        <v>314.752</v>
      </c>
      <c r="H32" s="71">
        <f>'Emission data 2019 products'!J240</f>
        <v>6700.888</v>
      </c>
      <c r="I32" s="73">
        <f>'Emission data 2019 products'!K240</f>
        <v>100</v>
      </c>
      <c r="K32" s="138"/>
      <c r="L32" s="138"/>
      <c r="M32" s="138"/>
      <c r="N32" s="138"/>
      <c r="O32" s="138"/>
      <c r="P32" s="138"/>
    </row>
    <row r="33" spans="1:11" ht="12" customHeight="1">
      <c r="A33" s="1"/>
      <c r="C33" s="1" t="s">
        <v>176</v>
      </c>
      <c r="K33" s="2"/>
    </row>
    <row r="34" spans="1:11" ht="24" customHeight="1">
      <c r="A34" s="1"/>
      <c r="C34" s="249" t="s">
        <v>443</v>
      </c>
      <c r="D34" s="249"/>
      <c r="E34" s="249"/>
      <c r="F34" s="249"/>
      <c r="G34" s="244"/>
      <c r="H34" s="244"/>
      <c r="I34" s="244"/>
      <c r="K34" s="2"/>
    </row>
    <row r="35" spans="1:11" ht="12" customHeight="1">
      <c r="A35" s="1"/>
      <c r="C35" s="13" t="s">
        <v>178</v>
      </c>
      <c r="D35" s="138"/>
      <c r="E35" s="138"/>
      <c r="F35" s="138"/>
      <c r="G35" s="138"/>
      <c r="H35" s="138"/>
      <c r="I35" s="138"/>
      <c r="K35" s="2"/>
    </row>
    <row r="36" spans="1:11" ht="12" customHeight="1">
      <c r="A36" s="1"/>
      <c r="C36" s="13"/>
      <c r="D36" s="138"/>
      <c r="E36" s="138"/>
      <c r="F36" s="138"/>
      <c r="G36" s="138"/>
      <c r="H36" s="138"/>
      <c r="I36" s="138"/>
      <c r="K36" s="2"/>
    </row>
    <row r="37" spans="1:11" ht="12" customHeight="1">
      <c r="A37" s="1"/>
      <c r="C37" s="13"/>
      <c r="D37" s="138"/>
      <c r="E37" s="138"/>
      <c r="F37" s="138"/>
      <c r="G37" s="138"/>
      <c r="H37" s="138"/>
      <c r="I37" s="138"/>
      <c r="K37" s="2"/>
    </row>
    <row r="38" spans="1:14" ht="12">
      <c r="A38" s="1"/>
      <c r="J38" s="7" t="s">
        <v>3</v>
      </c>
      <c r="K38" s="2"/>
      <c r="L38" s="7"/>
      <c r="M38" s="7"/>
      <c r="N38" s="7"/>
    </row>
    <row r="39" ht="12">
      <c r="A39" s="1"/>
    </row>
    <row r="40" spans="1:3" ht="12">
      <c r="A40" s="1"/>
      <c r="C40" s="10"/>
    </row>
    <row r="41" spans="1:3" ht="12">
      <c r="A41" s="1"/>
      <c r="C41" s="10"/>
    </row>
    <row r="42" spans="1:3" ht="12">
      <c r="A42" s="1"/>
      <c r="C42" s="10"/>
    </row>
    <row r="43" spans="1:3" ht="12">
      <c r="A43" s="1"/>
      <c r="C43" s="10"/>
    </row>
    <row r="44" spans="1:14" ht="12">
      <c r="A44" s="1"/>
      <c r="B44" s="5"/>
      <c r="C44" s="10"/>
      <c r="D44" s="5"/>
      <c r="E44" s="5"/>
      <c r="F44" s="5"/>
      <c r="G44" s="5"/>
      <c r="H44" s="5"/>
      <c r="I44" s="5"/>
      <c r="J44" s="5"/>
      <c r="K44" s="5"/>
      <c r="L44" s="5"/>
      <c r="M44" s="5"/>
      <c r="N44" s="5"/>
    </row>
    <row r="45" spans="1:14" ht="12">
      <c r="A45" s="1"/>
      <c r="B45" s="5"/>
      <c r="C45" s="10"/>
      <c r="D45" s="5"/>
      <c r="E45" s="5"/>
      <c r="F45" s="5"/>
      <c r="G45" s="5"/>
      <c r="H45" s="5"/>
      <c r="I45" s="5"/>
      <c r="J45" s="5"/>
      <c r="K45" s="5"/>
      <c r="L45" s="5"/>
      <c r="M45" s="5"/>
      <c r="N45" s="5"/>
    </row>
    <row r="46" spans="3:14" ht="12">
      <c r="C46" s="32"/>
      <c r="D46" s="5"/>
      <c r="E46" s="5"/>
      <c r="F46" s="5"/>
      <c r="G46" s="5"/>
      <c r="H46" s="5"/>
      <c r="I46" s="5"/>
      <c r="J46" s="5"/>
      <c r="K46" s="5"/>
      <c r="L46" s="5"/>
      <c r="M46" s="5"/>
      <c r="N46" s="5"/>
    </row>
    <row r="47" spans="3:14" ht="12">
      <c r="C47" s="104"/>
      <c r="F47" s="5"/>
      <c r="G47" s="5"/>
      <c r="H47" s="5"/>
      <c r="I47" s="5"/>
      <c r="J47" s="5"/>
      <c r="K47" s="5"/>
      <c r="L47" s="5"/>
      <c r="M47" s="5"/>
      <c r="N47" s="5"/>
    </row>
    <row r="48" spans="1:3" ht="12">
      <c r="A48" s="104"/>
      <c r="C48" s="80"/>
    </row>
    <row r="50" spans="2:14" ht="12">
      <c r="B50" s="5"/>
      <c r="C50" s="5"/>
      <c r="D50" s="5"/>
      <c r="E50" s="5"/>
      <c r="F50" s="5"/>
      <c r="G50" s="103"/>
      <c r="H50" s="5"/>
      <c r="I50" s="103"/>
      <c r="J50" s="5"/>
      <c r="K50" s="5"/>
      <c r="L50" s="5"/>
      <c r="M50" s="5"/>
      <c r="N50" s="5"/>
    </row>
    <row r="51" spans="2:14" ht="12">
      <c r="B51" s="5"/>
      <c r="C51" s="5"/>
      <c r="D51" s="5"/>
      <c r="E51" s="5"/>
      <c r="F51" s="5"/>
      <c r="G51" s="5"/>
      <c r="H51" s="5"/>
      <c r="I51" s="5"/>
      <c r="J51" s="5"/>
      <c r="K51" s="5"/>
      <c r="L51" s="5"/>
      <c r="M51" s="5"/>
      <c r="N51" s="5"/>
    </row>
    <row r="52" spans="2:14" ht="12">
      <c r="B52" s="5"/>
      <c r="C52" s="5"/>
      <c r="D52" s="5"/>
      <c r="E52" s="5"/>
      <c r="F52" s="5"/>
      <c r="G52" s="5"/>
      <c r="H52" s="5"/>
      <c r="I52" s="5"/>
      <c r="J52" s="5"/>
      <c r="K52" s="5"/>
      <c r="L52" s="5"/>
      <c r="M52" s="5"/>
      <c r="N52" s="5"/>
    </row>
    <row r="53" spans="2:14" ht="12">
      <c r="B53" s="5"/>
      <c r="C53" s="5"/>
      <c r="D53" s="5"/>
      <c r="E53" s="5"/>
      <c r="F53" s="5"/>
      <c r="G53" s="19"/>
      <c r="H53" s="5"/>
      <c r="I53" s="19"/>
      <c r="J53" s="19"/>
      <c r="K53" s="19"/>
      <c r="L53" s="19"/>
      <c r="M53" s="19"/>
      <c r="N53" s="19"/>
    </row>
    <row r="54" spans="2:14" ht="12">
      <c r="B54" s="5"/>
      <c r="C54" s="5"/>
      <c r="D54" s="5"/>
      <c r="E54" s="5"/>
      <c r="F54" s="5"/>
      <c r="G54" s="19"/>
      <c r="H54" s="5"/>
      <c r="I54" s="19"/>
      <c r="J54" s="19"/>
      <c r="K54" s="19"/>
      <c r="L54" s="19"/>
      <c r="M54" s="19"/>
      <c r="N54" s="19"/>
    </row>
    <row r="55" spans="2:14" ht="12">
      <c r="B55" s="5"/>
      <c r="C55" s="5"/>
      <c r="D55" s="5"/>
      <c r="E55" s="5"/>
      <c r="F55" s="5"/>
      <c r="G55" s="19"/>
      <c r="H55" s="5"/>
      <c r="I55" s="19"/>
      <c r="J55" s="19"/>
      <c r="K55" s="19"/>
      <c r="L55" s="19"/>
      <c r="M55" s="19"/>
      <c r="N55" s="19"/>
    </row>
    <row r="56" spans="2:14" ht="12">
      <c r="B56" s="5"/>
      <c r="C56" s="5"/>
      <c r="D56" s="5"/>
      <c r="E56" s="5"/>
      <c r="F56" s="5"/>
      <c r="G56" s="19"/>
      <c r="H56" s="5"/>
      <c r="I56" s="19"/>
      <c r="J56" s="19"/>
      <c r="K56" s="19"/>
      <c r="L56" s="19"/>
      <c r="M56" s="19"/>
      <c r="N56" s="19"/>
    </row>
    <row r="57" spans="2:14" ht="12">
      <c r="B57" s="5"/>
      <c r="C57" s="5"/>
      <c r="D57" s="5"/>
      <c r="E57" s="5"/>
      <c r="F57" s="5"/>
      <c r="G57" s="19"/>
      <c r="H57" s="5"/>
      <c r="I57" s="19"/>
      <c r="J57" s="19"/>
      <c r="K57" s="19"/>
      <c r="L57" s="19"/>
      <c r="M57" s="19"/>
      <c r="N57" s="19"/>
    </row>
    <row r="58" spans="2:14" ht="12">
      <c r="B58" s="5"/>
      <c r="C58" s="5"/>
      <c r="D58" s="5"/>
      <c r="E58" s="5"/>
      <c r="F58" s="5"/>
      <c r="G58" s="19"/>
      <c r="H58" s="5"/>
      <c r="I58" s="19"/>
      <c r="J58" s="19"/>
      <c r="K58" s="19"/>
      <c r="L58" s="19"/>
      <c r="M58" s="19"/>
      <c r="N58" s="19"/>
    </row>
    <row r="59" spans="2:14" ht="12">
      <c r="B59" s="5"/>
      <c r="C59" s="5"/>
      <c r="D59" s="5"/>
      <c r="E59" s="5"/>
      <c r="F59" s="5"/>
      <c r="G59" s="19"/>
      <c r="H59" s="5"/>
      <c r="I59" s="19"/>
      <c r="J59" s="19"/>
      <c r="K59" s="19"/>
      <c r="L59" s="19"/>
      <c r="M59" s="19"/>
      <c r="N59" s="19"/>
    </row>
    <row r="60" spans="2:14" ht="12">
      <c r="B60" s="5"/>
      <c r="C60" s="5"/>
      <c r="D60" s="5"/>
      <c r="E60" s="5"/>
      <c r="F60" s="5"/>
      <c r="G60" s="19"/>
      <c r="H60" s="5"/>
      <c r="I60" s="19"/>
      <c r="J60" s="19"/>
      <c r="K60" s="19"/>
      <c r="L60" s="19"/>
      <c r="M60" s="19"/>
      <c r="N60" s="19"/>
    </row>
    <row r="61" spans="2:14" ht="12">
      <c r="B61" s="5"/>
      <c r="C61" s="5"/>
      <c r="D61" s="5"/>
      <c r="E61" s="5"/>
      <c r="F61" s="5"/>
      <c r="G61" s="19"/>
      <c r="H61" s="5"/>
      <c r="I61" s="19"/>
      <c r="J61" s="19"/>
      <c r="K61" s="19"/>
      <c r="L61" s="19"/>
      <c r="M61" s="19"/>
      <c r="N61" s="19"/>
    </row>
    <row r="62" spans="2:14" ht="12">
      <c r="B62" s="5"/>
      <c r="C62" s="5"/>
      <c r="D62" s="5"/>
      <c r="E62" s="5"/>
      <c r="F62" s="5"/>
      <c r="G62" s="19"/>
      <c r="H62" s="5"/>
      <c r="I62" s="19"/>
      <c r="J62" s="19"/>
      <c r="K62" s="19"/>
      <c r="L62" s="19"/>
      <c r="M62" s="19"/>
      <c r="N62" s="19"/>
    </row>
    <row r="63" spans="2:14" ht="12">
      <c r="B63" s="5"/>
      <c r="C63" s="5"/>
      <c r="D63" s="5"/>
      <c r="E63" s="5"/>
      <c r="F63" s="5"/>
      <c r="G63" s="19"/>
      <c r="H63" s="5"/>
      <c r="I63" s="19"/>
      <c r="J63" s="19"/>
      <c r="K63" s="19"/>
      <c r="L63" s="19"/>
      <c r="M63" s="19"/>
      <c r="N63" s="19"/>
    </row>
    <row r="64" spans="2:14" ht="12">
      <c r="B64" s="5"/>
      <c r="C64" s="5"/>
      <c r="D64" s="5"/>
      <c r="E64" s="5"/>
      <c r="F64" s="5"/>
      <c r="G64" s="19"/>
      <c r="H64" s="5"/>
      <c r="I64" s="19"/>
      <c r="J64" s="19"/>
      <c r="K64" s="19"/>
      <c r="L64" s="19"/>
      <c r="M64" s="19"/>
      <c r="N64" s="19"/>
    </row>
    <row r="65" spans="2:14" ht="12">
      <c r="B65" s="5"/>
      <c r="C65" s="5"/>
      <c r="D65" s="5"/>
      <c r="E65" s="5"/>
      <c r="F65" s="5"/>
      <c r="G65" s="19"/>
      <c r="H65" s="5"/>
      <c r="I65" s="19"/>
      <c r="J65" s="19"/>
      <c r="K65" s="19"/>
      <c r="L65" s="19"/>
      <c r="M65" s="19"/>
      <c r="N65" s="19"/>
    </row>
    <row r="66" spans="2:14" ht="12">
      <c r="B66" s="5"/>
      <c r="C66" s="5"/>
      <c r="D66" s="5"/>
      <c r="E66" s="5"/>
      <c r="F66" s="5"/>
      <c r="G66" s="19"/>
      <c r="H66" s="5"/>
      <c r="I66" s="19"/>
      <c r="J66" s="19"/>
      <c r="K66" s="19"/>
      <c r="L66" s="19"/>
      <c r="M66" s="19"/>
      <c r="N66" s="19"/>
    </row>
    <row r="67" spans="2:14" ht="12">
      <c r="B67" s="5"/>
      <c r="C67" s="5"/>
      <c r="D67" s="5"/>
      <c r="E67" s="5"/>
      <c r="F67" s="5"/>
      <c r="G67" s="19"/>
      <c r="H67" s="5"/>
      <c r="I67" s="19"/>
      <c r="J67" s="19"/>
      <c r="K67" s="19"/>
      <c r="L67" s="19"/>
      <c r="M67" s="19"/>
      <c r="N67" s="19"/>
    </row>
    <row r="68" spans="2:14" ht="12">
      <c r="B68" s="5"/>
      <c r="C68" s="5"/>
      <c r="D68" s="5"/>
      <c r="E68" s="5"/>
      <c r="F68" s="5"/>
      <c r="G68" s="19"/>
      <c r="H68" s="5"/>
      <c r="I68" s="19"/>
      <c r="J68" s="19"/>
      <c r="K68" s="19"/>
      <c r="L68" s="19"/>
      <c r="M68" s="19"/>
      <c r="N68" s="19"/>
    </row>
    <row r="69" spans="2:14" ht="12">
      <c r="B69" s="5"/>
      <c r="C69" s="5"/>
      <c r="D69" s="5"/>
      <c r="E69" s="5"/>
      <c r="F69" s="5"/>
      <c r="G69" s="19"/>
      <c r="H69" s="5"/>
      <c r="I69" s="19"/>
      <c r="J69" s="19"/>
      <c r="K69" s="19"/>
      <c r="L69" s="19"/>
      <c r="M69" s="19"/>
      <c r="N69" s="19"/>
    </row>
    <row r="70" spans="2:14" ht="12">
      <c r="B70" s="5"/>
      <c r="C70" s="5"/>
      <c r="D70" s="5"/>
      <c r="E70" s="5"/>
      <c r="F70" s="5"/>
      <c r="G70" s="19"/>
      <c r="H70" s="5"/>
      <c r="I70" s="19"/>
      <c r="J70" s="19"/>
      <c r="K70" s="19"/>
      <c r="L70" s="19"/>
      <c r="M70" s="19"/>
      <c r="N70" s="19"/>
    </row>
    <row r="71" spans="2:14" ht="12">
      <c r="B71" s="5"/>
      <c r="C71" s="5"/>
      <c r="D71" s="5"/>
      <c r="E71" s="5"/>
      <c r="F71" s="5"/>
      <c r="G71" s="19"/>
      <c r="H71" s="5"/>
      <c r="I71" s="19"/>
      <c r="J71" s="19"/>
      <c r="K71" s="19"/>
      <c r="L71" s="19"/>
      <c r="M71" s="19"/>
      <c r="N71" s="19"/>
    </row>
    <row r="72" spans="2:14" ht="12">
      <c r="B72" s="5"/>
      <c r="C72" s="5"/>
      <c r="D72" s="5"/>
      <c r="E72" s="5"/>
      <c r="F72" s="5"/>
      <c r="G72" s="19"/>
      <c r="H72" s="5"/>
      <c r="I72" s="19"/>
      <c r="J72" s="19"/>
      <c r="K72" s="19"/>
      <c r="L72" s="19"/>
      <c r="M72" s="19"/>
      <c r="N72" s="19"/>
    </row>
    <row r="73" spans="2:14" ht="12">
      <c r="B73" s="5"/>
      <c r="C73" s="5"/>
      <c r="D73" s="5"/>
      <c r="E73" s="5"/>
      <c r="F73" s="5"/>
      <c r="G73" s="19"/>
      <c r="H73" s="5"/>
      <c r="I73" s="19"/>
      <c r="J73" s="19"/>
      <c r="K73" s="19"/>
      <c r="L73" s="19"/>
      <c r="M73" s="19"/>
      <c r="N73" s="19"/>
    </row>
    <row r="74" spans="2:14" ht="12">
      <c r="B74" s="5"/>
      <c r="C74" s="5"/>
      <c r="D74" s="5"/>
      <c r="E74" s="5"/>
      <c r="F74" s="5"/>
      <c r="G74" s="19"/>
      <c r="H74" s="5"/>
      <c r="I74" s="19"/>
      <c r="J74" s="19"/>
      <c r="K74" s="19"/>
      <c r="L74" s="19"/>
      <c r="M74" s="19"/>
      <c r="N74" s="19"/>
    </row>
    <row r="75" spans="2:14" ht="12">
      <c r="B75" s="5"/>
      <c r="C75" s="5"/>
      <c r="D75" s="5"/>
      <c r="E75" s="5"/>
      <c r="F75" s="5"/>
      <c r="G75" s="5"/>
      <c r="H75" s="5"/>
      <c r="I75" s="5"/>
      <c r="J75" s="5"/>
      <c r="K75" s="5"/>
      <c r="L75" s="5"/>
      <c r="M75" s="5"/>
      <c r="N75" s="5"/>
    </row>
    <row r="76" spans="2:14" ht="12">
      <c r="B76" s="5"/>
      <c r="C76" s="5"/>
      <c r="D76" s="5"/>
      <c r="E76" s="5"/>
      <c r="F76" s="5"/>
      <c r="G76" s="5"/>
      <c r="H76" s="5"/>
      <c r="I76" s="5"/>
      <c r="J76" s="5"/>
      <c r="K76" s="5"/>
      <c r="L76" s="5"/>
      <c r="M76" s="5"/>
      <c r="N76" s="5"/>
    </row>
  </sheetData>
  <mergeCells count="7">
    <mergeCell ref="C34:F34"/>
    <mergeCell ref="C7:C9"/>
    <mergeCell ref="D9:H9"/>
    <mergeCell ref="H7:I7"/>
    <mergeCell ref="F7:G7"/>
    <mergeCell ref="D7:E7"/>
    <mergeCell ref="H8:I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C2:I77"/>
  <sheetViews>
    <sheetView showGridLines="0" workbookViewId="0" topLeftCell="A4">
      <selection activeCell="A4" sqref="A4"/>
    </sheetView>
  </sheetViews>
  <sheetFormatPr defaultColWidth="9.140625" defaultRowHeight="12"/>
  <cols>
    <col min="2" max="2" width="9.140625" style="0" customWidth="1"/>
    <col min="3" max="3" width="62.00390625" style="0" customWidth="1"/>
  </cols>
  <sheetData>
    <row r="2" ht="12">
      <c r="C2" s="4" t="s">
        <v>1</v>
      </c>
    </row>
    <row r="3" ht="12">
      <c r="C3" s="4" t="s">
        <v>205</v>
      </c>
    </row>
    <row r="6" ht="18.75">
      <c r="C6" s="106" t="s">
        <v>435</v>
      </c>
    </row>
    <row r="7" ht="12">
      <c r="C7" s="11" t="s">
        <v>212</v>
      </c>
    </row>
    <row r="41" ht="12">
      <c r="C41" s="13"/>
    </row>
    <row r="42" ht="12">
      <c r="C42" s="13"/>
    </row>
    <row r="43" ht="12">
      <c r="C43" s="13"/>
    </row>
    <row r="44" ht="12">
      <c r="C44" s="1" t="s">
        <v>176</v>
      </c>
    </row>
    <row r="45" ht="12">
      <c r="C45" s="13" t="s">
        <v>178</v>
      </c>
    </row>
    <row r="46" ht="12">
      <c r="C46" s="13"/>
    </row>
    <row r="47" ht="12">
      <c r="C47" s="13"/>
    </row>
    <row r="48" ht="12">
      <c r="C48" s="13"/>
    </row>
    <row r="49" ht="12">
      <c r="C49" s="13"/>
    </row>
    <row r="50" ht="12">
      <c r="C50" s="13"/>
    </row>
    <row r="51" ht="12">
      <c r="C51" s="13"/>
    </row>
    <row r="52" ht="12">
      <c r="C52" s="13"/>
    </row>
    <row r="53" ht="12">
      <c r="C53" s="13"/>
    </row>
    <row r="54" ht="12">
      <c r="C54" s="13"/>
    </row>
    <row r="55" ht="12">
      <c r="C55" s="13"/>
    </row>
    <row r="56" ht="12">
      <c r="C56" s="13"/>
    </row>
    <row r="57" ht="12">
      <c r="C57" s="13"/>
    </row>
    <row r="58" ht="12">
      <c r="C58" s="13"/>
    </row>
    <row r="59" ht="12">
      <c r="C59" s="13"/>
    </row>
    <row r="60" ht="12">
      <c r="C60" s="13"/>
    </row>
    <row r="61" ht="12">
      <c r="C61" s="13"/>
    </row>
    <row r="65" ht="13.5">
      <c r="C65" s="95" t="s">
        <v>436</v>
      </c>
    </row>
    <row r="66" ht="12">
      <c r="C66" s="44" t="s">
        <v>189</v>
      </c>
    </row>
    <row r="67" spans="3:9" ht="12">
      <c r="C67" s="140"/>
      <c r="D67" s="140">
        <v>2014</v>
      </c>
      <c r="E67" s="140">
        <v>2015</v>
      </c>
      <c r="F67" s="140">
        <v>2016</v>
      </c>
      <c r="G67" s="140">
        <v>2017</v>
      </c>
      <c r="H67" s="241">
        <v>2018</v>
      </c>
      <c r="I67" s="228">
        <v>2019</v>
      </c>
    </row>
    <row r="68" spans="3:9" ht="12">
      <c r="C68" t="str">
        <f>'Data selected prod. 2014-2019'!E21</f>
        <v>Electricity, gas, steam and air conditioning</v>
      </c>
      <c r="D68" s="142">
        <f>'Data selected prod. 2014-2019'!F21</f>
        <v>811.822</v>
      </c>
      <c r="E68" s="142">
        <f>'Data selected prod. 2014-2019'!G21</f>
        <v>846.317</v>
      </c>
      <c r="F68" s="142">
        <f>'Data selected prod. 2014-2019'!H21</f>
        <v>871.84</v>
      </c>
      <c r="G68" s="142">
        <f>'Data selected prod. 2014-2019'!I21</f>
        <v>861.791</v>
      </c>
      <c r="H68" s="142">
        <f>'Data selected prod. 2014-2019'!J21</f>
        <v>808.334</v>
      </c>
      <c r="I68" s="142">
        <f>'Data selected prod. 2014-2019'!K21</f>
        <v>725.77</v>
      </c>
    </row>
    <row r="69" spans="3:9" ht="12">
      <c r="C69" t="str">
        <f>'Data selected prod. 2014-2019'!E22</f>
        <v>Constructions and construction works</v>
      </c>
      <c r="D69" s="142">
        <f>'Data selected prod. 2014-2019'!F22</f>
        <v>653.318</v>
      </c>
      <c r="E69" s="142">
        <f>'Data selected prod. 2014-2019'!G22</f>
        <v>647.378</v>
      </c>
      <c r="F69" s="142">
        <f>'Data selected prod. 2014-2019'!H22</f>
        <v>625.858</v>
      </c>
      <c r="G69" s="142">
        <f>'Data selected prod. 2014-2019'!I22</f>
        <v>637.039</v>
      </c>
      <c r="H69" s="142">
        <f>'Data selected prod. 2014-2019'!J22</f>
        <v>645.435</v>
      </c>
      <c r="I69" s="142">
        <f>'Data selected prod. 2014-2019'!K22</f>
        <v>631.53</v>
      </c>
    </row>
    <row r="70" spans="3:9" ht="12">
      <c r="C70" s="141" t="str">
        <f>'Data selected prod. 2014-2019'!E20</f>
        <v>Food, beverages and tobacco products</v>
      </c>
      <c r="D70" s="143">
        <f>'Data selected prod. 2014-2019'!F20</f>
        <v>400.569</v>
      </c>
      <c r="E70" s="143">
        <f>'Data selected prod. 2014-2019'!G20</f>
        <v>386.194</v>
      </c>
      <c r="F70" s="143">
        <f>'Data selected prod. 2014-2019'!H20</f>
        <v>387.532</v>
      </c>
      <c r="G70" s="143">
        <f>'Data selected prod. 2014-2019'!I20</f>
        <v>382.856</v>
      </c>
      <c r="H70" s="143">
        <f>'Data selected prod. 2014-2019'!J20</f>
        <v>378.672</v>
      </c>
      <c r="I70" s="143">
        <f>'Data selected prod. 2014-2019'!K20</f>
        <v>362.334</v>
      </c>
    </row>
    <row r="71" ht="12">
      <c r="C71" s="1" t="s">
        <v>176</v>
      </c>
    </row>
    <row r="72" ht="12">
      <c r="C72" s="13" t="s">
        <v>178</v>
      </c>
    </row>
    <row r="75" ht="12">
      <c r="C75" s="2"/>
    </row>
    <row r="76" ht="12">
      <c r="C76" s="1"/>
    </row>
    <row r="77" ht="12">
      <c r="C77" s="162"/>
    </row>
  </sheetData>
  <printOptions/>
  <pageMargins left="0.7" right="0.7" top="0.75" bottom="0.75" header="0.3" footer="0.3"/>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topLeftCell="A1"/>
  </sheetViews>
  <sheetFormatPr defaultColWidth="9.140625" defaultRowHeight="12"/>
  <cols>
    <col min="1" max="2" width="3.7109375" style="0" customWidth="1"/>
    <col min="4" max="4" width="53.7109375" style="0" customWidth="1"/>
    <col min="5" max="5" width="49.57421875" style="0" customWidth="1"/>
    <col min="6" max="9" width="20.7109375" style="0" customWidth="1"/>
  </cols>
  <sheetData>
    <row r="1" spans="1:5" ht="12">
      <c r="A1" s="4" t="s">
        <v>205</v>
      </c>
      <c r="B1" s="44"/>
      <c r="C1" s="44"/>
      <c r="D1" s="44"/>
      <c r="E1" s="44"/>
    </row>
    <row r="2" spans="1:5" ht="12">
      <c r="A2" s="48" t="s">
        <v>42</v>
      </c>
      <c r="B2" s="44"/>
      <c r="C2" s="44"/>
      <c r="D2" s="44"/>
      <c r="E2" s="44"/>
    </row>
    <row r="3" spans="1:5" ht="12">
      <c r="A3" s="79" t="s">
        <v>169</v>
      </c>
      <c r="B3" s="44"/>
      <c r="C3" s="44"/>
      <c r="D3" s="80" t="s">
        <v>407</v>
      </c>
      <c r="E3" s="80"/>
    </row>
    <row r="4" spans="1:5" ht="12.75" thickBot="1">
      <c r="A4" s="48"/>
      <c r="B4" s="44"/>
      <c r="C4" s="44"/>
      <c r="D4" s="44"/>
      <c r="E4" s="44"/>
    </row>
    <row r="5" spans="3:10" ht="12">
      <c r="C5" s="81" t="s">
        <v>43</v>
      </c>
      <c r="D5" s="144"/>
      <c r="E5" s="144"/>
      <c r="F5" s="144"/>
      <c r="G5" s="144"/>
      <c r="H5" s="144"/>
      <c r="I5" s="144"/>
      <c r="J5" s="145"/>
    </row>
    <row r="6" spans="3:10" ht="12">
      <c r="C6" s="146"/>
      <c r="D6" s="147"/>
      <c r="E6" s="147"/>
      <c r="F6" s="147"/>
      <c r="G6" s="147"/>
      <c r="H6" s="147"/>
      <c r="I6" s="147"/>
      <c r="J6" s="148"/>
    </row>
    <row r="7" spans="3:10" ht="12">
      <c r="C7" s="146"/>
      <c r="D7" s="86" t="s">
        <v>191</v>
      </c>
      <c r="E7" s="78"/>
      <c r="F7" s="147"/>
      <c r="G7" s="147"/>
      <c r="H7" s="147"/>
      <c r="I7" s="147"/>
      <c r="J7" s="148"/>
    </row>
    <row r="8" spans="3:10" ht="12">
      <c r="C8" s="146"/>
      <c r="D8" s="78"/>
      <c r="E8" s="78"/>
      <c r="F8" s="147"/>
      <c r="G8" s="147"/>
      <c r="H8" s="147"/>
      <c r="I8" s="147"/>
      <c r="J8" s="148"/>
    </row>
    <row r="9" spans="3:10" ht="12">
      <c r="C9" s="146"/>
      <c r="D9" s="86" t="s">
        <v>44</v>
      </c>
      <c r="E9" s="161">
        <v>44249.37641203703</v>
      </c>
      <c r="F9" s="147"/>
      <c r="G9" s="147"/>
      <c r="H9" s="147"/>
      <c r="I9" s="147"/>
      <c r="J9" s="148"/>
    </row>
    <row r="10" spans="3:10" ht="12">
      <c r="C10" s="146"/>
      <c r="D10" s="86" t="s">
        <v>45</v>
      </c>
      <c r="E10" s="159">
        <v>44249.598961041665</v>
      </c>
      <c r="F10" s="147"/>
      <c r="G10" s="147"/>
      <c r="H10" s="147"/>
      <c r="I10" s="147"/>
      <c r="J10" s="148"/>
    </row>
    <row r="11" spans="3:10" ht="12">
      <c r="C11" s="146"/>
      <c r="D11" s="86" t="s">
        <v>46</v>
      </c>
      <c r="E11" s="86" t="s">
        <v>47</v>
      </c>
      <c r="F11" s="147"/>
      <c r="G11" s="147"/>
      <c r="H11" s="147"/>
      <c r="I11" s="147"/>
      <c r="J11" s="148"/>
    </row>
    <row r="12" spans="3:10" ht="12">
      <c r="C12" s="146"/>
      <c r="D12" s="78"/>
      <c r="E12" s="78"/>
      <c r="F12" s="147"/>
      <c r="G12" s="147"/>
      <c r="H12" s="147"/>
      <c r="I12" s="147"/>
      <c r="J12" s="148"/>
    </row>
    <row r="13" spans="3:10" ht="12">
      <c r="C13" s="146"/>
      <c r="D13" s="86" t="s">
        <v>170</v>
      </c>
      <c r="E13" s="86" t="s">
        <v>424</v>
      </c>
      <c r="F13" s="147"/>
      <c r="G13" s="147"/>
      <c r="H13" s="147"/>
      <c r="I13" s="147"/>
      <c r="J13" s="148"/>
    </row>
    <row r="14" spans="3:10" ht="12">
      <c r="C14" s="146"/>
      <c r="D14" s="86" t="s">
        <v>49</v>
      </c>
      <c r="E14" s="160" t="s">
        <v>425</v>
      </c>
      <c r="F14" s="147"/>
      <c r="G14" s="147"/>
      <c r="H14" s="147"/>
      <c r="I14" s="147"/>
      <c r="J14" s="148"/>
    </row>
    <row r="15" spans="3:10" ht="12">
      <c r="C15" s="146"/>
      <c r="D15" s="86" t="s">
        <v>50</v>
      </c>
      <c r="E15" s="86" t="s">
        <v>423</v>
      </c>
      <c r="F15" s="147"/>
      <c r="G15" s="147"/>
      <c r="H15" s="147"/>
      <c r="I15" s="147"/>
      <c r="J15" s="148"/>
    </row>
    <row r="16" spans="3:10" ht="12">
      <c r="C16" s="146"/>
      <c r="D16" s="86" t="s">
        <v>51</v>
      </c>
      <c r="E16" s="86" t="s">
        <v>399</v>
      </c>
      <c r="F16" s="147"/>
      <c r="G16" s="147"/>
      <c r="H16" s="147"/>
      <c r="I16" s="147"/>
      <c r="J16" s="148"/>
    </row>
    <row r="17" spans="3:10" ht="12">
      <c r="C17" s="146"/>
      <c r="D17" s="147"/>
      <c r="E17" s="147"/>
      <c r="F17" s="147"/>
      <c r="G17" s="147"/>
      <c r="H17" s="147"/>
      <c r="I17" s="147"/>
      <c r="J17" s="148"/>
    </row>
    <row r="18" spans="3:10" ht="36">
      <c r="C18" s="146"/>
      <c r="D18" s="129" t="s">
        <v>182</v>
      </c>
      <c r="E18" s="125" t="s">
        <v>426</v>
      </c>
      <c r="F18" s="126" t="s">
        <v>53</v>
      </c>
      <c r="G18" s="126" t="s">
        <v>53</v>
      </c>
      <c r="H18" s="126" t="s">
        <v>54</v>
      </c>
      <c r="I18" s="126" t="s">
        <v>54</v>
      </c>
      <c r="J18" s="148"/>
    </row>
    <row r="19" spans="3:10" ht="36">
      <c r="C19" s="146"/>
      <c r="D19" s="134" t="s">
        <v>179</v>
      </c>
      <c r="E19" s="127" t="s">
        <v>427</v>
      </c>
      <c r="F19" s="128" t="s">
        <v>401</v>
      </c>
      <c r="G19" s="128" t="s">
        <v>173</v>
      </c>
      <c r="H19" s="128" t="s">
        <v>401</v>
      </c>
      <c r="I19" s="128" t="s">
        <v>173</v>
      </c>
      <c r="J19" s="148"/>
    </row>
    <row r="20" spans="3:17" ht="12">
      <c r="C20" s="146"/>
      <c r="D20" s="232" t="s">
        <v>165</v>
      </c>
      <c r="E20" s="233" t="s">
        <v>55</v>
      </c>
      <c r="F20" s="133">
        <v>4097.861</v>
      </c>
      <c r="G20" s="133">
        <v>1279.895</v>
      </c>
      <c r="H20" s="133">
        <v>1024.944</v>
      </c>
      <c r="I20" s="133">
        <v>419.958</v>
      </c>
      <c r="J20" s="148"/>
      <c r="L20" s="142"/>
      <c r="M20" s="142"/>
      <c r="N20" s="142"/>
      <c r="O20" s="142"/>
      <c r="P20" s="142"/>
      <c r="Q20" s="142"/>
    </row>
    <row r="21" spans="3:10" ht="12">
      <c r="C21" s="146"/>
      <c r="D21" s="131" t="s">
        <v>167</v>
      </c>
      <c r="E21" s="132" t="s">
        <v>106</v>
      </c>
      <c r="F21" s="133">
        <v>5675.944</v>
      </c>
      <c r="G21" s="133">
        <v>1279.895</v>
      </c>
      <c r="H21" s="133">
        <v>1024.944</v>
      </c>
      <c r="I21" s="133">
        <v>419.958</v>
      </c>
      <c r="J21" s="148"/>
    </row>
    <row r="22" spans="3:16" ht="12">
      <c r="C22" s="146"/>
      <c r="D22" s="134" t="s">
        <v>166</v>
      </c>
      <c r="E22" s="127" t="s">
        <v>2</v>
      </c>
      <c r="F22" s="133">
        <v>1578.082</v>
      </c>
      <c r="G22" s="133">
        <v>0</v>
      </c>
      <c r="H22" s="133">
        <v>0</v>
      </c>
      <c r="I22" s="133">
        <v>0</v>
      </c>
      <c r="J22" s="148"/>
      <c r="L22" s="142"/>
      <c r="M22" s="142"/>
      <c r="N22" s="142"/>
      <c r="O22" s="142"/>
      <c r="P22" s="142"/>
    </row>
    <row r="23" spans="3:10" ht="12">
      <c r="C23" s="146"/>
      <c r="D23" s="153"/>
      <c r="E23" s="153"/>
      <c r="F23" s="149"/>
      <c r="G23" s="149"/>
      <c r="H23" s="149"/>
      <c r="I23" s="149"/>
      <c r="J23" s="148"/>
    </row>
    <row r="24" spans="3:10" ht="12">
      <c r="C24" s="146"/>
      <c r="D24" s="86" t="s">
        <v>107</v>
      </c>
      <c r="E24" s="78"/>
      <c r="F24" s="149"/>
      <c r="G24" s="149"/>
      <c r="H24" s="149"/>
      <c r="I24" s="149"/>
      <c r="J24" s="148"/>
    </row>
    <row r="25" spans="3:10" ht="12">
      <c r="C25" s="146"/>
      <c r="D25" s="86" t="s">
        <v>108</v>
      </c>
      <c r="E25" s="86" t="s">
        <v>109</v>
      </c>
      <c r="F25" s="149"/>
      <c r="G25" s="149"/>
      <c r="H25" s="149"/>
      <c r="I25" s="149"/>
      <c r="J25" s="148"/>
    </row>
    <row r="26" spans="3:10" ht="12.75" thickBot="1">
      <c r="C26" s="150"/>
      <c r="D26" s="151"/>
      <c r="E26" s="151"/>
      <c r="F26" s="151"/>
      <c r="G26" s="151"/>
      <c r="H26" s="151"/>
      <c r="I26" s="151"/>
      <c r="J26" s="152"/>
    </row>
    <row r="29" spans="6:9" ht="12">
      <c r="F29" s="142"/>
      <c r="G29" s="142"/>
      <c r="H29" s="142"/>
      <c r="I29" s="142"/>
    </row>
    <row r="30" spans="6:9" ht="12">
      <c r="F30" s="142"/>
      <c r="G30" s="142"/>
      <c r="H30" s="142"/>
      <c r="I30" s="142"/>
    </row>
    <row r="32" spans="6:9" ht="12">
      <c r="F32" s="142"/>
      <c r="G32" s="142"/>
      <c r="H32" s="142"/>
      <c r="I32" s="142"/>
    </row>
  </sheetData>
  <hyperlinks>
    <hyperlink ref="A2" r:id="rId1" display="http://appsso.eurostat.ec.europa.eu/nui/show.do?dataset=env_ac_io10&amp;lang=en"/>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topLeftCell="A1"/>
  </sheetViews>
  <sheetFormatPr defaultColWidth="9.140625" defaultRowHeight="12"/>
  <cols>
    <col min="1" max="2" width="3.7109375" style="0" customWidth="1"/>
    <col min="4" max="4" width="53.7109375" style="0" customWidth="1"/>
    <col min="5" max="5" width="49.57421875" style="0" customWidth="1"/>
  </cols>
  <sheetData>
    <row r="1" spans="1:5" ht="12">
      <c r="A1" s="4" t="s">
        <v>205</v>
      </c>
      <c r="B1" s="44"/>
      <c r="C1" s="44"/>
      <c r="D1" s="44"/>
      <c r="E1" s="44"/>
    </row>
    <row r="2" spans="1:5" ht="12">
      <c r="A2" s="48" t="s">
        <v>42</v>
      </c>
      <c r="B2" s="44"/>
      <c r="C2" s="44"/>
      <c r="D2" s="44"/>
      <c r="E2" s="44"/>
    </row>
    <row r="3" spans="1:5" ht="12">
      <c r="A3" s="79" t="s">
        <v>169</v>
      </c>
      <c r="B3" s="44"/>
      <c r="C3" s="44"/>
      <c r="D3" s="80" t="s">
        <v>402</v>
      </c>
      <c r="E3" s="80"/>
    </row>
    <row r="4" spans="1:5" ht="12.75" thickBot="1">
      <c r="A4" s="48"/>
      <c r="B4" s="44"/>
      <c r="C4" s="44"/>
      <c r="D4" s="44"/>
      <c r="E4" s="44"/>
    </row>
    <row r="5" spans="3:12" ht="12">
      <c r="C5" s="81" t="s">
        <v>43</v>
      </c>
      <c r="D5" s="144"/>
      <c r="E5" s="144"/>
      <c r="F5" s="144"/>
      <c r="G5" s="144"/>
      <c r="H5" s="144"/>
      <c r="I5" s="144"/>
      <c r="J5" s="144"/>
      <c r="K5" s="144"/>
      <c r="L5" s="145"/>
    </row>
    <row r="6" spans="3:12" ht="12">
      <c r="C6" s="146"/>
      <c r="D6" s="147"/>
      <c r="E6" s="147"/>
      <c r="F6" s="147"/>
      <c r="G6" s="147"/>
      <c r="H6" s="147"/>
      <c r="I6" s="147"/>
      <c r="J6" s="147"/>
      <c r="K6" s="147"/>
      <c r="L6" s="148"/>
    </row>
    <row r="7" spans="3:12" ht="12">
      <c r="C7" s="146"/>
      <c r="D7" s="86" t="s">
        <v>191</v>
      </c>
      <c r="E7" s="78"/>
      <c r="F7" s="147"/>
      <c r="G7" s="147"/>
      <c r="H7" s="147"/>
      <c r="I7" s="147"/>
      <c r="J7" s="147"/>
      <c r="K7" s="147"/>
      <c r="L7" s="148"/>
    </row>
    <row r="8" spans="3:12" ht="12">
      <c r="C8" s="146"/>
      <c r="D8" s="78"/>
      <c r="E8" s="78"/>
      <c r="F8" s="147"/>
      <c r="G8" s="147"/>
      <c r="H8" s="147"/>
      <c r="I8" s="147"/>
      <c r="J8" s="147"/>
      <c r="K8" s="147"/>
      <c r="L8" s="148"/>
    </row>
    <row r="9" spans="3:12" ht="12">
      <c r="C9" s="146"/>
      <c r="D9" s="86" t="s">
        <v>44</v>
      </c>
      <c r="E9" s="161">
        <v>44249.37641203703</v>
      </c>
      <c r="F9" s="147"/>
      <c r="G9" s="147"/>
      <c r="H9" s="147"/>
      <c r="I9" s="147"/>
      <c r="J9" s="147"/>
      <c r="K9" s="147"/>
      <c r="L9" s="148"/>
    </row>
    <row r="10" spans="3:12" ht="12">
      <c r="C10" s="146"/>
      <c r="D10" s="86" t="s">
        <v>45</v>
      </c>
      <c r="E10" s="159">
        <v>44249.596183692134</v>
      </c>
      <c r="F10" s="147"/>
      <c r="G10" s="147"/>
      <c r="H10" s="147"/>
      <c r="I10" s="147"/>
      <c r="J10" s="147"/>
      <c r="K10" s="147"/>
      <c r="L10" s="148"/>
    </row>
    <row r="11" spans="3:12" ht="12">
      <c r="C11" s="146"/>
      <c r="D11" s="86" t="s">
        <v>46</v>
      </c>
      <c r="E11" s="86" t="s">
        <v>47</v>
      </c>
      <c r="F11" s="147"/>
      <c r="G11" s="147"/>
      <c r="H11" s="147"/>
      <c r="I11" s="147"/>
      <c r="J11" s="147"/>
      <c r="K11" s="147"/>
      <c r="L11" s="148"/>
    </row>
    <row r="12" spans="3:12" ht="12">
      <c r="C12" s="146"/>
      <c r="D12" s="78"/>
      <c r="E12" s="78"/>
      <c r="F12" s="147"/>
      <c r="G12" s="147"/>
      <c r="H12" s="147"/>
      <c r="I12" s="147"/>
      <c r="J12" s="147"/>
      <c r="K12" s="147"/>
      <c r="L12" s="148"/>
    </row>
    <row r="13" spans="3:12" ht="12">
      <c r="C13" s="146"/>
      <c r="D13" s="86" t="s">
        <v>170</v>
      </c>
      <c r="E13" s="86" t="s">
        <v>48</v>
      </c>
      <c r="F13" s="147"/>
      <c r="G13" s="147"/>
      <c r="H13" s="147"/>
      <c r="I13" s="147"/>
      <c r="J13" s="147"/>
      <c r="K13" s="147"/>
      <c r="L13" s="148"/>
    </row>
    <row r="14" spans="3:12" ht="12">
      <c r="C14" s="146"/>
      <c r="D14" s="86" t="s">
        <v>179</v>
      </c>
      <c r="E14" s="160" t="s">
        <v>186</v>
      </c>
      <c r="F14" s="147"/>
      <c r="G14" s="147"/>
      <c r="H14" s="147"/>
      <c r="I14" s="147"/>
      <c r="J14" s="147"/>
      <c r="K14" s="147"/>
      <c r="L14" s="148"/>
    </row>
    <row r="15" spans="3:12" ht="12">
      <c r="C15" s="146"/>
      <c r="D15" s="86" t="s">
        <v>49</v>
      </c>
      <c r="E15" s="86" t="s">
        <v>185</v>
      </c>
      <c r="F15" s="147"/>
      <c r="G15" s="147"/>
      <c r="H15" s="147"/>
      <c r="I15" s="147"/>
      <c r="J15" s="147"/>
      <c r="K15" s="147"/>
      <c r="L15" s="148"/>
    </row>
    <row r="16" spans="3:12" ht="12">
      <c r="C16" s="146"/>
      <c r="D16" s="86" t="s">
        <v>51</v>
      </c>
      <c r="E16" s="86" t="s">
        <v>399</v>
      </c>
      <c r="F16" s="147"/>
      <c r="G16" s="147"/>
      <c r="H16" s="147"/>
      <c r="I16" s="147"/>
      <c r="J16" s="147"/>
      <c r="K16" s="147"/>
      <c r="L16" s="148"/>
    </row>
    <row r="17" spans="3:12" ht="12">
      <c r="C17" s="146"/>
      <c r="D17" s="147"/>
      <c r="E17" s="147"/>
      <c r="F17" s="147"/>
      <c r="G17" s="147"/>
      <c r="H17" s="147"/>
      <c r="I17" s="147"/>
      <c r="J17" s="147"/>
      <c r="K17" s="147"/>
      <c r="L17" s="148"/>
    </row>
    <row r="18" spans="3:12" ht="12">
      <c r="C18" s="146"/>
      <c r="D18" s="236" t="s">
        <v>52</v>
      </c>
      <c r="E18" s="236" t="s">
        <v>187</v>
      </c>
      <c r="F18" s="228" t="s">
        <v>184</v>
      </c>
      <c r="G18" s="228" t="s">
        <v>193</v>
      </c>
      <c r="H18" s="228" t="s">
        <v>209</v>
      </c>
      <c r="I18" s="228" t="s">
        <v>211</v>
      </c>
      <c r="J18" s="241" t="s">
        <v>398</v>
      </c>
      <c r="K18" s="228" t="s">
        <v>423</v>
      </c>
      <c r="L18" s="148"/>
    </row>
    <row r="19" spans="3:19" ht="12">
      <c r="C19" s="146"/>
      <c r="D19" s="232" t="s">
        <v>53</v>
      </c>
      <c r="E19" s="233" t="s">
        <v>401</v>
      </c>
      <c r="F19" s="133">
        <v>5956.455</v>
      </c>
      <c r="G19" s="133">
        <v>6061.14</v>
      </c>
      <c r="H19" s="133">
        <v>6116.905</v>
      </c>
      <c r="I19" s="133">
        <v>6080.922</v>
      </c>
      <c r="J19" s="133">
        <v>5948.335</v>
      </c>
      <c r="K19" s="133">
        <v>5675.944</v>
      </c>
      <c r="L19" s="148"/>
      <c r="N19" s="142"/>
      <c r="O19" s="142"/>
      <c r="P19" s="142"/>
      <c r="Q19" s="142"/>
      <c r="R19" s="142"/>
      <c r="S19" s="142"/>
    </row>
    <row r="20" spans="3:12" ht="12">
      <c r="C20" s="146"/>
      <c r="D20" s="131" t="s">
        <v>53</v>
      </c>
      <c r="E20" s="132" t="s">
        <v>173</v>
      </c>
      <c r="F20" s="133">
        <v>1313.366</v>
      </c>
      <c r="G20" s="133">
        <v>1338.061</v>
      </c>
      <c r="H20" s="133">
        <v>1296.059</v>
      </c>
      <c r="I20" s="133">
        <v>1342.44</v>
      </c>
      <c r="J20" s="133">
        <v>1326.308</v>
      </c>
      <c r="K20" s="133">
        <v>1279.895</v>
      </c>
      <c r="L20" s="148"/>
    </row>
    <row r="21" spans="3:18" ht="12">
      <c r="C21" s="146"/>
      <c r="D21" s="131" t="s">
        <v>54</v>
      </c>
      <c r="E21" s="132" t="s">
        <v>401</v>
      </c>
      <c r="F21" s="133">
        <v>1047.745</v>
      </c>
      <c r="G21" s="133">
        <v>991.908</v>
      </c>
      <c r="H21" s="133">
        <v>999.13</v>
      </c>
      <c r="I21" s="133">
        <v>1042.125</v>
      </c>
      <c r="J21" s="133">
        <v>1045.614</v>
      </c>
      <c r="K21" s="133">
        <v>1024.944</v>
      </c>
      <c r="L21" s="148"/>
      <c r="N21" s="142"/>
      <c r="O21" s="142"/>
      <c r="P21" s="142"/>
      <c r="Q21" s="142"/>
      <c r="R21" s="142"/>
    </row>
    <row r="22" spans="3:12" ht="12">
      <c r="C22" s="146"/>
      <c r="D22" s="134" t="s">
        <v>54</v>
      </c>
      <c r="E22" s="127" t="s">
        <v>173</v>
      </c>
      <c r="F22" s="135">
        <v>438.818</v>
      </c>
      <c r="G22" s="135">
        <v>380.676</v>
      </c>
      <c r="H22" s="135">
        <v>396.496</v>
      </c>
      <c r="I22" s="135">
        <v>426.667</v>
      </c>
      <c r="J22" s="135">
        <v>426.166</v>
      </c>
      <c r="K22" s="135">
        <v>419.958</v>
      </c>
      <c r="L22" s="148"/>
    </row>
    <row r="23" spans="3:12" ht="12">
      <c r="C23" s="146"/>
      <c r="D23" s="153"/>
      <c r="E23" s="153"/>
      <c r="F23" s="149"/>
      <c r="G23" s="149"/>
      <c r="H23" s="149"/>
      <c r="I23" s="149"/>
      <c r="J23" s="149"/>
      <c r="K23" s="149"/>
      <c r="L23" s="148"/>
    </row>
    <row r="24" spans="3:12" ht="12">
      <c r="C24" s="146"/>
      <c r="D24" s="86" t="s">
        <v>107</v>
      </c>
      <c r="E24" s="78"/>
      <c r="F24" s="149"/>
      <c r="G24" s="149"/>
      <c r="H24" s="149"/>
      <c r="I24" s="149"/>
      <c r="J24" s="149"/>
      <c r="K24" s="149"/>
      <c r="L24" s="148"/>
    </row>
    <row r="25" spans="3:12" ht="12">
      <c r="C25" s="146"/>
      <c r="D25" s="86" t="s">
        <v>108</v>
      </c>
      <c r="E25" s="86" t="s">
        <v>109</v>
      </c>
      <c r="F25" s="149"/>
      <c r="G25" s="149"/>
      <c r="H25" s="149"/>
      <c r="I25" s="149"/>
      <c r="J25" s="149"/>
      <c r="K25" s="149"/>
      <c r="L25" s="148"/>
    </row>
    <row r="26" spans="3:12" ht="12.75" thickBot="1">
      <c r="C26" s="150"/>
      <c r="D26" s="151"/>
      <c r="E26" s="151"/>
      <c r="F26" s="151"/>
      <c r="G26" s="151"/>
      <c r="H26" s="151"/>
      <c r="I26" s="151"/>
      <c r="J26" s="151"/>
      <c r="K26" s="151"/>
      <c r="L26" s="152"/>
    </row>
    <row r="29" spans="6:11" ht="12">
      <c r="F29" s="142"/>
      <c r="G29" s="142"/>
      <c r="H29" s="142"/>
      <c r="I29" s="142"/>
      <c r="J29" s="142"/>
      <c r="K29" s="142"/>
    </row>
    <row r="30" spans="6:11" ht="12">
      <c r="F30" s="142"/>
      <c r="G30" s="142"/>
      <c r="H30" s="142"/>
      <c r="I30" s="142"/>
      <c r="J30" s="142"/>
      <c r="K30" s="142"/>
    </row>
    <row r="32" spans="6:11" ht="12">
      <c r="F32" s="142"/>
      <c r="G32" s="142"/>
      <c r="H32" s="142"/>
      <c r="I32" s="142"/>
      <c r="J32" s="142"/>
      <c r="K32" s="142"/>
    </row>
  </sheetData>
  <hyperlinks>
    <hyperlink ref="A2" r:id="rId1" display="http://appsso.eurostat.ec.europa.eu/nui/show.do?dataset=env_ac_io10&amp;lang=en"/>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0"/>
  <sheetViews>
    <sheetView showGridLines="0" workbookViewId="0" topLeftCell="A1"/>
  </sheetViews>
  <sheetFormatPr defaultColWidth="9.28125" defaultRowHeight="12"/>
  <cols>
    <col min="1" max="2" width="3.7109375" style="44" customWidth="1"/>
    <col min="3" max="3" width="10.8515625" style="44" customWidth="1"/>
    <col min="4" max="4" width="13.421875" style="44" bestFit="1" customWidth="1"/>
    <col min="5" max="5" width="68.28125" style="44" customWidth="1"/>
    <col min="6" max="6" width="25.7109375" style="44" bestFit="1" customWidth="1"/>
    <col min="7" max="7" width="17.421875" style="44" bestFit="1" customWidth="1"/>
    <col min="8" max="9" width="20.28125" style="44" bestFit="1" customWidth="1"/>
    <col min="10" max="11" width="25.140625" style="44" bestFit="1" customWidth="1"/>
    <col min="12" max="29" width="15.7109375" style="44" customWidth="1"/>
    <col min="30" max="16384" width="9.28125" style="44" customWidth="1"/>
  </cols>
  <sheetData>
    <row r="1" ht="12">
      <c r="A1" s="4" t="s">
        <v>205</v>
      </c>
    </row>
    <row r="2" spans="1:31" ht="12">
      <c r="A2" s="48" t="s">
        <v>42</v>
      </c>
      <c r="S2" s="78"/>
      <c r="T2" s="78"/>
      <c r="U2" s="78"/>
      <c r="V2" s="78"/>
      <c r="W2" s="78"/>
      <c r="X2" s="78"/>
      <c r="Y2" s="78"/>
      <c r="Z2" s="78"/>
      <c r="AA2" s="78"/>
      <c r="AB2" s="78"/>
      <c r="AC2" s="78"/>
      <c r="AD2" s="78"/>
      <c r="AE2" s="78"/>
    </row>
    <row r="3" spans="1:31" ht="12">
      <c r="A3" s="79" t="s">
        <v>169</v>
      </c>
      <c r="D3" s="80" t="s">
        <v>411</v>
      </c>
      <c r="F3" s="120"/>
      <c r="G3" s="80"/>
      <c r="S3" s="78"/>
      <c r="T3" s="78"/>
      <c r="U3" s="78"/>
      <c r="V3" s="78"/>
      <c r="W3" s="78"/>
      <c r="X3" s="78"/>
      <c r="Y3" s="78"/>
      <c r="Z3" s="78"/>
      <c r="AA3" s="78"/>
      <c r="AB3" s="78"/>
      <c r="AC3" s="78"/>
      <c r="AD3" s="78"/>
      <c r="AE3" s="78"/>
    </row>
    <row r="4" spans="1:31" ht="12.75" thickBot="1">
      <c r="A4" s="48"/>
      <c r="O4" s="78"/>
      <c r="P4" s="78"/>
      <c r="Q4" s="78"/>
      <c r="R4" s="78"/>
      <c r="S4" s="78"/>
      <c r="T4" s="78"/>
      <c r="U4" s="78"/>
      <c r="V4" s="78"/>
      <c r="W4" s="78"/>
      <c r="X4" s="78"/>
      <c r="Y4" s="78"/>
      <c r="Z4" s="78"/>
      <c r="AA4" s="78"/>
      <c r="AB4" s="78"/>
      <c r="AC4" s="78"/>
      <c r="AD4" s="78"/>
      <c r="AE4" s="78"/>
    </row>
    <row r="5" spans="3:29" ht="12">
      <c r="C5" s="81" t="s">
        <v>43</v>
      </c>
      <c r="D5" s="121"/>
      <c r="E5" s="82"/>
      <c r="F5" s="82"/>
      <c r="G5" s="82"/>
      <c r="H5" s="82"/>
      <c r="I5" s="82"/>
      <c r="J5" s="82"/>
      <c r="K5" s="82"/>
      <c r="L5" s="83"/>
      <c r="M5" s="78"/>
      <c r="O5" s="78"/>
      <c r="P5" s="78"/>
      <c r="Q5" s="78"/>
      <c r="R5" s="78"/>
      <c r="S5" s="78"/>
      <c r="T5" s="78"/>
      <c r="U5" s="78"/>
      <c r="V5" s="78"/>
      <c r="W5" s="78"/>
      <c r="X5" s="78"/>
      <c r="Y5" s="78"/>
      <c r="Z5" s="78"/>
      <c r="AA5" s="78"/>
      <c r="AB5" s="78"/>
      <c r="AC5" s="78"/>
    </row>
    <row r="6" spans="3:29" ht="12">
      <c r="C6" s="84"/>
      <c r="D6" s="78"/>
      <c r="E6" s="78"/>
      <c r="F6" s="78"/>
      <c r="G6" s="78"/>
      <c r="H6" s="78"/>
      <c r="I6" s="78"/>
      <c r="J6" s="78"/>
      <c r="K6" s="78"/>
      <c r="L6" s="85"/>
      <c r="M6" s="78"/>
      <c r="O6" s="78"/>
      <c r="P6" s="78"/>
      <c r="Q6" s="78"/>
      <c r="R6" s="78"/>
      <c r="S6" s="78"/>
      <c r="T6" s="78"/>
      <c r="U6" s="78"/>
      <c r="V6" s="78"/>
      <c r="W6" s="78"/>
      <c r="X6" s="78"/>
      <c r="Y6" s="78"/>
      <c r="Z6" s="78"/>
      <c r="AA6" s="78"/>
      <c r="AB6" s="78"/>
      <c r="AC6" s="78"/>
    </row>
    <row r="7" spans="3:29" ht="12">
      <c r="C7" s="84"/>
      <c r="D7" s="86" t="s">
        <v>191</v>
      </c>
      <c r="E7" s="78"/>
      <c r="G7" s="78"/>
      <c r="H7" s="78"/>
      <c r="I7" s="78"/>
      <c r="J7" s="78"/>
      <c r="K7" s="78"/>
      <c r="L7" s="85"/>
      <c r="M7" s="78"/>
      <c r="O7" s="87"/>
      <c r="P7" s="87"/>
      <c r="Q7" s="87"/>
      <c r="R7" s="87"/>
      <c r="S7" s="87"/>
      <c r="T7" s="87"/>
      <c r="U7" s="87"/>
      <c r="V7" s="87"/>
      <c r="W7" s="87"/>
      <c r="X7" s="87"/>
      <c r="Y7" s="87"/>
      <c r="Z7" s="87"/>
      <c r="AA7" s="87"/>
      <c r="AB7" s="87"/>
      <c r="AC7" s="87"/>
    </row>
    <row r="8" spans="3:29" ht="12">
      <c r="C8" s="84"/>
      <c r="D8" s="78"/>
      <c r="E8" s="78"/>
      <c r="G8" s="78"/>
      <c r="H8" s="78"/>
      <c r="I8" s="78"/>
      <c r="J8" s="78"/>
      <c r="K8" s="78"/>
      <c r="L8" s="85"/>
      <c r="M8" s="78"/>
      <c r="O8" s="87"/>
      <c r="P8" s="87"/>
      <c r="Q8" s="87"/>
      <c r="R8" s="87"/>
      <c r="S8" s="87"/>
      <c r="T8" s="87"/>
      <c r="U8" s="87"/>
      <c r="V8" s="87"/>
      <c r="W8" s="87"/>
      <c r="X8" s="87"/>
      <c r="Y8" s="87"/>
      <c r="Z8" s="87"/>
      <c r="AA8" s="87"/>
      <c r="AB8" s="87"/>
      <c r="AC8" s="87"/>
    </row>
    <row r="9" spans="3:29" ht="12">
      <c r="C9" s="84"/>
      <c r="D9" s="86" t="s">
        <v>44</v>
      </c>
      <c r="E9" s="161">
        <v>44249.37641203703</v>
      </c>
      <c r="G9" s="78"/>
      <c r="H9" s="78"/>
      <c r="I9" s="78"/>
      <c r="J9" s="78"/>
      <c r="K9" s="78"/>
      <c r="L9" s="85"/>
      <c r="M9" s="78"/>
      <c r="O9" s="87"/>
      <c r="P9" s="87"/>
      <c r="Q9" s="87"/>
      <c r="R9" s="87"/>
      <c r="S9" s="87"/>
      <c r="T9" s="87"/>
      <c r="U9" s="87"/>
      <c r="V9" s="87"/>
      <c r="W9" s="87"/>
      <c r="X9" s="87"/>
      <c r="Y9" s="87"/>
      <c r="Z9" s="87"/>
      <c r="AA9" s="87"/>
      <c r="AB9" s="87"/>
      <c r="AC9" s="87"/>
    </row>
    <row r="10" spans="3:29" ht="12">
      <c r="C10" s="84"/>
      <c r="D10" s="86" t="s">
        <v>45</v>
      </c>
      <c r="E10" s="159">
        <v>44249.58699885417</v>
      </c>
      <c r="G10" s="78"/>
      <c r="H10" s="78"/>
      <c r="I10" s="78"/>
      <c r="J10" s="78"/>
      <c r="K10" s="78"/>
      <c r="L10" s="85"/>
      <c r="M10" s="78"/>
      <c r="O10" s="87"/>
      <c r="P10" s="87"/>
      <c r="Q10" s="87"/>
      <c r="R10" s="87"/>
      <c r="S10" s="87"/>
      <c r="T10" s="87"/>
      <c r="U10" s="87"/>
      <c r="V10" s="87"/>
      <c r="W10" s="87"/>
      <c r="X10" s="87"/>
      <c r="Y10" s="87"/>
      <c r="Z10" s="87"/>
      <c r="AA10" s="87"/>
      <c r="AB10" s="87"/>
      <c r="AC10" s="87"/>
    </row>
    <row r="11" spans="3:29" ht="12">
      <c r="C11" s="84"/>
      <c r="D11" s="86" t="s">
        <v>46</v>
      </c>
      <c r="E11" s="86" t="s">
        <v>47</v>
      </c>
      <c r="G11" s="78"/>
      <c r="H11" s="78"/>
      <c r="I11" s="78"/>
      <c r="J11" s="78"/>
      <c r="K11" s="78"/>
      <c r="L11" s="85"/>
      <c r="M11" s="78"/>
      <c r="O11" s="87"/>
      <c r="P11" s="87"/>
      <c r="Q11" s="87"/>
      <c r="R11" s="87"/>
      <c r="S11" s="87"/>
      <c r="T11" s="87"/>
      <c r="U11" s="87"/>
      <c r="V11" s="87"/>
      <c r="W11" s="87"/>
      <c r="X11" s="87"/>
      <c r="Y11" s="87"/>
      <c r="Z11" s="87"/>
      <c r="AA11" s="87"/>
      <c r="AB11" s="87"/>
      <c r="AC11" s="87"/>
    </row>
    <row r="12" spans="3:29" ht="12">
      <c r="C12" s="84"/>
      <c r="D12" s="78"/>
      <c r="E12" s="78"/>
      <c r="G12" s="78"/>
      <c r="H12" s="78"/>
      <c r="I12" s="78"/>
      <c r="J12" s="78"/>
      <c r="K12" s="78"/>
      <c r="L12" s="85"/>
      <c r="M12" s="78"/>
      <c r="O12" s="87"/>
      <c r="P12" s="87"/>
      <c r="Q12" s="87"/>
      <c r="R12" s="87"/>
      <c r="S12" s="87"/>
      <c r="T12" s="87"/>
      <c r="U12" s="87"/>
      <c r="V12" s="87"/>
      <c r="W12" s="87"/>
      <c r="X12" s="87"/>
      <c r="Y12" s="87"/>
      <c r="Z12" s="87"/>
      <c r="AA12" s="87"/>
      <c r="AB12" s="87"/>
      <c r="AC12" s="87"/>
    </row>
    <row r="13" spans="3:29" ht="12">
      <c r="C13" s="84"/>
      <c r="D13" s="86" t="s">
        <v>170</v>
      </c>
      <c r="E13" s="171" t="s">
        <v>424</v>
      </c>
      <c r="G13" s="78"/>
      <c r="H13" s="78"/>
      <c r="I13" s="78"/>
      <c r="J13" s="78"/>
      <c r="K13" s="78"/>
      <c r="L13" s="85"/>
      <c r="M13" s="78"/>
      <c r="O13" s="87"/>
      <c r="P13" s="87"/>
      <c r="Q13" s="87"/>
      <c r="R13" s="87"/>
      <c r="S13" s="87"/>
      <c r="T13" s="87"/>
      <c r="U13" s="87"/>
      <c r="V13" s="87"/>
      <c r="W13" s="87"/>
      <c r="X13" s="87"/>
      <c r="Y13" s="87"/>
      <c r="Z13" s="87"/>
      <c r="AA13" s="87"/>
      <c r="AB13" s="87"/>
      <c r="AC13" s="87"/>
    </row>
    <row r="14" spans="3:29" ht="12">
      <c r="C14" s="84"/>
      <c r="D14" s="86" t="s">
        <v>50</v>
      </c>
      <c r="E14" s="171" t="s">
        <v>423</v>
      </c>
      <c r="G14" s="78"/>
      <c r="H14" s="78"/>
      <c r="I14" s="78"/>
      <c r="J14" s="78"/>
      <c r="K14" s="78"/>
      <c r="L14" s="85"/>
      <c r="M14" s="78"/>
      <c r="O14" s="87"/>
      <c r="P14" s="87"/>
      <c r="Q14" s="87"/>
      <c r="R14" s="87"/>
      <c r="S14" s="87"/>
      <c r="T14" s="87"/>
      <c r="U14" s="87"/>
      <c r="V14" s="87"/>
      <c r="W14" s="87"/>
      <c r="X14" s="87"/>
      <c r="Y14" s="87"/>
      <c r="Z14" s="87"/>
      <c r="AA14" s="87"/>
      <c r="AB14" s="87"/>
      <c r="AC14" s="87"/>
    </row>
    <row r="15" spans="3:29" ht="12">
      <c r="C15" s="84"/>
      <c r="D15" s="86" t="s">
        <v>49</v>
      </c>
      <c r="E15" s="172" t="s">
        <v>425</v>
      </c>
      <c r="G15" s="78"/>
      <c r="H15" s="78"/>
      <c r="I15" s="78"/>
      <c r="J15" s="78"/>
      <c r="K15" s="78"/>
      <c r="L15" s="85"/>
      <c r="M15" s="78"/>
      <c r="O15" s="87"/>
      <c r="P15" s="87"/>
      <c r="Q15" s="87"/>
      <c r="R15" s="87"/>
      <c r="S15" s="87"/>
      <c r="T15" s="87"/>
      <c r="U15" s="87"/>
      <c r="V15" s="87"/>
      <c r="W15" s="87"/>
      <c r="X15" s="87"/>
      <c r="Y15" s="87"/>
      <c r="Z15" s="87"/>
      <c r="AA15" s="87"/>
      <c r="AB15" s="87"/>
      <c r="AC15" s="87"/>
    </row>
    <row r="16" spans="3:29" ht="12">
      <c r="C16" s="84"/>
      <c r="D16" s="86" t="s">
        <v>51</v>
      </c>
      <c r="E16" s="171" t="s">
        <v>399</v>
      </c>
      <c r="G16" s="78"/>
      <c r="H16" s="78"/>
      <c r="I16" s="78"/>
      <c r="J16" s="78"/>
      <c r="K16" s="78"/>
      <c r="L16" s="85"/>
      <c r="M16" s="78"/>
      <c r="O16" s="87"/>
      <c r="P16" s="87"/>
      <c r="Q16" s="87"/>
      <c r="R16" s="87"/>
      <c r="S16" s="87"/>
      <c r="T16" s="87"/>
      <c r="U16" s="87"/>
      <c r="V16" s="87"/>
      <c r="W16" s="87"/>
      <c r="X16" s="87"/>
      <c r="Y16" s="87"/>
      <c r="Z16" s="87"/>
      <c r="AA16" s="87"/>
      <c r="AB16" s="87"/>
      <c r="AC16" s="87"/>
    </row>
    <row r="17" spans="3:29" ht="12">
      <c r="C17" s="84"/>
      <c r="D17" s="78"/>
      <c r="E17" s="78"/>
      <c r="F17" s="78"/>
      <c r="G17" s="78"/>
      <c r="H17" s="78"/>
      <c r="I17" s="78"/>
      <c r="J17" s="78"/>
      <c r="K17" s="78"/>
      <c r="L17" s="85"/>
      <c r="M17" s="78"/>
      <c r="O17" s="87"/>
      <c r="P17" s="87"/>
      <c r="Q17" s="87"/>
      <c r="R17" s="87"/>
      <c r="S17" s="87"/>
      <c r="T17" s="87"/>
      <c r="U17" s="87"/>
      <c r="V17" s="87"/>
      <c r="W17" s="87"/>
      <c r="X17" s="87"/>
      <c r="Y17" s="87"/>
      <c r="Z17" s="87"/>
      <c r="AA17" s="87"/>
      <c r="AB17" s="87"/>
      <c r="AC17" s="87"/>
    </row>
    <row r="18" spans="3:27" ht="36">
      <c r="C18" s="84"/>
      <c r="D18" s="129" t="s">
        <v>182</v>
      </c>
      <c r="E18" s="125" t="s">
        <v>426</v>
      </c>
      <c r="F18" s="126" t="s">
        <v>53</v>
      </c>
      <c r="G18" s="126" t="s">
        <v>53</v>
      </c>
      <c r="H18" s="126" t="s">
        <v>53</v>
      </c>
      <c r="I18" s="126" t="s">
        <v>54</v>
      </c>
      <c r="J18" s="126" t="s">
        <v>54</v>
      </c>
      <c r="K18" s="126" t="s">
        <v>54</v>
      </c>
      <c r="L18" s="85"/>
      <c r="M18" s="86"/>
      <c r="N18" s="86"/>
      <c r="O18" s="86"/>
      <c r="P18" s="86"/>
      <c r="Q18" s="86"/>
      <c r="R18" s="86"/>
      <c r="S18" s="86"/>
      <c r="T18" s="86"/>
      <c r="U18" s="86"/>
      <c r="V18" s="86"/>
      <c r="W18" s="86"/>
      <c r="X18" s="86"/>
      <c r="Y18" s="86"/>
      <c r="Z18" s="87"/>
      <c r="AA18" s="87"/>
    </row>
    <row r="19" spans="3:27" ht="24">
      <c r="C19" s="84"/>
      <c r="D19" s="134" t="s">
        <v>179</v>
      </c>
      <c r="E19" s="127" t="s">
        <v>427</v>
      </c>
      <c r="F19" s="128" t="s">
        <v>171</v>
      </c>
      <c r="G19" s="128" t="s">
        <v>172</v>
      </c>
      <c r="H19" s="128" t="s">
        <v>173</v>
      </c>
      <c r="I19" s="128" t="s">
        <v>171</v>
      </c>
      <c r="J19" s="128" t="s">
        <v>172</v>
      </c>
      <c r="K19" s="128" t="s">
        <v>173</v>
      </c>
      <c r="L19" s="85"/>
      <c r="M19" s="86"/>
      <c r="N19" s="86"/>
      <c r="O19" s="86"/>
      <c r="P19" s="86"/>
      <c r="Q19" s="86"/>
      <c r="R19" s="86"/>
      <c r="S19" s="86"/>
      <c r="T19" s="86"/>
      <c r="U19" s="86"/>
      <c r="V19" s="86"/>
      <c r="W19" s="86"/>
      <c r="X19" s="86"/>
      <c r="Y19" s="86"/>
      <c r="Z19" s="87"/>
      <c r="AA19" s="87"/>
    </row>
    <row r="20" spans="3:27" ht="12">
      <c r="C20" s="84"/>
      <c r="D20" s="129" t="s">
        <v>165</v>
      </c>
      <c r="E20" s="125" t="s">
        <v>55</v>
      </c>
      <c r="F20" s="130">
        <v>3193.29</v>
      </c>
      <c r="G20" s="130">
        <v>904.571</v>
      </c>
      <c r="H20" s="130">
        <v>1279.895</v>
      </c>
      <c r="I20" s="130">
        <v>710.192</v>
      </c>
      <c r="J20" s="130">
        <v>314.752</v>
      </c>
      <c r="K20" s="130">
        <v>419.958</v>
      </c>
      <c r="L20" s="85"/>
      <c r="M20" s="88"/>
      <c r="N20" s="89"/>
      <c r="O20" s="89"/>
      <c r="P20" s="89"/>
      <c r="Q20" s="89"/>
      <c r="R20" s="89"/>
      <c r="S20" s="89"/>
      <c r="T20" s="88"/>
      <c r="U20" s="89"/>
      <c r="V20" s="89"/>
      <c r="W20" s="89"/>
      <c r="X20" s="89"/>
      <c r="Y20" s="89"/>
      <c r="Z20" s="87"/>
      <c r="AA20" s="87"/>
    </row>
    <row r="21" spans="3:27" ht="12">
      <c r="C21" s="84"/>
      <c r="D21" s="131" t="s">
        <v>113</v>
      </c>
      <c r="E21" s="132" t="s">
        <v>15</v>
      </c>
      <c r="F21" s="133">
        <v>75.378</v>
      </c>
      <c r="G21" s="133">
        <v>6.467</v>
      </c>
      <c r="H21" s="133">
        <v>19.921</v>
      </c>
      <c r="I21" s="133">
        <v>22.508</v>
      </c>
      <c r="J21" s="133">
        <v>1.816</v>
      </c>
      <c r="K21" s="133">
        <v>3.444</v>
      </c>
      <c r="L21" s="85"/>
      <c r="M21" s="89"/>
      <c r="N21" s="89"/>
      <c r="O21" s="89"/>
      <c r="P21" s="89"/>
      <c r="Q21" s="89"/>
      <c r="R21" s="89"/>
      <c r="S21" s="90"/>
      <c r="T21" s="89"/>
      <c r="U21" s="89"/>
      <c r="V21" s="89"/>
      <c r="W21" s="89"/>
      <c r="X21" s="89"/>
      <c r="Y21" s="89"/>
      <c r="Z21" s="87"/>
      <c r="AA21" s="87"/>
    </row>
    <row r="22" spans="3:27" ht="12">
      <c r="C22" s="84"/>
      <c r="D22" s="131" t="s">
        <v>114</v>
      </c>
      <c r="E22" s="132" t="s">
        <v>56</v>
      </c>
      <c r="F22" s="133">
        <v>3.04</v>
      </c>
      <c r="G22" s="133">
        <v>2.443</v>
      </c>
      <c r="H22" s="133">
        <v>0.315</v>
      </c>
      <c r="I22" s="133">
        <v>0.446</v>
      </c>
      <c r="J22" s="133">
        <v>0.334</v>
      </c>
      <c r="K22" s="133">
        <v>0.044</v>
      </c>
      <c r="L22" s="85"/>
      <c r="M22" s="89"/>
      <c r="N22" s="89"/>
      <c r="O22" s="89"/>
      <c r="P22" s="89"/>
      <c r="Q22" s="89"/>
      <c r="R22" s="89"/>
      <c r="S22" s="90"/>
      <c r="T22" s="89"/>
      <c r="U22" s="89"/>
      <c r="V22" s="89"/>
      <c r="W22" s="89"/>
      <c r="X22" s="89"/>
      <c r="Y22" s="89"/>
      <c r="Z22" s="87"/>
      <c r="AA22" s="87"/>
    </row>
    <row r="23" spans="3:27" ht="12">
      <c r="C23" s="84"/>
      <c r="D23" s="131" t="s">
        <v>115</v>
      </c>
      <c r="E23" s="132" t="s">
        <v>57</v>
      </c>
      <c r="F23" s="133">
        <v>9.044</v>
      </c>
      <c r="G23" s="133">
        <v>-0.236</v>
      </c>
      <c r="H23" s="133">
        <v>2.344</v>
      </c>
      <c r="I23" s="133">
        <v>2.53</v>
      </c>
      <c r="J23" s="133">
        <v>-0.177</v>
      </c>
      <c r="K23" s="133">
        <v>0.892</v>
      </c>
      <c r="L23" s="85"/>
      <c r="M23" s="89"/>
      <c r="N23" s="89"/>
      <c r="O23" s="89"/>
      <c r="P23" s="89"/>
      <c r="Q23" s="89"/>
      <c r="R23" s="89"/>
      <c r="S23" s="90"/>
      <c r="T23" s="89"/>
      <c r="U23" s="89"/>
      <c r="V23" s="88"/>
      <c r="W23" s="89"/>
      <c r="X23" s="89"/>
      <c r="Y23" s="89"/>
      <c r="Z23" s="87"/>
      <c r="AA23" s="87"/>
    </row>
    <row r="24" spans="3:27" ht="12">
      <c r="C24" s="84"/>
      <c r="D24" s="131" t="s">
        <v>116</v>
      </c>
      <c r="E24" s="132" t="s">
        <v>58</v>
      </c>
      <c r="F24" s="133">
        <v>6.195</v>
      </c>
      <c r="G24" s="133">
        <v>-5.225</v>
      </c>
      <c r="H24" s="133">
        <v>14.744</v>
      </c>
      <c r="I24" s="133">
        <v>20.352</v>
      </c>
      <c r="J24" s="133">
        <v>-4.65</v>
      </c>
      <c r="K24" s="133">
        <v>15.908</v>
      </c>
      <c r="L24" s="85"/>
      <c r="M24" s="89"/>
      <c r="N24" s="89"/>
      <c r="O24" s="89"/>
      <c r="P24" s="89"/>
      <c r="Q24" s="89"/>
      <c r="R24" s="89"/>
      <c r="S24" s="90"/>
      <c r="T24" s="89"/>
      <c r="U24" s="89"/>
      <c r="V24" s="89"/>
      <c r="W24" s="89"/>
      <c r="X24" s="89"/>
      <c r="Y24" s="89"/>
      <c r="Z24" s="87"/>
      <c r="AA24" s="87"/>
    </row>
    <row r="25" spans="3:27" ht="12">
      <c r="C25" s="84"/>
      <c r="D25" s="131" t="s">
        <v>192</v>
      </c>
      <c r="E25" s="132" t="s">
        <v>59</v>
      </c>
      <c r="F25" s="133">
        <v>274.822</v>
      </c>
      <c r="G25" s="133">
        <v>9.8</v>
      </c>
      <c r="H25" s="133">
        <v>56.338</v>
      </c>
      <c r="I25" s="133">
        <v>75.188</v>
      </c>
      <c r="J25" s="133">
        <v>2.525</v>
      </c>
      <c r="K25" s="133">
        <v>14.036</v>
      </c>
      <c r="L25" s="85"/>
      <c r="M25" s="89"/>
      <c r="N25" s="89"/>
      <c r="O25" s="89"/>
      <c r="P25" s="89"/>
      <c r="Q25" s="89"/>
      <c r="R25" s="89"/>
      <c r="S25" s="90"/>
      <c r="T25" s="89"/>
      <c r="U25" s="89"/>
      <c r="V25" s="89"/>
      <c r="W25" s="89"/>
      <c r="X25" s="89"/>
      <c r="Y25" s="89"/>
      <c r="Z25" s="87"/>
      <c r="AA25" s="87"/>
    </row>
    <row r="26" spans="3:27" ht="12">
      <c r="C26" s="84"/>
      <c r="D26" s="131" t="s">
        <v>194</v>
      </c>
      <c r="E26" s="132" t="s">
        <v>60</v>
      </c>
      <c r="F26" s="133">
        <v>28.48</v>
      </c>
      <c r="G26" s="133">
        <v>1.492</v>
      </c>
      <c r="H26" s="133">
        <v>17.221</v>
      </c>
      <c r="I26" s="133">
        <v>36.655</v>
      </c>
      <c r="J26" s="133">
        <v>5.22</v>
      </c>
      <c r="K26" s="133">
        <v>11.371</v>
      </c>
      <c r="L26" s="85"/>
      <c r="M26" s="88"/>
      <c r="N26" s="89"/>
      <c r="O26" s="89"/>
      <c r="P26" s="89"/>
      <c r="Q26" s="89"/>
      <c r="R26" s="89"/>
      <c r="S26" s="89"/>
      <c r="T26" s="88"/>
      <c r="U26" s="89"/>
      <c r="V26" s="89"/>
      <c r="W26" s="89"/>
      <c r="X26" s="89"/>
      <c r="Y26" s="89"/>
      <c r="Z26" s="87"/>
      <c r="AA26" s="87"/>
    </row>
    <row r="27" spans="3:27" ht="12">
      <c r="C27" s="84"/>
      <c r="D27" s="131" t="s">
        <v>117</v>
      </c>
      <c r="E27" s="132" t="s">
        <v>400</v>
      </c>
      <c r="F27" s="133">
        <v>3.538</v>
      </c>
      <c r="G27" s="133">
        <v>3.445</v>
      </c>
      <c r="H27" s="133">
        <v>6.476</v>
      </c>
      <c r="I27" s="133">
        <v>0.955</v>
      </c>
      <c r="J27" s="133">
        <v>0.739</v>
      </c>
      <c r="K27" s="133">
        <v>1.364</v>
      </c>
      <c r="L27" s="85"/>
      <c r="M27" s="89"/>
      <c r="N27" s="89"/>
      <c r="O27" s="90"/>
      <c r="P27" s="89"/>
      <c r="Q27" s="89"/>
      <c r="R27" s="89"/>
      <c r="S27" s="90"/>
      <c r="T27" s="89"/>
      <c r="U27" s="89"/>
      <c r="V27" s="88"/>
      <c r="W27" s="89"/>
      <c r="X27" s="89"/>
      <c r="Y27" s="89"/>
      <c r="Z27" s="87"/>
      <c r="AA27" s="87"/>
    </row>
    <row r="28" spans="3:27" ht="12">
      <c r="C28" s="84"/>
      <c r="D28" s="131" t="s">
        <v>118</v>
      </c>
      <c r="E28" s="132" t="s">
        <v>61</v>
      </c>
      <c r="F28" s="133">
        <v>19.693</v>
      </c>
      <c r="G28" s="133">
        <v>-2.285</v>
      </c>
      <c r="H28" s="133">
        <v>23.444</v>
      </c>
      <c r="I28" s="133">
        <v>3.822</v>
      </c>
      <c r="J28" s="133">
        <v>-0.23</v>
      </c>
      <c r="K28" s="133">
        <v>3.738</v>
      </c>
      <c r="L28" s="85"/>
      <c r="M28" s="89"/>
      <c r="N28" s="89"/>
      <c r="O28" s="90"/>
      <c r="P28" s="89"/>
      <c r="Q28" s="89"/>
      <c r="R28" s="89"/>
      <c r="S28" s="90"/>
      <c r="T28" s="89"/>
      <c r="U28" s="89"/>
      <c r="V28" s="89"/>
      <c r="W28" s="89"/>
      <c r="X28" s="89"/>
      <c r="Y28" s="89"/>
      <c r="Z28" s="87"/>
      <c r="AA28" s="87"/>
    </row>
    <row r="29" spans="3:27" ht="12">
      <c r="C29" s="84"/>
      <c r="D29" s="131" t="s">
        <v>119</v>
      </c>
      <c r="E29" s="132" t="s">
        <v>62</v>
      </c>
      <c r="F29" s="133">
        <v>1.74</v>
      </c>
      <c r="G29" s="133">
        <v>-0.606</v>
      </c>
      <c r="H29" s="133">
        <v>0.77</v>
      </c>
      <c r="I29" s="133">
        <v>0.364</v>
      </c>
      <c r="J29" s="133">
        <v>-0.123</v>
      </c>
      <c r="K29" s="133">
        <v>0.21</v>
      </c>
      <c r="L29" s="85"/>
      <c r="M29" s="88"/>
      <c r="N29" s="89"/>
      <c r="O29" s="89"/>
      <c r="P29" s="89"/>
      <c r="Q29" s="89"/>
      <c r="R29" s="89"/>
      <c r="S29" s="90"/>
      <c r="T29" s="89"/>
      <c r="U29" s="89"/>
      <c r="V29" s="89"/>
      <c r="W29" s="88"/>
      <c r="X29" s="88"/>
      <c r="Y29" s="89"/>
      <c r="Z29" s="87"/>
      <c r="AA29" s="87"/>
    </row>
    <row r="30" spans="3:27" ht="12">
      <c r="C30" s="84"/>
      <c r="D30" s="131" t="s">
        <v>120</v>
      </c>
      <c r="E30" s="132" t="s">
        <v>63</v>
      </c>
      <c r="F30" s="133">
        <v>105.802</v>
      </c>
      <c r="G30" s="133">
        <v>0.163</v>
      </c>
      <c r="H30" s="133">
        <v>77.659</v>
      </c>
      <c r="I30" s="133">
        <v>85.796</v>
      </c>
      <c r="J30" s="133">
        <v>-0.204</v>
      </c>
      <c r="K30" s="133">
        <v>55.122</v>
      </c>
      <c r="L30" s="85"/>
      <c r="M30" s="88"/>
      <c r="N30" s="89"/>
      <c r="O30" s="89"/>
      <c r="P30" s="89"/>
      <c r="Q30" s="89"/>
      <c r="R30" s="89"/>
      <c r="S30" s="90"/>
      <c r="T30" s="89"/>
      <c r="U30" s="89"/>
      <c r="V30" s="89"/>
      <c r="W30" s="89"/>
      <c r="X30" s="89"/>
      <c r="Y30" s="89"/>
      <c r="Z30" s="87"/>
      <c r="AA30" s="87"/>
    </row>
    <row r="31" spans="3:27" ht="12">
      <c r="C31" s="84"/>
      <c r="D31" s="131" t="s">
        <v>121</v>
      </c>
      <c r="E31" s="132" t="s">
        <v>64</v>
      </c>
      <c r="F31" s="133">
        <v>41.6</v>
      </c>
      <c r="G31" s="133">
        <v>1.136</v>
      </c>
      <c r="H31" s="133">
        <v>144.468</v>
      </c>
      <c r="I31" s="133">
        <v>17.271</v>
      </c>
      <c r="J31" s="133">
        <v>2.697</v>
      </c>
      <c r="K31" s="133">
        <v>44.598</v>
      </c>
      <c r="L31" s="85"/>
      <c r="M31" s="89"/>
      <c r="N31" s="89"/>
      <c r="O31" s="89"/>
      <c r="P31" s="88"/>
      <c r="Q31" s="89"/>
      <c r="R31" s="89"/>
      <c r="S31" s="90"/>
      <c r="T31" s="89"/>
      <c r="U31" s="89"/>
      <c r="V31" s="89"/>
      <c r="W31" s="89"/>
      <c r="X31" s="89"/>
      <c r="Y31" s="89"/>
      <c r="Z31" s="87"/>
      <c r="AA31" s="87"/>
    </row>
    <row r="32" spans="3:27" ht="12">
      <c r="C32" s="84"/>
      <c r="D32" s="131" t="s">
        <v>122</v>
      </c>
      <c r="E32" s="132" t="s">
        <v>65</v>
      </c>
      <c r="F32" s="133">
        <v>22.459</v>
      </c>
      <c r="G32" s="133">
        <v>-7.583</v>
      </c>
      <c r="H32" s="133">
        <v>33.139</v>
      </c>
      <c r="I32" s="133">
        <v>18.736</v>
      </c>
      <c r="J32" s="133">
        <v>-1.726</v>
      </c>
      <c r="K32" s="133">
        <v>17.654</v>
      </c>
      <c r="L32" s="85"/>
      <c r="M32" s="89"/>
      <c r="N32" s="89"/>
      <c r="O32" s="89"/>
      <c r="P32" s="89"/>
      <c r="Q32" s="89"/>
      <c r="R32" s="89"/>
      <c r="S32" s="90"/>
      <c r="T32" s="89"/>
      <c r="U32" s="89"/>
      <c r="V32" s="89"/>
      <c r="W32" s="89"/>
      <c r="X32" s="89"/>
      <c r="Y32" s="89"/>
      <c r="Z32" s="87"/>
      <c r="AA32" s="87"/>
    </row>
    <row r="33" spans="3:27" ht="12">
      <c r="C33" s="84"/>
      <c r="D33" s="131" t="s">
        <v>123</v>
      </c>
      <c r="E33" s="132" t="s">
        <v>66</v>
      </c>
      <c r="F33" s="133">
        <v>9.525</v>
      </c>
      <c r="G33" s="133">
        <v>2.26</v>
      </c>
      <c r="H33" s="133">
        <v>19.138</v>
      </c>
      <c r="I33" s="133">
        <v>5.276</v>
      </c>
      <c r="J33" s="133">
        <v>1.08</v>
      </c>
      <c r="K33" s="133">
        <v>7.647</v>
      </c>
      <c r="L33" s="85"/>
      <c r="M33" s="89"/>
      <c r="N33" s="89"/>
      <c r="O33" s="90"/>
      <c r="P33" s="89"/>
      <c r="Q33" s="89"/>
      <c r="R33" s="89"/>
      <c r="S33" s="90"/>
      <c r="T33" s="89"/>
      <c r="U33" s="89"/>
      <c r="V33" s="89"/>
      <c r="W33" s="89"/>
      <c r="X33" s="89"/>
      <c r="Y33" s="89"/>
      <c r="Z33" s="87"/>
      <c r="AA33" s="87"/>
    </row>
    <row r="34" spans="3:27" ht="12">
      <c r="C34" s="84"/>
      <c r="D34" s="131" t="s">
        <v>124</v>
      </c>
      <c r="E34" s="132" t="s">
        <v>67</v>
      </c>
      <c r="F34" s="133">
        <v>32.976</v>
      </c>
      <c r="G34" s="133">
        <v>4.343</v>
      </c>
      <c r="H34" s="133">
        <v>55.335</v>
      </c>
      <c r="I34" s="133">
        <v>4.668</v>
      </c>
      <c r="J34" s="133">
        <v>0.219</v>
      </c>
      <c r="K34" s="133">
        <v>5.704</v>
      </c>
      <c r="L34" s="85"/>
      <c r="M34" s="89"/>
      <c r="N34" s="89"/>
      <c r="O34" s="90"/>
      <c r="P34" s="89"/>
      <c r="Q34" s="89"/>
      <c r="R34" s="89"/>
      <c r="S34" s="90"/>
      <c r="T34" s="89"/>
      <c r="U34" s="89"/>
      <c r="V34" s="89"/>
      <c r="W34" s="89"/>
      <c r="X34" s="89"/>
      <c r="Y34" s="89"/>
      <c r="Z34" s="87"/>
      <c r="AA34" s="87"/>
    </row>
    <row r="35" spans="3:27" ht="12">
      <c r="C35" s="84"/>
      <c r="D35" s="131" t="s">
        <v>125</v>
      </c>
      <c r="E35" s="132" t="s">
        <v>68</v>
      </c>
      <c r="F35" s="133">
        <v>0.337</v>
      </c>
      <c r="G35" s="133">
        <v>0.966</v>
      </c>
      <c r="H35" s="133">
        <v>100.919</v>
      </c>
      <c r="I35" s="133">
        <v>0.13</v>
      </c>
      <c r="J35" s="133">
        <v>0.349</v>
      </c>
      <c r="K35" s="133">
        <v>26.882</v>
      </c>
      <c r="L35" s="85"/>
      <c r="M35" s="89"/>
      <c r="N35" s="88"/>
      <c r="O35" s="90"/>
      <c r="P35" s="89"/>
      <c r="Q35" s="89"/>
      <c r="R35" s="89"/>
      <c r="S35" s="89"/>
      <c r="T35" s="89"/>
      <c r="U35" s="89"/>
      <c r="V35" s="89"/>
      <c r="W35" s="89"/>
      <c r="X35" s="89"/>
      <c r="Y35" s="89"/>
      <c r="Z35" s="87"/>
      <c r="AA35" s="87"/>
    </row>
    <row r="36" spans="3:27" ht="12">
      <c r="C36" s="84"/>
      <c r="D36" s="131" t="s">
        <v>126</v>
      </c>
      <c r="E36" s="132" t="s">
        <v>69</v>
      </c>
      <c r="F36" s="133">
        <v>7.71</v>
      </c>
      <c r="G36" s="133">
        <v>29.926</v>
      </c>
      <c r="H36" s="133">
        <v>24.498</v>
      </c>
      <c r="I36" s="133">
        <v>3.644</v>
      </c>
      <c r="J36" s="133">
        <v>11.886</v>
      </c>
      <c r="K36" s="133">
        <v>8.999</v>
      </c>
      <c r="L36" s="85"/>
      <c r="M36" s="89"/>
      <c r="N36" s="88"/>
      <c r="O36" s="90"/>
      <c r="P36" s="88"/>
      <c r="Q36" s="91"/>
      <c r="R36" s="88"/>
      <c r="S36" s="90"/>
      <c r="T36" s="88"/>
      <c r="U36" s="88"/>
      <c r="V36" s="88"/>
      <c r="W36" s="89"/>
      <c r="X36" s="89"/>
      <c r="Y36" s="89"/>
      <c r="Z36" s="87"/>
      <c r="AA36" s="87"/>
    </row>
    <row r="37" spans="3:27" ht="12">
      <c r="C37" s="84"/>
      <c r="D37" s="131" t="s">
        <v>127</v>
      </c>
      <c r="E37" s="132" t="s">
        <v>70</v>
      </c>
      <c r="F37" s="133">
        <v>7.032</v>
      </c>
      <c r="G37" s="133">
        <v>9.998</v>
      </c>
      <c r="H37" s="133">
        <v>26.103</v>
      </c>
      <c r="I37" s="133">
        <v>12.529</v>
      </c>
      <c r="J37" s="133">
        <v>21.496</v>
      </c>
      <c r="K37" s="133">
        <v>21.233</v>
      </c>
      <c r="L37" s="85"/>
      <c r="M37" s="89"/>
      <c r="N37" s="89"/>
      <c r="O37" s="89"/>
      <c r="P37" s="89"/>
      <c r="Q37" s="89"/>
      <c r="R37" s="89"/>
      <c r="S37" s="89"/>
      <c r="T37" s="88"/>
      <c r="U37" s="89"/>
      <c r="V37" s="89"/>
      <c r="W37" s="89"/>
      <c r="X37" s="89"/>
      <c r="Y37" s="89"/>
      <c r="Z37" s="87"/>
      <c r="AA37" s="87"/>
    </row>
    <row r="38" spans="3:27" ht="12">
      <c r="C38" s="84"/>
      <c r="D38" s="131" t="s">
        <v>128</v>
      </c>
      <c r="E38" s="132" t="s">
        <v>71</v>
      </c>
      <c r="F38" s="133">
        <v>10.583</v>
      </c>
      <c r="G38" s="133">
        <v>13.148</v>
      </c>
      <c r="H38" s="133">
        <v>29.107</v>
      </c>
      <c r="I38" s="133">
        <v>8.314</v>
      </c>
      <c r="J38" s="133">
        <v>9.782</v>
      </c>
      <c r="K38" s="133">
        <v>15.052</v>
      </c>
      <c r="L38" s="85"/>
      <c r="M38" s="88"/>
      <c r="N38" s="89"/>
      <c r="O38" s="89"/>
      <c r="P38" s="89"/>
      <c r="Q38" s="89"/>
      <c r="R38" s="89"/>
      <c r="S38" s="90"/>
      <c r="T38" s="88"/>
      <c r="U38" s="88"/>
      <c r="V38" s="89"/>
      <c r="W38" s="88"/>
      <c r="X38" s="88"/>
      <c r="Y38" s="89"/>
      <c r="Z38" s="87"/>
      <c r="AA38" s="87"/>
    </row>
    <row r="39" spans="3:27" ht="12">
      <c r="C39" s="84"/>
      <c r="D39" s="131" t="s">
        <v>129</v>
      </c>
      <c r="E39" s="132" t="s">
        <v>12</v>
      </c>
      <c r="F39" s="133">
        <v>1.958</v>
      </c>
      <c r="G39" s="133">
        <v>59.263</v>
      </c>
      <c r="H39" s="133">
        <v>77.002</v>
      </c>
      <c r="I39" s="133">
        <v>1.086</v>
      </c>
      <c r="J39" s="133">
        <v>34.349</v>
      </c>
      <c r="K39" s="133">
        <v>33.57</v>
      </c>
      <c r="L39" s="85"/>
      <c r="M39" s="89"/>
      <c r="N39" s="89"/>
      <c r="O39" s="88"/>
      <c r="P39" s="89"/>
      <c r="Q39" s="89"/>
      <c r="R39" s="88"/>
      <c r="S39" s="90"/>
      <c r="T39" s="89"/>
      <c r="U39" s="89"/>
      <c r="V39" s="89"/>
      <c r="W39" s="89"/>
      <c r="X39" s="89"/>
      <c r="Y39" s="89"/>
      <c r="Z39" s="87"/>
      <c r="AA39" s="87"/>
    </row>
    <row r="40" spans="3:27" ht="12">
      <c r="C40" s="84"/>
      <c r="D40" s="131" t="s">
        <v>130</v>
      </c>
      <c r="E40" s="132" t="s">
        <v>4</v>
      </c>
      <c r="F40" s="133">
        <v>56.557</v>
      </c>
      <c r="G40" s="133">
        <v>58.774</v>
      </c>
      <c r="H40" s="133">
        <v>72.554</v>
      </c>
      <c r="I40" s="133">
        <v>27.719</v>
      </c>
      <c r="J40" s="133">
        <v>28.105</v>
      </c>
      <c r="K40" s="133">
        <v>29.195</v>
      </c>
      <c r="L40" s="85"/>
      <c r="M40" s="89"/>
      <c r="N40" s="91"/>
      <c r="O40" s="89"/>
      <c r="P40" s="88"/>
      <c r="Q40" s="89"/>
      <c r="R40" s="89"/>
      <c r="S40" s="90"/>
      <c r="T40" s="89"/>
      <c r="U40" s="89"/>
      <c r="V40" s="89"/>
      <c r="W40" s="89"/>
      <c r="X40" s="89"/>
      <c r="Y40" s="89"/>
      <c r="Z40" s="87"/>
      <c r="AA40" s="87"/>
    </row>
    <row r="41" spans="3:27" ht="12">
      <c r="C41" s="84"/>
      <c r="D41" s="131" t="s">
        <v>131</v>
      </c>
      <c r="E41" s="132" t="s">
        <v>72</v>
      </c>
      <c r="F41" s="133">
        <v>2.996</v>
      </c>
      <c r="G41" s="133">
        <v>12.138</v>
      </c>
      <c r="H41" s="133">
        <v>21.621</v>
      </c>
      <c r="I41" s="133">
        <v>3.334</v>
      </c>
      <c r="J41" s="133">
        <v>19.644</v>
      </c>
      <c r="K41" s="133">
        <v>14.802</v>
      </c>
      <c r="L41" s="85"/>
      <c r="M41" s="89"/>
      <c r="N41" s="89"/>
      <c r="O41" s="88"/>
      <c r="P41" s="89"/>
      <c r="Q41" s="89"/>
      <c r="R41" s="89"/>
      <c r="S41" s="90"/>
      <c r="T41" s="89"/>
      <c r="U41" s="89"/>
      <c r="V41" s="89"/>
      <c r="W41" s="89"/>
      <c r="X41" s="89"/>
      <c r="Y41" s="89"/>
      <c r="Z41" s="87"/>
      <c r="AA41" s="87"/>
    </row>
    <row r="42" spans="3:27" ht="12">
      <c r="C42" s="84"/>
      <c r="D42" s="131" t="s">
        <v>195</v>
      </c>
      <c r="E42" s="132" t="s">
        <v>73</v>
      </c>
      <c r="F42" s="133">
        <v>23.788</v>
      </c>
      <c r="G42" s="133">
        <v>12.054</v>
      </c>
      <c r="H42" s="133">
        <v>18.959</v>
      </c>
      <c r="I42" s="133">
        <v>18.969</v>
      </c>
      <c r="J42" s="133">
        <v>10.2</v>
      </c>
      <c r="K42" s="133">
        <v>11.038</v>
      </c>
      <c r="L42" s="85"/>
      <c r="M42" s="88"/>
      <c r="N42" s="89"/>
      <c r="O42" s="89"/>
      <c r="P42" s="89"/>
      <c r="Q42" s="88"/>
      <c r="R42" s="89"/>
      <c r="S42" s="89"/>
      <c r="T42" s="89"/>
      <c r="U42" s="89"/>
      <c r="V42" s="89"/>
      <c r="W42" s="89"/>
      <c r="X42" s="89"/>
      <c r="Y42" s="89"/>
      <c r="Z42" s="87"/>
      <c r="AA42" s="87"/>
    </row>
    <row r="43" spans="3:27" ht="12">
      <c r="C43" s="84"/>
      <c r="D43" s="131" t="s">
        <v>132</v>
      </c>
      <c r="E43" s="132" t="s">
        <v>74</v>
      </c>
      <c r="F43" s="133">
        <v>0.695</v>
      </c>
      <c r="G43" s="133">
        <v>27.343</v>
      </c>
      <c r="H43" s="133">
        <v>3.553</v>
      </c>
      <c r="I43" s="133">
        <v>0.226</v>
      </c>
      <c r="J43" s="133">
        <v>8.806</v>
      </c>
      <c r="K43" s="133">
        <v>1.06</v>
      </c>
      <c r="L43" s="85"/>
      <c r="M43" s="89"/>
      <c r="N43" s="89"/>
      <c r="O43" s="90"/>
      <c r="P43" s="89"/>
      <c r="Q43" s="89"/>
      <c r="R43" s="89"/>
      <c r="S43" s="90"/>
      <c r="T43" s="89"/>
      <c r="U43" s="89"/>
      <c r="V43" s="89"/>
      <c r="W43" s="89"/>
      <c r="X43" s="89"/>
      <c r="Y43" s="89"/>
      <c r="Z43" s="87"/>
      <c r="AA43" s="87"/>
    </row>
    <row r="44" spans="3:27" ht="12">
      <c r="C44" s="84"/>
      <c r="D44" s="131" t="s">
        <v>133</v>
      </c>
      <c r="E44" s="132" t="s">
        <v>75</v>
      </c>
      <c r="F44" s="133">
        <v>712.359</v>
      </c>
      <c r="G44" s="133">
        <v>-23.349</v>
      </c>
      <c r="H44" s="133">
        <v>9.969</v>
      </c>
      <c r="I44" s="133">
        <v>37.911</v>
      </c>
      <c r="J44" s="133">
        <v>-1.151</v>
      </c>
      <c r="K44" s="133">
        <v>0.684</v>
      </c>
      <c r="L44" s="85"/>
      <c r="M44" s="89"/>
      <c r="N44" s="89"/>
      <c r="O44" s="90"/>
      <c r="P44" s="89"/>
      <c r="Q44" s="89"/>
      <c r="R44" s="89"/>
      <c r="S44" s="90"/>
      <c r="T44" s="89"/>
      <c r="U44" s="89"/>
      <c r="V44" s="89"/>
      <c r="W44" s="89"/>
      <c r="X44" s="89"/>
      <c r="Y44" s="89"/>
      <c r="Z44" s="87"/>
      <c r="AA44" s="87"/>
    </row>
    <row r="45" spans="3:27" ht="12">
      <c r="C45" s="84"/>
      <c r="D45" s="131" t="s">
        <v>134</v>
      </c>
      <c r="E45" s="132" t="s">
        <v>76</v>
      </c>
      <c r="F45" s="133">
        <v>21.357</v>
      </c>
      <c r="G45" s="133">
        <v>-0.003</v>
      </c>
      <c r="H45" s="133">
        <v>0.009</v>
      </c>
      <c r="I45" s="133">
        <v>1.895</v>
      </c>
      <c r="J45" s="133">
        <v>0</v>
      </c>
      <c r="K45" s="133">
        <v>0.001</v>
      </c>
      <c r="L45" s="85"/>
      <c r="M45" s="89"/>
      <c r="N45" s="89"/>
      <c r="O45" s="89"/>
      <c r="P45" s="89"/>
      <c r="Q45" s="89"/>
      <c r="R45" s="89"/>
      <c r="S45" s="90"/>
      <c r="T45" s="89"/>
      <c r="U45" s="89"/>
      <c r="V45" s="89"/>
      <c r="W45" s="89"/>
      <c r="X45" s="89"/>
      <c r="Y45" s="89"/>
      <c r="Z45" s="87"/>
      <c r="AA45" s="87"/>
    </row>
    <row r="46" spans="3:27" ht="12">
      <c r="C46" s="84"/>
      <c r="D46" s="131" t="s">
        <v>196</v>
      </c>
      <c r="E46" s="132" t="s">
        <v>77</v>
      </c>
      <c r="F46" s="133">
        <v>37.547</v>
      </c>
      <c r="G46" s="133">
        <v>-0.177</v>
      </c>
      <c r="H46" s="133">
        <v>5.801</v>
      </c>
      <c r="I46" s="133">
        <v>4.004</v>
      </c>
      <c r="J46" s="133">
        <v>0.013</v>
      </c>
      <c r="K46" s="133">
        <v>0.746</v>
      </c>
      <c r="L46" s="85"/>
      <c r="M46" s="89"/>
      <c r="N46" s="89"/>
      <c r="O46" s="89"/>
      <c r="P46" s="89"/>
      <c r="Q46" s="89"/>
      <c r="R46" s="89"/>
      <c r="S46" s="90"/>
      <c r="T46" s="89"/>
      <c r="U46" s="89"/>
      <c r="V46" s="88"/>
      <c r="W46" s="89"/>
      <c r="X46" s="89"/>
      <c r="Y46" s="88"/>
      <c r="Z46" s="87"/>
      <c r="AA46" s="87"/>
    </row>
    <row r="47" spans="3:27" ht="12">
      <c r="C47" s="84"/>
      <c r="D47" s="131" t="s">
        <v>135</v>
      </c>
      <c r="E47" s="132" t="s">
        <v>6</v>
      </c>
      <c r="F47" s="133">
        <v>25.447</v>
      </c>
      <c r="G47" s="133">
        <v>507.339</v>
      </c>
      <c r="H47" s="133">
        <v>3.806</v>
      </c>
      <c r="I47" s="133">
        <v>4.707</v>
      </c>
      <c r="J47" s="133">
        <v>94.038</v>
      </c>
      <c r="K47" s="133">
        <v>0.71</v>
      </c>
      <c r="L47" s="85"/>
      <c r="M47" s="89"/>
      <c r="N47" s="89"/>
      <c r="O47" s="89"/>
      <c r="P47" s="89"/>
      <c r="Q47" s="89"/>
      <c r="R47" s="89"/>
      <c r="S47" s="90"/>
      <c r="T47" s="89"/>
      <c r="U47" s="89"/>
      <c r="V47" s="89"/>
      <c r="W47" s="88"/>
      <c r="X47" s="88"/>
      <c r="Y47" s="88"/>
      <c r="Z47" s="87"/>
      <c r="AA47" s="87"/>
    </row>
    <row r="48" spans="3:27" ht="12">
      <c r="C48" s="84"/>
      <c r="D48" s="131" t="s">
        <v>136</v>
      </c>
      <c r="E48" s="132" t="s">
        <v>78</v>
      </c>
      <c r="F48" s="133">
        <v>40.399</v>
      </c>
      <c r="G48" s="133">
        <v>6.742</v>
      </c>
      <c r="H48" s="133">
        <v>4.889</v>
      </c>
      <c r="I48" s="133">
        <v>8.847</v>
      </c>
      <c r="J48" s="133">
        <v>1.364</v>
      </c>
      <c r="K48" s="133">
        <v>0.991</v>
      </c>
      <c r="L48" s="85"/>
      <c r="M48" s="89"/>
      <c r="N48" s="89"/>
      <c r="O48" s="89"/>
      <c r="P48" s="89"/>
      <c r="Q48" s="89"/>
      <c r="R48" s="89"/>
      <c r="S48" s="89"/>
      <c r="T48" s="89"/>
      <c r="U48" s="89"/>
      <c r="V48" s="88"/>
      <c r="W48" s="89"/>
      <c r="X48" s="89"/>
      <c r="Y48" s="89"/>
      <c r="Z48" s="87"/>
      <c r="AA48" s="87"/>
    </row>
    <row r="49" spans="3:27" ht="12">
      <c r="C49" s="84"/>
      <c r="D49" s="131" t="s">
        <v>137</v>
      </c>
      <c r="E49" s="132" t="s">
        <v>8</v>
      </c>
      <c r="F49" s="133">
        <v>104.415</v>
      </c>
      <c r="G49" s="133">
        <v>29.583</v>
      </c>
      <c r="H49" s="133">
        <v>45.646</v>
      </c>
      <c r="I49" s="133">
        <v>21.742</v>
      </c>
      <c r="J49" s="133">
        <v>6.19</v>
      </c>
      <c r="K49" s="133">
        <v>9.833</v>
      </c>
      <c r="L49" s="85"/>
      <c r="M49" s="89"/>
      <c r="N49" s="89"/>
      <c r="O49" s="89"/>
      <c r="P49" s="89"/>
      <c r="Q49" s="88"/>
      <c r="R49" s="88"/>
      <c r="S49" s="89"/>
      <c r="T49" s="89"/>
      <c r="U49" s="89"/>
      <c r="V49" s="89"/>
      <c r="W49" s="89"/>
      <c r="X49" s="89"/>
      <c r="Y49" s="89"/>
      <c r="Z49" s="87"/>
      <c r="AA49" s="87"/>
    </row>
    <row r="50" spans="3:27" ht="12">
      <c r="C50" s="84"/>
      <c r="D50" s="131" t="s">
        <v>138</v>
      </c>
      <c r="E50" s="132" t="s">
        <v>7</v>
      </c>
      <c r="F50" s="133">
        <v>163.455</v>
      </c>
      <c r="G50" s="133">
        <v>11.106</v>
      </c>
      <c r="H50" s="133">
        <v>7.084</v>
      </c>
      <c r="I50" s="133">
        <v>23.409</v>
      </c>
      <c r="J50" s="133">
        <v>1.591</v>
      </c>
      <c r="K50" s="133">
        <v>1.016</v>
      </c>
      <c r="L50" s="85"/>
      <c r="M50" s="89"/>
      <c r="N50" s="89"/>
      <c r="O50" s="91"/>
      <c r="P50" s="89"/>
      <c r="Q50" s="89"/>
      <c r="R50" s="89"/>
      <c r="S50" s="89"/>
      <c r="T50" s="89"/>
      <c r="U50" s="89"/>
      <c r="V50" s="89"/>
      <c r="W50" s="89"/>
      <c r="X50" s="89"/>
      <c r="Y50" s="89"/>
      <c r="Z50" s="87"/>
      <c r="AA50" s="87"/>
    </row>
    <row r="51" spans="3:27" ht="12">
      <c r="C51" s="84"/>
      <c r="D51" s="131" t="s">
        <v>139</v>
      </c>
      <c r="E51" s="132" t="s">
        <v>10</v>
      </c>
      <c r="F51" s="133">
        <v>150.323</v>
      </c>
      <c r="G51" s="133">
        <v>4.946</v>
      </c>
      <c r="H51" s="133">
        <v>22.721</v>
      </c>
      <c r="I51" s="133">
        <v>15.382</v>
      </c>
      <c r="J51" s="133">
        <v>0.592</v>
      </c>
      <c r="K51" s="133">
        <v>2.406</v>
      </c>
      <c r="L51" s="85"/>
      <c r="M51" s="89"/>
      <c r="N51" s="89"/>
      <c r="O51" s="89"/>
      <c r="P51" s="89"/>
      <c r="Q51" s="89"/>
      <c r="R51" s="89"/>
      <c r="S51" s="89"/>
      <c r="T51" s="89"/>
      <c r="U51" s="89"/>
      <c r="V51" s="88"/>
      <c r="W51" s="89"/>
      <c r="X51" s="89"/>
      <c r="Y51" s="89"/>
      <c r="Z51" s="87"/>
      <c r="AA51" s="87"/>
    </row>
    <row r="52" spans="3:27" ht="12">
      <c r="C52" s="84"/>
      <c r="D52" s="131" t="s">
        <v>140</v>
      </c>
      <c r="E52" s="132" t="s">
        <v>79</v>
      </c>
      <c r="F52" s="133">
        <v>28.289</v>
      </c>
      <c r="G52" s="133">
        <v>-9.751</v>
      </c>
      <c r="H52" s="133">
        <v>159.635</v>
      </c>
      <c r="I52" s="133">
        <v>4.045</v>
      </c>
      <c r="J52" s="133">
        <v>0.058</v>
      </c>
      <c r="K52" s="133">
        <v>21.759</v>
      </c>
      <c r="L52" s="85"/>
      <c r="M52" s="88"/>
      <c r="N52" s="89"/>
      <c r="O52" s="89"/>
      <c r="P52" s="89"/>
      <c r="Q52" s="89"/>
      <c r="R52" s="89"/>
      <c r="S52" s="89"/>
      <c r="T52" s="89"/>
      <c r="U52" s="88"/>
      <c r="V52" s="89"/>
      <c r="W52" s="88"/>
      <c r="X52" s="88"/>
      <c r="Y52" s="89"/>
      <c r="Z52" s="87"/>
      <c r="AA52" s="87"/>
    </row>
    <row r="53" spans="3:27" ht="12">
      <c r="C53" s="84"/>
      <c r="D53" s="131" t="s">
        <v>141</v>
      </c>
      <c r="E53" s="132" t="s">
        <v>13</v>
      </c>
      <c r="F53" s="133">
        <v>107.351</v>
      </c>
      <c r="G53" s="133">
        <v>0.084</v>
      </c>
      <c r="H53" s="133">
        <v>71.909</v>
      </c>
      <c r="I53" s="133">
        <v>31.429</v>
      </c>
      <c r="J53" s="133">
        <v>0.014</v>
      </c>
      <c r="K53" s="133">
        <v>8.214</v>
      </c>
      <c r="L53" s="85"/>
      <c r="M53" s="89"/>
      <c r="N53" s="88"/>
      <c r="O53" s="89"/>
      <c r="P53" s="89"/>
      <c r="Q53" s="89"/>
      <c r="R53" s="89"/>
      <c r="S53" s="89"/>
      <c r="T53" s="90"/>
      <c r="U53" s="89"/>
      <c r="V53" s="89"/>
      <c r="W53" s="89"/>
      <c r="X53" s="89"/>
      <c r="Y53" s="89"/>
      <c r="Z53" s="87"/>
      <c r="AA53" s="87"/>
    </row>
    <row r="54" spans="3:27" ht="12">
      <c r="C54" s="84"/>
      <c r="D54" s="131" t="s">
        <v>142</v>
      </c>
      <c r="E54" s="132" t="s">
        <v>80</v>
      </c>
      <c r="F54" s="133">
        <v>32.397</v>
      </c>
      <c r="G54" s="133">
        <v>0.166</v>
      </c>
      <c r="H54" s="133">
        <v>13.22</v>
      </c>
      <c r="I54" s="133">
        <v>5.466</v>
      </c>
      <c r="J54" s="133">
        <v>0.038</v>
      </c>
      <c r="K54" s="133">
        <v>2.315</v>
      </c>
      <c r="L54" s="85"/>
      <c r="M54" s="89"/>
      <c r="N54" s="89"/>
      <c r="O54" s="89"/>
      <c r="P54" s="89"/>
      <c r="Q54" s="89"/>
      <c r="R54" s="88"/>
      <c r="S54" s="89"/>
      <c r="T54" s="88"/>
      <c r="U54" s="89"/>
      <c r="V54" s="88"/>
      <c r="W54" s="89"/>
      <c r="X54" s="89"/>
      <c r="Y54" s="89"/>
      <c r="Z54" s="87"/>
      <c r="AA54" s="87"/>
    </row>
    <row r="55" spans="3:27" ht="12">
      <c r="C55" s="84"/>
      <c r="D55" s="131" t="s">
        <v>143</v>
      </c>
      <c r="E55" s="132" t="s">
        <v>81</v>
      </c>
      <c r="F55" s="133">
        <v>2.989</v>
      </c>
      <c r="G55" s="133">
        <v>0</v>
      </c>
      <c r="H55" s="133">
        <v>0.91</v>
      </c>
      <c r="I55" s="133">
        <v>0.461</v>
      </c>
      <c r="J55" s="133">
        <v>0</v>
      </c>
      <c r="K55" s="133">
        <v>0.145</v>
      </c>
      <c r="L55" s="85"/>
      <c r="M55" s="89"/>
      <c r="N55" s="89"/>
      <c r="O55" s="90"/>
      <c r="P55" s="89"/>
      <c r="Q55" s="89"/>
      <c r="R55" s="89"/>
      <c r="S55" s="90"/>
      <c r="T55" s="89"/>
      <c r="U55" s="89"/>
      <c r="V55" s="89"/>
      <c r="W55" s="89"/>
      <c r="X55" s="89"/>
      <c r="Y55" s="89"/>
      <c r="Z55" s="87"/>
      <c r="AA55" s="87"/>
    </row>
    <row r="56" spans="3:27" ht="12">
      <c r="C56" s="84"/>
      <c r="D56" s="131" t="s">
        <v>144</v>
      </c>
      <c r="E56" s="132" t="s">
        <v>9</v>
      </c>
      <c r="F56" s="133">
        <v>166.871</v>
      </c>
      <c r="G56" s="133">
        <v>-0.28</v>
      </c>
      <c r="H56" s="133">
        <v>3.308</v>
      </c>
      <c r="I56" s="133">
        <v>29.042</v>
      </c>
      <c r="J56" s="133">
        <v>0.248</v>
      </c>
      <c r="K56" s="133">
        <v>0.576</v>
      </c>
      <c r="L56" s="85"/>
      <c r="M56" s="89"/>
      <c r="N56" s="89"/>
      <c r="O56" s="89"/>
      <c r="P56" s="89"/>
      <c r="Q56" s="89"/>
      <c r="R56" s="89"/>
      <c r="S56" s="90"/>
      <c r="T56" s="89"/>
      <c r="U56" s="89"/>
      <c r="V56" s="89"/>
      <c r="W56" s="88"/>
      <c r="X56" s="88"/>
      <c r="Y56" s="89"/>
      <c r="Z56" s="87"/>
      <c r="AA56" s="87"/>
    </row>
    <row r="57" spans="3:27" ht="12">
      <c r="C57" s="84"/>
      <c r="D57" s="131" t="s">
        <v>145</v>
      </c>
      <c r="E57" s="132" t="s">
        <v>82</v>
      </c>
      <c r="F57" s="133">
        <v>7.905</v>
      </c>
      <c r="G57" s="133">
        <v>5.144</v>
      </c>
      <c r="H57" s="133">
        <v>5.395</v>
      </c>
      <c r="I57" s="133">
        <v>2.877</v>
      </c>
      <c r="J57" s="133">
        <v>1.661</v>
      </c>
      <c r="K57" s="133">
        <v>1.708</v>
      </c>
      <c r="L57" s="85"/>
      <c r="M57" s="89"/>
      <c r="N57" s="89"/>
      <c r="O57" s="89"/>
      <c r="P57" s="89"/>
      <c r="Q57" s="89"/>
      <c r="R57" s="89"/>
      <c r="S57" s="90"/>
      <c r="T57" s="89"/>
      <c r="U57" s="89"/>
      <c r="V57" s="89"/>
      <c r="W57" s="89"/>
      <c r="X57" s="89"/>
      <c r="Y57" s="89"/>
      <c r="Z57" s="87"/>
      <c r="AA57" s="87"/>
    </row>
    <row r="58" spans="3:27" ht="12">
      <c r="C58" s="84"/>
      <c r="D58" s="131" t="s">
        <v>197</v>
      </c>
      <c r="E58" s="132" t="s">
        <v>83</v>
      </c>
      <c r="F58" s="133">
        <v>10.498</v>
      </c>
      <c r="G58" s="133">
        <v>3.617</v>
      </c>
      <c r="H58" s="133">
        <v>1.484</v>
      </c>
      <c r="I58" s="133">
        <v>2.678</v>
      </c>
      <c r="J58" s="133">
        <v>0.89</v>
      </c>
      <c r="K58" s="133">
        <v>0.378</v>
      </c>
      <c r="L58" s="85"/>
      <c r="M58" s="89"/>
      <c r="N58" s="89"/>
      <c r="O58" s="89"/>
      <c r="P58" s="89"/>
      <c r="Q58" s="89"/>
      <c r="R58" s="89"/>
      <c r="S58" s="90"/>
      <c r="T58" s="89"/>
      <c r="U58" s="89"/>
      <c r="V58" s="89"/>
      <c r="W58" s="89"/>
      <c r="X58" s="89"/>
      <c r="Y58" s="89"/>
      <c r="Z58" s="87"/>
      <c r="AA58" s="87"/>
    </row>
    <row r="59" spans="3:27" ht="12">
      <c r="C59" s="84"/>
      <c r="D59" s="131" t="s">
        <v>146</v>
      </c>
      <c r="E59" s="132" t="s">
        <v>84</v>
      </c>
      <c r="F59" s="133">
        <v>23.805</v>
      </c>
      <c r="G59" s="133">
        <v>0.027</v>
      </c>
      <c r="H59" s="133">
        <v>2.651</v>
      </c>
      <c r="I59" s="133">
        <v>5.97</v>
      </c>
      <c r="J59" s="133">
        <v>0.006</v>
      </c>
      <c r="K59" s="133">
        <v>0.652</v>
      </c>
      <c r="L59" s="85"/>
      <c r="M59" s="89"/>
      <c r="N59" s="89"/>
      <c r="O59" s="89"/>
      <c r="P59" s="89"/>
      <c r="Q59" s="89"/>
      <c r="R59" s="89"/>
      <c r="S59" s="90"/>
      <c r="T59" s="89"/>
      <c r="U59" s="89"/>
      <c r="V59" s="89"/>
      <c r="W59" s="89"/>
      <c r="X59" s="89"/>
      <c r="Y59" s="89"/>
      <c r="Z59" s="87"/>
      <c r="AA59" s="87"/>
    </row>
    <row r="60" spans="3:27" ht="12">
      <c r="C60" s="84"/>
      <c r="D60" s="131" t="s">
        <v>198</v>
      </c>
      <c r="E60" s="132" t="s">
        <v>85</v>
      </c>
      <c r="F60" s="133">
        <v>0.627</v>
      </c>
      <c r="G60" s="133">
        <v>31.194</v>
      </c>
      <c r="H60" s="133">
        <v>10.636</v>
      </c>
      <c r="I60" s="133">
        <v>0.228</v>
      </c>
      <c r="J60" s="133">
        <v>11.435</v>
      </c>
      <c r="K60" s="133">
        <v>3.598</v>
      </c>
      <c r="L60" s="85"/>
      <c r="M60" s="89"/>
      <c r="N60" s="88"/>
      <c r="O60" s="90"/>
      <c r="P60" s="89"/>
      <c r="Q60" s="89"/>
      <c r="R60" s="89"/>
      <c r="S60" s="90"/>
      <c r="T60" s="89"/>
      <c r="U60" s="89"/>
      <c r="V60" s="90"/>
      <c r="W60" s="89"/>
      <c r="X60" s="89"/>
      <c r="Y60" s="89"/>
      <c r="Z60" s="87"/>
      <c r="AA60" s="87"/>
    </row>
    <row r="61" spans="3:27" ht="12">
      <c r="C61" s="84"/>
      <c r="D61" s="131" t="s">
        <v>147</v>
      </c>
      <c r="E61" s="132" t="s">
        <v>86</v>
      </c>
      <c r="F61" s="133">
        <v>11.474</v>
      </c>
      <c r="G61" s="133">
        <v>0.005</v>
      </c>
      <c r="H61" s="133">
        <v>5.02</v>
      </c>
      <c r="I61" s="133">
        <v>2.914</v>
      </c>
      <c r="J61" s="133">
        <v>0.002</v>
      </c>
      <c r="K61" s="133">
        <v>1.473</v>
      </c>
      <c r="L61" s="85"/>
      <c r="M61" s="89"/>
      <c r="N61" s="89"/>
      <c r="O61" s="89"/>
      <c r="P61" s="89"/>
      <c r="Q61" s="88"/>
      <c r="R61" s="89"/>
      <c r="S61" s="90"/>
      <c r="T61" s="89"/>
      <c r="U61" s="89"/>
      <c r="V61" s="89"/>
      <c r="W61" s="89"/>
      <c r="X61" s="89"/>
      <c r="Y61" s="89"/>
      <c r="Z61" s="87"/>
      <c r="AA61" s="87"/>
    </row>
    <row r="62" spans="3:27" ht="12">
      <c r="C62" s="84"/>
      <c r="D62" s="131" t="s">
        <v>148</v>
      </c>
      <c r="E62" s="132" t="s">
        <v>87</v>
      </c>
      <c r="F62" s="133">
        <v>18.381</v>
      </c>
      <c r="G62" s="133">
        <v>0.001</v>
      </c>
      <c r="H62" s="133">
        <v>1.321</v>
      </c>
      <c r="I62" s="133">
        <v>4.667</v>
      </c>
      <c r="J62" s="133">
        <v>0.001</v>
      </c>
      <c r="K62" s="133">
        <v>0.41</v>
      </c>
      <c r="L62" s="85"/>
      <c r="M62" s="89"/>
      <c r="N62" s="89"/>
      <c r="O62" s="90"/>
      <c r="P62" s="89"/>
      <c r="Q62" s="89"/>
      <c r="R62" s="88"/>
      <c r="S62" s="89"/>
      <c r="T62" s="89"/>
      <c r="U62" s="89"/>
      <c r="V62" s="89"/>
      <c r="W62" s="89"/>
      <c r="X62" s="89"/>
      <c r="Y62" s="89"/>
      <c r="Z62" s="87"/>
      <c r="AA62" s="87"/>
    </row>
    <row r="63" spans="3:27" ht="12">
      <c r="C63" s="84"/>
      <c r="D63" s="131" t="s">
        <v>149</v>
      </c>
      <c r="E63" s="132" t="s">
        <v>88</v>
      </c>
      <c r="F63" s="133">
        <v>2.417</v>
      </c>
      <c r="G63" s="133">
        <v>0.109</v>
      </c>
      <c r="H63" s="133">
        <v>1.236</v>
      </c>
      <c r="I63" s="133">
        <v>0.645</v>
      </c>
      <c r="J63" s="133">
        <v>0.027</v>
      </c>
      <c r="K63" s="133">
        <v>0.336</v>
      </c>
      <c r="L63" s="85"/>
      <c r="M63" s="89"/>
      <c r="N63" s="89"/>
      <c r="O63" s="90"/>
      <c r="P63" s="89"/>
      <c r="Q63" s="89"/>
      <c r="R63" s="89"/>
      <c r="S63" s="90"/>
      <c r="T63" s="89"/>
      <c r="U63" s="89"/>
      <c r="V63" s="89"/>
      <c r="W63" s="88"/>
      <c r="X63" s="88"/>
      <c r="Y63" s="89"/>
      <c r="Z63" s="87"/>
      <c r="AA63" s="87"/>
    </row>
    <row r="64" spans="3:27" ht="12">
      <c r="C64" s="84"/>
      <c r="D64" s="131" t="s">
        <v>183</v>
      </c>
      <c r="E64" s="132" t="s">
        <v>89</v>
      </c>
      <c r="F64" s="133">
        <v>138.973</v>
      </c>
      <c r="G64" s="133">
        <v>3.596</v>
      </c>
      <c r="H64" s="133">
        <v>0.187</v>
      </c>
      <c r="I64" s="133">
        <v>22.419</v>
      </c>
      <c r="J64" s="133">
        <v>0.583</v>
      </c>
      <c r="K64" s="133">
        <v>0.03</v>
      </c>
      <c r="L64" s="85"/>
      <c r="M64" s="89"/>
      <c r="N64" s="89"/>
      <c r="O64" s="89"/>
      <c r="P64" s="89"/>
      <c r="Q64" s="89"/>
      <c r="R64" s="89"/>
      <c r="S64" s="90"/>
      <c r="T64" s="89"/>
      <c r="U64" s="89"/>
      <c r="V64" s="89"/>
      <c r="W64" s="89"/>
      <c r="X64" s="89"/>
      <c r="Y64" s="89"/>
      <c r="Z64" s="87"/>
      <c r="AA64" s="87"/>
    </row>
    <row r="65" spans="3:27" ht="12">
      <c r="C65" s="84"/>
      <c r="D65" s="131" t="s">
        <v>199</v>
      </c>
      <c r="E65" s="132" t="s">
        <v>90</v>
      </c>
      <c r="F65" s="133">
        <v>3.839</v>
      </c>
      <c r="G65" s="133">
        <v>5.897</v>
      </c>
      <c r="H65" s="133">
        <v>7.975</v>
      </c>
      <c r="I65" s="133">
        <v>0.847</v>
      </c>
      <c r="J65" s="133">
        <v>1.412</v>
      </c>
      <c r="K65" s="133">
        <v>1.805</v>
      </c>
      <c r="L65" s="85"/>
      <c r="M65" s="89"/>
      <c r="N65" s="89"/>
      <c r="O65" s="89"/>
      <c r="P65" s="89"/>
      <c r="Q65" s="89"/>
      <c r="R65" s="89"/>
      <c r="S65" s="90"/>
      <c r="T65" s="89"/>
      <c r="U65" s="89"/>
      <c r="V65" s="89"/>
      <c r="W65" s="89"/>
      <c r="X65" s="89"/>
      <c r="Y65" s="89"/>
      <c r="Z65" s="87"/>
      <c r="AA65" s="87"/>
    </row>
    <row r="66" spans="3:27" ht="12">
      <c r="C66" s="84"/>
      <c r="D66" s="131" t="s">
        <v>150</v>
      </c>
      <c r="E66" s="132" t="s">
        <v>91</v>
      </c>
      <c r="F66" s="133">
        <v>2.564</v>
      </c>
      <c r="G66" s="133">
        <v>17.87</v>
      </c>
      <c r="H66" s="133">
        <v>7.661</v>
      </c>
      <c r="I66" s="133">
        <v>0.582</v>
      </c>
      <c r="J66" s="133">
        <v>4.523</v>
      </c>
      <c r="K66" s="133">
        <v>1.558</v>
      </c>
      <c r="L66" s="85"/>
      <c r="M66" s="89"/>
      <c r="N66" s="89"/>
      <c r="O66" s="89"/>
      <c r="P66" s="89"/>
      <c r="Q66" s="89"/>
      <c r="R66" s="89"/>
      <c r="S66" s="90"/>
      <c r="T66" s="89"/>
      <c r="U66" s="89"/>
      <c r="V66" s="89"/>
      <c r="W66" s="89"/>
      <c r="X66" s="89"/>
      <c r="Y66" s="89"/>
      <c r="Z66" s="87"/>
      <c r="AA66" s="87"/>
    </row>
    <row r="67" spans="3:27" ht="12">
      <c r="C67" s="84"/>
      <c r="D67" s="131" t="s">
        <v>151</v>
      </c>
      <c r="E67" s="132" t="s">
        <v>39</v>
      </c>
      <c r="F67" s="133">
        <v>10.423</v>
      </c>
      <c r="G67" s="133">
        <v>65.687</v>
      </c>
      <c r="H67" s="133">
        <v>7.616</v>
      </c>
      <c r="I67" s="133">
        <v>2.815</v>
      </c>
      <c r="J67" s="133">
        <v>37.535</v>
      </c>
      <c r="K67" s="133">
        <v>3.423</v>
      </c>
      <c r="L67" s="85"/>
      <c r="M67" s="89"/>
      <c r="N67" s="89"/>
      <c r="O67" s="89"/>
      <c r="P67" s="89"/>
      <c r="Q67" s="89"/>
      <c r="R67" s="89"/>
      <c r="S67" s="90"/>
      <c r="T67" s="89"/>
      <c r="U67" s="89"/>
      <c r="V67" s="88"/>
      <c r="W67" s="89"/>
      <c r="X67" s="89"/>
      <c r="Y67" s="89"/>
      <c r="Z67" s="87"/>
      <c r="AA67" s="87"/>
    </row>
    <row r="68" spans="3:27" ht="12">
      <c r="C68" s="84"/>
      <c r="D68" s="131" t="s">
        <v>152</v>
      </c>
      <c r="E68" s="132" t="s">
        <v>92</v>
      </c>
      <c r="F68" s="133">
        <v>0.036</v>
      </c>
      <c r="G68" s="133">
        <v>0.222</v>
      </c>
      <c r="H68" s="133">
        <v>2.676</v>
      </c>
      <c r="I68" s="133">
        <v>0.026</v>
      </c>
      <c r="J68" s="133">
        <v>0.045</v>
      </c>
      <c r="K68" s="133">
        <v>0.721</v>
      </c>
      <c r="L68" s="85"/>
      <c r="M68" s="89"/>
      <c r="N68" s="89"/>
      <c r="O68" s="89"/>
      <c r="P68" s="89"/>
      <c r="Q68" s="89"/>
      <c r="R68" s="89"/>
      <c r="S68" s="90"/>
      <c r="T68" s="89"/>
      <c r="U68" s="89"/>
      <c r="V68" s="89"/>
      <c r="W68" s="89"/>
      <c r="X68" s="89"/>
      <c r="Y68" s="89"/>
      <c r="Z68" s="87"/>
      <c r="AA68" s="87"/>
    </row>
    <row r="69" spans="3:27" ht="12">
      <c r="C69" s="84"/>
      <c r="D69" s="131" t="s">
        <v>200</v>
      </c>
      <c r="E69" s="132" t="s">
        <v>93</v>
      </c>
      <c r="F69" s="133">
        <v>4.551</v>
      </c>
      <c r="G69" s="133">
        <v>0.251</v>
      </c>
      <c r="H69" s="133">
        <v>1.975</v>
      </c>
      <c r="I69" s="133">
        <v>0.951</v>
      </c>
      <c r="J69" s="133">
        <v>0.114</v>
      </c>
      <c r="K69" s="133">
        <v>0.77</v>
      </c>
      <c r="L69" s="85"/>
      <c r="M69" s="89"/>
      <c r="N69" s="89"/>
      <c r="O69" s="89"/>
      <c r="P69" s="89"/>
      <c r="Q69" s="89"/>
      <c r="R69" s="89"/>
      <c r="S69" s="90"/>
      <c r="T69" s="89"/>
      <c r="U69" s="89"/>
      <c r="V69" s="89"/>
      <c r="W69" s="89"/>
      <c r="X69" s="89"/>
      <c r="Y69" s="89"/>
      <c r="Z69" s="87"/>
      <c r="AA69" s="87"/>
    </row>
    <row r="70" spans="3:27" ht="12">
      <c r="C70" s="84"/>
      <c r="D70" s="131" t="s">
        <v>153</v>
      </c>
      <c r="E70" s="132" t="s">
        <v>94</v>
      </c>
      <c r="F70" s="133">
        <v>7.928</v>
      </c>
      <c r="G70" s="133">
        <v>0.513</v>
      </c>
      <c r="H70" s="133">
        <v>15.387</v>
      </c>
      <c r="I70" s="133">
        <v>2.494</v>
      </c>
      <c r="J70" s="133">
        <v>0.416</v>
      </c>
      <c r="K70" s="133">
        <v>7.321</v>
      </c>
      <c r="L70" s="85"/>
      <c r="M70" s="89"/>
      <c r="N70" s="89"/>
      <c r="O70" s="89"/>
      <c r="P70" s="89"/>
      <c r="Q70" s="89"/>
      <c r="R70" s="89"/>
      <c r="S70" s="90"/>
      <c r="T70" s="89"/>
      <c r="U70" s="89"/>
      <c r="V70" s="89"/>
      <c r="W70" s="89"/>
      <c r="X70" s="89"/>
      <c r="Y70" s="89"/>
      <c r="Z70" s="87"/>
      <c r="AA70" s="87"/>
    </row>
    <row r="71" spans="3:27" ht="12">
      <c r="C71" s="84"/>
      <c r="D71" s="131" t="s">
        <v>154</v>
      </c>
      <c r="E71" s="132" t="s">
        <v>95</v>
      </c>
      <c r="F71" s="133">
        <v>0.451</v>
      </c>
      <c r="G71" s="133">
        <v>0</v>
      </c>
      <c r="H71" s="133">
        <v>0.352</v>
      </c>
      <c r="I71" s="133">
        <v>0.059</v>
      </c>
      <c r="J71" s="133">
        <v>0</v>
      </c>
      <c r="K71" s="133">
        <v>0.046</v>
      </c>
      <c r="L71" s="85"/>
      <c r="M71" s="89"/>
      <c r="N71" s="89"/>
      <c r="O71" s="89"/>
      <c r="P71" s="89"/>
      <c r="Q71" s="88"/>
      <c r="R71" s="89"/>
      <c r="S71" s="90"/>
      <c r="T71" s="89"/>
      <c r="U71" s="89"/>
      <c r="V71" s="89"/>
      <c r="W71" s="89"/>
      <c r="X71" s="89"/>
      <c r="Y71" s="89"/>
      <c r="Z71" s="87"/>
      <c r="AA71" s="87"/>
    </row>
    <row r="72" spans="3:27" ht="12">
      <c r="C72" s="84"/>
      <c r="D72" s="131" t="s">
        <v>155</v>
      </c>
      <c r="E72" s="132" t="s">
        <v>96</v>
      </c>
      <c r="F72" s="133">
        <v>44.723</v>
      </c>
      <c r="G72" s="133">
        <v>0.006</v>
      </c>
      <c r="H72" s="133">
        <v>4.65</v>
      </c>
      <c r="I72" s="133">
        <v>11.359</v>
      </c>
      <c r="J72" s="133">
        <v>0.001</v>
      </c>
      <c r="K72" s="133">
        <v>1.113</v>
      </c>
      <c r="L72" s="85"/>
      <c r="M72" s="89"/>
      <c r="N72" s="89"/>
      <c r="O72" s="89"/>
      <c r="P72" s="89"/>
      <c r="Q72" s="89"/>
      <c r="R72" s="89"/>
      <c r="S72" s="90"/>
      <c r="T72" s="89"/>
      <c r="U72" s="89"/>
      <c r="V72" s="89"/>
      <c r="W72" s="89"/>
      <c r="X72" s="89"/>
      <c r="Y72" s="89"/>
      <c r="Z72" s="87"/>
      <c r="AA72" s="87"/>
    </row>
    <row r="73" spans="3:27" ht="12">
      <c r="C73" s="84"/>
      <c r="D73" s="131" t="s">
        <v>201</v>
      </c>
      <c r="E73" s="132" t="s">
        <v>97</v>
      </c>
      <c r="F73" s="133">
        <v>7.747</v>
      </c>
      <c r="G73" s="133">
        <v>2.173</v>
      </c>
      <c r="H73" s="133">
        <v>6.788</v>
      </c>
      <c r="I73" s="133">
        <v>1.563</v>
      </c>
      <c r="J73" s="133">
        <v>0.406</v>
      </c>
      <c r="K73" s="133">
        <v>1.266</v>
      </c>
      <c r="L73" s="85"/>
      <c r="M73" s="89"/>
      <c r="N73" s="89"/>
      <c r="O73" s="89"/>
      <c r="P73" s="89"/>
      <c r="Q73" s="88"/>
      <c r="R73" s="89"/>
      <c r="S73" s="90"/>
      <c r="T73" s="89"/>
      <c r="U73" s="89"/>
      <c r="V73" s="89"/>
      <c r="W73" s="89"/>
      <c r="X73" s="89"/>
      <c r="Y73" s="89"/>
      <c r="Z73" s="87"/>
      <c r="AA73" s="87"/>
    </row>
    <row r="74" spans="3:27" ht="12">
      <c r="C74" s="84"/>
      <c r="D74" s="131" t="s">
        <v>156</v>
      </c>
      <c r="E74" s="132" t="s">
        <v>5</v>
      </c>
      <c r="F74" s="133">
        <v>166.419</v>
      </c>
      <c r="G74" s="133">
        <v>0.681</v>
      </c>
      <c r="H74" s="133">
        <v>0.338</v>
      </c>
      <c r="I74" s="133">
        <v>24.921</v>
      </c>
      <c r="J74" s="133">
        <v>0.114</v>
      </c>
      <c r="K74" s="133">
        <v>0.051</v>
      </c>
      <c r="L74" s="85"/>
      <c r="M74" s="89"/>
      <c r="N74" s="89"/>
      <c r="O74" s="89"/>
      <c r="P74" s="89"/>
      <c r="Q74" s="89"/>
      <c r="R74" s="88"/>
      <c r="S74" s="90"/>
      <c r="T74" s="88"/>
      <c r="U74" s="88"/>
      <c r="V74" s="88"/>
      <c r="W74" s="88"/>
      <c r="X74" s="88"/>
      <c r="Y74" s="89"/>
      <c r="Z74" s="87"/>
      <c r="AA74" s="87"/>
    </row>
    <row r="75" spans="3:27" ht="12">
      <c r="C75" s="84"/>
      <c r="D75" s="131" t="s">
        <v>157</v>
      </c>
      <c r="E75" s="132" t="s">
        <v>14</v>
      </c>
      <c r="F75" s="133">
        <v>83.027</v>
      </c>
      <c r="G75" s="133">
        <v>0.084</v>
      </c>
      <c r="H75" s="133">
        <v>0.075</v>
      </c>
      <c r="I75" s="133">
        <v>9.751</v>
      </c>
      <c r="J75" s="133">
        <v>0.01</v>
      </c>
      <c r="K75" s="133">
        <v>0.009</v>
      </c>
      <c r="L75" s="85"/>
      <c r="M75" s="88"/>
      <c r="N75" s="89"/>
      <c r="O75" s="89"/>
      <c r="P75" s="89"/>
      <c r="Q75" s="89"/>
      <c r="R75" s="89"/>
      <c r="S75" s="90"/>
      <c r="T75" s="89"/>
      <c r="U75" s="89"/>
      <c r="V75" s="89"/>
      <c r="W75" s="89"/>
      <c r="X75" s="89"/>
      <c r="Y75" s="89"/>
      <c r="Z75" s="87"/>
      <c r="AA75" s="87"/>
    </row>
    <row r="76" spans="3:27" ht="12">
      <c r="C76" s="84"/>
      <c r="D76" s="131" t="s">
        <v>158</v>
      </c>
      <c r="E76" s="132" t="s">
        <v>11</v>
      </c>
      <c r="F76" s="133">
        <v>133.889</v>
      </c>
      <c r="G76" s="133">
        <v>0.006</v>
      </c>
      <c r="H76" s="133">
        <v>0.068</v>
      </c>
      <c r="I76" s="133">
        <v>28.345</v>
      </c>
      <c r="J76" s="133">
        <v>0.001</v>
      </c>
      <c r="K76" s="133">
        <v>0.015</v>
      </c>
      <c r="L76" s="85"/>
      <c r="M76" s="89"/>
      <c r="N76" s="89"/>
      <c r="O76" s="89"/>
      <c r="P76" s="89"/>
      <c r="Q76" s="89"/>
      <c r="R76" s="89"/>
      <c r="S76" s="90"/>
      <c r="T76" s="89"/>
      <c r="U76" s="89"/>
      <c r="V76" s="89"/>
      <c r="W76" s="89"/>
      <c r="X76" s="89"/>
      <c r="Y76" s="89"/>
      <c r="Z76" s="87"/>
      <c r="AA76" s="87"/>
    </row>
    <row r="77" spans="3:27" ht="12">
      <c r="C77" s="84"/>
      <c r="D77" s="131" t="s">
        <v>202</v>
      </c>
      <c r="E77" s="132" t="s">
        <v>98</v>
      </c>
      <c r="F77" s="133">
        <v>65.32</v>
      </c>
      <c r="G77" s="133">
        <v>0</v>
      </c>
      <c r="H77" s="133">
        <v>0.014</v>
      </c>
      <c r="I77" s="133">
        <v>8.662</v>
      </c>
      <c r="J77" s="133">
        <v>0</v>
      </c>
      <c r="K77" s="133">
        <v>0.002</v>
      </c>
      <c r="L77" s="85"/>
      <c r="M77" s="89"/>
      <c r="N77" s="89"/>
      <c r="O77" s="89"/>
      <c r="P77" s="88"/>
      <c r="Q77" s="89"/>
      <c r="R77" s="89"/>
      <c r="S77" s="90"/>
      <c r="T77" s="88"/>
      <c r="U77" s="88"/>
      <c r="V77" s="89"/>
      <c r="W77" s="89"/>
      <c r="X77" s="89"/>
      <c r="Y77" s="89"/>
      <c r="Z77" s="87"/>
      <c r="AA77" s="87"/>
    </row>
    <row r="78" spans="3:27" ht="12">
      <c r="C78" s="84"/>
      <c r="D78" s="131" t="s">
        <v>203</v>
      </c>
      <c r="E78" s="132" t="s">
        <v>99</v>
      </c>
      <c r="F78" s="133">
        <v>24.683</v>
      </c>
      <c r="G78" s="133">
        <v>1.109</v>
      </c>
      <c r="H78" s="133">
        <v>0.941</v>
      </c>
      <c r="I78" s="133">
        <v>4.671</v>
      </c>
      <c r="J78" s="133">
        <v>0.272</v>
      </c>
      <c r="K78" s="133">
        <v>0.181</v>
      </c>
      <c r="L78" s="85"/>
      <c r="M78" s="89"/>
      <c r="N78" s="88"/>
      <c r="O78" s="89"/>
      <c r="P78" s="89"/>
      <c r="Q78" s="89"/>
      <c r="R78" s="89"/>
      <c r="S78" s="89"/>
      <c r="T78" s="89"/>
      <c r="U78" s="89"/>
      <c r="V78" s="89"/>
      <c r="W78" s="89"/>
      <c r="X78" s="89"/>
      <c r="Y78" s="89"/>
      <c r="Z78" s="87"/>
      <c r="AA78" s="87"/>
    </row>
    <row r="79" spans="3:27" ht="12">
      <c r="C79" s="84"/>
      <c r="D79" s="131" t="s">
        <v>159</v>
      </c>
      <c r="E79" s="132" t="s">
        <v>100</v>
      </c>
      <c r="F79" s="133">
        <v>24.549</v>
      </c>
      <c r="G79" s="133">
        <v>0.008</v>
      </c>
      <c r="H79" s="133">
        <v>0.168</v>
      </c>
      <c r="I79" s="133">
        <v>3.204</v>
      </c>
      <c r="J79" s="133">
        <v>0.001</v>
      </c>
      <c r="K79" s="133">
        <v>0.023</v>
      </c>
      <c r="L79" s="85"/>
      <c r="M79" s="89"/>
      <c r="N79" s="89"/>
      <c r="O79" s="88"/>
      <c r="P79" s="89"/>
      <c r="Q79" s="89"/>
      <c r="R79" s="89"/>
      <c r="S79" s="90"/>
      <c r="T79" s="89"/>
      <c r="U79" s="89"/>
      <c r="V79" s="89"/>
      <c r="W79" s="89"/>
      <c r="X79" s="89"/>
      <c r="Y79" s="89"/>
      <c r="Z79" s="87"/>
      <c r="AA79" s="87"/>
    </row>
    <row r="80" spans="3:27" ht="12">
      <c r="C80" s="84"/>
      <c r="D80" s="131" t="s">
        <v>160</v>
      </c>
      <c r="E80" s="132" t="s">
        <v>101</v>
      </c>
      <c r="F80" s="133">
        <v>20.493</v>
      </c>
      <c r="G80" s="133">
        <v>0</v>
      </c>
      <c r="H80" s="133">
        <v>0.034</v>
      </c>
      <c r="I80" s="133">
        <v>2.8</v>
      </c>
      <c r="J80" s="133">
        <v>0</v>
      </c>
      <c r="K80" s="133">
        <v>0.005</v>
      </c>
      <c r="L80" s="85"/>
      <c r="M80" s="89"/>
      <c r="N80" s="89"/>
      <c r="O80" s="89"/>
      <c r="P80" s="89"/>
      <c r="Q80" s="89"/>
      <c r="R80" s="89"/>
      <c r="S80" s="90"/>
      <c r="T80" s="89"/>
      <c r="U80" s="89"/>
      <c r="V80" s="89"/>
      <c r="W80" s="89"/>
      <c r="X80" s="89"/>
      <c r="Y80" s="89"/>
      <c r="Z80" s="87"/>
      <c r="AA80" s="87"/>
    </row>
    <row r="81" spans="3:27" ht="12">
      <c r="C81" s="84"/>
      <c r="D81" s="131" t="s">
        <v>161</v>
      </c>
      <c r="E81" s="132" t="s">
        <v>102</v>
      </c>
      <c r="F81" s="133">
        <v>3.403</v>
      </c>
      <c r="G81" s="133">
        <v>0.723</v>
      </c>
      <c r="H81" s="133">
        <v>0.112</v>
      </c>
      <c r="I81" s="133">
        <v>0.836</v>
      </c>
      <c r="J81" s="133">
        <v>0.166</v>
      </c>
      <c r="K81" s="133">
        <v>0.026</v>
      </c>
      <c r="L81" s="85"/>
      <c r="M81" s="89"/>
      <c r="N81" s="89"/>
      <c r="O81" s="88"/>
      <c r="P81" s="89"/>
      <c r="Q81" s="89"/>
      <c r="R81" s="89"/>
      <c r="S81" s="90"/>
      <c r="T81" s="89"/>
      <c r="U81" s="89"/>
      <c r="V81" s="89"/>
      <c r="W81" s="89"/>
      <c r="X81" s="89"/>
      <c r="Y81" s="89"/>
      <c r="Z81" s="87"/>
      <c r="AA81" s="87"/>
    </row>
    <row r="82" spans="3:27" ht="12">
      <c r="C82" s="84"/>
      <c r="D82" s="131" t="s">
        <v>162</v>
      </c>
      <c r="E82" s="132" t="s">
        <v>103</v>
      </c>
      <c r="F82" s="133">
        <v>35.466</v>
      </c>
      <c r="G82" s="133">
        <v>0.017</v>
      </c>
      <c r="H82" s="133">
        <v>0.6</v>
      </c>
      <c r="I82" s="133">
        <v>5.007</v>
      </c>
      <c r="J82" s="133">
        <v>0.002</v>
      </c>
      <c r="K82" s="133">
        <v>0.077</v>
      </c>
      <c r="L82" s="85"/>
      <c r="M82" s="89"/>
      <c r="N82" s="89"/>
      <c r="O82" s="89"/>
      <c r="P82" s="89"/>
      <c r="Q82" s="89"/>
      <c r="R82" s="89"/>
      <c r="S82" s="90"/>
      <c r="T82" s="89"/>
      <c r="U82" s="89"/>
      <c r="V82" s="89"/>
      <c r="W82" s="89"/>
      <c r="X82" s="89"/>
      <c r="Y82" s="88"/>
      <c r="Z82" s="87"/>
      <c r="AA82" s="87"/>
    </row>
    <row r="83" spans="3:27" ht="12">
      <c r="C83" s="84"/>
      <c r="D83" s="131" t="s">
        <v>163</v>
      </c>
      <c r="E83" s="132" t="s">
        <v>104</v>
      </c>
      <c r="F83" s="133">
        <v>0.552</v>
      </c>
      <c r="G83" s="133">
        <v>0</v>
      </c>
      <c r="H83" s="133">
        <v>0</v>
      </c>
      <c r="I83" s="133">
        <v>0.039</v>
      </c>
      <c r="J83" s="133">
        <v>0</v>
      </c>
      <c r="K83" s="133">
        <v>0</v>
      </c>
      <c r="L83" s="85"/>
      <c r="M83" s="91"/>
      <c r="N83" s="89"/>
      <c r="O83" s="90"/>
      <c r="P83" s="89"/>
      <c r="Q83" s="88"/>
      <c r="R83" s="89"/>
      <c r="S83" s="90"/>
      <c r="T83" s="89"/>
      <c r="U83" s="89"/>
      <c r="V83" s="88"/>
      <c r="W83" s="89"/>
      <c r="X83" s="89"/>
      <c r="Y83" s="89"/>
      <c r="Z83" s="87"/>
      <c r="AA83" s="87"/>
    </row>
    <row r="84" spans="3:27" ht="12">
      <c r="C84" s="84"/>
      <c r="D84" s="131" t="s">
        <v>164</v>
      </c>
      <c r="E84" s="132" t="s">
        <v>105</v>
      </c>
      <c r="F84" s="133">
        <v>0</v>
      </c>
      <c r="G84" s="133">
        <v>0</v>
      </c>
      <c r="H84" s="133">
        <v>0</v>
      </c>
      <c r="I84" s="133">
        <v>0</v>
      </c>
      <c r="J84" s="133">
        <v>0</v>
      </c>
      <c r="K84" s="133">
        <v>0</v>
      </c>
      <c r="L84" s="85"/>
      <c r="M84" s="90"/>
      <c r="N84" s="90"/>
      <c r="O84" s="90"/>
      <c r="P84" s="90"/>
      <c r="Q84" s="90"/>
      <c r="R84" s="90"/>
      <c r="S84" s="90"/>
      <c r="T84" s="90"/>
      <c r="U84" s="90"/>
      <c r="V84" s="90"/>
      <c r="W84" s="90"/>
      <c r="X84" s="90"/>
      <c r="Y84" s="90"/>
      <c r="Z84" s="87"/>
      <c r="AA84" s="87"/>
    </row>
    <row r="85" spans="3:27" ht="12">
      <c r="C85" s="84"/>
      <c r="D85" s="131" t="s">
        <v>167</v>
      </c>
      <c r="E85" s="132" t="s">
        <v>106</v>
      </c>
      <c r="F85" s="133">
        <v>4771.373</v>
      </c>
      <c r="G85" s="133">
        <v>904.571</v>
      </c>
      <c r="H85" s="133">
        <v>1279.895</v>
      </c>
      <c r="I85" s="133">
        <v>710.192</v>
      </c>
      <c r="J85" s="133">
        <v>314.752</v>
      </c>
      <c r="K85" s="133">
        <v>419.958</v>
      </c>
      <c r="L85" s="85"/>
      <c r="M85" s="89"/>
      <c r="N85" s="88"/>
      <c r="O85" s="89"/>
      <c r="P85" s="89"/>
      <c r="Q85" s="89"/>
      <c r="R85" s="89"/>
      <c r="S85" s="89"/>
      <c r="T85" s="88"/>
      <c r="U85" s="89"/>
      <c r="V85" s="89"/>
      <c r="W85" s="89"/>
      <c r="X85" s="89"/>
      <c r="Y85" s="89"/>
      <c r="Z85" s="87"/>
      <c r="AA85" s="87"/>
    </row>
    <row r="86" spans="3:27" ht="12">
      <c r="C86" s="84"/>
      <c r="D86" s="134" t="s">
        <v>166</v>
      </c>
      <c r="E86" s="127" t="s">
        <v>2</v>
      </c>
      <c r="F86" s="135">
        <v>1578.082</v>
      </c>
      <c r="G86" s="135">
        <v>0</v>
      </c>
      <c r="H86" s="135">
        <v>0</v>
      </c>
      <c r="I86" s="135">
        <v>0</v>
      </c>
      <c r="J86" s="135">
        <v>0</v>
      </c>
      <c r="K86" s="135">
        <v>0</v>
      </c>
      <c r="L86" s="85"/>
      <c r="M86" s="89"/>
      <c r="N86" s="90"/>
      <c r="O86" s="90"/>
      <c r="P86" s="90"/>
      <c r="Q86" s="90"/>
      <c r="R86" s="90"/>
      <c r="S86" s="90"/>
      <c r="T86" s="90"/>
      <c r="U86" s="90"/>
      <c r="V86" s="90"/>
      <c r="W86" s="90"/>
      <c r="X86" s="90"/>
      <c r="Y86" s="90"/>
      <c r="Z86" s="87"/>
      <c r="AA86" s="87"/>
    </row>
    <row r="87" spans="3:29" ht="12">
      <c r="C87" s="84"/>
      <c r="D87" s="78"/>
      <c r="E87" s="78"/>
      <c r="F87" s="78"/>
      <c r="G87" s="78"/>
      <c r="H87" s="78"/>
      <c r="I87" s="78"/>
      <c r="J87" s="78"/>
      <c r="K87" s="78"/>
      <c r="L87" s="85"/>
      <c r="M87" s="78"/>
      <c r="O87" s="87"/>
      <c r="P87" s="87"/>
      <c r="Q87" s="87"/>
      <c r="R87" s="87"/>
      <c r="S87" s="87"/>
      <c r="T87" s="87"/>
      <c r="U87" s="87"/>
      <c r="V87" s="87"/>
      <c r="W87" s="87"/>
      <c r="X87" s="87"/>
      <c r="Y87" s="87"/>
      <c r="Z87" s="87"/>
      <c r="AA87" s="87"/>
      <c r="AB87" s="87"/>
      <c r="AC87" s="87"/>
    </row>
    <row r="88" spans="3:29" ht="12">
      <c r="C88" s="84"/>
      <c r="D88" s="78" t="s">
        <v>107</v>
      </c>
      <c r="E88" s="86"/>
      <c r="F88" s="78"/>
      <c r="G88" s="78"/>
      <c r="H88" s="78"/>
      <c r="I88" s="78"/>
      <c r="J88" s="78"/>
      <c r="K88" s="78"/>
      <c r="L88" s="85"/>
      <c r="M88" s="78"/>
      <c r="O88" s="87"/>
      <c r="P88" s="87"/>
      <c r="Q88" s="87"/>
      <c r="R88" s="87"/>
      <c r="S88" s="87"/>
      <c r="T88" s="87"/>
      <c r="U88" s="87"/>
      <c r="V88" s="87"/>
      <c r="W88" s="87"/>
      <c r="X88" s="87"/>
      <c r="Y88" s="87"/>
      <c r="Z88" s="87"/>
      <c r="AA88" s="87"/>
      <c r="AB88" s="87"/>
      <c r="AC88" s="87"/>
    </row>
    <row r="89" spans="3:29" ht="12">
      <c r="C89" s="84"/>
      <c r="D89" s="78" t="s">
        <v>108</v>
      </c>
      <c r="E89" s="86" t="s">
        <v>109</v>
      </c>
      <c r="F89" s="86"/>
      <c r="G89" s="78"/>
      <c r="H89" s="78"/>
      <c r="I89" s="78"/>
      <c r="J89" s="78"/>
      <c r="K89" s="78"/>
      <c r="L89" s="85"/>
      <c r="M89" s="78"/>
      <c r="O89" s="87"/>
      <c r="P89" s="87"/>
      <c r="Q89" s="87"/>
      <c r="R89" s="87"/>
      <c r="S89" s="87"/>
      <c r="T89" s="87"/>
      <c r="U89" s="87"/>
      <c r="V89" s="87"/>
      <c r="W89" s="87"/>
      <c r="X89" s="87"/>
      <c r="Y89" s="87"/>
      <c r="Z89" s="87"/>
      <c r="AA89" s="87"/>
      <c r="AB89" s="87"/>
      <c r="AC89" s="87"/>
    </row>
    <row r="90" spans="3:29" ht="12.75" thickBot="1">
      <c r="C90" s="92"/>
      <c r="D90" s="99"/>
      <c r="E90" s="93"/>
      <c r="F90" s="93"/>
      <c r="G90" s="93"/>
      <c r="H90" s="93"/>
      <c r="I90" s="93"/>
      <c r="J90" s="93"/>
      <c r="K90" s="93"/>
      <c r="L90" s="158"/>
      <c r="M90" s="87"/>
      <c r="O90" s="87"/>
      <c r="P90" s="87"/>
      <c r="Q90" s="87"/>
      <c r="R90" s="87"/>
      <c r="S90" s="87"/>
      <c r="T90" s="87"/>
      <c r="U90" s="87"/>
      <c r="V90" s="87"/>
      <c r="W90" s="87"/>
      <c r="X90" s="87"/>
      <c r="Y90" s="87"/>
      <c r="Z90" s="87"/>
      <c r="AA90" s="87"/>
      <c r="AB90" s="87"/>
      <c r="AC90" s="87"/>
    </row>
    <row r="91" spans="5:31" ht="12">
      <c r="E91" s="94" t="s">
        <v>204</v>
      </c>
      <c r="F91" s="94">
        <v>1</v>
      </c>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row>
    <row r="92" spans="7:31" ht="12">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row>
    <row r="94" ht="12">
      <c r="E94" s="95" t="str">
        <f>"Domestic and imported CO2-emissions due to final use of products, "&amp;LEFT(E16,4)&amp;", "&amp;E14</f>
        <v>Domestic and imported CO2-emissions due to final use of products, EU27, 2019</v>
      </c>
    </row>
    <row r="95" ht="12.75">
      <c r="E95" s="183" t="s">
        <v>212</v>
      </c>
    </row>
    <row r="96" spans="3:11" ht="12">
      <c r="C96" s="96"/>
      <c r="D96" s="96"/>
      <c r="E96" s="100"/>
      <c r="F96" s="100" t="s">
        <v>110</v>
      </c>
      <c r="G96" s="100" t="s">
        <v>110</v>
      </c>
      <c r="H96" s="100" t="s">
        <v>0</v>
      </c>
      <c r="I96" s="100" t="s">
        <v>0</v>
      </c>
      <c r="J96" s="100" t="s">
        <v>112</v>
      </c>
      <c r="K96" s="100" t="s">
        <v>112</v>
      </c>
    </row>
    <row r="97" spans="3:11" ht="12">
      <c r="C97" s="96"/>
      <c r="D97" s="96"/>
      <c r="E97" s="101"/>
      <c r="F97" s="101" t="s">
        <v>36</v>
      </c>
      <c r="G97" s="101" t="s">
        <v>18</v>
      </c>
      <c r="H97" s="101" t="s">
        <v>36</v>
      </c>
      <c r="I97" s="101" t="s">
        <v>37</v>
      </c>
      <c r="J97" s="101" t="s">
        <v>251</v>
      </c>
      <c r="K97" s="101" t="s">
        <v>251</v>
      </c>
    </row>
    <row r="98" spans="3:11" ht="12">
      <c r="C98" s="96"/>
      <c r="D98" s="96"/>
      <c r="E98" s="102" t="s">
        <v>41</v>
      </c>
      <c r="F98" s="102"/>
      <c r="G98" s="102"/>
      <c r="H98" s="102"/>
      <c r="I98" s="102"/>
      <c r="J98" s="102"/>
      <c r="K98" s="102" t="s">
        <v>174</v>
      </c>
    </row>
    <row r="99" spans="4:13" ht="12">
      <c r="D99" s="96" t="str">
        <f aca="true" t="shared" si="0" ref="D99:E118">D21</f>
        <v>CPA_A01</v>
      </c>
      <c r="E99" s="96" t="str">
        <f t="shared" si="0"/>
        <v>Products of agriculture, hunting and related services</v>
      </c>
      <c r="F99" s="96">
        <f aca="true" t="shared" si="1" ref="F99:F130">F21/$F$91</f>
        <v>75.378</v>
      </c>
      <c r="G99" s="96">
        <f aca="true" t="shared" si="2" ref="G99:G130">I21/$F$91</f>
        <v>22.508</v>
      </c>
      <c r="H99" s="96">
        <f aca="true" t="shared" si="3" ref="H99:H130">G21/$F$91</f>
        <v>6.467</v>
      </c>
      <c r="I99" s="96">
        <f aca="true" t="shared" si="4" ref="I99:I130">J21/$F$91</f>
        <v>1.816</v>
      </c>
      <c r="J99" s="96">
        <f>SUM(F99:I99)</f>
        <v>106.169</v>
      </c>
      <c r="K99" s="109">
        <f aca="true" t="shared" si="5" ref="K99:K130">J99/$J$165*100</f>
        <v>1.5844019479209321</v>
      </c>
      <c r="M99" s="97"/>
    </row>
    <row r="100" spans="4:11" ht="12">
      <c r="D100" s="96" t="str">
        <f t="shared" si="0"/>
        <v>CPA_A02</v>
      </c>
      <c r="E100" s="96" t="str">
        <f t="shared" si="0"/>
        <v>Products of forestry, logging and related services</v>
      </c>
      <c r="F100" s="96">
        <f t="shared" si="1"/>
        <v>3.04</v>
      </c>
      <c r="G100" s="96">
        <f t="shared" si="2"/>
        <v>0.446</v>
      </c>
      <c r="H100" s="96">
        <f t="shared" si="3"/>
        <v>2.443</v>
      </c>
      <c r="I100" s="96">
        <f t="shared" si="4"/>
        <v>0.334</v>
      </c>
      <c r="J100" s="96">
        <f aca="true" t="shared" si="6" ref="J100:J130">SUM(F100:I100)</f>
        <v>6.263</v>
      </c>
      <c r="K100" s="109">
        <f t="shared" si="5"/>
        <v>0.09346522431056899</v>
      </c>
    </row>
    <row r="101" spans="4:11" ht="12">
      <c r="D101" s="96" t="str">
        <f t="shared" si="0"/>
        <v>CPA_A03</v>
      </c>
      <c r="E101" s="96" t="str">
        <f t="shared" si="0"/>
        <v>Fish and other fishing products; aquaculture products; support services to fishing</v>
      </c>
      <c r="F101" s="96">
        <f t="shared" si="1"/>
        <v>9.044</v>
      </c>
      <c r="G101" s="96">
        <f t="shared" si="2"/>
        <v>2.53</v>
      </c>
      <c r="H101" s="96">
        <f t="shared" si="3"/>
        <v>-0.236</v>
      </c>
      <c r="I101" s="96">
        <f t="shared" si="4"/>
        <v>-0.177</v>
      </c>
      <c r="J101" s="96">
        <f t="shared" si="6"/>
        <v>11.161</v>
      </c>
      <c r="K101" s="109">
        <f t="shared" si="5"/>
        <v>0.16656001413543994</v>
      </c>
    </row>
    <row r="102" spans="4:11" ht="12">
      <c r="D102" s="96" t="str">
        <f t="shared" si="0"/>
        <v>CPA_B</v>
      </c>
      <c r="E102" s="96" t="str">
        <f t="shared" si="0"/>
        <v>Mining and quarrying</v>
      </c>
      <c r="F102" s="96">
        <f t="shared" si="1"/>
        <v>6.195</v>
      </c>
      <c r="G102" s="96">
        <f t="shared" si="2"/>
        <v>20.352</v>
      </c>
      <c r="H102" s="96">
        <f t="shared" si="3"/>
        <v>-5.225</v>
      </c>
      <c r="I102" s="96">
        <f t="shared" si="4"/>
        <v>-4.65</v>
      </c>
      <c r="J102" s="96">
        <f t="shared" si="6"/>
        <v>16.672000000000004</v>
      </c>
      <c r="K102" s="109">
        <f t="shared" si="5"/>
        <v>0.24880284523484059</v>
      </c>
    </row>
    <row r="103" spans="4:11" ht="12">
      <c r="D103" s="96" t="str">
        <f t="shared" si="0"/>
        <v>CPA_C10-12</v>
      </c>
      <c r="E103" s="96" t="str">
        <f t="shared" si="0"/>
        <v>Food, beverages and tobacco products</v>
      </c>
      <c r="F103" s="96">
        <f t="shared" si="1"/>
        <v>274.822</v>
      </c>
      <c r="G103" s="96">
        <f t="shared" si="2"/>
        <v>75.188</v>
      </c>
      <c r="H103" s="96">
        <f t="shared" si="3"/>
        <v>9.8</v>
      </c>
      <c r="I103" s="96">
        <f t="shared" si="4"/>
        <v>2.525</v>
      </c>
      <c r="J103" s="96">
        <f t="shared" si="6"/>
        <v>362.335</v>
      </c>
      <c r="K103" s="109">
        <f t="shared" si="5"/>
        <v>5.40726840979882</v>
      </c>
    </row>
    <row r="104" spans="4:11" ht="12">
      <c r="D104" s="96" t="str">
        <f t="shared" si="0"/>
        <v>CPA_C13-15</v>
      </c>
      <c r="E104" s="96" t="str">
        <f t="shared" si="0"/>
        <v>Textiles, wearing apparel, leather and related products</v>
      </c>
      <c r="F104" s="96">
        <f t="shared" si="1"/>
        <v>28.48</v>
      </c>
      <c r="G104" s="96">
        <f t="shared" si="2"/>
        <v>36.655</v>
      </c>
      <c r="H104" s="96">
        <f t="shared" si="3"/>
        <v>1.492</v>
      </c>
      <c r="I104" s="96">
        <f t="shared" si="4"/>
        <v>5.22</v>
      </c>
      <c r="J104" s="96">
        <f t="shared" si="6"/>
        <v>71.84700000000001</v>
      </c>
      <c r="K104" s="109">
        <f t="shared" si="5"/>
        <v>1.0722011769186415</v>
      </c>
    </row>
    <row r="105" spans="4:11" ht="12">
      <c r="D105" s="96" t="str">
        <f t="shared" si="0"/>
        <v>CPA_C16</v>
      </c>
      <c r="E105" s="96" t="str">
        <f t="shared" si="0"/>
        <v>Wood and products of wood and cork, except furniture; articles of straw and plaiting materials</v>
      </c>
      <c r="F105" s="96">
        <f t="shared" si="1"/>
        <v>3.538</v>
      </c>
      <c r="G105" s="96">
        <f t="shared" si="2"/>
        <v>0.955</v>
      </c>
      <c r="H105" s="96">
        <f t="shared" si="3"/>
        <v>3.445</v>
      </c>
      <c r="I105" s="96">
        <f t="shared" si="4"/>
        <v>0.739</v>
      </c>
      <c r="J105" s="96">
        <f t="shared" si="6"/>
        <v>8.677</v>
      </c>
      <c r="K105" s="109">
        <f t="shared" si="5"/>
        <v>0.12949030039003787</v>
      </c>
    </row>
    <row r="106" spans="4:11" ht="12">
      <c r="D106" s="96" t="str">
        <f t="shared" si="0"/>
        <v>CPA_C17</v>
      </c>
      <c r="E106" s="96" t="str">
        <f t="shared" si="0"/>
        <v>Paper and paper products</v>
      </c>
      <c r="F106" s="96">
        <f t="shared" si="1"/>
        <v>19.693</v>
      </c>
      <c r="G106" s="96">
        <f t="shared" si="2"/>
        <v>3.822</v>
      </c>
      <c r="H106" s="96">
        <f t="shared" si="3"/>
        <v>-2.285</v>
      </c>
      <c r="I106" s="96">
        <f t="shared" si="4"/>
        <v>-0.23</v>
      </c>
      <c r="J106" s="96">
        <f t="shared" si="6"/>
        <v>21</v>
      </c>
      <c r="K106" s="109">
        <f t="shared" si="5"/>
        <v>0.3133912997799695</v>
      </c>
    </row>
    <row r="107" spans="4:11" ht="12">
      <c r="D107" s="96" t="str">
        <f t="shared" si="0"/>
        <v>CPA_C18</v>
      </c>
      <c r="E107" s="96" t="str">
        <f t="shared" si="0"/>
        <v>Printing and recording services</v>
      </c>
      <c r="F107" s="96">
        <f t="shared" si="1"/>
        <v>1.74</v>
      </c>
      <c r="G107" s="96">
        <f t="shared" si="2"/>
        <v>0.364</v>
      </c>
      <c r="H107" s="96">
        <f t="shared" si="3"/>
        <v>-0.606</v>
      </c>
      <c r="I107" s="96">
        <f t="shared" si="4"/>
        <v>-0.123</v>
      </c>
      <c r="J107" s="96">
        <f t="shared" si="6"/>
        <v>1.3750000000000002</v>
      </c>
      <c r="K107" s="109">
        <f t="shared" si="5"/>
        <v>0.020519668437974193</v>
      </c>
    </row>
    <row r="108" spans="4:11" ht="12">
      <c r="D108" s="96" t="str">
        <f t="shared" si="0"/>
        <v>CPA_C19</v>
      </c>
      <c r="E108" s="96" t="str">
        <f t="shared" si="0"/>
        <v>Coke and refined petroleum products</v>
      </c>
      <c r="F108" s="96">
        <f t="shared" si="1"/>
        <v>105.802</v>
      </c>
      <c r="G108" s="96">
        <f t="shared" si="2"/>
        <v>85.796</v>
      </c>
      <c r="H108" s="96">
        <f t="shared" si="3"/>
        <v>0.163</v>
      </c>
      <c r="I108" s="96">
        <f t="shared" si="4"/>
        <v>-0.204</v>
      </c>
      <c r="J108" s="96">
        <f t="shared" si="6"/>
        <v>191.55700000000002</v>
      </c>
      <c r="K108" s="109">
        <f t="shared" si="5"/>
        <v>2.8586808196167435</v>
      </c>
    </row>
    <row r="109" spans="4:11" ht="12">
      <c r="D109" s="96" t="str">
        <f t="shared" si="0"/>
        <v>CPA_C20</v>
      </c>
      <c r="E109" s="96" t="str">
        <f t="shared" si="0"/>
        <v>Chemicals and chemical products</v>
      </c>
      <c r="F109" s="96">
        <f t="shared" si="1"/>
        <v>41.6</v>
      </c>
      <c r="G109" s="96">
        <f t="shared" si="2"/>
        <v>17.271</v>
      </c>
      <c r="H109" s="96">
        <f t="shared" si="3"/>
        <v>1.136</v>
      </c>
      <c r="I109" s="96">
        <f t="shared" si="4"/>
        <v>2.697</v>
      </c>
      <c r="J109" s="96">
        <f t="shared" si="6"/>
        <v>62.70400000000001</v>
      </c>
      <c r="K109" s="109">
        <f t="shared" si="5"/>
        <v>0.9357565743525337</v>
      </c>
    </row>
    <row r="110" spans="4:11" ht="12">
      <c r="D110" s="96" t="str">
        <f t="shared" si="0"/>
        <v>CPA_C21</v>
      </c>
      <c r="E110" s="96" t="str">
        <f t="shared" si="0"/>
        <v>Basic pharmaceutical products and pharmaceutical preparations</v>
      </c>
      <c r="F110" s="96">
        <f t="shared" si="1"/>
        <v>22.459</v>
      </c>
      <c r="G110" s="96">
        <f t="shared" si="2"/>
        <v>18.736</v>
      </c>
      <c r="H110" s="96">
        <f t="shared" si="3"/>
        <v>-7.583</v>
      </c>
      <c r="I110" s="96">
        <f t="shared" si="4"/>
        <v>-1.726</v>
      </c>
      <c r="J110" s="96">
        <f t="shared" si="6"/>
        <v>31.886000000000003</v>
      </c>
      <c r="K110" s="109">
        <f t="shared" si="5"/>
        <v>0.4758473802278146</v>
      </c>
    </row>
    <row r="111" spans="4:11" ht="12">
      <c r="D111" s="96" t="str">
        <f t="shared" si="0"/>
        <v>CPA_C22</v>
      </c>
      <c r="E111" s="96" t="str">
        <f t="shared" si="0"/>
        <v>Rubber and plastic products</v>
      </c>
      <c r="F111" s="96">
        <f t="shared" si="1"/>
        <v>9.525</v>
      </c>
      <c r="G111" s="96">
        <f t="shared" si="2"/>
        <v>5.276</v>
      </c>
      <c r="H111" s="96">
        <f t="shared" si="3"/>
        <v>2.26</v>
      </c>
      <c r="I111" s="96">
        <f t="shared" si="4"/>
        <v>1.08</v>
      </c>
      <c r="J111" s="96">
        <f t="shared" si="6"/>
        <v>18.141</v>
      </c>
      <c r="K111" s="109">
        <f t="shared" si="5"/>
        <v>0.2707253128242107</v>
      </c>
    </row>
    <row r="112" spans="4:11" ht="12">
      <c r="D112" s="96" t="str">
        <f t="shared" si="0"/>
        <v>CPA_C23</v>
      </c>
      <c r="E112" s="96" t="str">
        <f t="shared" si="0"/>
        <v>Other non-metallic mineral products</v>
      </c>
      <c r="F112" s="96">
        <f t="shared" si="1"/>
        <v>32.976</v>
      </c>
      <c r="G112" s="96">
        <f t="shared" si="2"/>
        <v>4.668</v>
      </c>
      <c r="H112" s="96">
        <f t="shared" si="3"/>
        <v>4.343</v>
      </c>
      <c r="I112" s="96">
        <f t="shared" si="4"/>
        <v>0.219</v>
      </c>
      <c r="J112" s="96">
        <f t="shared" si="6"/>
        <v>42.205999999999996</v>
      </c>
      <c r="K112" s="109">
        <f t="shared" si="5"/>
        <v>0.6298568189768281</v>
      </c>
    </row>
    <row r="113" spans="4:11" ht="12">
      <c r="D113" s="96" t="str">
        <f t="shared" si="0"/>
        <v>CPA_C24</v>
      </c>
      <c r="E113" s="96" t="str">
        <f t="shared" si="0"/>
        <v>Basic metals</v>
      </c>
      <c r="F113" s="96">
        <f t="shared" si="1"/>
        <v>0.337</v>
      </c>
      <c r="G113" s="96">
        <f t="shared" si="2"/>
        <v>0.13</v>
      </c>
      <c r="H113" s="96">
        <f t="shared" si="3"/>
        <v>0.966</v>
      </c>
      <c r="I113" s="96">
        <f t="shared" si="4"/>
        <v>0.349</v>
      </c>
      <c r="J113" s="96">
        <f t="shared" si="6"/>
        <v>1.782</v>
      </c>
      <c r="K113" s="109">
        <f t="shared" si="5"/>
        <v>0.02659349029561455</v>
      </c>
    </row>
    <row r="114" spans="4:11" ht="12">
      <c r="D114" s="96" t="str">
        <f t="shared" si="0"/>
        <v>CPA_C25</v>
      </c>
      <c r="E114" s="96" t="str">
        <f t="shared" si="0"/>
        <v>Fabricated metal products, except machinery and equipment</v>
      </c>
      <c r="F114" s="96">
        <f t="shared" si="1"/>
        <v>7.71</v>
      </c>
      <c r="G114" s="96">
        <f t="shared" si="2"/>
        <v>3.644</v>
      </c>
      <c r="H114" s="96">
        <f t="shared" si="3"/>
        <v>29.926</v>
      </c>
      <c r="I114" s="96">
        <f t="shared" si="4"/>
        <v>11.886</v>
      </c>
      <c r="J114" s="96">
        <f t="shared" si="6"/>
        <v>53.166</v>
      </c>
      <c r="K114" s="109">
        <f t="shared" si="5"/>
        <v>0.7934172306715168</v>
      </c>
    </row>
    <row r="115" spans="4:11" ht="12">
      <c r="D115" s="96" t="str">
        <f t="shared" si="0"/>
        <v>CPA_C26</v>
      </c>
      <c r="E115" s="96" t="str">
        <f t="shared" si="0"/>
        <v>Computer, electronic and optical products</v>
      </c>
      <c r="F115" s="96">
        <f t="shared" si="1"/>
        <v>7.032</v>
      </c>
      <c r="G115" s="96">
        <f t="shared" si="2"/>
        <v>12.529</v>
      </c>
      <c r="H115" s="96">
        <f t="shared" si="3"/>
        <v>9.998</v>
      </c>
      <c r="I115" s="96">
        <f t="shared" si="4"/>
        <v>21.496</v>
      </c>
      <c r="J115" s="96">
        <f t="shared" si="6"/>
        <v>51.05499999999999</v>
      </c>
      <c r="K115" s="109">
        <f t="shared" si="5"/>
        <v>0.7619139433460161</v>
      </c>
    </row>
    <row r="116" spans="4:11" ht="12">
      <c r="D116" s="96" t="str">
        <f t="shared" si="0"/>
        <v>CPA_C27</v>
      </c>
      <c r="E116" s="96" t="str">
        <f t="shared" si="0"/>
        <v>Electrical equipment</v>
      </c>
      <c r="F116" s="96">
        <f t="shared" si="1"/>
        <v>10.583</v>
      </c>
      <c r="G116" s="96">
        <f t="shared" si="2"/>
        <v>8.314</v>
      </c>
      <c r="H116" s="96">
        <f t="shared" si="3"/>
        <v>13.148</v>
      </c>
      <c r="I116" s="96">
        <f t="shared" si="4"/>
        <v>9.782</v>
      </c>
      <c r="J116" s="96">
        <f t="shared" si="6"/>
        <v>41.827</v>
      </c>
      <c r="K116" s="109">
        <f t="shared" si="5"/>
        <v>0.624200852185561</v>
      </c>
    </row>
    <row r="117" spans="4:11" ht="12">
      <c r="D117" s="96" t="str">
        <f t="shared" si="0"/>
        <v>CPA_C28</v>
      </c>
      <c r="E117" s="96" t="str">
        <f t="shared" si="0"/>
        <v>Machinery and equipment n.e.c.</v>
      </c>
      <c r="F117" s="96">
        <f t="shared" si="1"/>
        <v>1.958</v>
      </c>
      <c r="G117" s="96">
        <f t="shared" si="2"/>
        <v>1.086</v>
      </c>
      <c r="H117" s="96">
        <f t="shared" si="3"/>
        <v>59.263</v>
      </c>
      <c r="I117" s="96">
        <f t="shared" si="4"/>
        <v>34.349</v>
      </c>
      <c r="J117" s="96">
        <f t="shared" si="6"/>
        <v>96.65599999999999</v>
      </c>
      <c r="K117" s="109">
        <f t="shared" si="5"/>
        <v>1.442435689120606</v>
      </c>
    </row>
    <row r="118" spans="4:11" ht="12">
      <c r="D118" s="96" t="str">
        <f t="shared" si="0"/>
        <v>CPA_C29</v>
      </c>
      <c r="E118" s="96" t="str">
        <f t="shared" si="0"/>
        <v>Motor vehicles, trailers and semi-trailers</v>
      </c>
      <c r="F118" s="96">
        <f t="shared" si="1"/>
        <v>56.557</v>
      </c>
      <c r="G118" s="96">
        <f t="shared" si="2"/>
        <v>27.719</v>
      </c>
      <c r="H118" s="96">
        <f t="shared" si="3"/>
        <v>58.774</v>
      </c>
      <c r="I118" s="96">
        <f t="shared" si="4"/>
        <v>28.105</v>
      </c>
      <c r="J118" s="96">
        <f t="shared" si="6"/>
        <v>171.155</v>
      </c>
      <c r="K118" s="109">
        <f t="shared" si="5"/>
        <v>2.5542137101828892</v>
      </c>
    </row>
    <row r="119" spans="4:11" ht="12">
      <c r="D119" s="96" t="str">
        <f aca="true" t="shared" si="7" ref="D119:E138">D41</f>
        <v>CPA_C30</v>
      </c>
      <c r="E119" s="96" t="str">
        <f t="shared" si="7"/>
        <v>Other transport equipment</v>
      </c>
      <c r="F119" s="96">
        <f t="shared" si="1"/>
        <v>2.996</v>
      </c>
      <c r="G119" s="96">
        <f t="shared" si="2"/>
        <v>3.334</v>
      </c>
      <c r="H119" s="96">
        <f t="shared" si="3"/>
        <v>12.138</v>
      </c>
      <c r="I119" s="96">
        <f t="shared" si="4"/>
        <v>19.644</v>
      </c>
      <c r="J119" s="96">
        <f t="shared" si="6"/>
        <v>38.111999999999995</v>
      </c>
      <c r="K119" s="109">
        <f t="shared" si="5"/>
        <v>0.5687604389149616</v>
      </c>
    </row>
    <row r="120" spans="4:11" ht="12">
      <c r="D120" s="96" t="str">
        <f t="shared" si="7"/>
        <v>CPA_C31_32</v>
      </c>
      <c r="E120" s="96" t="str">
        <f t="shared" si="7"/>
        <v>Furniture and other manufactured goods</v>
      </c>
      <c r="F120" s="96">
        <f t="shared" si="1"/>
        <v>23.788</v>
      </c>
      <c r="G120" s="96">
        <f t="shared" si="2"/>
        <v>18.969</v>
      </c>
      <c r="H120" s="96">
        <f t="shared" si="3"/>
        <v>12.054</v>
      </c>
      <c r="I120" s="96">
        <f t="shared" si="4"/>
        <v>10.2</v>
      </c>
      <c r="J120" s="96">
        <f t="shared" si="6"/>
        <v>65.01100000000001</v>
      </c>
      <c r="K120" s="109">
        <f t="shared" si="5"/>
        <v>0.9701848471426475</v>
      </c>
    </row>
    <row r="121" spans="4:11" ht="12">
      <c r="D121" s="96" t="str">
        <f t="shared" si="7"/>
        <v>CPA_C33</v>
      </c>
      <c r="E121" s="96" t="str">
        <f t="shared" si="7"/>
        <v>Repair and installation services of machinery and equipment</v>
      </c>
      <c r="F121" s="96">
        <f t="shared" si="1"/>
        <v>0.695</v>
      </c>
      <c r="G121" s="96">
        <f t="shared" si="2"/>
        <v>0.226</v>
      </c>
      <c r="H121" s="96">
        <f t="shared" si="3"/>
        <v>27.343</v>
      </c>
      <c r="I121" s="96">
        <f t="shared" si="4"/>
        <v>8.806</v>
      </c>
      <c r="J121" s="96">
        <f t="shared" si="6"/>
        <v>37.07</v>
      </c>
      <c r="K121" s="109">
        <f t="shared" si="5"/>
        <v>0.5532102610877841</v>
      </c>
    </row>
    <row r="122" spans="4:11" ht="12">
      <c r="D122" s="96" t="str">
        <f t="shared" si="7"/>
        <v>CPA_D35</v>
      </c>
      <c r="E122" s="96" t="str">
        <f t="shared" si="7"/>
        <v>Electricity, gas, steam and air conditioning</v>
      </c>
      <c r="F122" s="96">
        <f t="shared" si="1"/>
        <v>712.359</v>
      </c>
      <c r="G122" s="96">
        <f t="shared" si="2"/>
        <v>37.911</v>
      </c>
      <c r="H122" s="96">
        <f t="shared" si="3"/>
        <v>-23.349</v>
      </c>
      <c r="I122" s="96">
        <f t="shared" si="4"/>
        <v>-1.151</v>
      </c>
      <c r="J122" s="96">
        <f t="shared" si="6"/>
        <v>725.77</v>
      </c>
      <c r="K122" s="109">
        <f t="shared" si="5"/>
        <v>10.830952554348022</v>
      </c>
    </row>
    <row r="123" spans="4:11" ht="12">
      <c r="D123" s="96" t="str">
        <f t="shared" si="7"/>
        <v>CPA_E36</v>
      </c>
      <c r="E123" s="96" t="str">
        <f t="shared" si="7"/>
        <v>Natural water; water treatment and supply services</v>
      </c>
      <c r="F123" s="96">
        <f t="shared" si="1"/>
        <v>21.357</v>
      </c>
      <c r="G123" s="96">
        <f t="shared" si="2"/>
        <v>1.895</v>
      </c>
      <c r="H123" s="96">
        <f t="shared" si="3"/>
        <v>-0.003</v>
      </c>
      <c r="I123" s="96">
        <f t="shared" si="4"/>
        <v>0</v>
      </c>
      <c r="J123" s="96">
        <f t="shared" si="6"/>
        <v>23.249</v>
      </c>
      <c r="K123" s="109">
        <f t="shared" si="5"/>
        <v>0.34695401564688144</v>
      </c>
    </row>
    <row r="124" spans="4:11" ht="12">
      <c r="D124" s="96" t="str">
        <f t="shared" si="7"/>
        <v>CPA_E37-39</v>
      </c>
      <c r="E124" s="96" t="str">
        <f t="shared" si="7"/>
        <v>Sewerage services; sewage sludge; waste collection, treatment and disposal services; materials recovery services; remediation services and other waste management services</v>
      </c>
      <c r="F124" s="96">
        <f t="shared" si="1"/>
        <v>37.547</v>
      </c>
      <c r="G124" s="96">
        <f t="shared" si="2"/>
        <v>4.004</v>
      </c>
      <c r="H124" s="96">
        <f t="shared" si="3"/>
        <v>-0.177</v>
      </c>
      <c r="I124" s="96">
        <f t="shared" si="4"/>
        <v>0.013</v>
      </c>
      <c r="J124" s="96">
        <f t="shared" si="6"/>
        <v>41.38699999999999</v>
      </c>
      <c r="K124" s="109">
        <f t="shared" si="5"/>
        <v>0.6176345582854093</v>
      </c>
    </row>
    <row r="125" spans="4:11" ht="12">
      <c r="D125" s="96" t="str">
        <f t="shared" si="7"/>
        <v>CPA_F</v>
      </c>
      <c r="E125" s="96" t="str">
        <f t="shared" si="7"/>
        <v>Constructions and construction works</v>
      </c>
      <c r="F125" s="96">
        <f t="shared" si="1"/>
        <v>25.447</v>
      </c>
      <c r="G125" s="96">
        <f t="shared" si="2"/>
        <v>4.707</v>
      </c>
      <c r="H125" s="96">
        <f t="shared" si="3"/>
        <v>507.339</v>
      </c>
      <c r="I125" s="96">
        <f t="shared" si="4"/>
        <v>94.038</v>
      </c>
      <c r="J125" s="96">
        <f t="shared" si="6"/>
        <v>631.5310000000001</v>
      </c>
      <c r="K125" s="109">
        <f t="shared" si="5"/>
        <v>9.424586711492568</v>
      </c>
    </row>
    <row r="126" spans="4:11" ht="12">
      <c r="D126" s="96" t="str">
        <f t="shared" si="7"/>
        <v>CPA_G45</v>
      </c>
      <c r="E126" s="96" t="str">
        <f t="shared" si="7"/>
        <v>Wholesale and retail trade and repair services of motor vehicles and motorcycles</v>
      </c>
      <c r="F126" s="96">
        <f t="shared" si="1"/>
        <v>40.399</v>
      </c>
      <c r="G126" s="96">
        <f t="shared" si="2"/>
        <v>8.847</v>
      </c>
      <c r="H126" s="96">
        <f t="shared" si="3"/>
        <v>6.742</v>
      </c>
      <c r="I126" s="96">
        <f t="shared" si="4"/>
        <v>1.364</v>
      </c>
      <c r="J126" s="96">
        <f t="shared" si="6"/>
        <v>57.352</v>
      </c>
      <c r="K126" s="109">
        <f t="shared" si="5"/>
        <v>0.8558865630943241</v>
      </c>
    </row>
    <row r="127" spans="4:11" ht="12">
      <c r="D127" s="96" t="str">
        <f t="shared" si="7"/>
        <v>CPA_G46</v>
      </c>
      <c r="E127" s="96" t="str">
        <f t="shared" si="7"/>
        <v>Wholesale trade services, except of motor vehicles and motorcycles</v>
      </c>
      <c r="F127" s="96">
        <f t="shared" si="1"/>
        <v>104.415</v>
      </c>
      <c r="G127" s="96">
        <f t="shared" si="2"/>
        <v>21.742</v>
      </c>
      <c r="H127" s="96">
        <f t="shared" si="3"/>
        <v>29.583</v>
      </c>
      <c r="I127" s="96">
        <f t="shared" si="4"/>
        <v>6.19</v>
      </c>
      <c r="J127" s="96">
        <f t="shared" si="6"/>
        <v>161.93</v>
      </c>
      <c r="K127" s="109">
        <f t="shared" si="5"/>
        <v>2.416545389208117</v>
      </c>
    </row>
    <row r="128" spans="4:11" ht="12">
      <c r="D128" s="96" t="str">
        <f t="shared" si="7"/>
        <v>CPA_G47</v>
      </c>
      <c r="E128" s="96" t="str">
        <f t="shared" si="7"/>
        <v>Retail trade services, except of motor vehicles and motorcycles</v>
      </c>
      <c r="F128" s="96">
        <f t="shared" si="1"/>
        <v>163.455</v>
      </c>
      <c r="G128" s="96">
        <f t="shared" si="2"/>
        <v>23.409</v>
      </c>
      <c r="H128" s="96">
        <f t="shared" si="3"/>
        <v>11.106</v>
      </c>
      <c r="I128" s="96">
        <f t="shared" si="4"/>
        <v>1.591</v>
      </c>
      <c r="J128" s="96">
        <f t="shared" si="6"/>
        <v>199.561</v>
      </c>
      <c r="K128" s="109">
        <f t="shared" si="5"/>
        <v>2.9781276750185945</v>
      </c>
    </row>
    <row r="129" spans="4:11" ht="12">
      <c r="D129" s="96" t="str">
        <f t="shared" si="7"/>
        <v>CPA_H49</v>
      </c>
      <c r="E129" s="96" t="str">
        <f t="shared" si="7"/>
        <v>Land transport services and transport services via pipelines</v>
      </c>
      <c r="F129" s="96">
        <f t="shared" si="1"/>
        <v>150.323</v>
      </c>
      <c r="G129" s="96">
        <f t="shared" si="2"/>
        <v>15.382</v>
      </c>
      <c r="H129" s="96">
        <f t="shared" si="3"/>
        <v>4.946</v>
      </c>
      <c r="I129" s="96">
        <f t="shared" si="4"/>
        <v>0.592</v>
      </c>
      <c r="J129" s="96">
        <f t="shared" si="6"/>
        <v>171.24300000000002</v>
      </c>
      <c r="K129" s="109">
        <f t="shared" si="5"/>
        <v>2.55552696896292</v>
      </c>
    </row>
    <row r="130" spans="4:11" ht="12">
      <c r="D130" s="96" t="str">
        <f t="shared" si="7"/>
        <v>CPA_H50</v>
      </c>
      <c r="E130" s="96" t="str">
        <f t="shared" si="7"/>
        <v>Water transport services</v>
      </c>
      <c r="F130" s="96">
        <f t="shared" si="1"/>
        <v>28.289</v>
      </c>
      <c r="G130" s="96">
        <f t="shared" si="2"/>
        <v>4.045</v>
      </c>
      <c r="H130" s="96">
        <f t="shared" si="3"/>
        <v>-9.751</v>
      </c>
      <c r="I130" s="96">
        <f t="shared" si="4"/>
        <v>0.058</v>
      </c>
      <c r="J130" s="96">
        <f t="shared" si="6"/>
        <v>22.641000000000005</v>
      </c>
      <c r="K130" s="109">
        <f t="shared" si="5"/>
        <v>0.33788059134849</v>
      </c>
    </row>
    <row r="131" spans="4:11" ht="12">
      <c r="D131" s="96" t="str">
        <f t="shared" si="7"/>
        <v>CPA_H51</v>
      </c>
      <c r="E131" s="96" t="str">
        <f t="shared" si="7"/>
        <v>Air transport services</v>
      </c>
      <c r="F131" s="96">
        <f aca="true" t="shared" si="8" ref="F131:F162">F53/$F$91</f>
        <v>107.351</v>
      </c>
      <c r="G131" s="96">
        <f aca="true" t="shared" si="9" ref="G131:G162">I53/$F$91</f>
        <v>31.429</v>
      </c>
      <c r="H131" s="96">
        <f aca="true" t="shared" si="10" ref="H131:H162">G53/$F$91</f>
        <v>0.084</v>
      </c>
      <c r="I131" s="96">
        <f aca="true" t="shared" si="11" ref="I131:I162">J53/$F$91</f>
        <v>0.014</v>
      </c>
      <c r="J131" s="96">
        <f aca="true" t="shared" si="12" ref="J131:J162">SUM(F131:I131)</f>
        <v>138.87800000000001</v>
      </c>
      <c r="K131" s="109">
        <f aca="true" t="shared" si="13" ref="K131:K162">J131/$J$165*100</f>
        <v>2.0725312824210764</v>
      </c>
    </row>
    <row r="132" spans="4:11" ht="12">
      <c r="D132" s="96" t="str">
        <f t="shared" si="7"/>
        <v>CPA_H52</v>
      </c>
      <c r="E132" s="96" t="str">
        <f t="shared" si="7"/>
        <v>Warehousing and support services for transportation</v>
      </c>
      <c r="F132" s="96">
        <f t="shared" si="8"/>
        <v>32.397</v>
      </c>
      <c r="G132" s="96">
        <f t="shared" si="9"/>
        <v>5.466</v>
      </c>
      <c r="H132" s="96">
        <f t="shared" si="10"/>
        <v>0.166</v>
      </c>
      <c r="I132" s="96">
        <f t="shared" si="11"/>
        <v>0.038</v>
      </c>
      <c r="J132" s="96">
        <f t="shared" si="12"/>
        <v>38.06699999999999</v>
      </c>
      <c r="K132" s="109">
        <f t="shared" si="13"/>
        <v>0.5680888861297189</v>
      </c>
    </row>
    <row r="133" spans="4:11" ht="12">
      <c r="D133" s="96" t="str">
        <f t="shared" si="7"/>
        <v>CPA_H53</v>
      </c>
      <c r="E133" s="96" t="str">
        <f t="shared" si="7"/>
        <v>Postal and courier services</v>
      </c>
      <c r="F133" s="96">
        <f t="shared" si="8"/>
        <v>2.989</v>
      </c>
      <c r="G133" s="96">
        <f t="shared" si="9"/>
        <v>0.461</v>
      </c>
      <c r="H133" s="96">
        <f t="shared" si="10"/>
        <v>0</v>
      </c>
      <c r="I133" s="96">
        <f t="shared" si="11"/>
        <v>0</v>
      </c>
      <c r="J133" s="96">
        <f t="shared" si="12"/>
        <v>3.4499999999999997</v>
      </c>
      <c r="K133" s="109">
        <f t="shared" si="13"/>
        <v>0.0514857135352807</v>
      </c>
    </row>
    <row r="134" spans="4:11" ht="12">
      <c r="D134" s="96" t="str">
        <f t="shared" si="7"/>
        <v>CPA_I</v>
      </c>
      <c r="E134" s="96" t="str">
        <f t="shared" si="7"/>
        <v>Accommodation and food services</v>
      </c>
      <c r="F134" s="96">
        <f t="shared" si="8"/>
        <v>166.871</v>
      </c>
      <c r="G134" s="96">
        <f t="shared" si="9"/>
        <v>29.042</v>
      </c>
      <c r="H134" s="96">
        <f t="shared" si="10"/>
        <v>-0.28</v>
      </c>
      <c r="I134" s="96">
        <f t="shared" si="11"/>
        <v>0.248</v>
      </c>
      <c r="J134" s="96">
        <f t="shared" si="12"/>
        <v>195.881</v>
      </c>
      <c r="K134" s="109">
        <f t="shared" si="13"/>
        <v>2.923209580580962</v>
      </c>
    </row>
    <row r="135" spans="4:11" ht="12">
      <c r="D135" s="96" t="str">
        <f t="shared" si="7"/>
        <v>CPA_J58</v>
      </c>
      <c r="E135" s="96" t="str">
        <f t="shared" si="7"/>
        <v>Publishing services</v>
      </c>
      <c r="F135" s="96">
        <f t="shared" si="8"/>
        <v>7.905</v>
      </c>
      <c r="G135" s="96">
        <f t="shared" si="9"/>
        <v>2.877</v>
      </c>
      <c r="H135" s="96">
        <f t="shared" si="10"/>
        <v>5.144</v>
      </c>
      <c r="I135" s="96">
        <f t="shared" si="11"/>
        <v>1.661</v>
      </c>
      <c r="J135" s="96">
        <f t="shared" si="12"/>
        <v>17.587</v>
      </c>
      <c r="K135" s="109">
        <f t="shared" si="13"/>
        <v>0.2624577518681106</v>
      </c>
    </row>
    <row r="136" spans="4:11" ht="12">
      <c r="D136" s="96" t="str">
        <f t="shared" si="7"/>
        <v>CPA_J59_60</v>
      </c>
      <c r="E136" s="96" t="str">
        <f t="shared" si="7"/>
        <v>Motion picture, video and television programme production services, sound recording and music publishing; programming and broadcasting services</v>
      </c>
      <c r="F136" s="96">
        <f t="shared" si="8"/>
        <v>10.498</v>
      </c>
      <c r="G136" s="96">
        <f t="shared" si="9"/>
        <v>2.678</v>
      </c>
      <c r="H136" s="96">
        <f t="shared" si="10"/>
        <v>3.617</v>
      </c>
      <c r="I136" s="96">
        <f t="shared" si="11"/>
        <v>0.89</v>
      </c>
      <c r="J136" s="96">
        <f t="shared" si="12"/>
        <v>17.683</v>
      </c>
      <c r="K136" s="109">
        <f t="shared" si="13"/>
        <v>0.2638903978099619</v>
      </c>
    </row>
    <row r="137" spans="4:11" ht="12">
      <c r="D137" s="96" t="str">
        <f t="shared" si="7"/>
        <v>CPA_J61</v>
      </c>
      <c r="E137" s="96" t="str">
        <f t="shared" si="7"/>
        <v>Telecommunications services</v>
      </c>
      <c r="F137" s="96">
        <f t="shared" si="8"/>
        <v>23.805</v>
      </c>
      <c r="G137" s="96">
        <f t="shared" si="9"/>
        <v>5.97</v>
      </c>
      <c r="H137" s="96">
        <f t="shared" si="10"/>
        <v>0.027</v>
      </c>
      <c r="I137" s="96">
        <f t="shared" si="11"/>
        <v>0.006</v>
      </c>
      <c r="J137" s="96">
        <f t="shared" si="12"/>
        <v>29.808</v>
      </c>
      <c r="K137" s="109">
        <f t="shared" si="13"/>
        <v>0.4448365649448252</v>
      </c>
    </row>
    <row r="138" spans="4:11" ht="12">
      <c r="D138" s="96" t="str">
        <f t="shared" si="7"/>
        <v>CPA_J62_63</v>
      </c>
      <c r="E138" s="96" t="str">
        <f t="shared" si="7"/>
        <v>Computer programming, consultancy and related services; Information services</v>
      </c>
      <c r="F138" s="96">
        <f t="shared" si="8"/>
        <v>0.627</v>
      </c>
      <c r="G138" s="96">
        <f t="shared" si="9"/>
        <v>0.228</v>
      </c>
      <c r="H138" s="96">
        <f t="shared" si="10"/>
        <v>31.194</v>
      </c>
      <c r="I138" s="96">
        <f t="shared" si="11"/>
        <v>11.435</v>
      </c>
      <c r="J138" s="96">
        <f t="shared" si="12"/>
        <v>43.484</v>
      </c>
      <c r="K138" s="109">
        <f t="shared" si="13"/>
        <v>0.6489289180777235</v>
      </c>
    </row>
    <row r="139" spans="4:11" ht="12">
      <c r="D139" s="96" t="str">
        <f aca="true" t="shared" si="14" ref="D139:E158">D61</f>
        <v>CPA_K64</v>
      </c>
      <c r="E139" s="96" t="str">
        <f t="shared" si="14"/>
        <v>Financial services, except insurance and pension funding</v>
      </c>
      <c r="F139" s="96">
        <f t="shared" si="8"/>
        <v>11.474</v>
      </c>
      <c r="G139" s="96">
        <f t="shared" si="9"/>
        <v>2.914</v>
      </c>
      <c r="H139" s="96">
        <f t="shared" si="10"/>
        <v>0.005</v>
      </c>
      <c r="I139" s="96">
        <f t="shared" si="11"/>
        <v>0.002</v>
      </c>
      <c r="J139" s="96">
        <f t="shared" si="12"/>
        <v>14.395000000000001</v>
      </c>
      <c r="K139" s="109">
        <f t="shared" si="13"/>
        <v>0.21482227430155526</v>
      </c>
    </row>
    <row r="140" spans="4:11" ht="12">
      <c r="D140" s="96" t="str">
        <f t="shared" si="14"/>
        <v>CPA_K65</v>
      </c>
      <c r="E140" s="96" t="str">
        <f t="shared" si="14"/>
        <v>Insurance, reinsurance and pension funding services, except compulsory social security</v>
      </c>
      <c r="F140" s="96">
        <f t="shared" si="8"/>
        <v>18.381</v>
      </c>
      <c r="G140" s="96">
        <f t="shared" si="9"/>
        <v>4.667</v>
      </c>
      <c r="H140" s="96">
        <f t="shared" si="10"/>
        <v>0.001</v>
      </c>
      <c r="I140" s="96">
        <f t="shared" si="11"/>
        <v>0.001</v>
      </c>
      <c r="J140" s="96">
        <f t="shared" si="12"/>
        <v>23.050000000000004</v>
      </c>
      <c r="K140" s="109">
        <f t="shared" si="13"/>
        <v>0.3439842599965856</v>
      </c>
    </row>
    <row r="141" spans="4:11" ht="12">
      <c r="D141" s="96" t="str">
        <f t="shared" si="14"/>
        <v>CPA_K66</v>
      </c>
      <c r="E141" s="96" t="str">
        <f t="shared" si="14"/>
        <v>Services auxiliary to financial services and insurance services</v>
      </c>
      <c r="F141" s="96">
        <f t="shared" si="8"/>
        <v>2.417</v>
      </c>
      <c r="G141" s="96">
        <f t="shared" si="9"/>
        <v>0.645</v>
      </c>
      <c r="H141" s="96">
        <f t="shared" si="10"/>
        <v>0.109</v>
      </c>
      <c r="I141" s="96">
        <f t="shared" si="11"/>
        <v>0.027</v>
      </c>
      <c r="J141" s="96">
        <f t="shared" si="12"/>
        <v>3.198</v>
      </c>
      <c r="K141" s="109">
        <f t="shared" si="13"/>
        <v>0.04772501793792106</v>
      </c>
    </row>
    <row r="142" spans="4:11" ht="12">
      <c r="D142" s="96" t="str">
        <f t="shared" si="14"/>
        <v>CPA_L68</v>
      </c>
      <c r="E142" s="96" t="str">
        <f t="shared" si="14"/>
        <v>Real estate services</v>
      </c>
      <c r="F142" s="96">
        <f t="shared" si="8"/>
        <v>138.973</v>
      </c>
      <c r="G142" s="96">
        <f t="shared" si="9"/>
        <v>22.419</v>
      </c>
      <c r="H142" s="96">
        <f t="shared" si="10"/>
        <v>3.596</v>
      </c>
      <c r="I142" s="96">
        <f t="shared" si="11"/>
        <v>0.583</v>
      </c>
      <c r="J142" s="96">
        <f t="shared" si="12"/>
        <v>165.57100000000003</v>
      </c>
      <c r="K142" s="109">
        <f t="shared" si="13"/>
        <v>2.470881471231873</v>
      </c>
    </row>
    <row r="143" spans="4:11" ht="12">
      <c r="D143" s="96" t="str">
        <f t="shared" si="14"/>
        <v>CPA_M69_70</v>
      </c>
      <c r="E143" s="230" t="str">
        <f t="shared" si="14"/>
        <v>Legal and accounting services; services of head offices; management consultancy services</v>
      </c>
      <c r="F143" s="96">
        <f t="shared" si="8"/>
        <v>3.839</v>
      </c>
      <c r="G143" s="96">
        <f t="shared" si="9"/>
        <v>0.847</v>
      </c>
      <c r="H143" s="96">
        <f t="shared" si="10"/>
        <v>5.897</v>
      </c>
      <c r="I143" s="96">
        <f t="shared" si="11"/>
        <v>1.412</v>
      </c>
      <c r="J143" s="96">
        <f t="shared" si="12"/>
        <v>11.995000000000001</v>
      </c>
      <c r="K143" s="109">
        <f t="shared" si="13"/>
        <v>0.17900612575527305</v>
      </c>
    </row>
    <row r="144" spans="4:11" ht="12">
      <c r="D144" s="96" t="str">
        <f t="shared" si="14"/>
        <v>CPA_M71</v>
      </c>
      <c r="E144" s="230" t="str">
        <f t="shared" si="14"/>
        <v>Architectural and engineering services; technical testing and analysis services</v>
      </c>
      <c r="F144" s="96">
        <f t="shared" si="8"/>
        <v>2.564</v>
      </c>
      <c r="G144" s="96">
        <f t="shared" si="9"/>
        <v>0.582</v>
      </c>
      <c r="H144" s="96">
        <f t="shared" si="10"/>
        <v>17.87</v>
      </c>
      <c r="I144" s="96">
        <f t="shared" si="11"/>
        <v>4.523</v>
      </c>
      <c r="J144" s="96">
        <f t="shared" si="12"/>
        <v>25.539</v>
      </c>
      <c r="K144" s="109">
        <f t="shared" si="13"/>
        <v>0.3811285907181257</v>
      </c>
    </row>
    <row r="145" spans="4:11" ht="12">
      <c r="D145" s="96" t="str">
        <f t="shared" si="14"/>
        <v>CPA_M72</v>
      </c>
      <c r="E145" s="230" t="str">
        <f t="shared" si="14"/>
        <v>Scientific research and development services</v>
      </c>
      <c r="F145" s="96">
        <f t="shared" si="8"/>
        <v>10.423</v>
      </c>
      <c r="G145" s="96">
        <f t="shared" si="9"/>
        <v>2.815</v>
      </c>
      <c r="H145" s="96">
        <f t="shared" si="10"/>
        <v>65.687</v>
      </c>
      <c r="I145" s="96">
        <f t="shared" si="11"/>
        <v>37.535</v>
      </c>
      <c r="J145" s="96">
        <f t="shared" si="12"/>
        <v>116.46</v>
      </c>
      <c r="K145" s="109">
        <f t="shared" si="13"/>
        <v>1.7379786082083448</v>
      </c>
    </row>
    <row r="146" spans="4:11" ht="12">
      <c r="D146" s="96" t="str">
        <f t="shared" si="14"/>
        <v>CPA_M73</v>
      </c>
      <c r="E146" s="230" t="str">
        <f t="shared" si="14"/>
        <v>Advertising and market research services</v>
      </c>
      <c r="F146" s="96">
        <f t="shared" si="8"/>
        <v>0.036</v>
      </c>
      <c r="G146" s="96">
        <f t="shared" si="9"/>
        <v>0.026</v>
      </c>
      <c r="H146" s="96">
        <f t="shared" si="10"/>
        <v>0.222</v>
      </c>
      <c r="I146" s="96">
        <f t="shared" si="11"/>
        <v>0.045</v>
      </c>
      <c r="J146" s="96">
        <f t="shared" si="12"/>
        <v>0.329</v>
      </c>
      <c r="K146" s="109">
        <f t="shared" si="13"/>
        <v>0.004909797029886188</v>
      </c>
    </row>
    <row r="147" spans="4:11" ht="12">
      <c r="D147" s="96" t="str">
        <f t="shared" si="14"/>
        <v>CPA_M74_75</v>
      </c>
      <c r="E147" s="230" t="str">
        <f t="shared" si="14"/>
        <v>Other professional, scientific and technical services and veterinary services</v>
      </c>
      <c r="F147" s="96">
        <f t="shared" si="8"/>
        <v>4.551</v>
      </c>
      <c r="G147" s="96">
        <f t="shared" si="9"/>
        <v>0.951</v>
      </c>
      <c r="H147" s="96">
        <f t="shared" si="10"/>
        <v>0.251</v>
      </c>
      <c r="I147" s="96">
        <f t="shared" si="11"/>
        <v>0.114</v>
      </c>
      <c r="J147" s="96">
        <f t="shared" si="12"/>
        <v>5.867</v>
      </c>
      <c r="K147" s="109">
        <f t="shared" si="13"/>
        <v>0.08755555980043242</v>
      </c>
    </row>
    <row r="148" spans="4:11" ht="12">
      <c r="D148" s="96" t="str">
        <f t="shared" si="14"/>
        <v>CPA_N77</v>
      </c>
      <c r="E148" s="230" t="str">
        <f t="shared" si="14"/>
        <v>Rental and leasing services</v>
      </c>
      <c r="F148" s="96">
        <f t="shared" si="8"/>
        <v>7.928</v>
      </c>
      <c r="G148" s="96">
        <f t="shared" si="9"/>
        <v>2.494</v>
      </c>
      <c r="H148" s="96">
        <f t="shared" si="10"/>
        <v>0.513</v>
      </c>
      <c r="I148" s="96">
        <f t="shared" si="11"/>
        <v>0.416</v>
      </c>
      <c r="J148" s="96">
        <f t="shared" si="12"/>
        <v>11.351</v>
      </c>
      <c r="K148" s="109">
        <f t="shared" si="13"/>
        <v>0.16939545922868732</v>
      </c>
    </row>
    <row r="149" spans="4:11" ht="12">
      <c r="D149" s="96" t="str">
        <f t="shared" si="14"/>
        <v>CPA_N78</v>
      </c>
      <c r="E149" s="230" t="str">
        <f t="shared" si="14"/>
        <v>Employment services</v>
      </c>
      <c r="F149" s="96">
        <f t="shared" si="8"/>
        <v>0.451</v>
      </c>
      <c r="G149" s="96">
        <f t="shared" si="9"/>
        <v>0.059</v>
      </c>
      <c r="H149" s="96">
        <f t="shared" si="10"/>
        <v>0</v>
      </c>
      <c r="I149" s="96">
        <f t="shared" si="11"/>
        <v>0</v>
      </c>
      <c r="J149" s="96">
        <f t="shared" si="12"/>
        <v>0.51</v>
      </c>
      <c r="K149" s="109">
        <f t="shared" si="13"/>
        <v>0.007610931566084973</v>
      </c>
    </row>
    <row r="150" spans="4:11" ht="12">
      <c r="D150" s="96" t="str">
        <f t="shared" si="14"/>
        <v>CPA_N79</v>
      </c>
      <c r="E150" s="230" t="str">
        <f t="shared" si="14"/>
        <v>Travel agency, tour operator and other reservation services and related services</v>
      </c>
      <c r="F150" s="96">
        <f t="shared" si="8"/>
        <v>44.723</v>
      </c>
      <c r="G150" s="96">
        <f t="shared" si="9"/>
        <v>11.359</v>
      </c>
      <c r="H150" s="96">
        <f t="shared" si="10"/>
        <v>0.006</v>
      </c>
      <c r="I150" s="96">
        <f t="shared" si="11"/>
        <v>0.001</v>
      </c>
      <c r="J150" s="96">
        <f t="shared" si="12"/>
        <v>56.089</v>
      </c>
      <c r="K150" s="109">
        <f t="shared" si="13"/>
        <v>0.8370383149218431</v>
      </c>
    </row>
    <row r="151" spans="4:11" ht="12">
      <c r="D151" s="96" t="str">
        <f t="shared" si="14"/>
        <v>CPA_N80-82</v>
      </c>
      <c r="E151" s="230" t="str">
        <f t="shared" si="14"/>
        <v>Security and investigation services; services to buildings and landscape; office administrative, office support and other business support services</v>
      </c>
      <c r="F151" s="96">
        <f t="shared" si="8"/>
        <v>7.747</v>
      </c>
      <c r="G151" s="96">
        <f t="shared" si="9"/>
        <v>1.563</v>
      </c>
      <c r="H151" s="96">
        <f t="shared" si="10"/>
        <v>2.173</v>
      </c>
      <c r="I151" s="96">
        <f t="shared" si="11"/>
        <v>0.406</v>
      </c>
      <c r="J151" s="96">
        <f t="shared" si="12"/>
        <v>11.889000000000001</v>
      </c>
      <c r="K151" s="109">
        <f t="shared" si="13"/>
        <v>0.17742424586114558</v>
      </c>
    </row>
    <row r="152" spans="4:11" ht="12">
      <c r="D152" s="96" t="str">
        <f t="shared" si="14"/>
        <v>CPA_O84</v>
      </c>
      <c r="E152" s="230" t="str">
        <f t="shared" si="14"/>
        <v>Public administration and defence services; compulsory social security services</v>
      </c>
      <c r="F152" s="96">
        <f t="shared" si="8"/>
        <v>166.419</v>
      </c>
      <c r="G152" s="96">
        <f t="shared" si="9"/>
        <v>24.921</v>
      </c>
      <c r="H152" s="96">
        <f t="shared" si="10"/>
        <v>0.681</v>
      </c>
      <c r="I152" s="96">
        <f t="shared" si="11"/>
        <v>0.114</v>
      </c>
      <c r="J152" s="96">
        <f t="shared" si="12"/>
        <v>192.13500000000002</v>
      </c>
      <c r="K152" s="109">
        <f t="shared" si="13"/>
        <v>2.867306542058307</v>
      </c>
    </row>
    <row r="153" spans="4:11" ht="12">
      <c r="D153" s="96" t="str">
        <f t="shared" si="14"/>
        <v>CPA_P85</v>
      </c>
      <c r="E153" s="230" t="str">
        <f t="shared" si="14"/>
        <v>Education services</v>
      </c>
      <c r="F153" s="96">
        <f t="shared" si="8"/>
        <v>83.027</v>
      </c>
      <c r="G153" s="96">
        <f t="shared" si="9"/>
        <v>9.751</v>
      </c>
      <c r="H153" s="96">
        <f t="shared" si="10"/>
        <v>0.084</v>
      </c>
      <c r="I153" s="96">
        <f t="shared" si="11"/>
        <v>0.01</v>
      </c>
      <c r="J153" s="96">
        <f t="shared" si="12"/>
        <v>92.87200000000001</v>
      </c>
      <c r="K153" s="109">
        <f t="shared" si="13"/>
        <v>1.3859655615793014</v>
      </c>
    </row>
    <row r="154" spans="4:11" ht="12">
      <c r="D154" s="96" t="str">
        <f t="shared" si="14"/>
        <v>CPA_Q86</v>
      </c>
      <c r="E154" s="230" t="str">
        <f t="shared" si="14"/>
        <v>Human health services</v>
      </c>
      <c r="F154" s="96">
        <f t="shared" si="8"/>
        <v>133.889</v>
      </c>
      <c r="G154" s="96">
        <f t="shared" si="9"/>
        <v>28.345</v>
      </c>
      <c r="H154" s="96">
        <f t="shared" si="10"/>
        <v>0.006</v>
      </c>
      <c r="I154" s="96">
        <f t="shared" si="11"/>
        <v>0.001</v>
      </c>
      <c r="J154" s="96">
        <f t="shared" si="12"/>
        <v>162.241</v>
      </c>
      <c r="K154" s="109">
        <f t="shared" si="13"/>
        <v>2.4211865651239064</v>
      </c>
    </row>
    <row r="155" spans="4:11" ht="12">
      <c r="D155" s="96" t="str">
        <f t="shared" si="14"/>
        <v>CPA_Q87_88</v>
      </c>
      <c r="E155" s="230" t="str">
        <f t="shared" si="14"/>
        <v>Residential care services; social work services without accommodation</v>
      </c>
      <c r="F155" s="96">
        <f t="shared" si="8"/>
        <v>65.32</v>
      </c>
      <c r="G155" s="96">
        <f t="shared" si="9"/>
        <v>8.662</v>
      </c>
      <c r="H155" s="96">
        <f t="shared" si="10"/>
        <v>0</v>
      </c>
      <c r="I155" s="96">
        <f t="shared" si="11"/>
        <v>0</v>
      </c>
      <c r="J155" s="96">
        <f t="shared" si="12"/>
        <v>73.982</v>
      </c>
      <c r="K155" s="109">
        <f t="shared" si="13"/>
        <v>1.104062625729605</v>
      </c>
    </row>
    <row r="156" spans="4:11" ht="12">
      <c r="D156" s="96" t="str">
        <f t="shared" si="14"/>
        <v>CPA_R90-92</v>
      </c>
      <c r="E156" s="230" t="str">
        <f t="shared" si="14"/>
        <v>Creative, arts, entertainment, library, archive, museum, other cultural services; gambling and betting services</v>
      </c>
      <c r="F156" s="96">
        <f t="shared" si="8"/>
        <v>24.683</v>
      </c>
      <c r="G156" s="96">
        <f t="shared" si="9"/>
        <v>4.671</v>
      </c>
      <c r="H156" s="96">
        <f t="shared" si="10"/>
        <v>1.109</v>
      </c>
      <c r="I156" s="96">
        <f t="shared" si="11"/>
        <v>0.272</v>
      </c>
      <c r="J156" s="96">
        <f t="shared" si="12"/>
        <v>30.735</v>
      </c>
      <c r="K156" s="109">
        <f t="shared" si="13"/>
        <v>0.45867055232082676</v>
      </c>
    </row>
    <row r="157" spans="4:11" ht="12">
      <c r="D157" s="96" t="str">
        <f t="shared" si="14"/>
        <v>CPA_R93</v>
      </c>
      <c r="E157" s="230" t="str">
        <f t="shared" si="14"/>
        <v>Sporting services and amusement and recreation services</v>
      </c>
      <c r="F157" s="96">
        <f t="shared" si="8"/>
        <v>24.549</v>
      </c>
      <c r="G157" s="96">
        <f t="shared" si="9"/>
        <v>3.204</v>
      </c>
      <c r="H157" s="96">
        <f t="shared" si="10"/>
        <v>0.008</v>
      </c>
      <c r="I157" s="96">
        <f t="shared" si="11"/>
        <v>0.001</v>
      </c>
      <c r="J157" s="96">
        <f t="shared" si="12"/>
        <v>27.762</v>
      </c>
      <c r="K157" s="109">
        <f t="shared" si="13"/>
        <v>0.41430329830911966</v>
      </c>
    </row>
    <row r="158" spans="4:11" ht="12">
      <c r="D158" s="96" t="str">
        <f t="shared" si="14"/>
        <v>CPA_S94</v>
      </c>
      <c r="E158" s="230" t="str">
        <f t="shared" si="14"/>
        <v>Services furnished by membership organisations</v>
      </c>
      <c r="F158" s="96">
        <f t="shared" si="8"/>
        <v>20.493</v>
      </c>
      <c r="G158" s="96">
        <f t="shared" si="9"/>
        <v>2.8</v>
      </c>
      <c r="H158" s="96">
        <f t="shared" si="10"/>
        <v>0</v>
      </c>
      <c r="I158" s="96">
        <f t="shared" si="11"/>
        <v>0</v>
      </c>
      <c r="J158" s="96">
        <f t="shared" si="12"/>
        <v>23.293</v>
      </c>
      <c r="K158" s="109">
        <f t="shared" si="13"/>
        <v>0.3476106450368966</v>
      </c>
    </row>
    <row r="159" spans="4:11" ht="12">
      <c r="D159" s="96" t="str">
        <f aca="true" t="shared" si="15" ref="D159:E162">D81</f>
        <v>CPA_S95</v>
      </c>
      <c r="E159" s="230" t="str">
        <f t="shared" si="15"/>
        <v>Repair services of computers and personal and household goods</v>
      </c>
      <c r="F159" s="96">
        <f t="shared" si="8"/>
        <v>3.403</v>
      </c>
      <c r="G159" s="96">
        <f t="shared" si="9"/>
        <v>0.836</v>
      </c>
      <c r="H159" s="96">
        <f t="shared" si="10"/>
        <v>0.723</v>
      </c>
      <c r="I159" s="96">
        <f t="shared" si="11"/>
        <v>0.166</v>
      </c>
      <c r="J159" s="96">
        <f t="shared" si="12"/>
        <v>5.128</v>
      </c>
      <c r="K159" s="109">
        <f t="shared" si="13"/>
        <v>0.07652717072722302</v>
      </c>
    </row>
    <row r="160" spans="4:11" ht="12">
      <c r="D160" s="96" t="str">
        <f t="shared" si="15"/>
        <v>CPA_S96</v>
      </c>
      <c r="E160" s="230" t="str">
        <f t="shared" si="15"/>
        <v>Other personal services</v>
      </c>
      <c r="F160" s="96">
        <f t="shared" si="8"/>
        <v>35.466</v>
      </c>
      <c r="G160" s="96">
        <f t="shared" si="9"/>
        <v>5.007</v>
      </c>
      <c r="H160" s="96">
        <f t="shared" si="10"/>
        <v>0.017</v>
      </c>
      <c r="I160" s="96">
        <f t="shared" si="11"/>
        <v>0.002</v>
      </c>
      <c r="J160" s="96">
        <f t="shared" si="12"/>
        <v>40.492000000000004</v>
      </c>
      <c r="K160" s="109">
        <f t="shared" si="13"/>
        <v>0.6042781195566916</v>
      </c>
    </row>
    <row r="161" spans="4:11" ht="12">
      <c r="D161" s="96" t="str">
        <f t="shared" si="15"/>
        <v>CPA_T</v>
      </c>
      <c r="E161" s="230" t="str">
        <f t="shared" si="15"/>
        <v>Services of households as employers; undifferentiated goods and services produced by households for own use</v>
      </c>
      <c r="F161" s="96">
        <f t="shared" si="8"/>
        <v>0.552</v>
      </c>
      <c r="G161" s="96">
        <f t="shared" si="9"/>
        <v>0.039</v>
      </c>
      <c r="H161" s="96">
        <f t="shared" si="10"/>
        <v>0</v>
      </c>
      <c r="I161" s="96">
        <f t="shared" si="11"/>
        <v>0</v>
      </c>
      <c r="J161" s="96">
        <f t="shared" si="12"/>
        <v>0.5910000000000001</v>
      </c>
      <c r="K161" s="109">
        <f t="shared" si="13"/>
        <v>0.008819726579522</v>
      </c>
    </row>
    <row r="162" spans="4:11" ht="12">
      <c r="D162" s="96" t="str">
        <f t="shared" si="15"/>
        <v>CPA_U</v>
      </c>
      <c r="E162" s="230" t="str">
        <f t="shared" si="15"/>
        <v>Services provided by extraterritorial organisations and bodies</v>
      </c>
      <c r="F162" s="96">
        <f t="shared" si="8"/>
        <v>0</v>
      </c>
      <c r="G162" s="96">
        <f t="shared" si="9"/>
        <v>0</v>
      </c>
      <c r="H162" s="96">
        <f t="shared" si="10"/>
        <v>0</v>
      </c>
      <c r="I162" s="96">
        <f t="shared" si="11"/>
        <v>0</v>
      </c>
      <c r="J162" s="96">
        <f t="shared" si="12"/>
        <v>0</v>
      </c>
      <c r="K162" s="109">
        <f t="shared" si="13"/>
        <v>0</v>
      </c>
    </row>
    <row r="163" spans="4:11" ht="12">
      <c r="D163" s="96" t="str">
        <f>D20</f>
        <v>TOTAL</v>
      </c>
      <c r="E163" s="96" t="str">
        <f>E20</f>
        <v>Total CPA products</v>
      </c>
      <c r="F163" s="96">
        <f>F20/$F$91</f>
        <v>3193.29</v>
      </c>
      <c r="G163" s="96">
        <f>I20/$F$91</f>
        <v>710.192</v>
      </c>
      <c r="H163" s="96">
        <f>G20/$F$91</f>
        <v>904.571</v>
      </c>
      <c r="I163" s="96">
        <f>J20/$F$91</f>
        <v>314.752</v>
      </c>
      <c r="J163" s="96">
        <f aca="true" t="shared" si="16" ref="J163:J165">SUM(F163:I163)</f>
        <v>5122.805</v>
      </c>
      <c r="K163" s="109">
        <f aca="true" t="shared" si="17" ref="K163:K165">J163/$J$165*100</f>
        <v>76.44964368901556</v>
      </c>
    </row>
    <row r="164" spans="4:11" ht="12">
      <c r="D164" s="96" t="str">
        <f>D86</f>
        <v>HH</v>
      </c>
      <c r="E164" s="96" t="str">
        <f>E86</f>
        <v>Direct emissions by private households</v>
      </c>
      <c r="F164" s="96">
        <f>F86/$F$91</f>
        <v>1578.082</v>
      </c>
      <c r="G164" s="96">
        <f>I86/$F$91</f>
        <v>0</v>
      </c>
      <c r="H164" s="96">
        <f>G86/$F$91</f>
        <v>0</v>
      </c>
      <c r="I164" s="96">
        <f>J86/$F$91</f>
        <v>0</v>
      </c>
      <c r="J164" s="96">
        <f t="shared" si="16"/>
        <v>1578.082</v>
      </c>
      <c r="K164" s="109">
        <f t="shared" si="17"/>
        <v>23.55034138758923</v>
      </c>
    </row>
    <row r="165" spans="4:11" ht="12">
      <c r="D165" s="122" t="str">
        <f>D85</f>
        <v>TOT_HH</v>
      </c>
      <c r="E165" s="122" t="str">
        <f>E85</f>
        <v>Total CPA products plus direct emissions by private households</v>
      </c>
      <c r="F165" s="122">
        <f>F85/$F$91</f>
        <v>4771.373</v>
      </c>
      <c r="G165" s="122">
        <f>I85/$F$91</f>
        <v>710.192</v>
      </c>
      <c r="H165" s="122">
        <f>G85/$F$91</f>
        <v>904.571</v>
      </c>
      <c r="I165" s="122">
        <f>J85/$F$91</f>
        <v>314.752</v>
      </c>
      <c r="J165" s="122">
        <f t="shared" si="16"/>
        <v>6700.888</v>
      </c>
      <c r="K165" s="123">
        <f t="shared" si="17"/>
        <v>100</v>
      </c>
    </row>
    <row r="166" spans="3:5" ht="12">
      <c r="C166" s="98">
        <v>1000000</v>
      </c>
      <c r="D166" s="98"/>
      <c r="E166" s="98" t="s">
        <v>168</v>
      </c>
    </row>
    <row r="167" spans="6:10" ht="12">
      <c r="F167" s="97"/>
      <c r="G167" s="97"/>
      <c r="H167" s="97"/>
      <c r="I167" s="97"/>
      <c r="J167" s="97"/>
    </row>
    <row r="169" spans="5:6" ht="12">
      <c r="E169" s="95" t="str">
        <f>E94</f>
        <v>Domestic and imported CO2-emissions due to final use of products, EU27, 2019</v>
      </c>
      <c r="F169" s="120" t="s">
        <v>210</v>
      </c>
    </row>
    <row r="170" ht="12.75">
      <c r="E170" s="183" t="s">
        <v>212</v>
      </c>
    </row>
    <row r="171" spans="3:11" ht="12">
      <c r="C171" s="96"/>
      <c r="D171" s="96"/>
      <c r="E171" s="100"/>
      <c r="F171" s="100" t="s">
        <v>110</v>
      </c>
      <c r="G171" s="100" t="s">
        <v>110</v>
      </c>
      <c r="H171" s="100" t="s">
        <v>0</v>
      </c>
      <c r="I171" s="100" t="s">
        <v>0</v>
      </c>
      <c r="J171" s="100" t="s">
        <v>111</v>
      </c>
      <c r="K171" s="100" t="s">
        <v>112</v>
      </c>
    </row>
    <row r="172" spans="3:11" ht="12">
      <c r="C172" s="96"/>
      <c r="D172" s="96"/>
      <c r="E172" s="101"/>
      <c r="F172" s="101" t="s">
        <v>36</v>
      </c>
      <c r="G172" s="101" t="s">
        <v>18</v>
      </c>
      <c r="H172" s="101" t="s">
        <v>36</v>
      </c>
      <c r="I172" s="101" t="s">
        <v>37</v>
      </c>
      <c r="J172" s="101" t="s">
        <v>251</v>
      </c>
      <c r="K172" s="101" t="s">
        <v>251</v>
      </c>
    </row>
    <row r="173" spans="3:11" ht="12">
      <c r="C173" s="96"/>
      <c r="D173" s="96"/>
      <c r="E173" s="102" t="s">
        <v>41</v>
      </c>
      <c r="F173" s="102"/>
      <c r="G173" s="102"/>
      <c r="H173" s="102"/>
      <c r="I173" s="102"/>
      <c r="J173" s="102"/>
      <c r="K173" s="102" t="s">
        <v>174</v>
      </c>
    </row>
    <row r="174" spans="4:13" ht="12">
      <c r="D174" s="96" t="s">
        <v>133</v>
      </c>
      <c r="E174" s="96" t="s">
        <v>75</v>
      </c>
      <c r="F174" s="96">
        <v>712.359</v>
      </c>
      <c r="G174" s="96">
        <v>37.911</v>
      </c>
      <c r="H174" s="96">
        <v>-23.349</v>
      </c>
      <c r="I174" s="96">
        <v>-1.151</v>
      </c>
      <c r="J174" s="96">
        <v>725.77</v>
      </c>
      <c r="K174" s="109">
        <v>10.830952554348022</v>
      </c>
      <c r="L174" s="96"/>
      <c r="M174" s="96"/>
    </row>
    <row r="175" spans="4:13" ht="12">
      <c r="D175" s="96" t="s">
        <v>135</v>
      </c>
      <c r="E175" s="96" t="s">
        <v>6</v>
      </c>
      <c r="F175" s="96">
        <v>25.447</v>
      </c>
      <c r="G175" s="96">
        <v>4.707</v>
      </c>
      <c r="H175" s="96">
        <v>507.339</v>
      </c>
      <c r="I175" s="96">
        <v>94.038</v>
      </c>
      <c r="J175" s="96">
        <v>631.5310000000001</v>
      </c>
      <c r="K175" s="109">
        <v>9.424586711492568</v>
      </c>
      <c r="L175" s="96"/>
      <c r="M175" s="96"/>
    </row>
    <row r="176" spans="4:13" ht="12">
      <c r="D176" s="96" t="s">
        <v>192</v>
      </c>
      <c r="E176" s="96" t="s">
        <v>59</v>
      </c>
      <c r="F176" s="96">
        <v>274.822</v>
      </c>
      <c r="G176" s="96">
        <v>75.188</v>
      </c>
      <c r="H176" s="96">
        <v>9.8</v>
      </c>
      <c r="I176" s="96">
        <v>2.525</v>
      </c>
      <c r="J176" s="96">
        <v>362.335</v>
      </c>
      <c r="K176" s="109">
        <v>5.40726840979882</v>
      </c>
      <c r="L176" s="96"/>
      <c r="M176" s="96"/>
    </row>
    <row r="177" spans="4:13" ht="12">
      <c r="D177" s="96" t="s">
        <v>138</v>
      </c>
      <c r="E177" s="96" t="s">
        <v>7</v>
      </c>
      <c r="F177" s="96">
        <v>163.455</v>
      </c>
      <c r="G177" s="96">
        <v>23.409</v>
      </c>
      <c r="H177" s="96">
        <v>11.106</v>
      </c>
      <c r="I177" s="96">
        <v>1.591</v>
      </c>
      <c r="J177" s="96">
        <v>199.561</v>
      </c>
      <c r="K177" s="109">
        <v>2.9781276750185945</v>
      </c>
      <c r="L177" s="96"/>
      <c r="M177" s="96"/>
    </row>
    <row r="178" spans="4:13" ht="12">
      <c r="D178" s="96" t="s">
        <v>144</v>
      </c>
      <c r="E178" s="96" t="s">
        <v>9</v>
      </c>
      <c r="F178" s="96">
        <v>166.871</v>
      </c>
      <c r="G178" s="96">
        <v>29.042</v>
      </c>
      <c r="H178" s="96">
        <v>-0.28</v>
      </c>
      <c r="I178" s="96">
        <v>0.248</v>
      </c>
      <c r="J178" s="96">
        <v>195.881</v>
      </c>
      <c r="K178" s="109">
        <v>2.923209580580962</v>
      </c>
      <c r="L178" s="96"/>
      <c r="M178" s="96"/>
    </row>
    <row r="179" spans="4:13" ht="12">
      <c r="D179" s="96" t="s">
        <v>156</v>
      </c>
      <c r="E179" s="96" t="s">
        <v>5</v>
      </c>
      <c r="F179" s="96">
        <v>166.419</v>
      </c>
      <c r="G179" s="96">
        <v>24.921</v>
      </c>
      <c r="H179" s="96">
        <v>0.681</v>
      </c>
      <c r="I179" s="96">
        <v>0.114</v>
      </c>
      <c r="J179" s="96">
        <v>192.13500000000002</v>
      </c>
      <c r="K179" s="109">
        <v>2.867306542058307</v>
      </c>
      <c r="L179" s="96"/>
      <c r="M179" s="96"/>
    </row>
    <row r="180" spans="4:13" ht="12">
      <c r="D180" s="96" t="s">
        <v>120</v>
      </c>
      <c r="E180" s="96" t="s">
        <v>63</v>
      </c>
      <c r="F180" s="96">
        <v>105.802</v>
      </c>
      <c r="G180" s="96">
        <v>85.796</v>
      </c>
      <c r="H180" s="96">
        <v>0.163</v>
      </c>
      <c r="I180" s="96">
        <v>-0.204</v>
      </c>
      <c r="J180" s="96">
        <v>191.55700000000002</v>
      </c>
      <c r="K180" s="109">
        <v>2.8586808196167435</v>
      </c>
      <c r="L180" s="96"/>
      <c r="M180" s="96"/>
    </row>
    <row r="181" spans="4:13" ht="12">
      <c r="D181" s="96" t="s">
        <v>139</v>
      </c>
      <c r="E181" s="96" t="s">
        <v>10</v>
      </c>
      <c r="F181" s="96">
        <v>150.323</v>
      </c>
      <c r="G181" s="96">
        <v>15.382</v>
      </c>
      <c r="H181" s="96">
        <v>4.946</v>
      </c>
      <c r="I181" s="96">
        <v>0.592</v>
      </c>
      <c r="J181" s="96">
        <v>171.24300000000002</v>
      </c>
      <c r="K181" s="109">
        <v>2.55552696896292</v>
      </c>
      <c r="L181" s="96"/>
      <c r="M181" s="96"/>
    </row>
    <row r="182" spans="4:13" ht="12">
      <c r="D182" s="96" t="s">
        <v>130</v>
      </c>
      <c r="E182" s="96" t="s">
        <v>4</v>
      </c>
      <c r="F182" s="96">
        <v>56.557</v>
      </c>
      <c r="G182" s="96">
        <v>27.719</v>
      </c>
      <c r="H182" s="96">
        <v>58.774</v>
      </c>
      <c r="I182" s="96">
        <v>28.105</v>
      </c>
      <c r="J182" s="96">
        <v>171.155</v>
      </c>
      <c r="K182" s="109">
        <v>2.5542137101828892</v>
      </c>
      <c r="L182" s="96"/>
      <c r="M182" s="96"/>
    </row>
    <row r="183" spans="4:13" ht="12">
      <c r="D183" s="96" t="s">
        <v>183</v>
      </c>
      <c r="E183" s="96" t="s">
        <v>89</v>
      </c>
      <c r="F183" s="96">
        <v>138.973</v>
      </c>
      <c r="G183" s="96">
        <v>22.419</v>
      </c>
      <c r="H183" s="96">
        <v>3.596</v>
      </c>
      <c r="I183" s="96">
        <v>0.583</v>
      </c>
      <c r="J183" s="96">
        <v>165.57100000000003</v>
      </c>
      <c r="K183" s="109">
        <v>2.470881471231873</v>
      </c>
      <c r="L183" s="96"/>
      <c r="M183" s="96"/>
    </row>
    <row r="184" spans="4:13" ht="12">
      <c r="D184" s="96" t="s">
        <v>158</v>
      </c>
      <c r="E184" s="96" t="s">
        <v>11</v>
      </c>
      <c r="F184" s="96">
        <v>133.889</v>
      </c>
      <c r="G184" s="96">
        <v>28.345</v>
      </c>
      <c r="H184" s="96">
        <v>0.006</v>
      </c>
      <c r="I184" s="96">
        <v>0.001</v>
      </c>
      <c r="J184" s="96">
        <v>162.241</v>
      </c>
      <c r="K184" s="109">
        <v>2.4211865651239064</v>
      </c>
      <c r="L184" s="96"/>
      <c r="M184" s="96"/>
    </row>
    <row r="185" spans="4:13" ht="12">
      <c r="D185" s="96" t="s">
        <v>137</v>
      </c>
      <c r="E185" s="96" t="s">
        <v>8</v>
      </c>
      <c r="F185" s="96">
        <v>104.415</v>
      </c>
      <c r="G185" s="96">
        <v>21.742</v>
      </c>
      <c r="H185" s="96">
        <v>29.583</v>
      </c>
      <c r="I185" s="96">
        <v>6.19</v>
      </c>
      <c r="J185" s="96">
        <v>161.93</v>
      </c>
      <c r="K185" s="109">
        <v>2.416545389208117</v>
      </c>
      <c r="L185" s="96"/>
      <c r="M185" s="96"/>
    </row>
    <row r="186" spans="4:13" ht="12">
      <c r="D186" s="96" t="s">
        <v>141</v>
      </c>
      <c r="E186" s="96" t="s">
        <v>13</v>
      </c>
      <c r="F186" s="96">
        <v>107.351</v>
      </c>
      <c r="G186" s="96">
        <v>31.429</v>
      </c>
      <c r="H186" s="96">
        <v>0.084</v>
      </c>
      <c r="I186" s="96">
        <v>0.014</v>
      </c>
      <c r="J186" s="96">
        <v>138.87800000000001</v>
      </c>
      <c r="K186" s="109">
        <v>2.0725312824210764</v>
      </c>
      <c r="L186" s="96"/>
      <c r="M186" s="96"/>
    </row>
    <row r="187" spans="4:13" ht="12">
      <c r="D187" s="96" t="s">
        <v>151</v>
      </c>
      <c r="E187" s="96" t="s">
        <v>39</v>
      </c>
      <c r="F187" s="96">
        <v>10.423</v>
      </c>
      <c r="G187" s="96">
        <v>2.815</v>
      </c>
      <c r="H187" s="96">
        <v>65.687</v>
      </c>
      <c r="I187" s="96">
        <v>37.535</v>
      </c>
      <c r="J187" s="96">
        <v>116.46</v>
      </c>
      <c r="K187" s="109">
        <v>1.7379786082083448</v>
      </c>
      <c r="L187" s="96"/>
      <c r="M187" s="96"/>
    </row>
    <row r="188" spans="4:13" ht="12">
      <c r="D188" s="96" t="s">
        <v>113</v>
      </c>
      <c r="E188" s="96" t="s">
        <v>15</v>
      </c>
      <c r="F188" s="96">
        <v>75.378</v>
      </c>
      <c r="G188" s="96">
        <v>22.508</v>
      </c>
      <c r="H188" s="96">
        <v>6.467</v>
      </c>
      <c r="I188" s="96">
        <v>1.816</v>
      </c>
      <c r="J188" s="96">
        <v>106.169</v>
      </c>
      <c r="K188" s="109">
        <v>1.5844019479209321</v>
      </c>
      <c r="L188" s="96"/>
      <c r="M188" s="96"/>
    </row>
    <row r="189" spans="4:13" ht="12">
      <c r="D189" s="96" t="s">
        <v>129</v>
      </c>
      <c r="E189" s="96" t="s">
        <v>12</v>
      </c>
      <c r="F189" s="96">
        <v>1.958</v>
      </c>
      <c r="G189" s="96">
        <v>1.086</v>
      </c>
      <c r="H189" s="96">
        <v>59.263</v>
      </c>
      <c r="I189" s="96">
        <v>34.349</v>
      </c>
      <c r="J189" s="96">
        <v>96.65599999999999</v>
      </c>
      <c r="K189" s="109">
        <v>1.442435689120606</v>
      </c>
      <c r="L189" s="96"/>
      <c r="M189" s="96"/>
    </row>
    <row r="190" spans="4:13" ht="12">
      <c r="D190" s="96" t="s">
        <v>157</v>
      </c>
      <c r="E190" s="96" t="s">
        <v>14</v>
      </c>
      <c r="F190" s="96">
        <v>83.027</v>
      </c>
      <c r="G190" s="96">
        <v>9.751</v>
      </c>
      <c r="H190" s="96">
        <v>0.084</v>
      </c>
      <c r="I190" s="96">
        <v>0.01</v>
      </c>
      <c r="J190" s="96">
        <v>92.87200000000001</v>
      </c>
      <c r="K190" s="109">
        <v>1.3859655615793014</v>
      </c>
      <c r="L190" s="96"/>
      <c r="M190" s="96"/>
    </row>
    <row r="191" spans="4:13" ht="12">
      <c r="D191" s="96" t="s">
        <v>202</v>
      </c>
      <c r="E191" s="96" t="s">
        <v>98</v>
      </c>
      <c r="F191" s="96">
        <v>65.32</v>
      </c>
      <c r="G191" s="96">
        <v>8.662</v>
      </c>
      <c r="H191" s="96">
        <v>0</v>
      </c>
      <c r="I191" s="96">
        <v>0</v>
      </c>
      <c r="J191" s="96">
        <v>73.982</v>
      </c>
      <c r="K191" s="109">
        <v>1.104062625729605</v>
      </c>
      <c r="L191" s="96"/>
      <c r="M191" s="96"/>
    </row>
    <row r="192" spans="4:13" ht="12">
      <c r="D192" s="96" t="s">
        <v>194</v>
      </c>
      <c r="E192" s="96" t="s">
        <v>60</v>
      </c>
      <c r="F192" s="96">
        <v>28.48</v>
      </c>
      <c r="G192" s="96">
        <v>36.655</v>
      </c>
      <c r="H192" s="96">
        <v>1.492</v>
      </c>
      <c r="I192" s="96">
        <v>5.22</v>
      </c>
      <c r="J192" s="96">
        <v>71.84700000000001</v>
      </c>
      <c r="K192" s="109">
        <v>1.0722011769186415</v>
      </c>
      <c r="L192" s="96"/>
      <c r="M192" s="96"/>
    </row>
    <row r="193" spans="4:13" ht="12">
      <c r="D193" s="96" t="s">
        <v>195</v>
      </c>
      <c r="E193" s="96" t="s">
        <v>73</v>
      </c>
      <c r="F193" s="96">
        <v>23.788</v>
      </c>
      <c r="G193" s="96">
        <v>18.969</v>
      </c>
      <c r="H193" s="96">
        <v>12.054</v>
      </c>
      <c r="I193" s="96">
        <v>10.2</v>
      </c>
      <c r="J193" s="96">
        <v>65.01100000000001</v>
      </c>
      <c r="K193" s="109">
        <v>0.9701848471426475</v>
      </c>
      <c r="L193" s="96"/>
      <c r="M193" s="96"/>
    </row>
    <row r="194" spans="4:13" ht="12">
      <c r="D194" s="96" t="s">
        <v>121</v>
      </c>
      <c r="E194" s="96" t="s">
        <v>64</v>
      </c>
      <c r="F194" s="96">
        <v>41.6</v>
      </c>
      <c r="G194" s="96">
        <v>17.271</v>
      </c>
      <c r="H194" s="96">
        <v>1.136</v>
      </c>
      <c r="I194" s="96">
        <v>2.697</v>
      </c>
      <c r="J194" s="96">
        <v>62.70400000000001</v>
      </c>
      <c r="K194" s="109">
        <v>0.9357565743525337</v>
      </c>
      <c r="L194" s="96"/>
      <c r="M194" s="96"/>
    </row>
    <row r="195" spans="4:13" ht="12">
      <c r="D195" s="96" t="s">
        <v>136</v>
      </c>
      <c r="E195" s="96" t="s">
        <v>78</v>
      </c>
      <c r="F195" s="96">
        <v>40.399</v>
      </c>
      <c r="G195" s="96">
        <v>8.847</v>
      </c>
      <c r="H195" s="96">
        <v>6.742</v>
      </c>
      <c r="I195" s="96">
        <v>1.364</v>
      </c>
      <c r="J195" s="96">
        <v>57.352</v>
      </c>
      <c r="K195" s="109">
        <v>0.8558865630943241</v>
      </c>
      <c r="L195" s="96"/>
      <c r="M195" s="96"/>
    </row>
    <row r="196" spans="4:13" ht="12">
      <c r="D196" s="96" t="s">
        <v>155</v>
      </c>
      <c r="E196" s="96" t="s">
        <v>96</v>
      </c>
      <c r="F196" s="96">
        <v>44.723</v>
      </c>
      <c r="G196" s="96">
        <v>11.359</v>
      </c>
      <c r="H196" s="96">
        <v>0.006</v>
      </c>
      <c r="I196" s="96">
        <v>0.001</v>
      </c>
      <c r="J196" s="96">
        <v>56.089</v>
      </c>
      <c r="K196" s="109">
        <v>0.8370383149218431</v>
      </c>
      <c r="L196" s="96"/>
      <c r="M196" s="96"/>
    </row>
    <row r="197" spans="4:13" ht="12">
      <c r="D197" s="96" t="s">
        <v>126</v>
      </c>
      <c r="E197" s="96" t="s">
        <v>69</v>
      </c>
      <c r="F197" s="96">
        <v>7.71</v>
      </c>
      <c r="G197" s="96">
        <v>3.644</v>
      </c>
      <c r="H197" s="96">
        <v>29.926</v>
      </c>
      <c r="I197" s="96">
        <v>11.886</v>
      </c>
      <c r="J197" s="96">
        <v>53.166</v>
      </c>
      <c r="K197" s="109">
        <v>0.7934172306715168</v>
      </c>
      <c r="L197" s="96"/>
      <c r="M197" s="96"/>
    </row>
    <row r="198" spans="4:13" ht="12">
      <c r="D198" s="96" t="s">
        <v>127</v>
      </c>
      <c r="E198" s="96" t="s">
        <v>70</v>
      </c>
      <c r="F198" s="96">
        <v>7.032</v>
      </c>
      <c r="G198" s="96">
        <v>12.529</v>
      </c>
      <c r="H198" s="96">
        <v>9.998</v>
      </c>
      <c r="I198" s="96">
        <v>21.496</v>
      </c>
      <c r="J198" s="96">
        <v>51.05499999999999</v>
      </c>
      <c r="K198" s="109">
        <v>0.7619139433460161</v>
      </c>
      <c r="L198" s="96"/>
      <c r="M198" s="96"/>
    </row>
    <row r="199" spans="4:13" ht="12">
      <c r="D199" s="96" t="s">
        <v>198</v>
      </c>
      <c r="E199" s="96" t="s">
        <v>85</v>
      </c>
      <c r="F199" s="96">
        <v>0.627</v>
      </c>
      <c r="G199" s="96">
        <v>0.228</v>
      </c>
      <c r="H199" s="96">
        <v>31.194</v>
      </c>
      <c r="I199" s="96">
        <v>11.435</v>
      </c>
      <c r="J199" s="96">
        <v>43.484</v>
      </c>
      <c r="K199" s="109">
        <v>0.6489289180777235</v>
      </c>
      <c r="L199" s="96"/>
      <c r="M199" s="96"/>
    </row>
    <row r="200" spans="4:13" ht="12">
      <c r="D200" s="96" t="s">
        <v>124</v>
      </c>
      <c r="E200" s="96" t="s">
        <v>67</v>
      </c>
      <c r="F200" s="96">
        <v>32.976</v>
      </c>
      <c r="G200" s="96">
        <v>4.668</v>
      </c>
      <c r="H200" s="96">
        <v>4.343</v>
      </c>
      <c r="I200" s="96">
        <v>0.219</v>
      </c>
      <c r="J200" s="96">
        <v>42.205999999999996</v>
      </c>
      <c r="K200" s="109">
        <v>0.6298568189768281</v>
      </c>
      <c r="L200" s="96"/>
      <c r="M200" s="96"/>
    </row>
    <row r="201" spans="4:13" ht="12">
      <c r="D201" s="96" t="s">
        <v>128</v>
      </c>
      <c r="E201" s="96" t="s">
        <v>71</v>
      </c>
      <c r="F201" s="96">
        <v>10.583</v>
      </c>
      <c r="G201" s="96">
        <v>8.314</v>
      </c>
      <c r="H201" s="96">
        <v>13.148</v>
      </c>
      <c r="I201" s="96">
        <v>9.782</v>
      </c>
      <c r="J201" s="96">
        <v>41.827</v>
      </c>
      <c r="K201" s="109">
        <v>0.624200852185561</v>
      </c>
      <c r="L201" s="96"/>
      <c r="M201" s="96"/>
    </row>
    <row r="202" spans="4:13" ht="12">
      <c r="D202" s="96" t="s">
        <v>196</v>
      </c>
      <c r="E202" s="96" t="s">
        <v>77</v>
      </c>
      <c r="F202" s="96">
        <v>37.547</v>
      </c>
      <c r="G202" s="96">
        <v>4.004</v>
      </c>
      <c r="H202" s="96">
        <v>-0.177</v>
      </c>
      <c r="I202" s="96">
        <v>0.013</v>
      </c>
      <c r="J202" s="96">
        <v>41.38699999999999</v>
      </c>
      <c r="K202" s="109">
        <v>0.6176345582854093</v>
      </c>
      <c r="L202" s="96"/>
      <c r="M202" s="96"/>
    </row>
    <row r="203" spans="4:13" ht="12">
      <c r="D203" s="96" t="s">
        <v>162</v>
      </c>
      <c r="E203" s="96" t="s">
        <v>103</v>
      </c>
      <c r="F203" s="96">
        <v>35.466</v>
      </c>
      <c r="G203" s="96">
        <v>5.007</v>
      </c>
      <c r="H203" s="96">
        <v>0.017</v>
      </c>
      <c r="I203" s="96">
        <v>0.002</v>
      </c>
      <c r="J203" s="96">
        <v>40.492000000000004</v>
      </c>
      <c r="K203" s="109">
        <v>0.6042781195566916</v>
      </c>
      <c r="L203" s="96"/>
      <c r="M203" s="96"/>
    </row>
    <row r="204" spans="4:13" ht="12">
      <c r="D204" s="96" t="s">
        <v>131</v>
      </c>
      <c r="E204" s="96" t="s">
        <v>72</v>
      </c>
      <c r="F204" s="96">
        <v>2.996</v>
      </c>
      <c r="G204" s="96">
        <v>3.334</v>
      </c>
      <c r="H204" s="96">
        <v>12.138</v>
      </c>
      <c r="I204" s="96">
        <v>19.644</v>
      </c>
      <c r="J204" s="96">
        <v>38.111999999999995</v>
      </c>
      <c r="K204" s="109">
        <v>0.5687604389149616</v>
      </c>
      <c r="L204" s="96"/>
      <c r="M204" s="96"/>
    </row>
    <row r="205" spans="4:13" ht="12">
      <c r="D205" s="96" t="s">
        <v>142</v>
      </c>
      <c r="E205" s="96" t="s">
        <v>80</v>
      </c>
      <c r="F205" s="96">
        <v>32.397</v>
      </c>
      <c r="G205" s="96">
        <v>5.466</v>
      </c>
      <c r="H205" s="96">
        <v>0.166</v>
      </c>
      <c r="I205" s="96">
        <v>0.038</v>
      </c>
      <c r="J205" s="96">
        <v>38.06699999999999</v>
      </c>
      <c r="K205" s="109">
        <v>0.5680888861297189</v>
      </c>
      <c r="L205" s="96"/>
      <c r="M205" s="96"/>
    </row>
    <row r="206" spans="4:13" ht="12">
      <c r="D206" s="96" t="s">
        <v>132</v>
      </c>
      <c r="E206" s="96" t="s">
        <v>74</v>
      </c>
      <c r="F206" s="96">
        <v>0.695</v>
      </c>
      <c r="G206" s="96">
        <v>0.226</v>
      </c>
      <c r="H206" s="96">
        <v>27.343</v>
      </c>
      <c r="I206" s="96">
        <v>8.806</v>
      </c>
      <c r="J206" s="96">
        <v>37.07</v>
      </c>
      <c r="K206" s="109">
        <v>0.5532102610877841</v>
      </c>
      <c r="L206" s="96"/>
      <c r="M206" s="96"/>
    </row>
    <row r="207" spans="4:13" ht="12">
      <c r="D207" s="96" t="s">
        <v>122</v>
      </c>
      <c r="E207" s="96" t="s">
        <v>65</v>
      </c>
      <c r="F207" s="96">
        <v>22.459</v>
      </c>
      <c r="G207" s="96">
        <v>18.736</v>
      </c>
      <c r="H207" s="96">
        <v>-7.583</v>
      </c>
      <c r="I207" s="96">
        <v>-1.726</v>
      </c>
      <c r="J207" s="96">
        <v>31.886000000000003</v>
      </c>
      <c r="K207" s="109">
        <v>0.4758473802278146</v>
      </c>
      <c r="L207" s="96"/>
      <c r="M207" s="96"/>
    </row>
    <row r="208" spans="4:13" ht="12">
      <c r="D208" s="96" t="s">
        <v>203</v>
      </c>
      <c r="E208" s="96" t="s">
        <v>99</v>
      </c>
      <c r="F208" s="96">
        <v>24.683</v>
      </c>
      <c r="G208" s="96">
        <v>4.671</v>
      </c>
      <c r="H208" s="96">
        <v>1.109</v>
      </c>
      <c r="I208" s="96">
        <v>0.272</v>
      </c>
      <c r="J208" s="96">
        <v>30.735</v>
      </c>
      <c r="K208" s="109">
        <v>0.45867055232082676</v>
      </c>
      <c r="L208" s="96"/>
      <c r="M208" s="96"/>
    </row>
    <row r="209" spans="4:13" ht="12">
      <c r="D209" s="96" t="s">
        <v>146</v>
      </c>
      <c r="E209" s="96" t="s">
        <v>84</v>
      </c>
      <c r="F209" s="96">
        <v>23.805</v>
      </c>
      <c r="G209" s="96">
        <v>5.97</v>
      </c>
      <c r="H209" s="96">
        <v>0.027</v>
      </c>
      <c r="I209" s="96">
        <v>0.006</v>
      </c>
      <c r="J209" s="96">
        <v>29.808</v>
      </c>
      <c r="K209" s="109">
        <v>0.4448365649448252</v>
      </c>
      <c r="L209" s="96"/>
      <c r="M209" s="96"/>
    </row>
    <row r="210" spans="4:13" ht="12">
      <c r="D210" s="96" t="s">
        <v>159</v>
      </c>
      <c r="E210" s="96" t="s">
        <v>100</v>
      </c>
      <c r="F210" s="96">
        <v>24.549</v>
      </c>
      <c r="G210" s="96">
        <v>3.204</v>
      </c>
      <c r="H210" s="96">
        <v>0.008</v>
      </c>
      <c r="I210" s="96">
        <v>0.001</v>
      </c>
      <c r="J210" s="96">
        <v>27.762</v>
      </c>
      <c r="K210" s="109">
        <v>0.41430329830911966</v>
      </c>
      <c r="L210" s="96"/>
      <c r="M210" s="96"/>
    </row>
    <row r="211" spans="4:13" ht="12">
      <c r="D211" s="96" t="s">
        <v>150</v>
      </c>
      <c r="E211" s="96" t="s">
        <v>91</v>
      </c>
      <c r="F211" s="96">
        <v>2.564</v>
      </c>
      <c r="G211" s="96">
        <v>0.582</v>
      </c>
      <c r="H211" s="96">
        <v>17.87</v>
      </c>
      <c r="I211" s="96">
        <v>4.523</v>
      </c>
      <c r="J211" s="96">
        <v>25.539</v>
      </c>
      <c r="K211" s="109">
        <v>0.3811285907181257</v>
      </c>
      <c r="L211" s="96"/>
      <c r="M211" s="96"/>
    </row>
    <row r="212" spans="4:13" ht="12">
      <c r="D212" s="96" t="s">
        <v>160</v>
      </c>
      <c r="E212" s="96" t="s">
        <v>101</v>
      </c>
      <c r="F212" s="96">
        <v>20.493</v>
      </c>
      <c r="G212" s="96">
        <v>2.8</v>
      </c>
      <c r="H212" s="96">
        <v>0</v>
      </c>
      <c r="I212" s="96">
        <v>0</v>
      </c>
      <c r="J212" s="96">
        <v>23.293</v>
      </c>
      <c r="K212" s="109">
        <v>0.3476106450368966</v>
      </c>
      <c r="L212" s="96"/>
      <c r="M212" s="96"/>
    </row>
    <row r="213" spans="4:13" ht="12">
      <c r="D213" s="96" t="s">
        <v>134</v>
      </c>
      <c r="E213" s="96" t="s">
        <v>76</v>
      </c>
      <c r="F213" s="96">
        <v>21.357</v>
      </c>
      <c r="G213" s="96">
        <v>1.895</v>
      </c>
      <c r="H213" s="96">
        <v>-0.003</v>
      </c>
      <c r="I213" s="96">
        <v>0</v>
      </c>
      <c r="J213" s="96">
        <v>23.249</v>
      </c>
      <c r="K213" s="109">
        <v>0.34695401564688144</v>
      </c>
      <c r="L213" s="96"/>
      <c r="M213" s="96"/>
    </row>
    <row r="214" spans="4:13" ht="12">
      <c r="D214" s="96" t="s">
        <v>148</v>
      </c>
      <c r="E214" s="96" t="s">
        <v>87</v>
      </c>
      <c r="F214" s="96">
        <v>18.381</v>
      </c>
      <c r="G214" s="96">
        <v>4.667</v>
      </c>
      <c r="H214" s="96">
        <v>0.001</v>
      </c>
      <c r="I214" s="96">
        <v>0.001</v>
      </c>
      <c r="J214" s="96">
        <v>23.050000000000004</v>
      </c>
      <c r="K214" s="109">
        <v>0.3439842599965856</v>
      </c>
      <c r="L214" s="96"/>
      <c r="M214" s="96"/>
    </row>
    <row r="215" spans="4:13" ht="12">
      <c r="D215" s="96" t="s">
        <v>140</v>
      </c>
      <c r="E215" s="96" t="s">
        <v>79</v>
      </c>
      <c r="F215" s="96">
        <v>28.289</v>
      </c>
      <c r="G215" s="96">
        <v>4.045</v>
      </c>
      <c r="H215" s="96">
        <v>-9.751</v>
      </c>
      <c r="I215" s="96">
        <v>0.058</v>
      </c>
      <c r="J215" s="96">
        <v>22.641000000000005</v>
      </c>
      <c r="K215" s="109">
        <v>0.33788059134849</v>
      </c>
      <c r="L215" s="96"/>
      <c r="M215" s="96"/>
    </row>
    <row r="216" spans="4:13" ht="12">
      <c r="D216" s="96" t="s">
        <v>118</v>
      </c>
      <c r="E216" s="96" t="s">
        <v>61</v>
      </c>
      <c r="F216" s="96">
        <v>19.693</v>
      </c>
      <c r="G216" s="96">
        <v>3.822</v>
      </c>
      <c r="H216" s="96">
        <v>-2.285</v>
      </c>
      <c r="I216" s="96">
        <v>-0.23</v>
      </c>
      <c r="J216" s="96">
        <v>21</v>
      </c>
      <c r="K216" s="109">
        <v>0.3133912997799695</v>
      </c>
      <c r="L216" s="96"/>
      <c r="M216" s="96"/>
    </row>
    <row r="217" spans="4:13" ht="12">
      <c r="D217" s="96" t="s">
        <v>123</v>
      </c>
      <c r="E217" s="96" t="s">
        <v>66</v>
      </c>
      <c r="F217" s="96">
        <v>9.525</v>
      </c>
      <c r="G217" s="96">
        <v>5.276</v>
      </c>
      <c r="H217" s="96">
        <v>2.26</v>
      </c>
      <c r="I217" s="96">
        <v>1.08</v>
      </c>
      <c r="J217" s="96">
        <v>18.141</v>
      </c>
      <c r="K217" s="109">
        <v>0.2707253128242107</v>
      </c>
      <c r="L217" s="96"/>
      <c r="M217" s="96"/>
    </row>
    <row r="218" spans="4:13" ht="12">
      <c r="D218" s="96" t="s">
        <v>197</v>
      </c>
      <c r="E218" s="96" t="s">
        <v>83</v>
      </c>
      <c r="F218" s="96">
        <v>10.498</v>
      </c>
      <c r="G218" s="96">
        <v>2.678</v>
      </c>
      <c r="H218" s="96">
        <v>3.617</v>
      </c>
      <c r="I218" s="96">
        <v>0.89</v>
      </c>
      <c r="J218" s="96">
        <v>17.683</v>
      </c>
      <c r="K218" s="109">
        <v>0.2638903978099619</v>
      </c>
      <c r="L218" s="96"/>
      <c r="M218" s="96"/>
    </row>
    <row r="219" spans="4:13" ht="12">
      <c r="D219" s="96" t="s">
        <v>145</v>
      </c>
      <c r="E219" s="96" t="s">
        <v>82</v>
      </c>
      <c r="F219" s="96">
        <v>7.905</v>
      </c>
      <c r="G219" s="96">
        <v>2.877</v>
      </c>
      <c r="H219" s="96">
        <v>5.144</v>
      </c>
      <c r="I219" s="96">
        <v>1.661</v>
      </c>
      <c r="J219" s="96">
        <v>17.587</v>
      </c>
      <c r="K219" s="109">
        <v>0.2624577518681106</v>
      </c>
      <c r="L219" s="96"/>
      <c r="M219" s="96"/>
    </row>
    <row r="220" spans="4:13" ht="12">
      <c r="D220" s="96" t="s">
        <v>116</v>
      </c>
      <c r="E220" s="96" t="s">
        <v>58</v>
      </c>
      <c r="F220" s="96">
        <v>6.195</v>
      </c>
      <c r="G220" s="96">
        <v>20.352</v>
      </c>
      <c r="H220" s="96">
        <v>-5.225</v>
      </c>
      <c r="I220" s="96">
        <v>-4.65</v>
      </c>
      <c r="J220" s="96">
        <v>16.672000000000004</v>
      </c>
      <c r="K220" s="109">
        <v>0.24880284523484059</v>
      </c>
      <c r="L220" s="96"/>
      <c r="M220" s="96"/>
    </row>
    <row r="221" spans="4:13" ht="12">
      <c r="D221" s="96" t="s">
        <v>147</v>
      </c>
      <c r="E221" s="96" t="s">
        <v>86</v>
      </c>
      <c r="F221" s="96">
        <v>11.474</v>
      </c>
      <c r="G221" s="96">
        <v>2.914</v>
      </c>
      <c r="H221" s="96">
        <v>0.005</v>
      </c>
      <c r="I221" s="96">
        <v>0.002</v>
      </c>
      <c r="J221" s="96">
        <v>14.395000000000001</v>
      </c>
      <c r="K221" s="109">
        <v>0.21482227430155526</v>
      </c>
      <c r="L221" s="96"/>
      <c r="M221" s="96"/>
    </row>
    <row r="222" spans="4:13" ht="12">
      <c r="D222" s="96" t="s">
        <v>199</v>
      </c>
      <c r="E222" s="96" t="s">
        <v>90</v>
      </c>
      <c r="F222" s="96">
        <v>3.839</v>
      </c>
      <c r="G222" s="96">
        <v>0.847</v>
      </c>
      <c r="H222" s="96">
        <v>5.897</v>
      </c>
      <c r="I222" s="96">
        <v>1.412</v>
      </c>
      <c r="J222" s="96">
        <v>11.995000000000001</v>
      </c>
      <c r="K222" s="109">
        <v>0.17900612575527305</v>
      </c>
      <c r="L222" s="96"/>
      <c r="M222" s="96"/>
    </row>
    <row r="223" spans="4:13" ht="12">
      <c r="D223" s="96" t="s">
        <v>201</v>
      </c>
      <c r="E223" s="96" t="s">
        <v>97</v>
      </c>
      <c r="F223" s="96">
        <v>7.747</v>
      </c>
      <c r="G223" s="96">
        <v>1.563</v>
      </c>
      <c r="H223" s="96">
        <v>2.173</v>
      </c>
      <c r="I223" s="96">
        <v>0.406</v>
      </c>
      <c r="J223" s="96">
        <v>11.889000000000001</v>
      </c>
      <c r="K223" s="109">
        <v>0.17742424586114558</v>
      </c>
      <c r="L223" s="96"/>
      <c r="M223" s="96"/>
    </row>
    <row r="224" spans="4:13" ht="12">
      <c r="D224" s="96" t="s">
        <v>153</v>
      </c>
      <c r="E224" s="96" t="s">
        <v>94</v>
      </c>
      <c r="F224" s="96">
        <v>7.928</v>
      </c>
      <c r="G224" s="96">
        <v>2.494</v>
      </c>
      <c r="H224" s="96">
        <v>0.513</v>
      </c>
      <c r="I224" s="96">
        <v>0.416</v>
      </c>
      <c r="J224" s="96">
        <v>11.351</v>
      </c>
      <c r="K224" s="109">
        <v>0.16939545922868732</v>
      </c>
      <c r="L224" s="96"/>
      <c r="M224" s="96"/>
    </row>
    <row r="225" spans="4:13" ht="12">
      <c r="D225" s="96" t="s">
        <v>115</v>
      </c>
      <c r="E225" s="96" t="s">
        <v>57</v>
      </c>
      <c r="F225" s="96">
        <v>9.044</v>
      </c>
      <c r="G225" s="96">
        <v>2.53</v>
      </c>
      <c r="H225" s="96">
        <v>-0.236</v>
      </c>
      <c r="I225" s="96">
        <v>-0.177</v>
      </c>
      <c r="J225" s="96">
        <v>11.161</v>
      </c>
      <c r="K225" s="109">
        <v>0.16656001413543994</v>
      </c>
      <c r="L225" s="96"/>
      <c r="M225" s="96"/>
    </row>
    <row r="226" spans="4:13" ht="12">
      <c r="D226" s="136" t="s">
        <v>117</v>
      </c>
      <c r="E226" s="136" t="s">
        <v>400</v>
      </c>
      <c r="F226" s="136">
        <v>3.538</v>
      </c>
      <c r="G226" s="136">
        <v>0.955</v>
      </c>
      <c r="H226" s="136">
        <v>3.445</v>
      </c>
      <c r="I226" s="136">
        <v>0.739</v>
      </c>
      <c r="J226" s="136">
        <v>8.677</v>
      </c>
      <c r="K226" s="173">
        <v>0.12949030039003787</v>
      </c>
      <c r="L226" s="96"/>
      <c r="M226" s="96"/>
    </row>
    <row r="227" spans="4:13" ht="12">
      <c r="D227" s="96" t="s">
        <v>114</v>
      </c>
      <c r="E227" s="96" t="s">
        <v>56</v>
      </c>
      <c r="F227" s="96">
        <v>3.04</v>
      </c>
      <c r="G227" s="96">
        <v>0.446</v>
      </c>
      <c r="H227" s="96">
        <v>2.443</v>
      </c>
      <c r="I227" s="96">
        <v>0.334</v>
      </c>
      <c r="J227" s="96">
        <v>6.263</v>
      </c>
      <c r="K227" s="109">
        <v>0.09346522431056899</v>
      </c>
      <c r="L227" s="96"/>
      <c r="M227" s="96"/>
    </row>
    <row r="228" spans="4:13" ht="12">
      <c r="D228" s="96" t="s">
        <v>200</v>
      </c>
      <c r="E228" s="96" t="s">
        <v>93</v>
      </c>
      <c r="F228" s="96">
        <v>4.551</v>
      </c>
      <c r="G228" s="96">
        <v>0.951</v>
      </c>
      <c r="H228" s="96">
        <v>0.251</v>
      </c>
      <c r="I228" s="96">
        <v>0.114</v>
      </c>
      <c r="J228" s="96">
        <v>5.867</v>
      </c>
      <c r="K228" s="109">
        <v>0.08755555980043242</v>
      </c>
      <c r="L228" s="96"/>
      <c r="M228" s="96"/>
    </row>
    <row r="229" spans="4:13" ht="12">
      <c r="D229" s="96" t="s">
        <v>161</v>
      </c>
      <c r="E229" s="96" t="s">
        <v>102</v>
      </c>
      <c r="F229" s="96">
        <v>3.403</v>
      </c>
      <c r="G229" s="96">
        <v>0.836</v>
      </c>
      <c r="H229" s="96">
        <v>0.723</v>
      </c>
      <c r="I229" s="96">
        <v>0.166</v>
      </c>
      <c r="J229" s="96">
        <v>5.128</v>
      </c>
      <c r="K229" s="109">
        <v>0.07652717072722302</v>
      </c>
      <c r="L229" s="96"/>
      <c r="M229" s="96"/>
    </row>
    <row r="230" spans="4:13" ht="12">
      <c r="D230" s="96" t="s">
        <v>143</v>
      </c>
      <c r="E230" s="96" t="s">
        <v>81</v>
      </c>
      <c r="F230" s="96">
        <v>2.989</v>
      </c>
      <c r="G230" s="96">
        <v>0.461</v>
      </c>
      <c r="H230" s="96">
        <v>0</v>
      </c>
      <c r="I230" s="96">
        <v>0</v>
      </c>
      <c r="J230" s="96">
        <v>3.4499999999999997</v>
      </c>
      <c r="K230" s="109">
        <v>0.0514857135352807</v>
      </c>
      <c r="L230" s="96"/>
      <c r="M230" s="96"/>
    </row>
    <row r="231" spans="4:13" ht="12">
      <c r="D231" s="96" t="s">
        <v>149</v>
      </c>
      <c r="E231" s="96" t="s">
        <v>88</v>
      </c>
      <c r="F231" s="96">
        <v>2.417</v>
      </c>
      <c r="G231" s="96">
        <v>0.645</v>
      </c>
      <c r="H231" s="96">
        <v>0.109</v>
      </c>
      <c r="I231" s="96">
        <v>0.027</v>
      </c>
      <c r="J231" s="96">
        <v>3.198</v>
      </c>
      <c r="K231" s="109">
        <v>0.04772501793792106</v>
      </c>
      <c r="L231" s="96"/>
      <c r="M231" s="96"/>
    </row>
    <row r="232" spans="4:13" ht="12">
      <c r="D232" s="96" t="s">
        <v>125</v>
      </c>
      <c r="E232" s="96" t="s">
        <v>68</v>
      </c>
      <c r="F232" s="96">
        <v>0.337</v>
      </c>
      <c r="G232" s="96">
        <v>0.13</v>
      </c>
      <c r="H232" s="96">
        <v>0.966</v>
      </c>
      <c r="I232" s="96">
        <v>0.349</v>
      </c>
      <c r="J232" s="96">
        <v>1.782</v>
      </c>
      <c r="K232" s="109">
        <v>0.02659349029561455</v>
      </c>
      <c r="L232" s="96"/>
      <c r="M232" s="96"/>
    </row>
    <row r="233" spans="4:13" ht="12">
      <c r="D233" s="96" t="s">
        <v>119</v>
      </c>
      <c r="E233" s="96" t="s">
        <v>62</v>
      </c>
      <c r="F233" s="96">
        <v>1.74</v>
      </c>
      <c r="G233" s="96">
        <v>0.364</v>
      </c>
      <c r="H233" s="96">
        <v>-0.606</v>
      </c>
      <c r="I233" s="96">
        <v>-0.123</v>
      </c>
      <c r="J233" s="96">
        <v>1.3750000000000002</v>
      </c>
      <c r="K233" s="109">
        <v>0.020519668437974193</v>
      </c>
      <c r="L233" s="96"/>
      <c r="M233" s="96"/>
    </row>
    <row r="234" spans="4:13" ht="12">
      <c r="D234" s="96" t="s">
        <v>163</v>
      </c>
      <c r="E234" s="96" t="s">
        <v>104</v>
      </c>
      <c r="F234" s="96">
        <v>0.552</v>
      </c>
      <c r="G234" s="96">
        <v>0.039</v>
      </c>
      <c r="H234" s="96">
        <v>0</v>
      </c>
      <c r="I234" s="96">
        <v>0</v>
      </c>
      <c r="J234" s="96">
        <v>0.5910000000000001</v>
      </c>
      <c r="K234" s="109">
        <v>0.008819726579522</v>
      </c>
      <c r="L234" s="96"/>
      <c r="M234" s="96"/>
    </row>
    <row r="235" spans="4:13" ht="12">
      <c r="D235" s="96" t="s">
        <v>154</v>
      </c>
      <c r="E235" s="96" t="s">
        <v>95</v>
      </c>
      <c r="F235" s="96">
        <v>0.451</v>
      </c>
      <c r="G235" s="96">
        <v>0.059</v>
      </c>
      <c r="H235" s="96">
        <v>0</v>
      </c>
      <c r="I235" s="96">
        <v>0</v>
      </c>
      <c r="J235" s="96">
        <v>0.51</v>
      </c>
      <c r="K235" s="109">
        <v>0.007610931566084973</v>
      </c>
      <c r="L235" s="96"/>
      <c r="M235" s="96"/>
    </row>
    <row r="236" spans="4:13" ht="12">
      <c r="D236" s="96" t="s">
        <v>152</v>
      </c>
      <c r="E236" s="96" t="s">
        <v>92</v>
      </c>
      <c r="F236" s="96">
        <v>0.036</v>
      </c>
      <c r="G236" s="96">
        <v>0.026</v>
      </c>
      <c r="H236" s="96">
        <v>0.222</v>
      </c>
      <c r="I236" s="96">
        <v>0.045</v>
      </c>
      <c r="J236" s="96">
        <v>0.329</v>
      </c>
      <c r="K236" s="109">
        <v>0.004909797029886188</v>
      </c>
      <c r="L236" s="96"/>
      <c r="M236" s="96"/>
    </row>
    <row r="237" spans="4:13" ht="12">
      <c r="D237" s="122" t="s">
        <v>164</v>
      </c>
      <c r="E237" s="122" t="s">
        <v>105</v>
      </c>
      <c r="F237" s="122">
        <v>0</v>
      </c>
      <c r="G237" s="122">
        <v>0</v>
      </c>
      <c r="H237" s="122">
        <v>0</v>
      </c>
      <c r="I237" s="122">
        <v>0</v>
      </c>
      <c r="J237" s="122">
        <v>0</v>
      </c>
      <c r="K237" s="123">
        <v>0</v>
      </c>
      <c r="L237" s="136"/>
      <c r="M237" s="136"/>
    </row>
    <row r="238" spans="4:13" ht="12">
      <c r="D238" s="96" t="s">
        <v>165</v>
      </c>
      <c r="E238" s="96" t="s">
        <v>55</v>
      </c>
      <c r="F238" s="96">
        <v>3193.29</v>
      </c>
      <c r="G238" s="96">
        <v>710.192</v>
      </c>
      <c r="H238" s="96">
        <v>904.571</v>
      </c>
      <c r="I238" s="96">
        <v>314.752</v>
      </c>
      <c r="J238" s="96">
        <v>5122.805</v>
      </c>
      <c r="K238" s="96">
        <v>76.44964368901556</v>
      </c>
      <c r="L238" s="136"/>
      <c r="M238" s="136"/>
    </row>
    <row r="239" spans="4:13" ht="12">
      <c r="D239" s="96" t="s">
        <v>166</v>
      </c>
      <c r="E239" s="96" t="s">
        <v>2</v>
      </c>
      <c r="F239" s="96">
        <v>1578.082</v>
      </c>
      <c r="G239" s="96">
        <v>0</v>
      </c>
      <c r="H239" s="96">
        <v>0</v>
      </c>
      <c r="I239" s="96">
        <v>0</v>
      </c>
      <c r="J239" s="96">
        <v>1578.082</v>
      </c>
      <c r="K239" s="96">
        <v>23.55034138758923</v>
      </c>
      <c r="L239" s="96"/>
      <c r="M239" s="96"/>
    </row>
    <row r="240" spans="4:13" ht="12">
      <c r="D240" s="122" t="s">
        <v>167</v>
      </c>
      <c r="E240" s="122" t="s">
        <v>106</v>
      </c>
      <c r="F240" s="122">
        <v>4771.373</v>
      </c>
      <c r="G240" s="122">
        <v>710.192</v>
      </c>
      <c r="H240" s="122">
        <v>904.571</v>
      </c>
      <c r="I240" s="122">
        <v>314.752</v>
      </c>
      <c r="J240" s="122">
        <v>6700.888</v>
      </c>
      <c r="K240" s="122">
        <v>100</v>
      </c>
      <c r="L240" s="136"/>
      <c r="M240" s="136"/>
    </row>
  </sheetData>
  <hyperlinks>
    <hyperlink ref="A2" r:id="rId1" display="http://appsso.eurostat.ec.europa.eu/nui/show.do?dataset=env_ac_io10&amp;lang=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2019-03-25T12:37:29Z</dcterms:created>
  <dcterms:modified xsi:type="dcterms:W3CDTF">2021-02-26T11:34:24Z</dcterms:modified>
  <cp:category/>
  <cp:version/>
  <cp:contentType/>
  <cp:contentStatus/>
</cp:coreProperties>
</file>