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4.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chartsheets/sheet5.xml" ContentType="application/vnd.openxmlformats-officedocument.spreadsheetml.chartsheet+xml"/>
  <Override PartName="/xl/drawings/drawing1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harts/style6.xml" ContentType="application/vnd.ms-office.chartstyle+xml"/>
  <Override PartName="/xl/charts/colors6.xml" ContentType="application/vnd.ms-office.chartcolorstyle+xml"/>
  <Override PartName="/xl/charts/colors5.xml" ContentType="application/vnd.ms-office.chartcolor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1.xml" ContentType="application/vnd.ms-office.chartstyle+xml"/>
  <Override PartName="/xl/charts/colors4.xml" ContentType="application/vnd.ms-office.chartcolorstyle+xml"/>
  <Override PartName="/xl/charts/style5.xml" ContentType="application/vnd.ms-office.chartstyle+xml"/>
  <Override PartName="/xl/charts/style4.xml" ContentType="application/vnd.ms-office.chartstyle+xml"/>
  <Override PartName="/xl/charts/style3.xml" ContentType="application/vnd.ms-office.chartstyle+xml"/>
  <Override PartName="/xl/charts/colors3.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6200" windowHeight="23070" tabRatio="813" activeTab="0"/>
  </bookViews>
  <sheets>
    <sheet name="Fuel mix" sheetId="4" r:id="rId1"/>
    <sheet name="Import dependency" sheetId="5" r:id="rId2"/>
    <sheet name="Russian imports in GAE" sheetId="9" r:id="rId3"/>
    <sheet name="PIE-NaturalGas" sheetId="16" r:id="rId4"/>
    <sheet name="PIE-Oil" sheetId="18" r:id="rId5"/>
    <sheet name="PIE-Coal" sheetId="17" r:id="rId6"/>
    <sheet name="Data-CHARTS" sheetId="10" r:id="rId7"/>
    <sheet name="CHART-ImportsDependency" sheetId="12" r:id="rId8"/>
    <sheet name="CHART-Oil 1990-2020" sheetId="13" r:id="rId9"/>
    <sheet name="CHART-ImportsFromRussiaInGAE" sheetId="11" r:id="rId10"/>
    <sheet name="IMP" sheetId="3" state="hidden" r:id="rId11"/>
    <sheet name="EXP" sheetId="2" state="hidden" r:id="rId12"/>
    <sheet name="GAE" sheetId="1" state="hidden" r:id="rId13"/>
    <sheet name="GAS trade" sheetId="7" state="hidden" r:id="rId14"/>
    <sheet name="OIL trade" sheetId="8" state="hidden" r:id="rId15"/>
  </sheets>
  <externalReferences>
    <externalReference r:id="rId18"/>
  </externalReference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<sst xmlns="http://schemas.openxmlformats.org/spreadsheetml/2006/main" count="962" uniqueCount="221">
  <si>
    <t>Simplified energy balances [nrg_bal_s]</t>
  </si>
  <si>
    <t>Last update</t>
  </si>
  <si>
    <t>Extracted on</t>
  </si>
  <si>
    <t>Source of data</t>
  </si>
  <si>
    <t>Eurostat</t>
  </si>
  <si>
    <t>NRG_BAL</t>
  </si>
  <si>
    <t>Imports</t>
  </si>
  <si>
    <t>TIME</t>
  </si>
  <si>
    <t>2020</t>
  </si>
  <si>
    <t>UNIT</t>
  </si>
  <si>
    <t>Thousand tonnes of oil equivalent</t>
  </si>
  <si>
    <t>GEO/SIEC</t>
  </si>
  <si>
    <t>Total</t>
  </si>
  <si>
    <t>Solid fossil fuels</t>
  </si>
  <si>
    <t>Manufactured gases</t>
  </si>
  <si>
    <t>Peat and peat products</t>
  </si>
  <si>
    <t>Oil shale and oil sands</t>
  </si>
  <si>
    <t>Natural gas</t>
  </si>
  <si>
    <t>Oil and petroleum products (excluding biofuel portion)</t>
  </si>
  <si>
    <t>Renewables and biofuels</t>
  </si>
  <si>
    <t>Non-renewable waste</t>
  </si>
  <si>
    <t>Nuclear heat</t>
  </si>
  <si>
    <t>Electricity</t>
  </si>
  <si>
    <t>Heat</t>
  </si>
  <si>
    <t>European Union - 27 countries (from 2020)</t>
  </si>
  <si>
    <t>:</t>
  </si>
  <si>
    <t>Euro area - 19 countries  (from 2015)</t>
  </si>
  <si>
    <t>Belgium</t>
  </si>
  <si>
    <t>Bulgaria</t>
  </si>
  <si>
    <t>Czechia</t>
  </si>
  <si>
    <t>Denmark</t>
  </si>
  <si>
    <t>Germany (until 1990 former territory of the FRG)</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</si>
  <si>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</si>
  <si>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</si>
  <si>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</si>
  <si>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</si>
  <si>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</si>
  <si>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</si>
  <si>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</si>
  <si>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</si>
  <si>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</si>
  <si>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</si>
  <si>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</si>
  <si>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</si>
  <si>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</si>
  <si>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</si>
  <si>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</si>
  <si>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</si>
  <si>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</si>
  <si>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</si>
  <si>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</si>
  <si>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</si>
  <si>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</si>
  <si>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</si>
  <si>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Iceland</t>
  </si>
  <si>
    <t>Norway</t>
  </si>
  <si>
    <t>Montenegro</t>
  </si>
  <si>
    <t>North Macedonia</t>
  </si>
  <si>
    <t>Albania</t>
  </si>
  <si>
    <t>Serbia</t>
  </si>
  <si>
    <t>Turkey</t>
  </si>
  <si>
    <t>Bosnia and Herzegovina</t>
  </si>
  <si>
    <t>Kosovo (under United Nations Security Council Resolution 1244/99)</t>
  </si>
  <si>
    <t>Moldova</t>
  </si>
  <si>
    <t>Ukraine</t>
  </si>
  <si>
    <t>Georgia</t>
  </si>
  <si>
    <t>Special value:</t>
  </si>
  <si>
    <t>not available</t>
  </si>
  <si>
    <t>Exports</t>
  </si>
  <si>
    <t>Gross available energy</t>
  </si>
  <si>
    <t>Germany</t>
  </si>
  <si>
    <t>Kosovo (UN SCR 1244/99)</t>
  </si>
  <si>
    <t>European Union
27 countries (from 2020)</t>
  </si>
  <si>
    <t>Euro area
19 countries  (from 2015)</t>
  </si>
  <si>
    <t>Other*</t>
  </si>
  <si>
    <t>Energy mix in 2020</t>
  </si>
  <si>
    <t>Energy mix is expressed as the share of fuels in gross available energy.</t>
  </si>
  <si>
    <t>This shows how much the country depends on gas, oil, coal, nuclear or renewables in its energy mix.</t>
  </si>
  <si>
    <t>Electricity
(net imports)</t>
  </si>
  <si>
    <t>Other = Manufactured gases + Peat and peat products + Oil shale and oil sands + Heat</t>
  </si>
  <si>
    <t>Negative value for electricity (net imports) means net exporter of electricity.</t>
  </si>
  <si>
    <t>Import dependency in 2020</t>
  </si>
  <si>
    <t>Import dependency shows the share of net imports in the gross available energy.</t>
  </si>
  <si>
    <t xml:space="preserve">A negative share means that the country is a net exporter (e.g. oil and gas in Norway). </t>
  </si>
  <si>
    <t>If the share is more than 100%, the fuel is put in stocks (e.g. oil and coal in Belgium).</t>
  </si>
  <si>
    <t>Import dependency = ( imports - exports) / gross available energy</t>
  </si>
  <si>
    <t xml:space="preserve">Nuclear energy is counted as domestic production regardless of the actual source of uranium/plutonium. </t>
  </si>
  <si>
    <t>Biofuels are counted as domestic production regardless of the actual source of biomass feedstock for its production.</t>
  </si>
  <si>
    <t>Only biofuels in the form of an actual fuel are counted as imports/exports.</t>
  </si>
  <si>
    <t>It represents how much is a country (region) depending on imports from abroad.</t>
  </si>
  <si>
    <t>Imports of natural gas by partner country [nrg_ti_gas]</t>
  </si>
  <si>
    <t>SIEC</t>
  </si>
  <si>
    <t>Terajoule (gross calorific value - GCV)</t>
  </si>
  <si>
    <t>GEO/PARTNER</t>
  </si>
  <si>
    <t>Russia</t>
  </si>
  <si>
    <t>Exports of natural gas by partner country [nrg_te_gas]</t>
  </si>
  <si>
    <t>PARTNER</t>
  </si>
  <si>
    <t>GEO/TIME</t>
  </si>
  <si>
    <r>
      <t xml:space="preserve">Imports from Russia
in </t>
    </r>
    <r>
      <rPr>
        <b/>
        <sz val="9"/>
        <color theme="7"/>
        <rFont val="Arial"/>
        <family val="2"/>
      </rPr>
      <t>all</t>
    </r>
    <r>
      <rPr>
        <b/>
        <sz val="9"/>
        <rFont val="Arial"/>
        <family val="2"/>
      </rPr>
      <t xml:space="preserve"> imports</t>
    </r>
  </si>
  <si>
    <r>
      <t xml:space="preserve">Imports from Russia
in </t>
    </r>
    <r>
      <rPr>
        <b/>
        <sz val="9"/>
        <color theme="5"/>
        <rFont val="Arial"/>
        <family val="2"/>
      </rPr>
      <t>net</t>
    </r>
    <r>
      <rPr>
        <b/>
        <sz val="9"/>
        <rFont val="Arial"/>
        <family val="2"/>
      </rPr>
      <t xml:space="preserve"> imports</t>
    </r>
  </si>
  <si>
    <t>Crude oil</t>
  </si>
  <si>
    <t>Imports of oil and petroleum products by partner country [nrg_ti_oil]</t>
  </si>
  <si>
    <t>Thousand tonnes</t>
  </si>
  <si>
    <t>Exports of oil and petroleum products by partner country [nrg_te_oil]</t>
  </si>
  <si>
    <r>
      <t xml:space="preserve">Imports from Russia in </t>
    </r>
    <r>
      <rPr>
        <b/>
        <sz val="10"/>
        <color theme="7"/>
        <rFont val="Arial"/>
        <family val="2"/>
      </rPr>
      <t>all</t>
    </r>
    <r>
      <rPr>
        <sz val="10"/>
        <color theme="1"/>
        <rFont val="Arial"/>
        <family val="2"/>
      </rPr>
      <t xml:space="preserve"> imports shows how much imports is declared to come from Russia relative to imports from all origins.</t>
    </r>
  </si>
  <si>
    <r>
      <t xml:space="preserve">Imports from Russia in </t>
    </r>
    <r>
      <rPr>
        <b/>
        <sz val="10"/>
        <color theme="5"/>
        <rFont val="Arial"/>
        <family val="2"/>
      </rPr>
      <t>net</t>
    </r>
    <r>
      <rPr>
        <sz val="10"/>
        <color theme="1"/>
        <rFont val="Arial"/>
        <family val="2"/>
      </rPr>
      <t xml:space="preserve"> imports shows how much imports is declared to come from Russia relative to net imports (imports - exports).</t>
    </r>
  </si>
  <si>
    <t>When share in all import and share in net imports differ, it means country is declaring transit.</t>
  </si>
  <si>
    <t>Certain quantities are not allocated to the country of ultimate origin; there are several reasons for this, such as statistical confidentiality (e.g. Austria).</t>
  </si>
  <si>
    <t>Some countries report certain quantities under the transit country or under the "non-specified" category when they cannot identify the exact origin.</t>
  </si>
  <si>
    <r>
      <t xml:space="preserve">Source: </t>
    </r>
    <r>
      <rPr>
        <i/>
        <sz val="9"/>
        <color theme="1"/>
        <rFont val="Arial"/>
        <family val="2"/>
      </rPr>
      <t>Eurostat (nrg_ti_gas, nrg_te_gas_nrg_ti_oil, nrg_te_oil)</t>
    </r>
  </si>
  <si>
    <r>
      <t xml:space="preserve">Source: </t>
    </r>
    <r>
      <rPr>
        <i/>
        <sz val="9"/>
        <color theme="1"/>
        <rFont val="Arial"/>
        <family val="2"/>
      </rPr>
      <t>Eurostat, calculation based on energy balances</t>
    </r>
  </si>
  <si>
    <t>: means denominator is zero and share cannot be caluclated</t>
  </si>
  <si>
    <t>Purchases on international spot markets (trade hubs) are sometimes allocated to the country of purchase rather than country of ultimate origin.</t>
  </si>
  <si>
    <t xml:space="preserve">This is an indicator of how a country is reliant on energy imports from Russia. </t>
  </si>
  <si>
    <t>Oil</t>
  </si>
  <si>
    <t>Coal</t>
  </si>
  <si>
    <r>
      <t xml:space="preserve">Source: </t>
    </r>
    <r>
      <rPr>
        <i/>
        <sz val="9"/>
        <color theme="1"/>
        <rFont val="Arial"/>
        <family val="2"/>
      </rPr>
      <t>Eurostat (including estimates for non-reported data)</t>
    </r>
  </si>
  <si>
    <t>Assumptions were made for countries that did not identified imports from Russia (Denmark, Estonia, Croatia, Austria, Romania, Slovenia, Finland).</t>
  </si>
  <si>
    <t>Trade in derived products (e.g. oil in Luxembourg) does not show the actual share of imported primary energy fom Russia, as such derived products were not produced in Russia.</t>
  </si>
  <si>
    <r>
      <t xml:space="preserve">Imports from Russia in gross available energy in 2020 </t>
    </r>
    <r>
      <rPr>
        <sz val="12"/>
        <color theme="6"/>
        <rFont val="Arial"/>
        <family val="2"/>
      </rPr>
      <t>(including Eurostat estimates)</t>
    </r>
  </si>
  <si>
    <t>Denmark*</t>
  </si>
  <si>
    <t>Estonia*</t>
  </si>
  <si>
    <t>Croatia*</t>
  </si>
  <si>
    <t>Austria*</t>
  </si>
  <si>
    <t>Romania*</t>
  </si>
  <si>
    <t>Slovenia*</t>
  </si>
  <si>
    <t>Finland*</t>
  </si>
  <si>
    <t>Assumptions made for individual countries:</t>
  </si>
  <si>
    <t>50% of net-imports from Germany are assumed to be from Russia</t>
  </si>
  <si>
    <t>80% of imports from Latvia are assumed to be from Russia</t>
  </si>
  <si>
    <t>80% of net-imports are assumed to be from Russia</t>
  </si>
  <si>
    <t>Austria:</t>
  </si>
  <si>
    <t>80% of net imports are assumed to be from Russia</t>
  </si>
  <si>
    <t>80% of imports from Hungary are assumed to be from Russia</t>
  </si>
  <si>
    <t>Slovenia:</t>
  </si>
  <si>
    <t>80% of imports from Austria are assumed to be from Russia</t>
  </si>
  <si>
    <t>Finland:</t>
  </si>
  <si>
    <t>80% of imports from Estonia are assumed to be from Russia</t>
  </si>
  <si>
    <t>Denmark:</t>
  </si>
  <si>
    <t>Estonia:</t>
  </si>
  <si>
    <t>Croatia:</t>
  </si>
  <si>
    <t>Romania:</t>
  </si>
  <si>
    <r>
      <t>Croatia</t>
    </r>
    <r>
      <rPr>
        <b/>
        <vertAlign val="superscript"/>
        <sz val="9"/>
        <rFont val="Arial"/>
        <family val="2"/>
      </rPr>
      <t>2</t>
    </r>
  </si>
  <si>
    <r>
      <t>Hungary</t>
    </r>
    <r>
      <rPr>
        <b/>
        <vertAlign val="superscript"/>
        <sz val="9"/>
        <rFont val="Arial"/>
        <family val="2"/>
      </rPr>
      <t>3</t>
    </r>
  </si>
  <si>
    <r>
      <t>Netherlands</t>
    </r>
    <r>
      <rPr>
        <b/>
        <vertAlign val="superscript"/>
        <sz val="9"/>
        <rFont val="Arial"/>
        <family val="2"/>
      </rPr>
      <t>3</t>
    </r>
  </si>
  <si>
    <t>Input to the above calcualtions - imports from Russia in 2020 as reported by countries to Eurostat</t>
  </si>
  <si>
    <r>
      <t>Lithuania</t>
    </r>
    <r>
      <rPr>
        <b/>
        <vertAlign val="superscript"/>
        <sz val="9"/>
        <rFont val="Arial"/>
        <family val="2"/>
      </rPr>
      <t>3</t>
    </r>
  </si>
  <si>
    <t>A percentage above 100% indicates that the country imports more than it needs for domestic consumption and exports different energy product (e.g. oil in Estonia, Lithuania, Slovakia and Finland).</t>
  </si>
  <si>
    <t>Source: Eurostat (including estimates for non-reported data)</t>
  </si>
  <si>
    <r>
      <rPr>
        <b/>
        <sz val="10"/>
        <rFont val="Arial"/>
        <family val="2"/>
      </rPr>
      <t xml:space="preserve">Gross available energy </t>
    </r>
    <r>
      <rPr>
        <sz val="10"/>
        <rFont val="Arial"/>
        <family val="2"/>
      </rPr>
      <t>means the overall supply of energy for all activities on the territory of the country. This also includes energy transformation (including generating electricity from combustible fuels), support operations of the energy sector itself, transmission and distribution losses, final energy consumption (industry, transport, households, services, agriculture, ...) and the use of fossil fuel products for non-energy purposes (e.g. in the chemical industry). It also includes fuel purchased within the country that is used elsewhere (e.g. international aviation, international maritime bunkers and, in the case of road transport “fuel tourism”).</t>
    </r>
  </si>
  <si>
    <r>
      <t xml:space="preserve">Definition in energy balances: </t>
    </r>
    <r>
      <rPr>
        <b/>
        <sz val="10"/>
        <rFont val="Arial"/>
        <family val="2"/>
      </rPr>
      <t>Gross available energy</t>
    </r>
    <r>
      <rPr>
        <sz val="10"/>
        <rFont val="Arial"/>
        <family val="2"/>
      </rPr>
      <t xml:space="preserve"> = Primary production + Recovered and recycled products + Imports + Exports + Change in stock</t>
    </r>
  </si>
  <si>
    <t>This shows how important imports from Russia are in the overall energy mix of a country (column "Total").</t>
  </si>
  <si>
    <t>When country reports production, imports, exposts and transit of primary fuels and/or derived fuels, the share needs to be interpreted in the context of exports that are transited (e.g. Hungary for natural gas or Norway for oil).</t>
  </si>
  <si>
    <t>The table below shows the data as reported to Eurostat (i.e. before the estimates presented in the table above).</t>
  </si>
  <si>
    <t>1 natural gas trade data are confidential</t>
  </si>
  <si>
    <t>2 no imports from Russia are reported to Eurostat</t>
  </si>
  <si>
    <t>3 reporting includes significant quantity of natural gas transit (with respect to domestic consumption)</t>
  </si>
  <si>
    <r>
      <t>Belgium</t>
    </r>
    <r>
      <rPr>
        <b/>
        <vertAlign val="superscript"/>
        <sz val="9"/>
        <rFont val="Arial"/>
        <family val="2"/>
      </rPr>
      <t>3</t>
    </r>
  </si>
  <si>
    <r>
      <t>Denmark</t>
    </r>
    <r>
      <rPr>
        <b/>
        <vertAlign val="superscript"/>
        <sz val="9"/>
        <rFont val="Arial"/>
        <family val="2"/>
      </rPr>
      <t>2,3</t>
    </r>
  </si>
  <si>
    <r>
      <t>France</t>
    </r>
    <r>
      <rPr>
        <b/>
        <vertAlign val="superscript"/>
        <sz val="9"/>
        <rFont val="Arial"/>
        <family val="2"/>
      </rPr>
      <t>3</t>
    </r>
  </si>
  <si>
    <r>
      <t>Austria</t>
    </r>
    <r>
      <rPr>
        <b/>
        <vertAlign val="superscript"/>
        <sz val="9"/>
        <rFont val="Arial"/>
        <family val="2"/>
      </rPr>
      <t>1</t>
    </r>
  </si>
  <si>
    <t>EU</t>
  </si>
  <si>
    <t>Data extracted on 10/02/2022 10:51:28 from [ESTAT]</t>
  </si>
  <si>
    <t xml:space="preserve">Dataset: </t>
  </si>
  <si>
    <t>Complete energy balances [NRG_BAL_C__custom_2067492]</t>
  </si>
  <si>
    <t xml:space="preserve">Last updated: </t>
  </si>
  <si>
    <t>25/01/2022 23:00</t>
  </si>
  <si>
    <t>Time frequency</t>
  </si>
  <si>
    <t>Annual</t>
  </si>
  <si>
    <t>Standard international energy product classification (SIEC)</t>
  </si>
  <si>
    <t>Unit of measure</t>
  </si>
  <si>
    <t>Geopolitical entity (reporting)</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</si>
  <si>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</si>
  <si>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</si>
  <si>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</si>
  <si>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</si>
  <si>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</si>
  <si>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</si>
  <si>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</si>
  <si>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</si>
  <si>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</si>
  <si>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</si>
  <si>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</si>
  <si>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</si>
  <si>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</si>
  <si>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</si>
  <si>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</si>
  <si>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</si>
  <si>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</si>
  <si>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</si>
  <si>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</si>
  <si>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</si>
  <si>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</si>
  <si>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</si>
  <si>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</si>
  <si>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</si>
  <si>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</si>
  <si>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</si>
  <si>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</si>
  <si>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</si>
  <si>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</si>
  <si>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</si>
  <si>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Primary production</t>
  </si>
  <si>
    <t>Recovered and recycled products</t>
  </si>
  <si>
    <t>Change in stock</t>
  </si>
  <si>
    <t>Net imports</t>
  </si>
  <si>
    <t>Dependency</t>
  </si>
  <si>
    <t>Changes</t>
  </si>
  <si>
    <t>TOTAL OIL</t>
  </si>
  <si>
    <t>CRUDE OIL</t>
  </si>
  <si>
    <t>Source: Eurostat Energy imports dependency [NRG_IND_ID__custom_2070352]</t>
  </si>
  <si>
    <t>Natural gas, 2020, European Union - 27 countries (from 2020)</t>
  </si>
  <si>
    <t>Domestic production</t>
  </si>
  <si>
    <t>Imports from Russia</t>
  </si>
  <si>
    <t>Other trade</t>
  </si>
  <si>
    <t>Stock changes</t>
  </si>
  <si>
    <t>PJ</t>
  </si>
  <si>
    <t>%</t>
  </si>
  <si>
    <t>Coal, 2020, European Union - 27 countries (from 2020)</t>
  </si>
  <si>
    <t>Oil, 2020, European Union - 27 countries (from 2020)</t>
  </si>
  <si>
    <t>Domestic production and stock changes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</si>
</sst>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_(* \(#,##0.00\);_(* &quot;-&quot;??_);_(@_)"/>
    <numFmt numFmtId="165" formatCode="dd\.mm\.yy"/>
    <numFmt numFmtId="166" formatCode="0.0_i%"/>
    <numFmt numFmtId="167" formatCode="0.0%"/>
    <numFmt numFmtId="168" formatCode="_-* #,##0.000_-;\-* #,##0.000_-;_-* &quot;-&quot;??_-;_-@_-"/>
    <numFmt numFmtId="169" formatCode="#,##0.000"/>
    <numFmt numFmtId="170" formatCode="#,##0.##########"/>
    <numFmt numFmtId="171" formatCode="#,##0_s\P\J"/>
  </numFmts>
  <fonts count="34">
    <font>
      <sz val="11"/>
      <color theme="1"/>
      <name val="Calibri"/>
      <family val="2"/>
      <scheme val="minor"/>
    </font>
    <font>
      <sz val="10"/>
      <name val="Arial"/>
      <family val="2"/>
    </font>
    <font>
      <sz val="9"/>
      <color theme="1"/>
      <name val="Calibri"/>
      <family val="2"/>
      <scheme val="minor"/>
    </font>
    <font>
      <sz val="9"/>
      <color theme="1"/>
      <name val="Arial"/>
      <family val="2"/>
    </font>
    <font>
      <b/>
      <sz val="12"/>
      <name val="Arial"/>
      <family val="2"/>
    </font>
    <font>
      <sz val="11"/>
      <color theme="1"/>
      <name val="Arial"/>
      <family val="2"/>
    </font>
    <font>
      <sz val="10"/>
      <color theme="1"/>
      <name val="Arial"/>
      <family val="2"/>
    </font>
    <font>
      <sz val="9"/>
      <name val="Arial"/>
      <family val="2"/>
    </font>
    <font>
      <b/>
      <sz val="9"/>
      <name val="Arial"/>
      <family val="2"/>
    </font>
    <font>
      <b/>
      <sz val="12"/>
      <color theme="6"/>
      <name val="Arial"/>
      <family val="2"/>
    </font>
    <font>
      <b/>
      <sz val="9"/>
      <color theme="7"/>
      <name val="Arial"/>
      <family val="2"/>
    </font>
    <font>
      <b/>
      <sz val="9"/>
      <color theme="5"/>
      <name val="Arial"/>
      <family val="2"/>
    </font>
    <font>
      <b/>
      <sz val="10"/>
      <color theme="5"/>
      <name val="Arial"/>
      <family val="2"/>
    </font>
    <font>
      <b/>
      <sz val="10"/>
      <color theme="7"/>
      <name val="Arial"/>
      <family val="2"/>
    </font>
    <font>
      <i/>
      <sz val="9"/>
      <color theme="1"/>
      <name val="Arial"/>
      <family val="2"/>
    </font>
    <font>
      <sz val="12"/>
      <color theme="6"/>
      <name val="Arial"/>
      <family val="2"/>
    </font>
    <font>
      <b/>
      <vertAlign val="superscript"/>
      <sz val="9"/>
      <name val="Arial"/>
      <family val="2"/>
    </font>
    <font>
      <sz val="11"/>
      <name val="Arial"/>
      <family val="2"/>
    </font>
    <font>
      <b/>
      <sz val="10"/>
      <name val="Arial"/>
      <family val="2"/>
    </font>
    <font>
      <sz val="11"/>
      <color indexed="8"/>
      <name val="Calibri"/>
      <family val="2"/>
      <scheme val="minor"/>
    </font>
    <font>
      <sz val="9"/>
      <color indexed="8"/>
      <name val="Arial"/>
      <family val="2"/>
    </font>
    <font>
      <b/>
      <sz val="9"/>
      <color indexed="9"/>
      <name val="Arial"/>
      <family val="2"/>
    </font>
    <font>
      <b/>
      <sz val="12"/>
      <color rgb="FF333333"/>
      <name val="Arial"/>
      <family val="2"/>
    </font>
    <font>
      <sz val="9"/>
      <color rgb="FF333333"/>
      <name val="Arial"/>
      <family val="2"/>
    </font>
    <font>
      <u val="single"/>
      <sz val="11"/>
      <color theme="10"/>
      <name val="Calibri"/>
      <family val="2"/>
      <scheme val="minor"/>
    </font>
    <font>
      <u val="single"/>
      <sz val="9"/>
      <color theme="10"/>
      <name val="Arial"/>
      <family val="2"/>
    </font>
    <font>
      <b/>
      <sz val="9"/>
      <color theme="1"/>
      <name val="Arial"/>
      <family val="2"/>
    </font>
    <font>
      <sz val="12"/>
      <color rgb="FF000000"/>
      <name val="Arial"/>
      <family val="2"/>
    </font>
    <font>
      <b/>
      <sz val="18"/>
      <color rgb="FF000000"/>
      <name val="Arial"/>
      <family val="2"/>
    </font>
    <font>
      <i/>
      <sz val="12"/>
      <name val="Arial"/>
      <family val="2"/>
    </font>
    <font>
      <b/>
      <sz val="12"/>
      <color rgb="FF000000"/>
      <name val="Arial"/>
      <family val="2"/>
    </font>
    <font>
      <sz val="10"/>
      <color rgb="FF000000"/>
      <name val="Arial"/>
      <family val="2"/>
    </font>
    <font>
      <b/>
      <sz val="14"/>
      <color rgb="FF000000"/>
      <name val="Arial"/>
      <family val="2"/>
    </font>
    <font>
      <i/>
      <sz val="10"/>
      <name val="Arial"/>
      <family val="2"/>
    </font>
  </fonts>
  <fills count="10">
    <fill>
      <patternFill/>
    </fill>
    <fill>
      <patternFill patternType="gray125"/>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rgb="FF4669AF"/>
        <bgColor indexed="64"/>
      </patternFill>
    </fill>
    <fill>
      <patternFill patternType="solid">
        <fgColor rgb="FFDCE6F1"/>
        <bgColor indexed="64"/>
      </patternFill>
    </fill>
    <fill>
      <patternFill patternType="solid">
        <fgColor rgb="FFF6F6F6"/>
        <bgColor indexed="64"/>
      </patternFill>
    </fill>
    <fill>
      <patternFill patternType="solid">
        <fgColor rgb="FF0070C0"/>
        <bgColor indexed="64"/>
      </patternFill>
    </fill>
    <fill>
      <patternFill patternType="solid">
        <fgColor rgb="FFFFFFFF"/>
        <bgColor indexed="64"/>
      </patternFill>
    </fill>
  </fills>
  <borders count="33">
    <border>
      <left/>
      <right/>
      <top/>
      <bottom/>
      <diagonal/>
    </border>
    <border>
      <left/>
      <right/>
      <top style="thin">
        <color rgb="FF000000"/>
      </top>
      <bottom/>
    </border>
    <border>
      <left/>
      <right/>
      <top style="hair">
        <color rgb="FFC0C0C0"/>
      </top>
      <bottom style="hair">
        <color rgb="FFC0C0C0"/>
      </bottom>
    </border>
    <border>
      <left/>
      <right/>
      <top style="hair">
        <color rgb="FFC0C0C0"/>
      </top>
      <bottom/>
    </border>
    <border>
      <left/>
      <right/>
      <top style="hair">
        <color rgb="FFC0C0C0"/>
      </top>
      <bottom style="thin">
        <color rgb="FF000000"/>
      </bottom>
    </border>
    <border>
      <left/>
      <right/>
      <top/>
      <bottom style="hair">
        <color rgb="FFC0C0C0"/>
      </bottom>
    </border>
    <border>
      <left/>
      <right/>
      <top style="thin">
        <color rgb="FF000000"/>
      </top>
      <bottom style="hair">
        <color rgb="FFC0C0C0"/>
      </bottom>
    </border>
    <border>
      <left style="hair">
        <color rgb="FFA6A6A6"/>
      </left>
      <right/>
      <top style="thin">
        <color rgb="FF000000"/>
      </top>
      <bottom/>
    </border>
    <border>
      <left style="hair">
        <color rgb="FFA6A6A6"/>
      </left>
      <right/>
      <top style="thin">
        <color rgb="FF000000"/>
      </top>
      <bottom style="hair">
        <color rgb="FFC0C0C0"/>
      </bottom>
    </border>
    <border>
      <left style="hair">
        <color rgb="FFA6A6A6"/>
      </left>
      <right/>
      <top style="hair">
        <color rgb="FFC0C0C0"/>
      </top>
      <bottom style="thin">
        <color rgb="FF000000"/>
      </bottom>
    </border>
    <border>
      <left style="hair">
        <color rgb="FFA6A6A6"/>
      </left>
      <right/>
      <top/>
      <bottom style="hair">
        <color rgb="FFC0C0C0"/>
      </bottom>
    </border>
    <border>
      <left style="hair">
        <color rgb="FFA6A6A6"/>
      </left>
      <right/>
      <top style="hair">
        <color rgb="FFC0C0C0"/>
      </top>
      <bottom style="hair">
        <color rgb="FFC0C0C0"/>
      </bottom>
    </border>
    <border>
      <left style="hair">
        <color rgb="FFA6A6A6"/>
      </left>
      <right/>
      <top style="hair">
        <color rgb="FFC0C0C0"/>
      </top>
      <bottom/>
    </border>
    <border>
      <left style="hair">
        <color rgb="FFA6A6A6"/>
      </left>
      <right/>
      <top/>
      <bottom/>
    </border>
    <border>
      <left style="hair">
        <color rgb="FFA6A6A6"/>
      </left>
      <right style="hair">
        <color rgb="FFA6A6A6"/>
      </right>
      <top style="thin">
        <color rgb="FF000000"/>
      </top>
      <bottom/>
    </border>
    <border>
      <left style="hair">
        <color rgb="FFA6A6A6"/>
      </left>
      <right style="hair">
        <color rgb="FFA6A6A6"/>
      </right>
      <top style="thin">
        <color rgb="FF000000"/>
      </top>
      <bottom style="hair">
        <color rgb="FFC0C0C0"/>
      </bottom>
    </border>
    <border>
      <left style="hair">
        <color rgb="FFA6A6A6"/>
      </left>
      <right style="hair">
        <color rgb="FFA6A6A6"/>
      </right>
      <top style="hair">
        <color rgb="FFC0C0C0"/>
      </top>
      <bottom style="thin">
        <color rgb="FF000000"/>
      </bottom>
    </border>
    <border>
      <left style="hair">
        <color rgb="FFA6A6A6"/>
      </left>
      <right style="hair">
        <color rgb="FFA6A6A6"/>
      </right>
      <top/>
      <bottom style="hair">
        <color rgb="FFC0C0C0"/>
      </bottom>
    </border>
    <border>
      <left style="hair">
        <color rgb="FFA6A6A6"/>
      </left>
      <right style="hair">
        <color rgb="FFA6A6A6"/>
      </right>
      <top style="hair">
        <color rgb="FFC0C0C0"/>
      </top>
      <bottom style="hair">
        <color rgb="FFC0C0C0"/>
      </bottom>
    </border>
    <border>
      <left style="hair">
        <color rgb="FFA6A6A6"/>
      </left>
      <right style="hair">
        <color rgb="FFA6A6A6"/>
      </right>
      <top style="hair">
        <color rgb="FFC0C0C0"/>
      </top>
      <bottom/>
    </border>
    <border>
      <left style="hair">
        <color rgb="FFA6A6A6"/>
      </left>
      <right style="hair">
        <color rgb="FFA6A6A6"/>
      </right>
      <top/>
      <bottom/>
    </border>
    <border>
      <left/>
      <right/>
      <top/>
      <bottom style="thin"/>
    </border>
    <border>
      <left/>
      <right/>
      <top/>
      <bottom style="thin">
        <color rgb="FF000000"/>
      </bottom>
    </border>
    <border>
      <left style="hair">
        <color rgb="FFA6A6A6"/>
      </left>
      <right/>
      <top/>
      <bottom style="thin">
        <color rgb="FF000000"/>
      </bottom>
    </border>
    <border>
      <left style="hair">
        <color rgb="FFA6A6A6"/>
      </left>
      <right style="hair">
        <color rgb="FFA6A6A6"/>
      </right>
      <top/>
      <bottom style="thin">
        <color rgb="FF000000"/>
      </bottom>
    </border>
    <border>
      <left/>
      <right/>
      <top style="thin">
        <color rgb="FF000000"/>
      </top>
      <bottom style="thin">
        <color rgb="FF000000"/>
      </bottom>
    </border>
    <border>
      <left style="thin">
        <color rgb="FFB0B0B0"/>
      </left>
      <right style="thin">
        <color rgb="FFB0B0B0"/>
      </right>
      <top style="thin">
        <color rgb="FFB0B0B0"/>
      </top>
      <bottom style="thin">
        <color rgb="FFB0B0B0"/>
      </bottom>
    </border>
    <border>
      <left style="thin">
        <color rgb="FFB0B0B0"/>
      </left>
      <right style="thin">
        <color rgb="FFB0B0B0"/>
      </right>
      <top/>
      <bottom/>
    </border>
    <border>
      <left style="thin">
        <color rgb="FFB0B0B0"/>
      </left>
      <right style="thin">
        <color rgb="FFB0B0B0"/>
      </right>
      <top style="thin">
        <color rgb="FFB0B0B0"/>
      </top>
      <bottom/>
    </border>
    <border>
      <left style="thin">
        <color rgb="FFB0B0B0"/>
      </left>
      <right/>
      <top style="thin">
        <color rgb="FFB0B0B0"/>
      </top>
      <bottom style="thin">
        <color rgb="FFB0B0B0"/>
      </bottom>
    </border>
    <border>
      <left style="thin"/>
      <right style="thin"/>
      <top style="thin"/>
      <bottom style="thin"/>
    </border>
    <border>
      <left style="thin">
        <color rgb="FFB0B0B0"/>
      </left>
      <right/>
      <top/>
      <bottom/>
    </border>
    <border>
      <left/>
      <right style="hair">
        <color rgb="FFA6A6A6"/>
      </right>
      <top style="thin">
        <color rgb="FF000000"/>
      </top>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17" fillId="0" borderId="0">
      <alignment/>
      <protection/>
    </xf>
    <xf numFmtId="0" fontId="19" fillId="0" borderId="0">
      <alignment/>
      <protection/>
    </xf>
    <xf numFmtId="9" fontId="19" fillId="0" borderId="0" applyFont="0" applyFill="0" applyBorder="0" applyAlignment="0" applyProtection="0"/>
    <xf numFmtId="0" fontId="0" fillId="0" borderId="0">
      <alignment/>
      <protection/>
    </xf>
    <xf numFmtId="0" fontId="24" fillId="0" borderId="0" applyNumberFormat="0" applyFill="0" applyBorder="0" applyAlignment="0" applyProtection="0"/>
  </cellStyleXfs>
  <cellXfs count="154">
    <xf numFmtId="0" fontId="0" fillId="0" borderId="0" xfId="0"/>
    <xf numFmtId="0" fontId="1" fillId="2" borderId="0" xfId="0" applyNumberFormat="1" applyFont="1" applyFill="1" applyBorder="1" applyAlignment="1">
      <alignment vertical="center"/>
    </xf>
    <xf numFmtId="0" fontId="0" fillId="2" borderId="0" xfId="0" applyFill="1" applyAlignment="1">
      <alignment vertical="center"/>
    </xf>
    <xf numFmtId="165" fontId="1" fillId="2" borderId="0" xfId="0" applyNumberFormat="1" applyFont="1" applyFill="1" applyBorder="1" applyAlignment="1">
      <alignment vertical="center"/>
    </xf>
    <xf numFmtId="0" fontId="4" fillId="2" borderId="0" xfId="0" applyNumberFormat="1" applyFont="1" applyFill="1" applyBorder="1" applyAlignment="1">
      <alignment horizontal="left" vertical="center"/>
    </xf>
    <xf numFmtId="0" fontId="5" fillId="2" borderId="0" xfId="0" applyFont="1" applyFill="1" applyAlignment="1">
      <alignment vertical="center"/>
    </xf>
    <xf numFmtId="0" fontId="1" fillId="2" borderId="0" xfId="0" applyNumberFormat="1" applyFont="1" applyFill="1" applyBorder="1" applyAlignment="1">
      <alignment horizontal="left" vertical="center"/>
    </xf>
    <xf numFmtId="0" fontId="6" fillId="2" borderId="0" xfId="0" applyFont="1" applyFill="1" applyAlignment="1">
      <alignment horizontal="left" vertical="center"/>
    </xf>
    <xf numFmtId="0" fontId="7" fillId="2" borderId="0" xfId="0" applyNumberFormat="1" applyFont="1" applyFill="1" applyBorder="1" applyAlignment="1">
      <alignment vertical="center"/>
    </xf>
    <xf numFmtId="0" fontId="8" fillId="3" borderId="1" xfId="0" applyNumberFormat="1" applyFont="1" applyFill="1" applyBorder="1" applyAlignment="1">
      <alignment horizontal="center" vertical="center" wrapText="1"/>
    </xf>
    <xf numFmtId="0" fontId="8" fillId="2" borderId="0" xfId="0" applyNumberFormat="1" applyFont="1" applyFill="1" applyBorder="1" applyAlignment="1">
      <alignment horizontal="left" vertical="center"/>
    </xf>
    <xf numFmtId="0" fontId="8" fillId="3" borderId="1" xfId="0" applyNumberFormat="1" applyFont="1" applyFill="1" applyBorder="1" applyAlignment="1">
      <alignment horizontal="left" vertical="center"/>
    </xf>
    <xf numFmtId="0" fontId="8" fillId="2" borderId="2" xfId="0" applyNumberFormat="1" applyFont="1" applyFill="1" applyBorder="1" applyAlignment="1">
      <alignment horizontal="left" vertical="center"/>
    </xf>
    <xf numFmtId="0" fontId="8" fillId="2" borderId="3" xfId="0" applyNumberFormat="1" applyFont="1" applyFill="1" applyBorder="1" applyAlignment="1">
      <alignment horizontal="left" vertical="center"/>
    </xf>
    <xf numFmtId="0" fontId="8" fillId="2" borderId="4" xfId="0" applyNumberFormat="1" applyFont="1" applyFill="1" applyBorder="1" applyAlignment="1">
      <alignment horizontal="left" vertical="center"/>
    </xf>
    <xf numFmtId="0" fontId="8" fillId="2" borderId="5" xfId="0" applyNumberFormat="1" applyFont="1" applyFill="1" applyBorder="1" applyAlignment="1">
      <alignment horizontal="left" vertical="center"/>
    </xf>
    <xf numFmtId="0" fontId="8" fillId="4" borderId="6" xfId="0" applyNumberFormat="1" applyFont="1" applyFill="1" applyBorder="1" applyAlignment="1">
      <alignment horizontal="left" vertical="center"/>
    </xf>
    <xf numFmtId="0" fontId="8" fillId="4" borderId="4" xfId="0" applyNumberFormat="1" applyFont="1" applyFill="1" applyBorder="1" applyAlignment="1">
      <alignment horizontal="left" vertical="center"/>
    </xf>
    <xf numFmtId="3" fontId="1" fillId="4" borderId="6" xfId="0" applyNumberFormat="1" applyFont="1" applyFill="1" applyBorder="1" applyAlignment="1">
      <alignment horizontal="right" vertical="center"/>
    </xf>
    <xf numFmtId="3" fontId="1" fillId="4" borderId="4" xfId="0" applyNumberFormat="1" applyFont="1" applyFill="1" applyBorder="1" applyAlignment="1">
      <alignment horizontal="right" vertical="center"/>
    </xf>
    <xf numFmtId="3" fontId="1" fillId="2" borderId="5" xfId="0" applyNumberFormat="1" applyFont="1" applyFill="1" applyBorder="1" applyAlignment="1">
      <alignment horizontal="right" vertical="center"/>
    </xf>
    <xf numFmtId="3" fontId="1" fillId="2" borderId="2" xfId="0" applyNumberFormat="1" applyFont="1" applyFill="1" applyBorder="1" applyAlignment="1">
      <alignment horizontal="right" vertical="center"/>
    </xf>
    <xf numFmtId="3" fontId="1" fillId="2" borderId="3" xfId="0" applyNumberFormat="1" applyFont="1" applyFill="1" applyBorder="1" applyAlignment="1">
      <alignment horizontal="right" vertical="center"/>
    </xf>
    <xf numFmtId="3" fontId="1" fillId="2" borderId="4" xfId="0" applyNumberFormat="1" applyFont="1" applyFill="1" applyBorder="1" applyAlignment="1">
      <alignment horizontal="right" vertical="center"/>
    </xf>
    <xf numFmtId="3" fontId="1" fillId="2" borderId="0" xfId="0" applyNumberFormat="1" applyFont="1" applyFill="1" applyBorder="1" applyAlignment="1">
      <alignment horizontal="right" vertical="center"/>
    </xf>
    <xf numFmtId="0" fontId="8" fillId="4" borderId="6" xfId="0" applyNumberFormat="1" applyFont="1" applyFill="1" applyBorder="1" applyAlignment="1">
      <alignment horizontal="left" vertical="center" wrapText="1"/>
    </xf>
    <xf numFmtId="0" fontId="8" fillId="4" borderId="4" xfId="0" applyNumberFormat="1" applyFont="1" applyFill="1" applyBorder="1" applyAlignment="1">
      <alignment horizontal="left" vertical="center" wrapText="1"/>
    </xf>
    <xf numFmtId="0" fontId="3" fillId="2" borderId="0" xfId="0" applyFont="1" applyFill="1" applyAlignment="1">
      <alignment vertical="center"/>
    </xf>
    <xf numFmtId="0" fontId="3" fillId="2" borderId="0" xfId="0" applyFont="1" applyFill="1" applyAlignment="1">
      <alignment horizontal="left" vertical="center"/>
    </xf>
    <xf numFmtId="166" fontId="1" fillId="4" borderId="6" xfId="15" applyNumberFormat="1" applyFont="1" applyFill="1" applyBorder="1" applyAlignment="1">
      <alignment horizontal="right" vertical="center"/>
    </xf>
    <xf numFmtId="166" fontId="1" fillId="4" borderId="4" xfId="15" applyNumberFormat="1" applyFont="1" applyFill="1" applyBorder="1" applyAlignment="1">
      <alignment horizontal="right" vertical="center"/>
    </xf>
    <xf numFmtId="166" fontId="1" fillId="2" borderId="5" xfId="15" applyNumberFormat="1" applyFont="1" applyFill="1" applyBorder="1" applyAlignment="1">
      <alignment horizontal="right" vertical="center"/>
    </xf>
    <xf numFmtId="166" fontId="1" fillId="2" borderId="2" xfId="15" applyNumberFormat="1" applyFont="1" applyFill="1" applyBorder="1" applyAlignment="1">
      <alignment horizontal="right" vertical="center"/>
    </xf>
    <xf numFmtId="166" fontId="1" fillId="2" borderId="3" xfId="15" applyNumberFormat="1" applyFont="1" applyFill="1" applyBorder="1" applyAlignment="1">
      <alignment horizontal="right" vertical="center"/>
    </xf>
    <xf numFmtId="166" fontId="1" fillId="2" borderId="4" xfId="15" applyNumberFormat="1" applyFont="1" applyFill="1" applyBorder="1" applyAlignment="1">
      <alignment horizontal="right" vertical="center"/>
    </xf>
    <xf numFmtId="166" fontId="1" fillId="2" borderId="0" xfId="15" applyNumberFormat="1" applyFont="1" applyFill="1" applyBorder="1" applyAlignment="1">
      <alignment horizontal="right" vertical="center"/>
    </xf>
    <xf numFmtId="0" fontId="8" fillId="3" borderId="7" xfId="0" applyNumberFormat="1" applyFont="1" applyFill="1" applyBorder="1" applyAlignment="1">
      <alignment horizontal="center" vertical="center" wrapText="1"/>
    </xf>
    <xf numFmtId="166" fontId="1" fillId="4" borderId="8" xfId="15" applyNumberFormat="1" applyFont="1" applyFill="1" applyBorder="1" applyAlignment="1">
      <alignment horizontal="right" vertical="center"/>
    </xf>
    <xf numFmtId="166" fontId="1" fillId="4" borderId="9" xfId="15" applyNumberFormat="1" applyFont="1" applyFill="1" applyBorder="1" applyAlignment="1">
      <alignment horizontal="right" vertical="center"/>
    </xf>
    <xf numFmtId="166" fontId="1" fillId="2" borderId="10" xfId="15" applyNumberFormat="1" applyFont="1" applyFill="1" applyBorder="1" applyAlignment="1">
      <alignment horizontal="right" vertical="center"/>
    </xf>
    <xf numFmtId="166" fontId="1" fillId="2" borderId="11" xfId="15" applyNumberFormat="1" applyFont="1" applyFill="1" applyBorder="1" applyAlignment="1">
      <alignment horizontal="right" vertical="center"/>
    </xf>
    <xf numFmtId="166" fontId="1" fillId="2" borderId="12" xfId="15" applyNumberFormat="1" applyFont="1" applyFill="1" applyBorder="1" applyAlignment="1">
      <alignment horizontal="right" vertical="center"/>
    </xf>
    <xf numFmtId="166" fontId="1" fillId="2" borderId="9" xfId="15" applyNumberFormat="1" applyFont="1" applyFill="1" applyBorder="1" applyAlignment="1">
      <alignment horizontal="right" vertical="center"/>
    </xf>
    <xf numFmtId="166" fontId="1" fillId="2" borderId="13" xfId="15" applyNumberFormat="1" applyFont="1" applyFill="1" applyBorder="1" applyAlignment="1">
      <alignment horizontal="right" vertical="center"/>
    </xf>
    <xf numFmtId="0" fontId="8" fillId="3" borderId="14" xfId="0" applyNumberFormat="1" applyFont="1" applyFill="1" applyBorder="1" applyAlignment="1">
      <alignment horizontal="center" vertical="center" wrapText="1"/>
    </xf>
    <xf numFmtId="166" fontId="1" fillId="4" borderId="15" xfId="15" applyNumberFormat="1" applyFont="1" applyFill="1" applyBorder="1" applyAlignment="1">
      <alignment horizontal="right" vertical="center"/>
    </xf>
    <xf numFmtId="166" fontId="1" fillId="4" borderId="16" xfId="15" applyNumberFormat="1" applyFont="1" applyFill="1" applyBorder="1" applyAlignment="1">
      <alignment horizontal="right" vertical="center"/>
    </xf>
    <xf numFmtId="166" fontId="1" fillId="2" borderId="17" xfId="15" applyNumberFormat="1" applyFont="1" applyFill="1" applyBorder="1" applyAlignment="1">
      <alignment horizontal="right" vertical="center"/>
    </xf>
    <xf numFmtId="166" fontId="1" fillId="2" borderId="18" xfId="15" applyNumberFormat="1" applyFont="1" applyFill="1" applyBorder="1" applyAlignment="1">
      <alignment horizontal="right" vertical="center"/>
    </xf>
    <xf numFmtId="166" fontId="1" fillId="2" borderId="19" xfId="15" applyNumberFormat="1" applyFont="1" applyFill="1" applyBorder="1" applyAlignment="1">
      <alignment horizontal="right" vertical="center"/>
    </xf>
    <xf numFmtId="166" fontId="1" fillId="2" borderId="16" xfId="15" applyNumberFormat="1" applyFont="1" applyFill="1" applyBorder="1" applyAlignment="1">
      <alignment horizontal="right" vertical="center"/>
    </xf>
    <xf numFmtId="166" fontId="1" fillId="2" borderId="20" xfId="15" applyNumberFormat="1" applyFont="1" applyFill="1" applyBorder="1" applyAlignment="1">
      <alignment horizontal="right" vertical="center"/>
    </xf>
    <xf numFmtId="0" fontId="9" fillId="2" borderId="0" xfId="0" applyNumberFormat="1" applyFont="1" applyFill="1" applyBorder="1" applyAlignment="1">
      <alignment horizontal="left" vertical="center"/>
    </xf>
    <xf numFmtId="3" fontId="1" fillId="4" borderId="8" xfId="15" applyNumberFormat="1" applyFont="1" applyFill="1" applyBorder="1" applyAlignment="1">
      <alignment horizontal="right" vertical="center"/>
    </xf>
    <xf numFmtId="3" fontId="1" fillId="4" borderId="9" xfId="15" applyNumberFormat="1" applyFont="1" applyFill="1" applyBorder="1" applyAlignment="1">
      <alignment horizontal="right" vertical="center"/>
    </xf>
    <xf numFmtId="3" fontId="1" fillId="2" borderId="10" xfId="15" applyNumberFormat="1" applyFont="1" applyFill="1" applyBorder="1" applyAlignment="1">
      <alignment horizontal="right" vertical="center"/>
    </xf>
    <xf numFmtId="3" fontId="1" fillId="2" borderId="11" xfId="15" applyNumberFormat="1" applyFont="1" applyFill="1" applyBorder="1" applyAlignment="1">
      <alignment horizontal="right" vertical="center"/>
    </xf>
    <xf numFmtId="3" fontId="1" fillId="2" borderId="12" xfId="15" applyNumberFormat="1" applyFont="1" applyFill="1" applyBorder="1" applyAlignment="1">
      <alignment horizontal="right" vertical="center"/>
    </xf>
    <xf numFmtId="3" fontId="1" fillId="2" borderId="9" xfId="15" applyNumberFormat="1" applyFont="1" applyFill="1" applyBorder="1" applyAlignment="1">
      <alignment horizontal="right" vertical="center"/>
    </xf>
    <xf numFmtId="3" fontId="1" fillId="2" borderId="13" xfId="15" applyNumberFormat="1" applyFont="1" applyFill="1" applyBorder="1" applyAlignment="1">
      <alignment horizontal="right" vertical="center"/>
    </xf>
    <xf numFmtId="0" fontId="8" fillId="4" borderId="5" xfId="0" applyNumberFormat="1" applyFont="1" applyFill="1" applyBorder="1" applyAlignment="1">
      <alignment horizontal="left" vertical="center" wrapText="1"/>
    </xf>
    <xf numFmtId="166" fontId="1" fillId="4" borderId="10" xfId="15" applyNumberFormat="1" applyFont="1" applyFill="1" applyBorder="1" applyAlignment="1">
      <alignment horizontal="right" vertical="center"/>
    </xf>
    <xf numFmtId="0" fontId="8" fillId="3" borderId="0" xfId="0" applyNumberFormat="1" applyFont="1" applyFill="1" applyBorder="1" applyAlignment="1">
      <alignment horizontal="left" vertical="center"/>
    </xf>
    <xf numFmtId="0" fontId="1" fillId="2" borderId="21" xfId="0" applyNumberFormat="1" applyFont="1" applyFill="1" applyBorder="1" applyAlignment="1">
      <alignment horizontal="left" vertical="center"/>
    </xf>
    <xf numFmtId="0" fontId="1" fillId="2" borderId="21" xfId="0" applyNumberFormat="1" applyFont="1" applyFill="1" applyBorder="1" applyAlignment="1">
      <alignment vertical="center"/>
    </xf>
    <xf numFmtId="0" fontId="5" fillId="2" borderId="21" xfId="0" applyFont="1" applyFill="1" applyBorder="1" applyAlignment="1">
      <alignment vertical="center"/>
    </xf>
    <xf numFmtId="0" fontId="1" fillId="2" borderId="22" xfId="0" applyNumberFormat="1" applyFont="1" applyFill="1" applyBorder="1" applyAlignment="1">
      <alignment horizontal="left" vertical="center"/>
    </xf>
    <xf numFmtId="0" fontId="8" fillId="3" borderId="22" xfId="0" applyNumberFormat="1" applyFont="1" applyFill="1" applyBorder="1" applyAlignment="1">
      <alignment horizontal="left" vertical="center"/>
    </xf>
    <xf numFmtId="0" fontId="5" fillId="2" borderId="0" xfId="0" applyFont="1" applyFill="1" applyBorder="1" applyAlignment="1">
      <alignment vertical="center"/>
    </xf>
    <xf numFmtId="0" fontId="8" fillId="3" borderId="23" xfId="0" applyNumberFormat="1" applyFont="1" applyFill="1" applyBorder="1" applyAlignment="1">
      <alignment horizontal="center" vertical="center" wrapText="1"/>
    </xf>
    <xf numFmtId="0" fontId="8" fillId="3" borderId="24" xfId="0" applyNumberFormat="1" applyFont="1" applyFill="1" applyBorder="1" applyAlignment="1">
      <alignment horizontal="center" vertical="center" wrapText="1"/>
    </xf>
    <xf numFmtId="0" fontId="7" fillId="2" borderId="0" xfId="0" applyNumberFormat="1" applyFont="1" applyFill="1" applyBorder="1" applyAlignment="1">
      <alignment horizontal="left" vertical="center"/>
    </xf>
    <xf numFmtId="0" fontId="0" fillId="2" borderId="0" xfId="0" applyFill="1" applyBorder="1" applyAlignment="1">
      <alignment vertical="center"/>
    </xf>
    <xf numFmtId="0" fontId="2" fillId="2" borderId="0" xfId="0" applyFont="1" applyFill="1" applyAlignment="1">
      <alignment vertical="center"/>
    </xf>
    <xf numFmtId="0" fontId="3" fillId="2" borderId="0" xfId="0" applyFont="1" applyFill="1" applyAlignment="1">
      <alignment horizontal="right" vertical="center"/>
    </xf>
    <xf numFmtId="0" fontId="0" fillId="2" borderId="0" xfId="0" applyFill="1"/>
    <xf numFmtId="0" fontId="0" fillId="2" borderId="5" xfId="0" applyFill="1" applyBorder="1"/>
    <xf numFmtId="167" fontId="0" fillId="2" borderId="5" xfId="15" applyNumberFormat="1" applyFont="1" applyFill="1" applyBorder="1"/>
    <xf numFmtId="0" fontId="0" fillId="2" borderId="2" xfId="0" applyFill="1" applyBorder="1"/>
    <xf numFmtId="167" fontId="0" fillId="2" borderId="2" xfId="15" applyNumberFormat="1" applyFont="1" applyFill="1" applyBorder="1"/>
    <xf numFmtId="0" fontId="0" fillId="2" borderId="3" xfId="0" applyFill="1" applyBorder="1"/>
    <xf numFmtId="167" fontId="0" fillId="2" borderId="3" xfId="15" applyNumberFormat="1" applyFont="1" applyFill="1" applyBorder="1"/>
    <xf numFmtId="0" fontId="0" fillId="2" borderId="4" xfId="0" applyFill="1" applyBorder="1"/>
    <xf numFmtId="167" fontId="0" fillId="2" borderId="4" xfId="15" applyNumberFormat="1" applyFont="1" applyFill="1" applyBorder="1"/>
    <xf numFmtId="0" fontId="9" fillId="2" borderId="22" xfId="0" applyNumberFormat="1" applyFont="1" applyFill="1" applyBorder="1" applyAlignment="1">
      <alignment horizontal="left" vertical="center"/>
    </xf>
    <xf numFmtId="0" fontId="0" fillId="2" borderId="22" xfId="0" applyFill="1" applyBorder="1"/>
    <xf numFmtId="0" fontId="8" fillId="4" borderId="25" xfId="0" applyNumberFormat="1" applyFont="1" applyFill="1" applyBorder="1" applyAlignment="1">
      <alignment horizontal="left" vertical="center" wrapText="1"/>
    </xf>
    <xf numFmtId="167" fontId="0" fillId="4" borderId="25" xfId="15" applyNumberFormat="1" applyFont="1" applyFill="1" applyBorder="1"/>
    <xf numFmtId="0" fontId="1" fillId="0" borderId="0" xfId="0" applyFont="1" applyFill="1" applyAlignment="1">
      <alignment vertical="center"/>
    </xf>
    <xf numFmtId="0" fontId="1" fillId="2" borderId="0" xfId="0" applyFont="1" applyFill="1" applyAlignment="1">
      <alignment vertical="center"/>
    </xf>
    <xf numFmtId="0" fontId="6" fillId="2" borderId="0" xfId="0" applyFont="1" applyFill="1" applyAlignment="1">
      <alignment vertical="center"/>
    </xf>
    <xf numFmtId="0" fontId="18" fillId="2" borderId="0" xfId="0" applyNumberFormat="1" applyFont="1" applyFill="1" applyBorder="1" applyAlignment="1">
      <alignment vertical="center"/>
    </xf>
    <xf numFmtId="168" fontId="0" fillId="2" borderId="0" xfId="18" applyNumberFormat="1" applyFont="1" applyFill="1" applyAlignment="1">
      <alignment vertical="center"/>
    </xf>
    <xf numFmtId="0" fontId="8" fillId="4" borderId="3" xfId="0" applyNumberFormat="1" applyFont="1" applyFill="1" applyBorder="1" applyAlignment="1">
      <alignment horizontal="left" vertical="center" wrapText="1"/>
    </xf>
    <xf numFmtId="0" fontId="8" fillId="2" borderId="25" xfId="0" applyNumberFormat="1" applyFont="1" applyFill="1" applyBorder="1" applyAlignment="1">
      <alignment horizontal="left" vertical="center"/>
    </xf>
    <xf numFmtId="166" fontId="1" fillId="4" borderId="3" xfId="15" applyNumberFormat="1" applyFont="1" applyFill="1" applyBorder="1" applyAlignment="1">
      <alignment horizontal="right" vertical="center"/>
    </xf>
    <xf numFmtId="166" fontId="1" fillId="2" borderId="25" xfId="15" applyNumberFormat="1" applyFont="1" applyFill="1" applyBorder="1" applyAlignment="1">
      <alignment horizontal="right" vertical="center"/>
    </xf>
    <xf numFmtId="166" fontId="1" fillId="0" borderId="11" xfId="15" applyNumberFormat="1" applyFont="1" applyFill="1" applyBorder="1" applyAlignment="1">
      <alignment horizontal="right" vertical="center"/>
    </xf>
    <xf numFmtId="166" fontId="1" fillId="0" borderId="12" xfId="15" applyNumberFormat="1" applyFont="1" applyFill="1" applyBorder="1" applyAlignment="1">
      <alignment horizontal="right" vertical="center"/>
    </xf>
    <xf numFmtId="166" fontId="1" fillId="0" borderId="9" xfId="15" applyNumberFormat="1" applyFont="1" applyFill="1" applyBorder="1" applyAlignment="1">
      <alignment horizontal="right" vertical="center"/>
    </xf>
    <xf numFmtId="166" fontId="1" fillId="0" borderId="10" xfId="15" applyNumberFormat="1" applyFont="1" applyFill="1" applyBorder="1" applyAlignment="1">
      <alignment horizontal="right" vertical="center"/>
    </xf>
    <xf numFmtId="0" fontId="8" fillId="0" borderId="0" xfId="0" applyNumberFormat="1" applyFont="1" applyFill="1" applyBorder="1" applyAlignment="1">
      <alignment horizontal="left" vertical="center" wrapText="1"/>
    </xf>
    <xf numFmtId="166" fontId="1" fillId="0" borderId="0" xfId="15" applyNumberFormat="1" applyFont="1" applyFill="1" applyBorder="1" applyAlignment="1">
      <alignment horizontal="right" vertical="center"/>
    </xf>
    <xf numFmtId="0" fontId="8" fillId="0" borderId="1" xfId="0" applyNumberFormat="1" applyFont="1" applyFill="1" applyBorder="1" applyAlignment="1">
      <alignment horizontal="left" vertical="center" wrapText="1"/>
    </xf>
    <xf numFmtId="167" fontId="0" fillId="0" borderId="1" xfId="15" applyNumberFormat="1" applyFont="1" applyFill="1" applyBorder="1"/>
    <xf numFmtId="0" fontId="7" fillId="0" borderId="0" xfId="21" applyFont="1" applyAlignment="1">
      <alignment horizontal="left" vertical="center"/>
      <protection/>
    </xf>
    <xf numFmtId="0" fontId="20" fillId="0" borderId="0" xfId="21" applyFont="1">
      <alignment/>
      <protection/>
    </xf>
    <xf numFmtId="0" fontId="8" fillId="0" borderId="0" xfId="21" applyFont="1" applyAlignment="1">
      <alignment horizontal="left" vertical="center"/>
      <protection/>
    </xf>
    <xf numFmtId="0" fontId="21" fillId="5" borderId="26" xfId="21" applyFont="1" applyFill="1" applyBorder="1" applyAlignment="1">
      <alignment horizontal="right" vertical="center"/>
      <protection/>
    </xf>
    <xf numFmtId="0" fontId="21" fillId="5" borderId="26" xfId="21" applyFont="1" applyFill="1" applyBorder="1" applyAlignment="1">
      <alignment horizontal="left" vertical="center"/>
      <protection/>
    </xf>
    <xf numFmtId="0" fontId="8" fillId="6" borderId="26" xfId="21" applyFont="1" applyFill="1" applyBorder="1" applyAlignment="1">
      <alignment horizontal="left" vertical="center"/>
      <protection/>
    </xf>
    <xf numFmtId="169" fontId="7" fillId="7" borderId="0" xfId="21" applyNumberFormat="1" applyFont="1" applyFill="1" applyAlignment="1">
      <alignment horizontal="right" vertical="center" shrinkToFit="1"/>
      <protection/>
    </xf>
    <xf numFmtId="170" fontId="7" fillId="7" borderId="0" xfId="21" applyNumberFormat="1" applyFont="1" applyFill="1" applyAlignment="1">
      <alignment horizontal="right" vertical="center" shrinkToFit="1"/>
      <protection/>
    </xf>
    <xf numFmtId="170" fontId="7" fillId="0" borderId="0" xfId="21" applyNumberFormat="1" applyFont="1" applyAlignment="1">
      <alignment horizontal="right" vertical="center" shrinkToFit="1"/>
      <protection/>
    </xf>
    <xf numFmtId="169" fontId="7" fillId="0" borderId="0" xfId="21" applyNumberFormat="1" applyFont="1" applyAlignment="1">
      <alignment horizontal="right" vertical="center" shrinkToFit="1"/>
      <protection/>
    </xf>
    <xf numFmtId="0" fontId="8" fillId="8" borderId="27" xfId="21" applyFont="1" applyFill="1" applyBorder="1" applyAlignment="1">
      <alignment horizontal="left" vertical="center"/>
      <protection/>
    </xf>
    <xf numFmtId="0" fontId="8" fillId="6" borderId="27" xfId="21" applyFont="1" applyFill="1" applyBorder="1" applyAlignment="1">
      <alignment horizontal="right" vertical="center"/>
      <protection/>
    </xf>
    <xf numFmtId="10" fontId="7" fillId="0" borderId="0" xfId="22" applyNumberFormat="1" applyFont="1" applyAlignment="1">
      <alignment horizontal="right" vertical="center" shrinkToFit="1"/>
    </xf>
    <xf numFmtId="0" fontId="7" fillId="6" borderId="27" xfId="21" applyFont="1" applyFill="1" applyBorder="1" applyAlignment="1">
      <alignment horizontal="center" vertical="center"/>
      <protection/>
    </xf>
    <xf numFmtId="0" fontId="20" fillId="0" borderId="0" xfId="21" applyFont="1" applyAlignment="1">
      <alignment horizontal="center"/>
      <protection/>
    </xf>
    <xf numFmtId="167" fontId="3" fillId="0" borderId="0" xfId="22" applyNumberFormat="1" applyFont="1" applyAlignment="1">
      <alignment horizontal="center"/>
    </xf>
    <xf numFmtId="10" fontId="3" fillId="0" borderId="0" xfId="22" applyNumberFormat="1" applyFont="1" applyAlignment="1">
      <alignment horizontal="center"/>
    </xf>
    <xf numFmtId="0" fontId="22" fillId="0" borderId="0" xfId="23" applyFont="1" applyAlignment="1">
      <alignment horizontal="left" vertical="center"/>
      <protection/>
    </xf>
    <xf numFmtId="0" fontId="23" fillId="9" borderId="0" xfId="23" applyFont="1" applyFill="1" applyAlignment="1">
      <alignment vertical="center"/>
      <protection/>
    </xf>
    <xf numFmtId="0" fontId="21" fillId="5" borderId="28" xfId="21" applyFont="1" applyFill="1" applyBorder="1" applyAlignment="1">
      <alignment horizontal="left" vertical="center"/>
      <protection/>
    </xf>
    <xf numFmtId="0" fontId="8" fillId="6" borderId="29" xfId="21" applyFont="1" applyFill="1" applyBorder="1" applyAlignment="1">
      <alignment horizontal="left" vertical="center"/>
      <protection/>
    </xf>
    <xf numFmtId="170" fontId="7" fillId="7" borderId="30" xfId="21" applyNumberFormat="1" applyFont="1" applyFill="1" applyBorder="1" applyAlignment="1">
      <alignment horizontal="right" vertical="center" shrinkToFit="1"/>
      <protection/>
    </xf>
    <xf numFmtId="169" fontId="7" fillId="7" borderId="30" xfId="21" applyNumberFormat="1" applyFont="1" applyFill="1" applyBorder="1" applyAlignment="1">
      <alignment horizontal="right" vertical="center" shrinkToFit="1"/>
      <protection/>
    </xf>
    <xf numFmtId="3" fontId="7" fillId="0" borderId="30" xfId="21" applyNumberFormat="1" applyFont="1" applyBorder="1" applyAlignment="1">
      <alignment horizontal="right" vertical="center" shrinkToFit="1"/>
      <protection/>
    </xf>
    <xf numFmtId="170" fontId="7" fillId="0" borderId="30" xfId="21" applyNumberFormat="1" applyFont="1" applyBorder="1" applyAlignment="1">
      <alignment horizontal="right" vertical="center" shrinkToFit="1"/>
      <protection/>
    </xf>
    <xf numFmtId="169" fontId="7" fillId="0" borderId="30" xfId="21" applyNumberFormat="1" applyFont="1" applyBorder="1" applyAlignment="1">
      <alignment horizontal="right" vertical="center" shrinkToFit="1"/>
      <protection/>
    </xf>
    <xf numFmtId="169" fontId="20" fillId="0" borderId="0" xfId="21" applyNumberFormat="1" applyFont="1">
      <alignment/>
      <protection/>
    </xf>
    <xf numFmtId="0" fontId="8" fillId="8" borderId="31" xfId="21" applyFont="1" applyFill="1" applyBorder="1" applyAlignment="1">
      <alignment horizontal="left" vertical="center"/>
      <protection/>
    </xf>
    <xf numFmtId="0" fontId="8" fillId="6" borderId="31" xfId="21" applyFont="1" applyFill="1" applyBorder="1" applyAlignment="1">
      <alignment horizontal="right" vertical="center"/>
      <protection/>
    </xf>
    <xf numFmtId="10" fontId="7" fillId="0" borderId="30" xfId="22" applyNumberFormat="1" applyFont="1" applyBorder="1" applyAlignment="1">
      <alignment horizontal="right" vertical="center" shrinkToFit="1"/>
    </xf>
    <xf numFmtId="0" fontId="20" fillId="0" borderId="30" xfId="21" applyFont="1" applyBorder="1" applyAlignment="1">
      <alignment horizontal="center"/>
      <protection/>
    </xf>
    <xf numFmtId="167" fontId="3" fillId="0" borderId="30" xfId="22" applyNumberFormat="1" applyFont="1" applyBorder="1" applyAlignment="1">
      <alignment horizontal="center"/>
    </xf>
    <xf numFmtId="10" fontId="3" fillId="0" borderId="30" xfId="22" applyNumberFormat="1" applyFont="1" applyBorder="1" applyAlignment="1">
      <alignment horizontal="center"/>
    </xf>
    <xf numFmtId="0" fontId="20" fillId="0" borderId="30" xfId="21" applyFont="1" applyBorder="1">
      <alignment/>
      <protection/>
    </xf>
    <xf numFmtId="0" fontId="25" fillId="9" borderId="0" xfId="24" applyFont="1" applyFill="1" applyAlignment="1">
      <alignment vertical="center"/>
    </xf>
    <xf numFmtId="3" fontId="0" fillId="2" borderId="0" xfId="0" applyNumberFormat="1" applyFill="1"/>
    <xf numFmtId="0" fontId="26" fillId="3" borderId="1" xfId="0" applyFont="1" applyFill="1" applyBorder="1" applyAlignment="1">
      <alignment horizontal="center" vertical="center"/>
    </xf>
    <xf numFmtId="3" fontId="26" fillId="3" borderId="1" xfId="0" applyNumberFormat="1" applyFont="1" applyFill="1" applyBorder="1" applyAlignment="1">
      <alignment horizontal="center" vertical="center"/>
    </xf>
    <xf numFmtId="0" fontId="0" fillId="2" borderId="6" xfId="0" applyFill="1" applyBorder="1"/>
    <xf numFmtId="167" fontId="0" fillId="2" borderId="6" xfId="15" applyNumberFormat="1" applyFont="1" applyFill="1" applyBorder="1"/>
    <xf numFmtId="0" fontId="0" fillId="4" borderId="25" xfId="0" applyFill="1" applyBorder="1"/>
    <xf numFmtId="0" fontId="9" fillId="2" borderId="0" xfId="0" applyFont="1" applyFill="1" applyAlignment="1">
      <alignment horizontal="left"/>
    </xf>
    <xf numFmtId="171" fontId="0" fillId="2" borderId="6" xfId="0" applyNumberFormat="1" applyFill="1" applyBorder="1"/>
    <xf numFmtId="171" fontId="0" fillId="2" borderId="2" xfId="0" applyNumberFormat="1" applyFill="1" applyBorder="1"/>
    <xf numFmtId="171" fontId="0" fillId="2" borderId="3" xfId="0" applyNumberFormat="1" applyFill="1" applyBorder="1"/>
    <xf numFmtId="171" fontId="0" fillId="4" borderId="25" xfId="0" applyNumberFormat="1" applyFill="1" applyBorder="1"/>
    <xf numFmtId="0" fontId="1" fillId="2" borderId="0" xfId="20" applyFont="1" applyFill="1" applyBorder="1" applyAlignment="1">
      <alignment horizontal="left" vertical="center" wrapText="1"/>
      <protection/>
    </xf>
    <xf numFmtId="0" fontId="8" fillId="3" borderId="7" xfId="0" applyNumberFormat="1" applyFont="1" applyFill="1" applyBorder="1" applyAlignment="1">
      <alignment horizontal="center" vertical="center" wrapText="1"/>
    </xf>
    <xf numFmtId="0" fontId="8" fillId="3" borderId="32" xfId="0" applyNumberFormat="1" applyFont="1" applyFill="1" applyBorder="1" applyAlignment="1">
      <alignment horizontal="center" vertical="center" wrapText="1"/>
    </xf>
  </cellXfs>
  <cellStyles count="11">
    <cellStyle name="Normal" xfId="0"/>
    <cellStyle name="Percent" xfId="15"/>
    <cellStyle name="Currency" xfId="16"/>
    <cellStyle name="Currency [0]" xfId="17"/>
    <cellStyle name="Comma" xfId="18"/>
    <cellStyle name="Comma [0]" xfId="19"/>
    <cellStyle name="Normal 3" xfId="20"/>
    <cellStyle name="Normal 2" xfId="21"/>
    <cellStyle name="Percent 2" xfId="22"/>
    <cellStyle name="Normal 4" xfId="23"/>
    <cellStyle name="Hyperlink"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worksheet" Target="worksheets/sheet4.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chartsheet" Target="chartsheets/sheet5.xml" /><Relationship Id="rId11" Type="http://schemas.openxmlformats.org/officeDocument/2006/relationships/worksheet" Target="worksheets/sheet6.xml" /><Relationship Id="rId12" Type="http://schemas.openxmlformats.org/officeDocument/2006/relationships/worksheet" Target="worksheets/sheet7.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400" b="1" u="none" baseline="0">
                <a:solidFill>
                  <a:srgbClr val="000000"/>
                </a:solidFill>
                <a:latin typeface="Arial"/>
                <a:ea typeface="Arial"/>
                <a:cs typeface="Arial"/>
              </a:rPr>
              <a:t>Natural gas:</a:t>
            </a:r>
            <a:r>
              <a:rPr lang="en-US" cap="none" sz="1400" b="1" u="none" baseline="0">
                <a:solidFill>
                  <a:srgbClr val="000000"/>
                </a:solidFill>
                <a:latin typeface="Arial"/>
                <a:ea typeface="Arial"/>
                <a:cs typeface="Arial"/>
              </a:rPr>
              <a:t> </a:t>
            </a:r>
            <a:r>
              <a:rPr lang="en-US" cap="none" sz="1400" b="1" u="none" baseline="0">
                <a:solidFill>
                  <a:srgbClr val="000000"/>
                </a:solidFill>
                <a:latin typeface="Arial"/>
                <a:ea typeface="Arial"/>
                <a:cs typeface="Arial"/>
              </a:rPr>
              <a:t>EU production, trade and imports,</a:t>
            </a:r>
            <a:r>
              <a:rPr lang="en-US" cap="none" sz="1400" b="1" u="none" baseline="0">
                <a:solidFill>
                  <a:srgbClr val="000000"/>
                </a:solidFill>
                <a:latin typeface="Arial"/>
                <a:ea typeface="Arial"/>
                <a:cs typeface="Arial"/>
              </a:rPr>
              <a:t> </a:t>
            </a:r>
            <a:r>
              <a:rPr lang="en-US" cap="none" sz="1400" b="1" u="none" baseline="0">
                <a:solidFill>
                  <a:srgbClr val="000000"/>
                </a:solidFill>
                <a:latin typeface="Arial"/>
                <a:ea typeface="Arial"/>
                <a:cs typeface="Arial"/>
              </a:rPr>
              <a:t>2020</a:t>
            </a:r>
            <a:r>
              <a:rPr lang="en-US" cap="none" sz="1400" b="0" u="none" baseline="0">
                <a:solidFill>
                  <a:srgbClr val="000000"/>
                </a:solidFill>
                <a:latin typeface="Arial"/>
                <a:ea typeface="Arial"/>
                <a:cs typeface="Arial"/>
              </a:rPr>
              <a:t>
(in % and petajoules,</a:t>
            </a:r>
            <a:r>
              <a:rPr lang="en-US" cap="none" sz="1400" b="0" u="none" baseline="0">
                <a:solidFill>
                  <a:srgbClr val="000000"/>
                </a:solidFill>
                <a:latin typeface="Arial"/>
                <a:ea typeface="Arial"/>
                <a:cs typeface="Arial"/>
              </a:rPr>
              <a:t> PJ)</a:t>
            </a:r>
          </a:p>
        </c:rich>
      </c:tx>
      <c:layout>
        <c:manualLayout>
          <c:xMode val="edge"/>
          <c:yMode val="edge"/>
          <c:x val="0.01"/>
          <c:y val="0.0105"/>
        </c:manualLayout>
      </c:layout>
      <c:overlay val="0"/>
      <c:spPr>
        <a:noFill/>
        <a:ln>
          <a:noFill/>
        </a:ln>
      </c:spPr>
    </c:title>
    <c:plotArea>
      <c:layout>
        <c:manualLayout>
          <c:layoutTarget val="inner"/>
          <c:xMode val="edge"/>
          <c:yMode val="edge"/>
          <c:x val="0.25675"/>
          <c:y val="0.21325"/>
          <c:w val="0.49375"/>
          <c:h val="0.528"/>
        </c:manualLayout>
      </c:layout>
      <c:pieChart>
        <c:varyColors val="1"/>
        <c:ser>
          <c:idx val="0"/>
          <c:order val="0"/>
          <c:tx>
            <c:strRef>
              <c:f>'Data-CHARTS'!$B$71</c:f>
              <c:strCache>
                <c:ptCount val="1"/>
                <c:pt idx="0">
                  <c:v>PJ</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5"/>
              </a:solidFill>
              <a:ln w="19050">
                <a:noFill/>
              </a:ln>
            </c:spPr>
          </c:dPt>
          <c:dPt>
            <c:idx val="1"/>
            <c:spPr>
              <a:solidFill>
                <a:schemeClr val="accent4"/>
              </a:solidFill>
              <a:ln w="19050">
                <a:noFill/>
              </a:ln>
            </c:spPr>
          </c:dPt>
          <c:dPt>
            <c:idx val="2"/>
            <c:spPr>
              <a:solidFill>
                <a:srgbClr val="C84B96">
                  <a:lumMod val="100000"/>
                </a:srgbClr>
              </a:solidFill>
              <a:ln w="19050">
                <a:noFill/>
              </a:ln>
            </c:spPr>
          </c:dPt>
          <c:dPt>
            <c:idx val="3"/>
            <c:spPr>
              <a:solidFill>
                <a:schemeClr val="accent3"/>
              </a:solidFill>
              <a:ln w="19050">
                <a:noFill/>
              </a:ln>
            </c:spPr>
          </c:dPt>
          <c:dLbls>
            <c:dLbl>
              <c:idx val="0"/>
              <c:layout>
                <c:manualLayout>
                  <c:x val="-0.00475"/>
                  <c:y val="0.0065"/>
                </c:manualLayout>
              </c:layout>
              <c:tx>
                <c:rich>
                  <a:bodyPr vert="horz" rot="0" anchor="ctr"/>
                  <a:lstStyle/>
                  <a:p>
                    <a:pPr algn="ctr">
                      <a:defRPr/>
                    </a:pPr>
                    <a:fld id="{7f63eea9-6716-4c4d-b9a5-a264d101e9f1}" type="CATEGORYNAME">
                      <a:rPr lang="en-US" cap="none" u="none" baseline="0">
                        <a:latin typeface="Calibri"/>
                        <a:ea typeface="Calibri"/>
                        <a:cs typeface="Calibri"/>
                      </a:rPr>
                      <a:t>[CATEGORY NAME]</a:t>
                    </a:fld>
                    <a:fld id="{ea4e1aa5-052b-4ff4-893a-3b2479279578}" type="VALUE">
                      <a:rPr lang="en-US" cap="none" u="none" baseline="0">
                        <a:latin typeface="Calibri"/>
                        <a:ea typeface="Calibri"/>
                        <a:cs typeface="Calibri"/>
                      </a:rPr>
                      <a:t>
[VALUE]</a:t>
                    </a:fld>
                    <a:r>
                      <a:rPr lang="en-US" cap="none" u="none" baseline="0">
                        <a:latin typeface="Calibri"/>
                        <a:ea typeface="Calibri"/>
                        <a:cs typeface="Calibri"/>
                      </a:rPr>
                      <a:t>
12.6</a:t>
                    </a:r>
                    <a:r>
                      <a:rPr lang="en-US" cap="none" u="none" baseline="0">
                        <a:latin typeface="Calibri"/>
                        <a:ea typeface="Calibri"/>
                        <a:cs typeface="Calibri"/>
                      </a:rPr>
                      <a:t> %</a:t>
                    </a:r>
                  </a:p>
                </c:rich>
              </c:tx>
              <c:dLblPos val="bestFit"/>
              <c:showLegendKey val="0"/>
              <c:showVal val="1"/>
              <c:showBubbleSize val="0"/>
              <c:showCatName val="1"/>
              <c:showSerName val="0"/>
              <c:showPercent val="1"/>
            </c:dLbl>
            <c:dLbl>
              <c:idx val="1"/>
              <c:tx>
                <c:rich>
                  <a:bodyPr vert="horz" rot="0" anchor="ctr"/>
                  <a:lstStyle/>
                  <a:p>
                    <a:pPr algn="ctr">
                      <a:defRPr/>
                    </a:pPr>
                    <a:fld id="{2bc7df6f-d61c-4e1b-9cf2-3460e1c1348d}" type="CATEGORYNAME">
                      <a:rPr lang="en-US" cap="none" u="none" baseline="0">
                        <a:latin typeface="Calibri"/>
                        <a:ea typeface="Calibri"/>
                        <a:cs typeface="Calibri"/>
                      </a:rPr>
                      <a:t>[CATEGORY NAME]</a:t>
                    </a:fld>
                    <a:fld id="{8ee0dcf6-29da-4d19-8e25-4338ea8dde8a}" type="VALUE">
                      <a:rPr lang="en-US" cap="none" u="none" baseline="0">
                        <a:latin typeface="Calibri"/>
                        <a:ea typeface="Calibri"/>
                        <a:cs typeface="Calibri"/>
                      </a:rPr>
                      <a:t>
[VALUE]</a:t>
                    </a:fld>
                    <a:r>
                      <a:rPr lang="en-US" cap="none" u="none" baseline="0">
                        <a:latin typeface="Calibri"/>
                        <a:ea typeface="Calibri"/>
                        <a:cs typeface="Calibri"/>
                      </a:rPr>
                      <a:t>
41.1 %</a:t>
                    </a:r>
                  </a:p>
                </c:rich>
              </c:tx>
              <c:dLblPos val="outEnd"/>
              <c:showLegendKey val="0"/>
              <c:showVal val="1"/>
              <c:showBubbleSize val="0"/>
              <c:showCatName val="1"/>
              <c:showSerName val="0"/>
              <c:showPercent val="1"/>
            </c:dLbl>
            <c:dLbl>
              <c:idx val="2"/>
              <c:tx>
                <c:rich>
                  <a:bodyPr vert="horz" rot="0" anchor="ctr"/>
                  <a:lstStyle/>
                  <a:p>
                    <a:pPr algn="ctr">
                      <a:defRPr/>
                    </a:pPr>
                    <a:fld id="{865c3a3b-eb8e-4293-a584-6834e77072e4}" type="CATEGORYNAME">
                      <a:rPr lang="en-US" cap="none" u="none" baseline="0">
                        <a:latin typeface="Calibri"/>
                        <a:ea typeface="Calibri"/>
                        <a:cs typeface="Calibri"/>
                      </a:rPr>
                      <a:t>[CATEGORY NAME]</a:t>
                    </a:fld>
                    <a:fld id="{89cad3b4-c5fe-4c34-b325-7a94eee881df}" type="VALUE">
                      <a:rPr lang="en-US" cap="none" u="none" baseline="0">
                        <a:latin typeface="Calibri"/>
                        <a:ea typeface="Calibri"/>
                        <a:cs typeface="Calibri"/>
                      </a:rPr>
                      <a:t>
[VALUE]</a:t>
                    </a:fld>
                    <a:r>
                      <a:rPr lang="en-US" cap="none" u="none" baseline="0">
                        <a:latin typeface="Calibri"/>
                        <a:ea typeface="Calibri"/>
                        <a:cs typeface="Calibri"/>
                      </a:rPr>
                      <a:t> </a:t>
                    </a:r>
                    <a:r>
                      <a:rPr lang="en-US" cap="none" u="none" baseline="0">
                        <a:latin typeface="Calibri"/>
                        <a:ea typeface="Calibri"/>
                        <a:cs typeface="Calibri"/>
                      </a:rPr>
                      <a:t>
42.5</a:t>
                    </a:r>
                    <a:r>
                      <a:rPr lang="en-US" cap="none" u="none" baseline="0">
                        <a:latin typeface="Calibri"/>
                        <a:ea typeface="Calibri"/>
                        <a:cs typeface="Calibri"/>
                      </a:rPr>
                      <a:t> %</a:t>
                    </a:r>
                  </a:p>
                </c:rich>
              </c:tx>
              <c:dLblPos val="outEnd"/>
              <c:showLegendKey val="0"/>
              <c:showVal val="1"/>
              <c:showBubbleSize val="0"/>
              <c:showCatName val="1"/>
              <c:showSerName val="0"/>
              <c:showPercent val="1"/>
            </c:dLbl>
            <c:dLbl>
              <c:idx val="3"/>
              <c:tx>
                <c:rich>
                  <a:bodyPr vert="horz" rot="0" anchor="ctr"/>
                  <a:lstStyle/>
                  <a:p>
                    <a:pPr algn="ctr">
                      <a:defRPr/>
                    </a:pPr>
                    <a:fld id="{0ed8254b-fa8d-46d5-8860-6de0caaeb420}" type="CATEGORYNAME">
                      <a:rPr lang="en-US" cap="none" u="none" baseline="0">
                        <a:latin typeface="Calibri"/>
                        <a:ea typeface="Calibri"/>
                        <a:cs typeface="Calibri"/>
                      </a:rPr>
                      <a:t>[CATEGORY NAME]</a:t>
                    </a:fld>
                    <a:fld id="{8955df3a-befb-4e9f-8c47-e94fb3a31dae}" type="VALUE">
                      <a:rPr lang="en-US" cap="none" u="none" baseline="0">
                        <a:latin typeface="Calibri"/>
                        <a:ea typeface="Calibri"/>
                        <a:cs typeface="Calibri"/>
                      </a:rPr>
                      <a:t>
[VALUE]</a:t>
                    </a:fld>
                    <a:r>
                      <a:rPr lang="en-US" cap="none" u="none" baseline="0">
                        <a:latin typeface="Calibri"/>
                        <a:ea typeface="Calibri"/>
                        <a:cs typeface="Calibri"/>
                      </a:rPr>
                      <a:t>
 3.8 %</a:t>
                    </a:r>
                  </a:p>
                </c:rich>
              </c:tx>
              <c:dLblPos val="outEnd"/>
              <c:showLegendKey val="0"/>
              <c:showVal val="1"/>
              <c:showBubbleSize val="0"/>
              <c:showCatName val="1"/>
              <c:showSerName val="0"/>
              <c:showPercent val="1"/>
            </c:dLbl>
            <c:numFmt formatCode="0_i%" sourceLinked="0"/>
            <c:spPr>
              <a:noFill/>
              <a:ln>
                <a:noFill/>
              </a:ln>
            </c:spPr>
            <c:txPr>
              <a:bodyPr vert="horz" rot="0" anchor="ctr">
                <a:spAutoFit/>
              </a:bodyPr>
              <a:lstStyle/>
              <a:p>
                <a:pPr algn="ctr">
                  <a:defRPr lang="en-US" cap="none" sz="1200" b="1" i="0" u="none" baseline="0">
                    <a:solidFill>
                      <a:srgbClr val="000000"/>
                    </a:solidFill>
                    <a:latin typeface="Arial"/>
                    <a:ea typeface="Arial"/>
                    <a:cs typeface="Arial"/>
                  </a:defRPr>
                </a:pPr>
              </a:p>
            </c:txPr>
            <c:dLblPos val="outEnd"/>
            <c:showLegendKey val="0"/>
            <c:showVal val="1"/>
            <c:showBubbleSize val="0"/>
            <c:showCatName val="1"/>
            <c:showSerName val="0"/>
            <c:showLeaderLines val="0"/>
            <c:showPercent val="1"/>
          </c:dLbls>
          <c:cat>
            <c:strRef>
              <c:f>'Data-CHARTS'!$A$72:$A$75</c:f>
              <c:strCache/>
            </c:strRef>
          </c:cat>
          <c:val>
            <c:numRef>
              <c:f>'Data-CHARTS'!$B$72:$B$75</c:f>
              <c:numCache/>
            </c:numRef>
          </c:val>
        </c:ser>
      </c:pieChart>
      <c:spPr>
        <a:noFill/>
        <a:ln>
          <a:noFill/>
        </a:ln>
      </c:spPr>
    </c:plotArea>
    <c:plotVisOnly val="1"/>
    <c:dispBlanksAs val="gap"/>
    <c:showDLblsOverMax val="0"/>
  </c:chart>
  <c:spPr>
    <a:solidFill>
      <a:srgbClr val="FFFFFF"/>
    </a:solidFill>
    <a:ln w="9525">
      <a:noFill/>
      <a:round/>
    </a:ln>
  </c:spPr>
  <c:txPr>
    <a:bodyPr vert="horz" rot="0"/>
    <a:lstStyle/>
    <a:p>
      <a:pPr>
        <a:defRPr lang="en-US" cap="none" sz="1000" u="none" baseline="0">
          <a:solidFill>
            <a:srgbClr val="000000"/>
          </a:solidFill>
          <a:latin typeface="Arial"/>
          <a:ea typeface="Arial"/>
          <a:cs typeface="Arial"/>
        </a:defRPr>
      </a:pPr>
    </a:p>
  </c:txPr>
  <c:userShapes r:id="rId1"/>
  <c:lang xmlns:c="http://schemas.openxmlformats.org/drawingml/2006/chart" val="en-U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400" b="1" i="0" u="none" baseline="0">
                <a:solidFill>
                  <a:srgbClr val="000000"/>
                </a:solidFill>
                <a:latin typeface="Arial"/>
                <a:ea typeface="Arial"/>
                <a:cs typeface="Arial"/>
              </a:rPr>
              <a:t>Oil: EU production, trade and imports, 2020</a:t>
            </a:r>
            <a:r>
              <a:rPr lang="en-US" cap="none" sz="1400" b="0" i="0" u="none" baseline="0">
                <a:solidFill>
                  <a:srgbClr val="000000"/>
                </a:solidFill>
                <a:latin typeface="Arial"/>
                <a:ea typeface="Arial"/>
                <a:cs typeface="Arial"/>
              </a:rPr>
              <a:t>
(in % and petajoules, PJ)</a:t>
            </a:r>
          </a:p>
        </c:rich>
      </c:tx>
      <c:layout>
        <c:manualLayout>
          <c:xMode val="edge"/>
          <c:yMode val="edge"/>
          <c:x val="0.01"/>
          <c:y val="0.0105"/>
        </c:manualLayout>
      </c:layout>
      <c:overlay val="0"/>
      <c:spPr>
        <a:noFill/>
        <a:ln>
          <a:noFill/>
        </a:ln>
      </c:spPr>
    </c:title>
    <c:plotArea>
      <c:layout>
        <c:manualLayout>
          <c:layoutTarget val="inner"/>
          <c:xMode val="edge"/>
          <c:yMode val="edge"/>
          <c:x val="0.25675"/>
          <c:y val="0.21325"/>
          <c:w val="0.49375"/>
          <c:h val="0.528"/>
        </c:manualLayout>
      </c:layout>
      <c:pieChart>
        <c:varyColors val="1"/>
        <c:ser>
          <c:idx val="0"/>
          <c:order val="0"/>
          <c:tx>
            <c:strRef>
              <c:f>'Data-CHARTS'!$B$91</c:f>
              <c:strCache>
                <c:ptCount val="1"/>
                <c:pt idx="0">
                  <c:v>PJ</c:v>
                </c:pt>
              </c:strCache>
            </c:strRef>
          </c:tx>
          <c:spPr>
            <a:solidFill>
              <a:schemeClr val="accent4"/>
            </a:solidFill>
            <a:ln>
              <a:no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5"/>
              </a:solidFill>
              <a:ln w="19050">
                <a:noFill/>
              </a:ln>
            </c:spPr>
          </c:dPt>
          <c:dPt>
            <c:idx val="1"/>
            <c:spPr>
              <a:solidFill>
                <a:schemeClr val="accent4"/>
              </a:solidFill>
              <a:ln w="19050">
                <a:noFill/>
              </a:ln>
            </c:spPr>
          </c:dPt>
          <c:dPt>
            <c:idx val="2"/>
            <c:spPr>
              <a:solidFill>
                <a:schemeClr val="accent2"/>
              </a:solidFill>
              <a:ln w="19050">
                <a:noFill/>
              </a:ln>
            </c:spPr>
          </c:dPt>
          <c:dLbls>
            <c:dLbl>
              <c:idx val="0"/>
              <c:tx>
                <c:rich>
                  <a:bodyPr vert="horz" rot="0" anchor="ctr"/>
                  <a:lstStyle/>
                  <a:p>
                    <a:pPr algn="ctr">
                      <a:defRPr/>
                    </a:pPr>
                    <a:fld id="{c995a8f8-b80a-4043-9e63-a791595a56a2}" type="CATEGORYNAME">
                      <a:rPr lang="en-US" cap="none" u="none" baseline="0">
                        <a:latin typeface="Calibri"/>
                        <a:ea typeface="Calibri"/>
                        <a:cs typeface="Calibri"/>
                      </a:rPr>
                      <a:t>[CATEGORY NAME]</a:t>
                    </a:fld>
                    <a:fld id="{7442f11b-e182-4789-8dc6-9d62a43d1d83}" type="VALUE">
                      <a:rPr lang="en-US" cap="none" u="none" baseline="0">
                        <a:latin typeface="Calibri"/>
                        <a:ea typeface="Calibri"/>
                        <a:cs typeface="Calibri"/>
                      </a:rPr>
                      <a:t>
[VALUE]</a:t>
                    </a:fld>
                    <a:r>
                      <a:rPr lang="en-US" cap="none" u="none" baseline="0">
                        <a:latin typeface="Calibri"/>
                        <a:ea typeface="Calibri"/>
                        <a:cs typeface="Calibri"/>
                      </a:rPr>
                      <a:t>
3.0 %</a:t>
                    </a:r>
                  </a:p>
                </c:rich>
              </c:tx>
              <c:dLblPos val="outEnd"/>
              <c:showLegendKey val="0"/>
              <c:showVal val="1"/>
              <c:showBubbleSize val="0"/>
              <c:showCatName val="1"/>
              <c:showSerName val="0"/>
              <c:showPercent val="1"/>
            </c:dLbl>
            <c:dLbl>
              <c:idx val="1"/>
              <c:tx>
                <c:rich>
                  <a:bodyPr vert="horz" rot="0" anchor="ctr"/>
                  <a:lstStyle/>
                  <a:p>
                    <a:pPr algn="ctr">
                      <a:defRPr/>
                    </a:pPr>
                    <a:fld id="{52797f14-0e79-4037-b7ad-df44ae405cd9}" type="CATEGORYNAME">
                      <a:rPr lang="en-US" cap="none" u="none" baseline="0">
                        <a:latin typeface="Calibri"/>
                        <a:ea typeface="Calibri"/>
                        <a:cs typeface="Calibri"/>
                      </a:rPr>
                      <a:t>[CATEGORY NAME]</a:t>
                    </a:fld>
                    <a:fld id="{ae28ee20-27fa-4e2c-a67f-b1ae76fa07d9}" type="VALUE">
                      <a:rPr lang="en-US" cap="none" u="none" baseline="0">
                        <a:latin typeface="Calibri"/>
                        <a:ea typeface="Calibri"/>
                        <a:cs typeface="Calibri"/>
                      </a:rPr>
                      <a:t>
[VALUE]</a:t>
                    </a:fld>
                    <a:r>
                      <a:rPr lang="en-US" cap="none" u="none" baseline="0">
                        <a:latin typeface="Calibri"/>
                        <a:ea typeface="Calibri"/>
                        <a:cs typeface="Calibri"/>
                      </a:rPr>
                      <a:t>
36.5 %</a:t>
                    </a:r>
                  </a:p>
                </c:rich>
              </c:tx>
              <c:dLblPos val="outEnd"/>
              <c:showLegendKey val="0"/>
              <c:showVal val="1"/>
              <c:showBubbleSize val="0"/>
              <c:showCatName val="1"/>
              <c:showSerName val="0"/>
              <c:showPercent val="1"/>
            </c:dLbl>
            <c:dLbl>
              <c:idx val="2"/>
              <c:tx>
                <c:rich>
                  <a:bodyPr vert="horz" rot="0" anchor="ctr"/>
                  <a:lstStyle/>
                  <a:p>
                    <a:pPr algn="ctr">
                      <a:defRPr/>
                    </a:pPr>
                    <a:fld id="{00aa2ae0-2273-4a71-b091-7947a5563579}" type="CATEGORYNAME">
                      <a:rPr lang="en-US" cap="none" u="none" baseline="0">
                        <a:latin typeface="Calibri"/>
                        <a:ea typeface="Calibri"/>
                        <a:cs typeface="Calibri"/>
                      </a:rPr>
                      <a:t>[CATEGORY NAME]</a:t>
                    </a:fld>
                    <a:fld id="{1e4596b9-6b7a-4f8b-890c-25e487e6b5a7}" type="VALUE">
                      <a:rPr lang="en-US" cap="none" u="none" baseline="0">
                        <a:latin typeface="Calibri"/>
                        <a:ea typeface="Calibri"/>
                        <a:cs typeface="Calibri"/>
                      </a:rPr>
                      <a:t>
[VALUE]</a:t>
                    </a:fld>
                    <a:r>
                      <a:rPr lang="en-US" cap="none" u="none" baseline="0">
                        <a:latin typeface="Calibri"/>
                        <a:ea typeface="Calibri"/>
                        <a:cs typeface="Calibri"/>
                      </a:rPr>
                      <a:t>
60.5 %</a:t>
                    </a:r>
                  </a:p>
                </c:rich>
              </c:tx>
              <c:dLblPos val="outEnd"/>
              <c:showLegendKey val="0"/>
              <c:showVal val="1"/>
              <c:showBubbleSize val="0"/>
              <c:showCatName val="1"/>
              <c:showSerName val="0"/>
              <c:showPercent val="1"/>
            </c:dLbl>
            <c:numFmt formatCode="0_i%" sourceLinked="0"/>
            <c:spPr>
              <a:noFill/>
              <a:ln>
                <a:noFill/>
              </a:ln>
            </c:spPr>
            <c:txPr>
              <a:bodyPr vert="horz" rot="0" anchor="ctr">
                <a:spAutoFit/>
              </a:bodyPr>
              <a:lstStyle/>
              <a:p>
                <a:pPr algn="ctr">
                  <a:defRPr lang="en-US" cap="none" sz="1200" b="1" i="0" u="none" baseline="0">
                    <a:solidFill>
                      <a:srgbClr val="000000"/>
                    </a:solidFill>
                    <a:latin typeface="Arial"/>
                    <a:ea typeface="Arial"/>
                    <a:cs typeface="Arial"/>
                  </a:defRPr>
                </a:pPr>
              </a:p>
            </c:txPr>
            <c:dLblPos val="outEnd"/>
            <c:showLegendKey val="0"/>
            <c:showVal val="1"/>
            <c:showBubbleSize val="0"/>
            <c:showCatName val="1"/>
            <c:showSerName val="0"/>
            <c:showLeaderLines val="0"/>
            <c:showPercent val="1"/>
          </c:dLbls>
          <c:cat>
            <c:strRef>
              <c:f>'Data-CHARTS'!$A$92:$A$94</c:f>
              <c:strCache/>
            </c:strRef>
          </c:cat>
          <c:val>
            <c:numRef>
              <c:f>'Data-CHARTS'!$B$92:$B$94</c:f>
              <c:numCache/>
            </c:numRef>
          </c:val>
        </c:ser>
      </c:pieChart>
      <c:spPr>
        <a:noFill/>
        <a:ln>
          <a:noFill/>
        </a:ln>
      </c:spPr>
    </c:plotArea>
    <c:plotVisOnly val="1"/>
    <c:dispBlanksAs val="gap"/>
    <c:showDLblsOverMax val="0"/>
  </c:chart>
  <c:spPr>
    <a:solidFill>
      <a:srgbClr val="FFFFFF"/>
    </a:solidFill>
    <a:ln w="9525">
      <a:noFill/>
      <a:round/>
    </a:ln>
  </c:spPr>
  <c:txPr>
    <a:bodyPr vert="horz" rot="0"/>
    <a:lstStyle/>
    <a:p>
      <a:pPr>
        <a:defRPr lang="en-US" cap="none" sz="1000" u="none" baseline="0">
          <a:solidFill>
            <a:srgbClr val="000000"/>
          </a:solidFill>
          <a:latin typeface="Arial"/>
          <a:ea typeface="Arial"/>
          <a:cs typeface="Arial"/>
        </a:defRPr>
      </a:pPr>
    </a:p>
  </c:txPr>
  <c:userShapes r:id="rId1"/>
  <c:lang xmlns:c="http://schemas.openxmlformats.org/drawingml/2006/chart" val="en-U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400" b="1" i="0" u="none" baseline="0">
                <a:solidFill>
                  <a:srgbClr val="000000"/>
                </a:solidFill>
                <a:latin typeface="Arial"/>
                <a:ea typeface="Arial"/>
                <a:cs typeface="Arial"/>
              </a:rPr>
              <a:t>Coal: EU production, trade and imports, 2020</a:t>
            </a:r>
            <a:r>
              <a:rPr lang="en-US" cap="none" sz="1400" b="0" i="0" u="none" baseline="0">
                <a:solidFill>
                  <a:srgbClr val="000000"/>
                </a:solidFill>
                <a:latin typeface="Arial"/>
                <a:ea typeface="Arial"/>
                <a:cs typeface="Arial"/>
              </a:rPr>
              <a:t>
(in % and petajoules, PJ)</a:t>
            </a:r>
          </a:p>
        </c:rich>
      </c:tx>
      <c:layout>
        <c:manualLayout>
          <c:xMode val="edge"/>
          <c:yMode val="edge"/>
          <c:x val="0.01"/>
          <c:y val="0.0105"/>
        </c:manualLayout>
      </c:layout>
      <c:overlay val="0"/>
      <c:spPr>
        <a:noFill/>
        <a:ln>
          <a:noFill/>
        </a:ln>
      </c:spPr>
    </c:title>
    <c:plotArea>
      <c:layout>
        <c:manualLayout>
          <c:layoutTarget val="inner"/>
          <c:xMode val="edge"/>
          <c:yMode val="edge"/>
          <c:x val="0.25675"/>
          <c:y val="0.21325"/>
          <c:w val="0.49375"/>
          <c:h val="0.528"/>
        </c:manualLayout>
      </c:layout>
      <c:pieChart>
        <c:varyColors val="1"/>
        <c:ser>
          <c:idx val="0"/>
          <c:order val="0"/>
          <c:tx>
            <c:strRef>
              <c:f>'Data-CHARTS'!$B$71</c:f>
              <c:strCache>
                <c:ptCount val="1"/>
                <c:pt idx="0">
                  <c:v>PJ</c:v>
                </c:pt>
              </c:strCache>
            </c:strRef>
          </c:tx>
          <c:spPr>
            <a:solidFill>
              <a:schemeClr val="accent5"/>
            </a:solidFill>
            <a:ln>
              <a:noFill/>
            </a:ln>
          </c:spPr>
          <c:explosion val="1"/>
          <c:extLst>
            <c:ext xmlns:c14="http://schemas.microsoft.com/office/drawing/2007/8/2/chart" uri="{6F2FDCE9-48DA-4B69-8628-5D25D57E5C99}">
              <c14:invertSolidFillFmt>
                <c14:spPr>
                  <a:solidFill>
                    <a:srgbClr val="000000"/>
                  </a:solidFill>
                </c14:spPr>
              </c14:invertSolidFillFmt>
            </c:ext>
          </c:extLst>
          <c:dPt>
            <c:idx val="0"/>
            <c:explosion val="0"/>
            <c:spPr>
              <a:solidFill>
                <a:schemeClr val="accent5"/>
              </a:solidFill>
              <a:ln w="19050">
                <a:noFill/>
              </a:ln>
            </c:spPr>
          </c:dPt>
          <c:dPt>
            <c:idx val="1"/>
            <c:explosion val="0"/>
            <c:spPr>
              <a:solidFill>
                <a:schemeClr val="accent4"/>
              </a:solidFill>
              <a:ln w="19050">
                <a:noFill/>
              </a:ln>
            </c:spPr>
          </c:dPt>
          <c:dPt>
            <c:idx val="2"/>
            <c:explosion val="0"/>
            <c:spPr>
              <a:solidFill>
                <a:schemeClr val="accent2"/>
              </a:solidFill>
              <a:ln w="19050">
                <a:noFill/>
              </a:ln>
            </c:spPr>
          </c:dPt>
          <c:dPt>
            <c:idx val="3"/>
            <c:explosion val="0"/>
            <c:spPr>
              <a:solidFill>
                <a:schemeClr val="accent3"/>
              </a:solidFill>
              <a:ln w="19050">
                <a:noFill/>
              </a:ln>
            </c:spPr>
          </c:dPt>
          <c:dLbls>
            <c:dLbl>
              <c:idx val="0"/>
              <c:tx>
                <c:rich>
                  <a:bodyPr vert="horz" rot="0" anchor="ctr"/>
                  <a:lstStyle/>
                  <a:p>
                    <a:pPr algn="ctr">
                      <a:defRPr/>
                    </a:pPr>
                    <a:fld id="{7981d257-280b-4704-a622-8f4f51bda62f}" type="CATEGORYNAME">
                      <a:rPr lang="en-US" cap="none" u="none" baseline="0">
                        <a:latin typeface="Calibri"/>
                        <a:ea typeface="Calibri"/>
                        <a:cs typeface="Calibri"/>
                      </a:rPr>
                      <a:t>[CATEGORY NAME]</a:t>
                    </a:fld>
                    <a:r>
                      <a:rPr lang="en-US" cap="none" u="none" baseline="0">
                        <a:latin typeface="Calibri"/>
                        <a:ea typeface="Calibri"/>
                        <a:cs typeface="Calibri"/>
                      </a:rPr>
                      <a:t>
3 655 PJ</a:t>
                    </a:r>
                    <a:r>
                      <a:rPr lang="en-US" cap="none" u="none" baseline="0">
                        <a:latin typeface="Calibri"/>
                        <a:ea typeface="Calibri"/>
                        <a:cs typeface="Calibri"/>
                      </a:rPr>
                      <a:t>
60.4 %</a:t>
                    </a:r>
                  </a:p>
                </c:rich>
              </c:tx>
              <c:dLblPos val="outEnd"/>
              <c:showLegendKey val="0"/>
              <c:showVal val="1"/>
              <c:showBubbleSize val="0"/>
              <c:showCatName val="1"/>
              <c:showSerName val="0"/>
              <c:showPercent val="1"/>
            </c:dLbl>
            <c:dLbl>
              <c:idx val="1"/>
              <c:tx>
                <c:rich>
                  <a:bodyPr vert="horz" rot="0" anchor="ctr"/>
                  <a:lstStyle/>
                  <a:p>
                    <a:pPr algn="ctr">
                      <a:defRPr/>
                    </a:pPr>
                    <a:fld id="{9aaf7352-4d62-4113-a999-e21ef926b9e7}" type="CATEGORYNAME">
                      <a:rPr lang="en-US" cap="none" u="none" baseline="0">
                        <a:latin typeface="Calibri"/>
                        <a:ea typeface="Calibri"/>
                        <a:cs typeface="Calibri"/>
                      </a:rPr>
                      <a:t>[CATEGORY NAME]</a:t>
                    </a:fld>
                    <a:r>
                      <a:rPr lang="en-US" cap="none" u="none" baseline="0">
                        <a:latin typeface="Calibri"/>
                        <a:ea typeface="Calibri"/>
                        <a:cs typeface="Calibri"/>
                      </a:rPr>
                      <a:t>
1 169 PJ</a:t>
                    </a:r>
                    <a:r>
                      <a:rPr lang="en-US" cap="none" u="none" baseline="0">
                        <a:latin typeface="Calibri"/>
                        <a:ea typeface="Calibri"/>
                        <a:cs typeface="Calibri"/>
                      </a:rPr>
                      <a:t>
19.3 %</a:t>
                    </a:r>
                  </a:p>
                </c:rich>
              </c:tx>
              <c:dLblPos val="outEnd"/>
              <c:showLegendKey val="0"/>
              <c:showVal val="1"/>
              <c:showBubbleSize val="0"/>
              <c:showCatName val="1"/>
              <c:showSerName val="0"/>
              <c:showPercent val="1"/>
            </c:dLbl>
            <c:dLbl>
              <c:idx val="2"/>
              <c:tx>
                <c:rich>
                  <a:bodyPr vert="horz" rot="0" anchor="ctr"/>
                  <a:lstStyle/>
                  <a:p>
                    <a:pPr algn="ctr">
                      <a:defRPr/>
                    </a:pPr>
                    <a:fld id="{0e6ff3b1-808e-4b19-bc21-d3198e9aac3d}" type="CATEGORYNAME">
                      <a:rPr lang="en-US" cap="none" u="none" baseline="0">
                        <a:latin typeface="Calibri"/>
                        <a:ea typeface="Calibri"/>
                        <a:cs typeface="Calibri"/>
                      </a:rPr>
                      <a:t>[CATEGORY NAME]</a:t>
                    </a:fld>
                    <a:r>
                      <a:rPr lang="en-US" cap="none" u="none" baseline="0">
                        <a:latin typeface="Calibri"/>
                        <a:ea typeface="Calibri"/>
                        <a:cs typeface="Calibri"/>
                      </a:rPr>
                      <a:t>
938 PJ</a:t>
                    </a:r>
                    <a:r>
                      <a:rPr lang="en-US" cap="none" u="none" baseline="0">
                        <a:latin typeface="Calibri"/>
                        <a:ea typeface="Calibri"/>
                        <a:cs typeface="Calibri"/>
                      </a:rPr>
                      <a:t>
15.5</a:t>
                    </a:r>
                    <a:r>
                      <a:rPr lang="en-US" cap="none" u="none" baseline="0">
                        <a:latin typeface="Calibri"/>
                        <a:ea typeface="Calibri"/>
                        <a:cs typeface="Calibri"/>
                      </a:rPr>
                      <a:t> %</a:t>
                    </a:r>
                  </a:p>
                </c:rich>
              </c:tx>
              <c:dLblPos val="outEnd"/>
              <c:showLegendKey val="0"/>
              <c:showVal val="1"/>
              <c:showBubbleSize val="0"/>
              <c:showCatName val="1"/>
              <c:showSerName val="0"/>
              <c:showPercent val="1"/>
            </c:dLbl>
            <c:dLbl>
              <c:idx val="3"/>
              <c:tx>
                <c:rich>
                  <a:bodyPr vert="horz" rot="0" anchor="ctr"/>
                  <a:lstStyle/>
                  <a:p>
                    <a:pPr algn="ctr">
                      <a:defRPr/>
                    </a:pPr>
                    <a:fld id="{8e2775c6-4a9d-432c-87f8-0eee45df1914}" type="CATEGORYNAME">
                      <a:rPr lang="en-US" cap="none" u="none" baseline="0">
                        <a:latin typeface="Calibri"/>
                        <a:ea typeface="Calibri"/>
                        <a:cs typeface="Calibri"/>
                      </a:rPr>
                      <a:t>[CATEGORY NAME]</a:t>
                    </a:fld>
                    <a:r>
                      <a:rPr lang="en-US" cap="none" u="none" baseline="0">
                        <a:latin typeface="Calibri"/>
                        <a:ea typeface="Calibri"/>
                        <a:cs typeface="Calibri"/>
                      </a:rPr>
                      <a:t>
290 PJ</a:t>
                    </a:r>
                    <a:r>
                      <a:rPr lang="en-US" cap="none" u="none" baseline="0">
                        <a:latin typeface="Calibri"/>
                        <a:ea typeface="Calibri"/>
                        <a:cs typeface="Calibri"/>
                      </a:rPr>
                      <a:t>
4.8 %</a:t>
                    </a:r>
                  </a:p>
                </c:rich>
              </c:tx>
              <c:dLblPos val="outEnd"/>
              <c:showLegendKey val="0"/>
              <c:showVal val="1"/>
              <c:showBubbleSize val="0"/>
              <c:showCatName val="1"/>
              <c:showSerName val="0"/>
              <c:showPercent val="1"/>
            </c:dLbl>
            <c:numFmt formatCode="0_i%" sourceLinked="0"/>
            <c:spPr>
              <a:noFill/>
              <a:ln>
                <a:noFill/>
              </a:ln>
            </c:spPr>
            <c:txPr>
              <a:bodyPr vert="horz" rot="0" anchor="ctr">
                <a:spAutoFit/>
              </a:bodyPr>
              <a:lstStyle/>
              <a:p>
                <a:pPr algn="ctr">
                  <a:defRPr lang="en-US" cap="none" sz="1200" b="1" i="0" u="none" baseline="0">
                    <a:solidFill>
                      <a:srgbClr val="000000"/>
                    </a:solidFill>
                    <a:latin typeface="Arial"/>
                    <a:ea typeface="Arial"/>
                    <a:cs typeface="Arial"/>
                  </a:defRPr>
                </a:pPr>
              </a:p>
            </c:txPr>
            <c:dLblPos val="outEnd"/>
            <c:showLegendKey val="0"/>
            <c:showVal val="1"/>
            <c:showBubbleSize val="0"/>
            <c:showCatName val="1"/>
            <c:showSerName val="0"/>
            <c:showLeaderLines val="0"/>
            <c:showPercent val="1"/>
          </c:dLbls>
          <c:cat>
            <c:strRef>
              <c:f>'Data-CHARTS'!$A$72:$A$75</c:f>
              <c:strCache/>
            </c:strRef>
          </c:cat>
          <c:val>
            <c:numRef>
              <c:f>'Data-CHARTS'!$B$82:$B$85</c:f>
              <c:numCache/>
            </c:numRef>
          </c:val>
        </c:ser>
      </c:pieChart>
      <c:spPr>
        <a:noFill/>
        <a:ln>
          <a:noFill/>
        </a:ln>
      </c:spPr>
    </c:plotArea>
    <c:plotVisOnly val="1"/>
    <c:dispBlanksAs val="gap"/>
    <c:showDLblsOverMax val="0"/>
  </c:chart>
  <c:spPr>
    <a:solidFill>
      <a:srgbClr val="FFFFFF"/>
    </a:solidFill>
    <a:ln w="9525">
      <a:noFill/>
      <a:round/>
    </a:ln>
  </c:spPr>
  <c:txPr>
    <a:bodyPr vert="horz" rot="0"/>
    <a:lstStyle/>
    <a:p>
      <a:pPr>
        <a:defRPr lang="en-US" cap="none" sz="1000" u="none" baseline="0">
          <a:solidFill>
            <a:srgbClr val="000000"/>
          </a:solidFill>
          <a:latin typeface="Arial"/>
          <a:ea typeface="Arial"/>
          <a:cs typeface="Arial"/>
        </a:defRPr>
      </a:pPr>
    </a:p>
  </c:txPr>
  <c:userShapes r:id="rId1"/>
  <c:lang xmlns:c="http://schemas.openxmlformats.org/drawingml/2006/chart" val="en-U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Energy import dependency, EU, 2020</a:t>
            </a:r>
          </a:p>
        </c:rich>
      </c:tx>
      <c:layout>
        <c:manualLayout>
          <c:xMode val="edge"/>
          <c:yMode val="edge"/>
          <c:x val="0.0055"/>
          <c:y val="0.00825"/>
        </c:manualLayout>
      </c:layout>
      <c:overlay val="0"/>
      <c:spPr>
        <a:noFill/>
        <a:ln>
          <a:noFill/>
        </a:ln>
      </c:spPr>
    </c:title>
    <c:plotArea>
      <c:layout>
        <c:manualLayout>
          <c:xMode val="edge"/>
          <c:yMode val="edge"/>
          <c:x val="0.015"/>
          <c:y val="0.062"/>
          <c:w val="0.97"/>
          <c:h val="0.869"/>
        </c:manualLayout>
      </c:layout>
      <c:barChart>
        <c:barDir val="col"/>
        <c:grouping val="clustered"/>
        <c:varyColors val="0"/>
        <c:ser>
          <c:idx val="0"/>
          <c:order val="0"/>
          <c:spPr>
            <a:solidFill>
              <a:srgbClr val="32AFAF">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'Data-CHARTS'!$A$38:$A$66</c:f>
              <c:strCache/>
            </c:strRef>
          </c:cat>
          <c:val>
            <c:numRef>
              <c:f>'Data-CHARTS'!$B$38:$B$66</c:f>
              <c:numCache/>
            </c:numRef>
          </c:val>
        </c:ser>
        <c:gapWidth val="100"/>
        <c:axId val="32002367"/>
        <c:axId val="19585848"/>
      </c:barChart>
      <c:catAx>
        <c:axId val="32002367"/>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19585848"/>
        <c:crosses val="autoZero"/>
        <c:auto val="1"/>
        <c:lblOffset val="100"/>
        <c:noMultiLvlLbl val="0"/>
      </c:catAx>
      <c:valAx>
        <c:axId val="19585848"/>
        <c:scaling>
          <c:orientation val="minMax"/>
          <c:max val="1"/>
          <c:min val="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32002367"/>
        <c:crosses val="autoZero"/>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Import dependency, crude oil and total oil, 1990-2020</a:t>
            </a:r>
            <a:r>
              <a:rPr lang="en-US" cap="none" sz="1600" b="0" u="none" baseline="0">
                <a:solidFill>
                  <a:srgbClr val="000000"/>
                </a:solidFill>
                <a:latin typeface="Arial"/>
                <a:ea typeface="Arial"/>
                <a:cs typeface="Arial"/>
              </a:rPr>
              <a:t>
(% of net imports to gross available energy)</a:t>
            </a:r>
          </a:p>
        </c:rich>
      </c:tx>
      <c:layout>
        <c:manualLayout>
          <c:xMode val="edge"/>
          <c:yMode val="edge"/>
          <c:x val="0.01075"/>
          <c:y val="0.01825"/>
        </c:manualLayout>
      </c:layout>
      <c:overlay val="0"/>
      <c:spPr>
        <a:noFill/>
        <a:ln>
          <a:noFill/>
        </a:ln>
      </c:spPr>
    </c:title>
    <c:plotArea>
      <c:layout>
        <c:manualLayout>
          <c:xMode val="edge"/>
          <c:yMode val="edge"/>
          <c:x val="0.01475"/>
          <c:y val="0.1205"/>
          <c:w val="0.97075"/>
          <c:h val="0.73"/>
        </c:manualLayout>
      </c:layout>
      <c:lineChart>
        <c:grouping val="standard"/>
        <c:varyColors val="0"/>
        <c:ser>
          <c:idx val="0"/>
          <c:order val="0"/>
          <c:tx>
            <c:strRef>
              <c:f>'CHART-Oil 1990-2020'!$A$53</c:f>
              <c:strCache>
                <c:ptCount val="1"/>
                <c:pt idx="0">
                  <c:v>TOTAL OIL</c:v>
                </c:pt>
              </c:strCache>
            </c:strRef>
          </c:tx>
          <c:spPr>
            <a:ln w="28575" cap="rnd" cmpd="sng">
              <a:solidFill>
                <a:srgbClr val="32AFAF">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'CHART-Oil 1990-2020'!$B$52:$AF$52</c:f>
              <c:strCache/>
            </c:strRef>
          </c:cat>
          <c:val>
            <c:numRef>
              <c:f>'CHART-Oil 1990-2020'!$B$53:$AF$53</c:f>
              <c:numCache/>
            </c:numRef>
          </c:val>
          <c:smooth val="0"/>
        </c:ser>
        <c:ser>
          <c:idx val="1"/>
          <c:order val="1"/>
          <c:tx>
            <c:strRef>
              <c:f>'CHART-Oil 1990-2020'!$A$54</c:f>
              <c:strCache>
                <c:ptCount val="1"/>
                <c:pt idx="0">
                  <c:v>CRUDE OIL</c:v>
                </c:pt>
              </c:strCache>
            </c:strRef>
          </c:tx>
          <c:spPr>
            <a:ln w="28575" cap="rnd" cmpd="sng">
              <a:solidFill>
                <a:srgbClr val="C84B96">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'CHART-Oil 1990-2020'!$B$52:$AF$52</c:f>
              <c:strCache/>
            </c:strRef>
          </c:cat>
          <c:val>
            <c:numRef>
              <c:f>'CHART-Oil 1990-2020'!$B$54:$AF$54</c:f>
              <c:numCache/>
            </c:numRef>
          </c:val>
          <c:smooth val="0"/>
        </c:ser>
        <c:axId val="42054905"/>
        <c:axId val="42949826"/>
      </c:lineChart>
      <c:catAx>
        <c:axId val="42054905"/>
        <c:scaling>
          <c:orientation val="minMax"/>
        </c:scaling>
        <c:axPos val="b"/>
        <c:delete val="0"/>
        <c:numFmt formatCode="General" sourceLinked="1"/>
        <c:majorTickMark val="out"/>
        <c:minorTickMark val="none"/>
        <c:tickLblPos val="nextTo"/>
        <c:spPr>
          <a:noFill/>
          <a:ln w="317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42949826"/>
        <c:crosses val="autoZero"/>
        <c:auto val="1"/>
        <c:lblOffset val="100"/>
        <c:noMultiLvlLbl val="0"/>
      </c:catAx>
      <c:valAx>
        <c:axId val="42949826"/>
        <c:scaling>
          <c:orientation val="minMax"/>
          <c:max val="0.97"/>
          <c:min val="0.91"/>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42054905"/>
        <c:crosses val="autoZero"/>
        <c:crossBetween val="between"/>
        <c:dispUnits/>
      </c:valAx>
      <c:spPr>
        <a:noFill/>
        <a:ln>
          <a:noFill/>
        </a:ln>
      </c:spPr>
    </c:plotArea>
    <c:legend>
      <c:legendPos val="b"/>
      <c:layout>
        <c:manualLayout>
          <c:xMode val="edge"/>
          <c:yMode val="edge"/>
          <c:x val="0.35825"/>
          <c:y val="0.873"/>
          <c:w val="0.28375"/>
          <c:h val="0.0392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i="0" u="none" baseline="0">
                <a:solidFill>
                  <a:srgbClr val="000000"/>
                </a:solidFill>
                <a:latin typeface="Arial"/>
                <a:ea typeface="Arial"/>
                <a:cs typeface="Arial"/>
              </a:rPr>
              <a:t>Imports from Russia in gross available energy, EU, 2020 </a:t>
            </a:r>
          </a:p>
        </c:rich>
      </c:tx>
      <c:layout>
        <c:manualLayout>
          <c:xMode val="edge"/>
          <c:yMode val="edge"/>
          <c:x val="0.00525"/>
          <c:y val="0.00825"/>
        </c:manualLayout>
      </c:layout>
      <c:overlay val="0"/>
      <c:spPr>
        <a:noFill/>
        <a:ln>
          <a:noFill/>
        </a:ln>
      </c:spPr>
    </c:title>
    <c:plotArea>
      <c:layout>
        <c:manualLayout>
          <c:xMode val="edge"/>
          <c:yMode val="edge"/>
          <c:x val="0.01475"/>
          <c:y val="0.126"/>
          <c:w val="0.97075"/>
          <c:h val="0.7755"/>
        </c:manualLayout>
      </c:layout>
      <c:barChart>
        <c:barDir val="col"/>
        <c:grouping val="clustered"/>
        <c:varyColors val="0"/>
        <c:ser>
          <c:idx val="0"/>
          <c:order val="0"/>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Pt>
            <c:idx val="11"/>
            <c:invertIfNegative val="0"/>
            <c:spPr>
              <a:solidFill>
                <a:schemeClr val="accent1"/>
              </a:solidFill>
              <a:ln>
                <a:noFill/>
              </a:ln>
            </c:spPr>
          </c:dPt>
          <c:dPt>
            <c:idx val="12"/>
            <c:invertIfNegative val="0"/>
            <c:spPr>
              <a:solidFill>
                <a:schemeClr val="accent1"/>
              </a:solidFill>
              <a:ln>
                <a:noFill/>
              </a:ln>
            </c:spPr>
          </c:dPt>
          <c:dPt>
            <c:idx val="13"/>
            <c:invertIfNegative val="0"/>
            <c:spPr>
              <a:solidFill>
                <a:schemeClr val="accent1"/>
              </a:solidFill>
              <a:ln>
                <a:noFill/>
              </a:ln>
            </c:spPr>
          </c:dPt>
          <c:dPt>
            <c:idx val="14"/>
            <c:invertIfNegative val="0"/>
            <c:spPr>
              <a:solidFill>
                <a:schemeClr val="accent1"/>
              </a:solidFill>
              <a:ln>
                <a:noFill/>
              </a:ln>
            </c:spPr>
          </c:dPt>
          <c:dPt>
            <c:idx val="15"/>
            <c:invertIfNegative val="0"/>
            <c:spPr>
              <a:solidFill>
                <a:schemeClr val="accent1"/>
              </a:solidFill>
              <a:ln>
                <a:noFill/>
              </a:ln>
            </c:spPr>
          </c:dPt>
          <c:dPt>
            <c:idx val="16"/>
            <c:invertIfNegative val="0"/>
            <c:spPr>
              <a:solidFill>
                <a:schemeClr val="accent1"/>
              </a:solidFill>
              <a:ln>
                <a:noFill/>
              </a:ln>
            </c:spPr>
          </c:dPt>
          <c:dPt>
            <c:idx val="17"/>
            <c:invertIfNegative val="0"/>
            <c:spPr>
              <a:solidFill>
                <a:schemeClr val="accent1"/>
              </a:solidFill>
              <a:ln>
                <a:noFill/>
              </a:ln>
            </c:spPr>
          </c:dPt>
          <c:dPt>
            <c:idx val="18"/>
            <c:invertIfNegative val="0"/>
            <c:spPr>
              <a:solidFill>
                <a:schemeClr val="accent1"/>
              </a:solidFill>
              <a:ln>
                <a:noFill/>
              </a:ln>
            </c:spPr>
          </c:dPt>
          <c:dPt>
            <c:idx val="19"/>
            <c:invertIfNegative val="0"/>
            <c:spPr>
              <a:solidFill>
                <a:schemeClr val="accent1"/>
              </a:solidFill>
              <a:ln>
                <a:noFill/>
              </a:ln>
            </c:spPr>
          </c:dPt>
          <c:dPt>
            <c:idx val="20"/>
            <c:invertIfNegative val="0"/>
            <c:spPr>
              <a:solidFill>
                <a:schemeClr val="accent1"/>
              </a:solidFill>
              <a:ln>
                <a:noFill/>
              </a:ln>
            </c:spPr>
          </c:dPt>
          <c:dPt>
            <c:idx val="21"/>
            <c:invertIfNegative val="0"/>
            <c:spPr>
              <a:solidFill>
                <a:schemeClr val="accent1"/>
              </a:solidFill>
              <a:ln>
                <a:noFill/>
              </a:ln>
            </c:spPr>
          </c:dPt>
          <c:dPt>
            <c:idx val="22"/>
            <c:invertIfNegative val="0"/>
            <c:spPr>
              <a:solidFill>
                <a:schemeClr val="accent1"/>
              </a:solidFill>
              <a:ln>
                <a:noFill/>
              </a:ln>
            </c:spPr>
          </c:dPt>
          <c:dPt>
            <c:idx val="23"/>
            <c:invertIfNegative val="0"/>
            <c:spPr>
              <a:solidFill>
                <a:schemeClr val="accent1"/>
              </a:solidFill>
              <a:ln>
                <a:noFill/>
              </a:ln>
            </c:spPr>
          </c:dPt>
          <c:dPt>
            <c:idx val="24"/>
            <c:invertIfNegative val="0"/>
            <c:spPr>
              <a:solidFill>
                <a:schemeClr val="accent1"/>
              </a:solidFill>
              <a:ln>
                <a:noFill/>
              </a:ln>
            </c:spPr>
          </c:dPt>
          <c:dPt>
            <c:idx val="25"/>
            <c:invertIfNegative val="0"/>
            <c:spPr>
              <a:solidFill>
                <a:schemeClr val="accent1"/>
              </a:solidFill>
              <a:ln>
                <a:noFill/>
              </a:ln>
            </c:spPr>
          </c:dPt>
          <c:dPt>
            <c:idx val="26"/>
            <c:invertIfNegative val="0"/>
            <c:spPr>
              <a:solidFill>
                <a:schemeClr val="accent1"/>
              </a:solidFill>
              <a:ln>
                <a:noFill/>
              </a:ln>
            </c:spPr>
          </c:dPt>
          <c:dPt>
            <c:idx val="27"/>
            <c:invertIfNegative val="0"/>
            <c:spPr>
              <a:solidFill>
                <a:schemeClr val="accent1"/>
              </a:solidFill>
              <a:ln>
                <a:noFill/>
              </a:ln>
            </c:spPr>
          </c:dPt>
          <c:dPt>
            <c:idx val="28"/>
            <c:invertIfNegative val="0"/>
            <c:spPr>
              <a:solidFill>
                <a:schemeClr val="accent1"/>
              </a:solidFill>
              <a:ln>
                <a:noFill/>
              </a:ln>
            </c:spPr>
          </c:dPt>
          <c:dLbls>
            <c:numFmt formatCode="General" sourceLinked="1"/>
            <c:showLegendKey val="0"/>
            <c:showVal val="0"/>
            <c:showBubbleSize val="0"/>
            <c:showCatName val="0"/>
            <c:showSerName val="0"/>
            <c:showPercent val="0"/>
          </c:dLbls>
          <c:cat>
            <c:strRef>
              <c:f>'Data-CHARTS'!$A$4:$A$32</c:f>
              <c:strCache/>
            </c:strRef>
          </c:cat>
          <c:val>
            <c:numRef>
              <c:f>'Data-CHARTS'!$B$4:$B$32</c:f>
              <c:numCache/>
            </c:numRef>
          </c:val>
        </c:ser>
        <c:gapWidth val="100"/>
        <c:axId val="51004115"/>
        <c:axId val="56383852"/>
      </c:barChart>
      <c:catAx>
        <c:axId val="51004115"/>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5400000"/>
          <a:lstStyle/>
          <a:p>
            <a:pPr>
              <a:defRPr lang="en-US" cap="none" sz="1200" b="0" i="0" u="none" baseline="0">
                <a:solidFill>
                  <a:srgbClr val="000000"/>
                </a:solidFill>
                <a:latin typeface="Arial"/>
                <a:ea typeface="Arial"/>
                <a:cs typeface="Arial"/>
              </a:defRPr>
            </a:pPr>
          </a:p>
        </c:txPr>
        <c:crossAx val="56383852"/>
        <c:crosses val="autoZero"/>
        <c:auto val="1"/>
        <c:lblOffset val="100"/>
        <c:noMultiLvlLbl val="0"/>
      </c:catAx>
      <c:valAx>
        <c:axId val="56383852"/>
        <c:scaling>
          <c:orientation val="minMax"/>
          <c:max val="1"/>
          <c:min val="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1004115"/>
        <c:crosses val="autoZero"/>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Pr>
    <tabColor theme="5"/>
  </sheetPr>
  <sheetViews>
    <sheetView workbookViewId="0"/>
  </sheetViews>
  <pageMargins left="0.7" right="0.7" top="0.75" bottom="0.75" header="0.3" footer="0.3"/>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Pr>
    <tabColor theme="5"/>
  </sheetPr>
  <sheetViews>
    <sheetView workbookViewId="0"/>
  </sheetViews>
  <pageMargins left="0.7" right="0.7" top="0.75" bottom="0.75" header="0.3" footer="0.3"/>
  <pageSetup horizontalDpi="300" verticalDpi="300" orientation="landscape" paperSize="9"/>
  <drawing r:id="rId1"/>
</chartsheet>
</file>

<file path=xl/chartsheets/sheet3.xml><?xml version="1.0" encoding="utf-8"?>
<chartsheet xmlns="http://schemas.openxmlformats.org/spreadsheetml/2006/main" xmlns:r="http://schemas.openxmlformats.org/officeDocument/2006/relationships">
  <sheetPr>
    <tabColor theme="5"/>
  </sheetPr>
  <sheetViews>
    <sheetView workbookViewId="0"/>
  </sheetViews>
  <pageMargins left="0.7" right="0.7" top="0.75" bottom="0.75" header="0.3" footer="0.3"/>
  <pageSetup horizontalDpi="300" verticalDpi="300" orientation="landscape" paperSize="9"/>
  <drawing r:id="rId1"/>
</chartsheet>
</file>

<file path=xl/chartsheets/sheet4.xml><?xml version="1.0" encoding="utf-8"?>
<chartsheet xmlns="http://schemas.openxmlformats.org/spreadsheetml/2006/main" xmlns:r="http://schemas.openxmlformats.org/officeDocument/2006/relationships">
  <sheetPr>
    <tabColor theme="6"/>
  </sheetPr>
  <sheetViews>
    <sheetView workbookViewId="0"/>
  </sheetViews>
  <pageMargins left="0.7" right="0.7" top="0.75" bottom="0.75" header="0.3" footer="0.3"/>
  <pageSetup firstPageNumber="1" useFirstPageNumber="1" horizontalDpi="600" verticalDpi="600" orientation="landscape" paperSize="9"/>
  <drawing r:id="rId1"/>
</chartsheet>
</file>

<file path=xl/chartsheets/sheet5.xml><?xml version="1.0" encoding="utf-8"?>
<chartsheet xmlns="http://schemas.openxmlformats.org/spreadsheetml/2006/main" xmlns:r="http://schemas.openxmlformats.org/officeDocument/2006/relationships">
  <sheetPr>
    <tabColor theme="6"/>
  </sheetPr>
  <sheetViews>
    <sheetView workbookViewId="0"/>
  </sheetViews>
  <pageMargins left="0.7" right="0.7" top="0.75" bottom="0.75" header="0.3" footer="0.3"/>
  <pageSetup firstPageNumber="1" useFirstPageNumber="1"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0.95</cdr:y>
    </cdr:from>
    <cdr:to>
      <cdr:x>0</cdr:x>
      <cdr:y>0</cdr:y>
    </cdr:to>
    <cdr:sp macro="" textlink="">
      <cdr:nvSpPr>
        <cdr:cNvPr id="2" name="FootonotesShape"/>
        <cdr:cNvSpPr txBox="1"/>
      </cdr:nvSpPr>
      <cdr:spPr>
        <a:xfrm>
          <a:off x="85725" y="5762625"/>
          <a:ext cx="0" cy="0"/>
        </a:xfrm>
        <a:prstGeom prst="rect">
          <a:avLst/>
        </a:prstGeom>
        <a:ln>
          <a:noFill/>
        </a:ln>
      </cdr:spPr>
      <cdr:txBody>
        <a:bodyPr vertOverflow="clip" vert="horz" wrap="square" rtlCol="0">
          <a:spAutoFit/>
        </a:bodyPr>
        <a:lstStyle/>
        <a:p>
          <a:pPr>
            <a:spcBef>
              <a:spcPts val="300"/>
            </a:spcBef>
          </a:pPr>
          <a:r>
            <a:rPr lang="en-GB" sz="1000" i="1">
              <a:latin typeface="Arial" panose="020B0604020202020204" pitchFamily="34" charset="0"/>
            </a:rPr>
            <a:t>Source:</a:t>
          </a:r>
          <a:r>
            <a:rPr lang="en-GB" sz="1000">
              <a:latin typeface="Arial" panose="020B0604020202020204" pitchFamily="34" charset="0"/>
            </a:rPr>
            <a:t> Eurostat (including estimates for non-reported data)</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581025</xdr:colOff>
      <xdr:row>33</xdr:row>
      <xdr:rowOff>76200</xdr:rowOff>
    </xdr:from>
    <xdr:to>
      <xdr:col>49</xdr:col>
      <xdr:colOff>200025</xdr:colOff>
      <xdr:row>77</xdr:row>
      <xdr:rowOff>133350</xdr:rowOff>
    </xdr:to>
    <xdr:graphicFrame macro="">
      <xdr:nvGraphicFramePr>
        <xdr:cNvPr id="2" name="Chart 1"/>
        <xdr:cNvGraphicFramePr/>
      </xdr:nvGraphicFramePr>
      <xdr:xfrm>
        <a:off x="23822025" y="4943475"/>
        <a:ext cx="9058275" cy="63722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0.9555</cdr:y>
    </cdr:from>
    <cdr:to>
      <cdr:x>0</cdr:x>
      <cdr:y>0</cdr:y>
    </cdr:to>
    <cdr:sp macro="" textlink="">
      <cdr:nvSpPr>
        <cdr:cNvPr id="2" name="FootonotesShape"/>
        <cdr:cNvSpPr txBox="1"/>
      </cdr:nvSpPr>
      <cdr:spPr>
        <a:xfrm>
          <a:off x="47625" y="580072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including estimates for non-reported data for countries with *</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6076950"/>
    <xdr:graphicFrame macro="">
      <xdr:nvGraphicFramePr>
        <xdr:cNvPr id="2" name="Chart 1"/>
        <xdr:cNvGraphicFramePr/>
      </xdr:nvGraphicFramePr>
      <xdr:xfrm>
        <a:off x="0" y="0"/>
        <a:ext cx="9305925" cy="60769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6067425"/>
    <xdr:graphicFrame macro="">
      <xdr:nvGraphicFramePr>
        <xdr:cNvPr id="2" name="Chart 1"/>
        <xdr:cNvGraphicFramePr/>
      </xdr:nvGraphicFramePr>
      <xdr:xfrm>
        <a:off x="0" y="0"/>
        <a:ext cx="9296400" cy="60674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0.95</cdr:y>
    </cdr:from>
    <cdr:to>
      <cdr:x>0</cdr:x>
      <cdr:y>0</cdr:y>
    </cdr:to>
    <cdr:sp macro="" textlink="">
      <cdr:nvSpPr>
        <cdr:cNvPr id="2" name="FootonotesShape"/>
        <cdr:cNvSpPr txBox="1"/>
      </cdr:nvSpPr>
      <cdr:spPr>
        <a:xfrm>
          <a:off x="85725" y="5762625"/>
          <a:ext cx="0" cy="0"/>
        </a:xfrm>
        <a:prstGeom prst="rect">
          <a:avLst/>
        </a:prstGeom>
        <a:ln>
          <a:noFill/>
        </a:ln>
      </cdr:spPr>
      <cdr:txBody>
        <a:bodyPr vertOverflow="clip" vert="horz" wrap="square" rtlCol="0">
          <a:spAutoFit/>
        </a:bodyPr>
        <a:lstStyle/>
        <a:p>
          <a:pPr>
            <a:spcBef>
              <a:spcPts val="300"/>
            </a:spcBef>
          </a:pPr>
          <a:r>
            <a:rPr lang="en-GB" sz="1000" i="1">
              <a:latin typeface="Arial" panose="020B0604020202020204" pitchFamily="34" charset="0"/>
            </a:rPr>
            <a:t>Source:</a:t>
          </a:r>
          <a:r>
            <a:rPr lang="en-GB" sz="1000">
              <a:latin typeface="Arial" panose="020B0604020202020204" pitchFamily="34" charset="0"/>
            </a:rPr>
            <a:t> Eurostat (including estimates for non-reported data)</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6067425"/>
    <xdr:graphicFrame macro="">
      <xdr:nvGraphicFramePr>
        <xdr:cNvPr id="2" name="Chart 1"/>
        <xdr:cNvGraphicFramePr/>
      </xdr:nvGraphicFramePr>
      <xdr:xfrm>
        <a:off x="0" y="0"/>
        <a:ext cx="9296400" cy="60674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0.95</cdr:y>
    </cdr:from>
    <cdr:to>
      <cdr:x>0</cdr:x>
      <cdr:y>0</cdr:y>
    </cdr:to>
    <cdr:sp macro="" textlink="">
      <cdr:nvSpPr>
        <cdr:cNvPr id="2" name="FootonotesShape"/>
        <cdr:cNvSpPr txBox="1"/>
      </cdr:nvSpPr>
      <cdr:spPr>
        <a:xfrm>
          <a:off x="85725" y="5762625"/>
          <a:ext cx="0" cy="0"/>
        </a:xfrm>
        <a:prstGeom prst="rect">
          <a:avLst/>
        </a:prstGeom>
        <a:ln>
          <a:noFill/>
        </a:ln>
      </cdr:spPr>
      <cdr:txBody>
        <a:bodyPr vertOverflow="clip" vert="horz" wrap="square" rtlCol="0">
          <a:spAutoFit/>
        </a:bodyPr>
        <a:lstStyle/>
        <a:p>
          <a:pPr>
            <a:spcBef>
              <a:spcPts val="300"/>
            </a:spcBef>
          </a:pPr>
          <a:r>
            <a:rPr lang="en-GB" sz="1000" i="1">
              <a:latin typeface="Arial" panose="020B0604020202020204" pitchFamily="34" charset="0"/>
            </a:rPr>
            <a:t>Source:</a:t>
          </a:r>
          <a:r>
            <a:rPr lang="en-GB" sz="1000">
              <a:latin typeface="Arial" panose="020B0604020202020204" pitchFamily="34" charset="0"/>
            </a:rPr>
            <a:t> Eurostat (including estimates for non-reported data)</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6067425"/>
    <xdr:graphicFrame macro="">
      <xdr:nvGraphicFramePr>
        <xdr:cNvPr id="2" name="Chart 1"/>
        <xdr:cNvGraphicFramePr/>
      </xdr:nvGraphicFramePr>
      <xdr:xfrm>
        <a:off x="0" y="0"/>
        <a:ext cx="9296400" cy="60674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0.9555</cdr:y>
    </cdr:from>
    <cdr:to>
      <cdr:x>0</cdr:x>
      <cdr:y>0</cdr:y>
    </cdr:to>
    <cdr:sp macro="" textlink="">
      <cdr:nvSpPr>
        <cdr:cNvPr id="4" name="FootonotesShape"/>
        <cdr:cNvSpPr txBox="1"/>
      </cdr:nvSpPr>
      <cdr:spPr>
        <a:xfrm>
          <a:off x="47625" y="580072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calculation based on energy balances</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6076950"/>
    <xdr:graphicFrame macro="">
      <xdr:nvGraphicFramePr>
        <xdr:cNvPr id="2" name="Chart 1"/>
        <xdr:cNvGraphicFramePr/>
      </xdr:nvGraphicFramePr>
      <xdr:xfrm>
        <a:off x="0" y="0"/>
        <a:ext cx="9305925" cy="607695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0.9565</cdr:y>
    </cdr:from>
    <cdr:to>
      <cdr:x>0</cdr:x>
      <cdr:y>0</cdr:y>
    </cdr:to>
    <cdr:sp macro="" textlink="">
      <cdr:nvSpPr>
        <cdr:cNvPr id="4" name="FootonotesShape"/>
        <cdr:cNvSpPr txBox="1"/>
      </cdr:nvSpPr>
      <cdr:spPr>
        <a:xfrm>
          <a:off x="38100" y="6086475"/>
          <a:ext cx="0" cy="0"/>
        </a:xfrm>
        <a:prstGeom prst="rect">
          <a:avLst/>
        </a:prstGeom>
        <a:ln>
          <a:noFill/>
        </a:ln>
      </cdr:spPr>
      <cdr:txBody>
        <a:bodyPr vertOverflow="clip" vert="horz" wrap="square" rtlCol="0">
          <a:spAutoFit/>
        </a:bodyPr>
        <a:lstStyle/>
        <a:p>
          <a:pPr>
            <a:spcBef>
              <a:spcPts val="300"/>
            </a:spcBef>
          </a:pPr>
          <a:r>
            <a:rPr lang="en-GB" sz="1200" i="1">
              <a:latin typeface="Arial" panose="020B0604020202020204" pitchFamily="34" charset="0"/>
            </a:rPr>
            <a:t>Source:</a:t>
          </a:r>
          <a:r>
            <a:rPr lang="en-GB" sz="1200">
              <a:latin typeface="Arial" panose="020B0604020202020204" pitchFamily="34" charset="0"/>
            </a:rPr>
            <a:t> Eurostat (online data code: nrg_ind_id)</a:t>
          </a:r>
        </a:p>
      </cdr:txBody>
    </cdr:sp>
  </cdr:relSizeAnchor>
  <cdr:relSizeAnchor xmlns:cdr="http://schemas.openxmlformats.org/drawingml/2006/chartDrawing">
    <cdr:from>
      <cdr:x>0</cdr:x>
      <cdr:y>0</cdr:y>
    </cdr:from>
    <cdr:to>
      <cdr:x>0</cdr:x>
      <cdr:y>0</cdr:y>
    </cdr:to>
    <cdr:pic>
      <cdr:nvPicPr>
        <cdr:cNvPr id="5"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rosswen\AppData\Local\Temp\1\ShareRussianImportsInGAE-10March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HOW TO USE ME"/>
      <sheetName val="MAIN"/>
      <sheetName val="CHART-TOTAL"/>
      <sheetName val="CHART-TOTAL-DETAILED"/>
      <sheetName val="CHART-TOTAL-DISAGGREGATED"/>
      <sheetName val="CHART-GAS"/>
      <sheetName val="CHART-GAS-DISAGGREGATED"/>
      <sheetName val="CHART-OIL"/>
      <sheetName val="CHART-COAL"/>
      <sheetName val="nrg_bal_c"/>
      <sheetName val="nrg_ti_gas"/>
      <sheetName val="nrg_ti_oil"/>
      <sheetName val="nrg_ti_bio"/>
      <sheetName val="nrg_ti_sff"/>
      <sheetName val="nrg_ti_te_e"/>
      <sheetName val="LISTS"/>
    </sheetNames>
    <sheetDataSet>
      <sheetData sheetId="0"/>
      <sheetData sheetId="1"/>
      <sheetData sheetId="2">
        <row r="120">
          <cell r="E120">
            <v>941.2598099999999</v>
          </cell>
        </row>
        <row r="123">
          <cell r="E123">
            <v>-342.913945</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8 Environment and energy">
      <a:dk1>
        <a:sysClr val="windowText" lastClr="000000"/>
      </a:dk1>
      <a:lt1>
        <a:sysClr val="window" lastClr="FFFFFF"/>
      </a:lt1>
      <a:dk2>
        <a:srgbClr val="1F497D"/>
      </a:dk2>
      <a:lt2>
        <a:srgbClr val="EEECE1"/>
      </a:lt2>
      <a:accent1>
        <a:srgbClr val="32AFAF"/>
      </a:accent1>
      <a:accent2>
        <a:srgbClr val="C84B96"/>
      </a:accent2>
      <a:accent3>
        <a:srgbClr val="286EB4"/>
      </a:accent3>
      <a:accent4>
        <a:srgbClr val="D73C41"/>
      </a:accent4>
      <a:accent5>
        <a:srgbClr val="00A5E6"/>
      </a:accent5>
      <a:accent6>
        <a:srgbClr val="B9C31E"/>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ec.europa.eu/eurostat/databrowser/bookmark/10efc154-dea6-494c-9867-a3f877a4703c?lang=en" TargetMode="External" /><Relationship Id="rId2" Type="http://schemas.openxmlformats.org/officeDocument/2006/relationships/drawing" Target="../drawings/drawing10.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55"/>
  <sheetViews>
    <sheetView tabSelected="1" workbookViewId="0" topLeftCell="A10">
      <selection activeCell="A31" sqref="A31"/>
    </sheetView>
  </sheetViews>
  <sheetFormatPr defaultColWidth="9.140625" defaultRowHeight="15"/>
  <cols>
    <col min="1" max="1" width="23.8515625" style="5" customWidth="1"/>
    <col min="2" max="9" width="14.421875" style="5" customWidth="1"/>
    <col min="10" max="16384" width="9.140625" style="5" customWidth="1"/>
  </cols>
  <sheetData>
    <row r="1" ht="15.5">
      <c r="A1" s="52" t="s">
        <v>75</v>
      </c>
    </row>
    <row r="2" spans="1:9" ht="15">
      <c r="A2" s="7" t="s">
        <v>76</v>
      </c>
      <c r="B2" s="90"/>
      <c r="C2" s="90"/>
      <c r="D2" s="90"/>
      <c r="E2" s="90"/>
      <c r="F2" s="90"/>
      <c r="G2" s="90"/>
      <c r="H2" s="90"/>
      <c r="I2" s="90"/>
    </row>
    <row r="3" spans="1:9" ht="15">
      <c r="A3" s="6" t="s">
        <v>77</v>
      </c>
      <c r="B3" s="3"/>
      <c r="C3" s="90"/>
      <c r="D3" s="90"/>
      <c r="E3" s="90"/>
      <c r="F3" s="90"/>
      <c r="G3" s="90"/>
      <c r="H3" s="90"/>
      <c r="I3" s="90"/>
    </row>
    <row r="4" spans="1:9" ht="15">
      <c r="A4" s="6" t="s">
        <v>80</v>
      </c>
      <c r="B4" s="3"/>
      <c r="C4" s="90"/>
      <c r="D4" s="90"/>
      <c r="E4" s="90"/>
      <c r="F4" s="90"/>
      <c r="G4" s="90"/>
      <c r="H4" s="90"/>
      <c r="I4" s="90"/>
    </row>
    <row r="5" spans="1:9" ht="15">
      <c r="A5" s="6" t="s">
        <v>79</v>
      </c>
      <c r="B5" s="1"/>
      <c r="C5" s="90"/>
      <c r="D5" s="90"/>
      <c r="E5" s="90"/>
      <c r="F5" s="90"/>
      <c r="G5" s="90"/>
      <c r="H5" s="90"/>
      <c r="I5" s="90"/>
    </row>
    <row r="6" spans="1:9" ht="15">
      <c r="A6" s="1"/>
      <c r="B6" s="90"/>
      <c r="C6" s="90"/>
      <c r="D6" s="90"/>
      <c r="E6" s="90"/>
      <c r="F6" s="90"/>
      <c r="G6" s="90"/>
      <c r="H6" s="90"/>
      <c r="I6" s="90"/>
    </row>
    <row r="7" spans="1:9" ht="57" customHeight="1">
      <c r="A7" s="151" t="s">
        <v>149</v>
      </c>
      <c r="B7" s="151"/>
      <c r="C7" s="151"/>
      <c r="D7" s="151"/>
      <c r="E7" s="151"/>
      <c r="F7" s="151"/>
      <c r="G7" s="151"/>
      <c r="H7" s="151"/>
      <c r="I7" s="151"/>
    </row>
    <row r="8" spans="1:9" ht="15">
      <c r="A8" s="88" t="s">
        <v>150</v>
      </c>
      <c r="B8" s="1"/>
      <c r="C8" s="90"/>
      <c r="D8" s="90"/>
      <c r="E8" s="90"/>
      <c r="F8" s="90"/>
      <c r="G8" s="90"/>
      <c r="H8" s="90"/>
      <c r="I8" s="90"/>
    </row>
    <row r="9" spans="1:9" ht="14.25" customHeight="1">
      <c r="A9" s="89"/>
      <c r="B9" s="1"/>
      <c r="C9" s="90"/>
      <c r="D9" s="90"/>
      <c r="E9" s="90"/>
      <c r="F9" s="90"/>
      <c r="G9" s="90"/>
      <c r="H9" s="90"/>
      <c r="I9" s="90"/>
    </row>
    <row r="11" spans="1:9" ht="57.5">
      <c r="A11" s="11"/>
      <c r="B11" s="9" t="s">
        <v>13</v>
      </c>
      <c r="C11" s="36" t="s">
        <v>17</v>
      </c>
      <c r="D11" s="36" t="s">
        <v>18</v>
      </c>
      <c r="E11" s="36" t="s">
        <v>19</v>
      </c>
      <c r="F11" s="36" t="s">
        <v>20</v>
      </c>
      <c r="G11" s="44" t="s">
        <v>21</v>
      </c>
      <c r="H11" s="9" t="s">
        <v>78</v>
      </c>
      <c r="I11" s="36" t="s">
        <v>74</v>
      </c>
    </row>
    <row r="12" spans="1:9" ht="22.5" customHeight="1">
      <c r="A12" s="25" t="s">
        <v>72</v>
      </c>
      <c r="B12" s="29">
        <f>GAE!C12/GAE!$B12</f>
        <v>0.10173894785936827</v>
      </c>
      <c r="C12" s="37">
        <f>GAE!G12/GAE!$B12</f>
        <v>0.23719481066355502</v>
      </c>
      <c r="D12" s="37">
        <f>GAE!H12/GAE!$B12</f>
        <v>0.34495686103291123</v>
      </c>
      <c r="E12" s="37">
        <f>GAE!I12/GAE!$B12</f>
        <v>0.17399470027857136</v>
      </c>
      <c r="F12" s="37">
        <f>GAE!J12/GAE!$B12</f>
        <v>0.010356785662068562</v>
      </c>
      <c r="G12" s="45">
        <f>GAE!K12/GAE!$B12</f>
        <v>0.1270165700891958</v>
      </c>
      <c r="H12" s="29">
        <f>GAE!L12/GAE!$B12</f>
        <v>0.000862513018576539</v>
      </c>
      <c r="I12" s="37">
        <f>1-SUM(B12:H12)</f>
        <v>0.00387881139575319</v>
      </c>
    </row>
    <row r="13" spans="1:9" ht="22.5" customHeight="1">
      <c r="A13" s="26" t="s">
        <v>73</v>
      </c>
      <c r="B13" s="30">
        <f>GAE!C13/GAE!$B13</f>
        <v>0.06922798315698363</v>
      </c>
      <c r="C13" s="38">
        <f>GAE!G13/GAE!$B13</f>
        <v>0.2535382170032056</v>
      </c>
      <c r="D13" s="38">
        <f>GAE!H13/GAE!$B13</f>
        <v>0.3641668328485477</v>
      </c>
      <c r="E13" s="38">
        <f>GAE!I13/GAE!$B13</f>
        <v>0.16449093014254773</v>
      </c>
      <c r="F13" s="38">
        <f>GAE!J13/GAE!$B13</f>
        <v>0.009948205330507073</v>
      </c>
      <c r="G13" s="46">
        <f>GAE!K13/GAE!$B13</f>
        <v>0.13284806337771934</v>
      </c>
      <c r="H13" s="30">
        <f>GAE!L13/GAE!$B13</f>
        <v>0.0010391505464445146</v>
      </c>
      <c r="I13" s="38">
        <f aca="true" t="shared" si="0" ref="I13:I52">1-SUM(B13:H13)</f>
        <v>0.004740617594044427</v>
      </c>
    </row>
    <row r="14" spans="1:9" ht="15">
      <c r="A14" s="15" t="s">
        <v>27</v>
      </c>
      <c r="B14" s="31">
        <f>GAE!C14/GAE!$B14</f>
        <v>0.04067320037977638</v>
      </c>
      <c r="C14" s="39">
        <f>GAE!G14/GAE!$B14</f>
        <v>0.2625847019263431</v>
      </c>
      <c r="D14" s="39">
        <f>GAE!H14/GAE!$B14</f>
        <v>0.4504742266643275</v>
      </c>
      <c r="E14" s="39">
        <f>GAE!I14/GAE!$B14</f>
        <v>0.08524019309559794</v>
      </c>
      <c r="F14" s="39">
        <f>GAE!J14/GAE!$B14</f>
        <v>0.01118573676905972</v>
      </c>
      <c r="G14" s="47">
        <f>GAE!K14/GAE!$B14</f>
        <v>0.14476861638384678</v>
      </c>
      <c r="H14" s="31">
        <f>GAE!L14/GAE!$B14</f>
        <v>-0.0004950867603052429</v>
      </c>
      <c r="I14" s="39">
        <f t="shared" si="0"/>
        <v>0.0055684115413537905</v>
      </c>
    </row>
    <row r="15" spans="1:9" ht="15">
      <c r="A15" s="12" t="s">
        <v>28</v>
      </c>
      <c r="B15" s="32">
        <f>GAE!C15/GAE!$B15</f>
        <v>0.23897164919519798</v>
      </c>
      <c r="C15" s="40">
        <f>GAE!G15/GAE!$B15</f>
        <v>0.1403374546344048</v>
      </c>
      <c r="D15" s="40">
        <f>GAE!H15/GAE!$B15</f>
        <v>0.24534548602702844</v>
      </c>
      <c r="E15" s="40">
        <f>GAE!I15/GAE!$B15</f>
        <v>0.14228398209770557</v>
      </c>
      <c r="F15" s="40">
        <f>GAE!J15/GAE!$B15</f>
        <v>0.0036914052604784735</v>
      </c>
      <c r="G15" s="48">
        <f>GAE!K15/GAE!$B15</f>
        <v>0.24186114272310297</v>
      </c>
      <c r="H15" s="32">
        <f>GAE!L15/GAE!$B15</f>
        <v>-0.01635091996662012</v>
      </c>
      <c r="I15" s="40">
        <f t="shared" si="0"/>
        <v>0.0038598000287017875</v>
      </c>
    </row>
    <row r="16" spans="1:9" ht="15">
      <c r="A16" s="12" t="s">
        <v>29</v>
      </c>
      <c r="B16" s="32">
        <f>GAE!C16/GAE!$B16</f>
        <v>0.30311917731149113</v>
      </c>
      <c r="C16" s="40">
        <f>GAE!G16/GAE!$B16</f>
        <v>0.1809494284095882</v>
      </c>
      <c r="D16" s="40">
        <f>GAE!H16/GAE!$B16</f>
        <v>0.21412037627100192</v>
      </c>
      <c r="E16" s="40">
        <f>GAE!I16/GAE!$B16</f>
        <v>0.1274120352894139</v>
      </c>
      <c r="F16" s="40">
        <f>GAE!J16/GAE!$B16</f>
        <v>0.009164053576885097</v>
      </c>
      <c r="G16" s="48">
        <f>GAE!K16/GAE!$B16</f>
        <v>0.18642538395067443</v>
      </c>
      <c r="H16" s="32">
        <f>GAE!L16/GAE!$B16</f>
        <v>-0.02171036618885934</v>
      </c>
      <c r="I16" s="40">
        <f t="shared" si="0"/>
        <v>0.0005199113798046717</v>
      </c>
    </row>
    <row r="17" spans="1:9" ht="15">
      <c r="A17" s="12" t="s">
        <v>30</v>
      </c>
      <c r="B17" s="32">
        <f>GAE!C17/GAE!$B17</f>
        <v>0.04331755351945315</v>
      </c>
      <c r="C17" s="40">
        <f>GAE!G17/GAE!$B17</f>
        <v>0.12846177041167517</v>
      </c>
      <c r="D17" s="40">
        <f>GAE!H17/GAE!$B17</f>
        <v>0.3867729325773911</v>
      </c>
      <c r="E17" s="40">
        <f>GAE!I17/GAE!$B17</f>
        <v>0.3781033400829045</v>
      </c>
      <c r="F17" s="40">
        <f>GAE!J17/GAE!$B17</f>
        <v>0.02719715936590278</v>
      </c>
      <c r="G17" s="48">
        <f>GAE!K17/GAE!$B17</f>
        <v>0</v>
      </c>
      <c r="H17" s="32">
        <f>GAE!L17/GAE!$B17</f>
        <v>0.035991732657135525</v>
      </c>
      <c r="I17" s="40">
        <f t="shared" si="0"/>
        <v>0.0001555113855375989</v>
      </c>
    </row>
    <row r="18" spans="1:9" ht="15">
      <c r="A18" s="12" t="s">
        <v>70</v>
      </c>
      <c r="B18" s="32">
        <f>GAE!C18/GAE!$B18</f>
        <v>0.1559030402984869</v>
      </c>
      <c r="C18" s="40">
        <f>GAE!G18/GAE!$B18</f>
        <v>0.26079563649033877</v>
      </c>
      <c r="D18" s="40">
        <f>GAE!H18/GAE!$B18</f>
        <v>0.3523346935699384</v>
      </c>
      <c r="E18" s="40">
        <f>GAE!I18/GAE!$B18</f>
        <v>0.1640904521118778</v>
      </c>
      <c r="F18" s="40">
        <f>GAE!J18/GAE!$B18</f>
        <v>0.014644999270558312</v>
      </c>
      <c r="G18" s="48">
        <f>GAE!K18/GAE!$B18</f>
        <v>0.05795120649508542</v>
      </c>
      <c r="H18" s="32">
        <f>GAE!L18/GAE!$B18</f>
        <v>-0.005720024740363175</v>
      </c>
      <c r="I18" s="40">
        <f t="shared" si="0"/>
        <v>-3.4959222183772454E-09</v>
      </c>
    </row>
    <row r="19" spans="1:9" ht="15">
      <c r="A19" s="12" t="s">
        <v>32</v>
      </c>
      <c r="B19" s="32">
        <f>GAE!C19/GAE!$B19</f>
        <v>-0.0005699242247483427</v>
      </c>
      <c r="C19" s="40">
        <f>GAE!G19/GAE!$B19</f>
        <v>0.07730898757540103</v>
      </c>
      <c r="D19" s="40">
        <f>GAE!H19/GAE!$B19</f>
        <v>0.052483832633785844</v>
      </c>
      <c r="E19" s="40">
        <f>GAE!I19/GAE!$B19</f>
        <v>0.2739317997646711</v>
      </c>
      <c r="F19" s="40">
        <f>GAE!J19/GAE!$B19</f>
        <v>0.007155204206818518</v>
      </c>
      <c r="G19" s="48">
        <f>GAE!K19/GAE!$B19</f>
        <v>0</v>
      </c>
      <c r="H19" s="32">
        <f>GAE!L19/GAE!$B19</f>
        <v>0.06550741654143387</v>
      </c>
      <c r="I19" s="40">
        <f t="shared" si="0"/>
        <v>0.524182683502638</v>
      </c>
    </row>
    <row r="20" spans="1:9" ht="15">
      <c r="A20" s="12" t="s">
        <v>33</v>
      </c>
      <c r="B20" s="32">
        <f>GAE!C20/GAE!$B20</f>
        <v>0.032132811709870535</v>
      </c>
      <c r="C20" s="40">
        <f>GAE!G20/GAE!$B20</f>
        <v>0.3283272292162002</v>
      </c>
      <c r="D20" s="40">
        <f>GAE!H20/GAE!$B20</f>
        <v>0.45936144401398726</v>
      </c>
      <c r="E20" s="40">
        <f>GAE!I20/GAE!$B20</f>
        <v>0.12733498068925836</v>
      </c>
      <c r="F20" s="40">
        <f>GAE!J20/GAE!$B20</f>
        <v>0.010578755653970484</v>
      </c>
      <c r="G20" s="48">
        <f>GAE!K20/GAE!$B20</f>
        <v>0</v>
      </c>
      <c r="H20" s="32">
        <f>GAE!L20/GAE!$B20</f>
        <v>-0.0009412260996367517</v>
      </c>
      <c r="I20" s="40">
        <f t="shared" si="0"/>
        <v>0.04320600481634995</v>
      </c>
    </row>
    <row r="21" spans="1:9" ht="15">
      <c r="A21" s="12" t="s">
        <v>34</v>
      </c>
      <c r="B21" s="32">
        <f>GAE!C21/GAE!$B21</f>
        <v>0.08295291575249104</v>
      </c>
      <c r="C21" s="40">
        <f>GAE!G21/GAE!$B21</f>
        <v>0.22329390654988776</v>
      </c>
      <c r="D21" s="40">
        <f>GAE!H21/GAE!$B21</f>
        <v>0.5071677441049434</v>
      </c>
      <c r="E21" s="40">
        <f>GAE!I21/GAE!$B21</f>
        <v>0.15161596712691916</v>
      </c>
      <c r="F21" s="40">
        <f>GAE!J21/GAE!$B21</f>
        <v>0.0004382515642812607</v>
      </c>
      <c r="G21" s="48">
        <f>GAE!K21/GAE!$B21</f>
        <v>0</v>
      </c>
      <c r="H21" s="32">
        <f>GAE!L21/GAE!$B21</f>
        <v>0.034531260208162474</v>
      </c>
      <c r="I21" s="40">
        <f t="shared" si="0"/>
        <v>-4.5306685070301E-08</v>
      </c>
    </row>
    <row r="22" spans="1:9" ht="15">
      <c r="A22" s="12" t="s">
        <v>35</v>
      </c>
      <c r="B22" s="32">
        <f>GAE!C22/GAE!$B22</f>
        <v>0.026231541458515962</v>
      </c>
      <c r="C22" s="40">
        <f>GAE!G22/GAE!$B22</f>
        <v>0.23640485334341033</v>
      </c>
      <c r="D22" s="40">
        <f>GAE!H22/GAE!$B22</f>
        <v>0.4404253829439282</v>
      </c>
      <c r="E22" s="40">
        <f>GAE!I22/GAE!$B22</f>
        <v>0.16157905985350624</v>
      </c>
      <c r="F22" s="40">
        <f>GAE!J22/GAE!$B22</f>
        <v>0.004567242744819788</v>
      </c>
      <c r="G22" s="48">
        <f>GAE!K22/GAE!$B22</f>
        <v>0.12840562624813415</v>
      </c>
      <c r="H22" s="32">
        <f>GAE!L22/GAE!$B22</f>
        <v>0.002386284945471866</v>
      </c>
      <c r="I22" s="40">
        <f t="shared" si="0"/>
        <v>8.462213374471617E-09</v>
      </c>
    </row>
    <row r="23" spans="1:9" ht="15">
      <c r="A23" s="12" t="s">
        <v>36</v>
      </c>
      <c r="B23" s="32">
        <f>GAE!C23/GAE!$B23</f>
        <v>0.02358318489997612</v>
      </c>
      <c r="C23" s="40">
        <f>GAE!G23/GAE!$B23</f>
        <v>0.15530289201454847</v>
      </c>
      <c r="D23" s="40">
        <f>GAE!H23/GAE!$B23</f>
        <v>0.29338733805267864</v>
      </c>
      <c r="E23" s="40">
        <f>GAE!I23/GAE!$B23</f>
        <v>0.12730154781287753</v>
      </c>
      <c r="F23" s="40">
        <f>GAE!J23/GAE!$B23</f>
        <v>0.007267696119612603</v>
      </c>
      <c r="G23" s="48">
        <f>GAE!K23/GAE!$B23</f>
        <v>0.41039301084560253</v>
      </c>
      <c r="H23" s="32">
        <f>GAE!L23/GAE!$B23</f>
        <v>-0.017235669745295928</v>
      </c>
      <c r="I23" s="40">
        <f t="shared" si="0"/>
        <v>0</v>
      </c>
    </row>
    <row r="24" spans="1:9" ht="15">
      <c r="A24" s="12" t="s">
        <v>37</v>
      </c>
      <c r="B24" s="32">
        <f>GAE!C24/GAE!$B24</f>
        <v>0.04337610445495221</v>
      </c>
      <c r="C24" s="40">
        <f>GAE!G24/GAE!$B24</f>
        <v>0.30325624315626426</v>
      </c>
      <c r="D24" s="40">
        <f>GAE!H24/GAE!$B24</f>
        <v>0.3371454497548805</v>
      </c>
      <c r="E24" s="40">
        <f>GAE!I24/GAE!$B24</f>
        <v>0.2636403354021961</v>
      </c>
      <c r="F24" s="40">
        <f>GAE!J24/GAE!$B24</f>
        <v>0.0046762575240562035</v>
      </c>
      <c r="G24" s="48">
        <f>GAE!K24/GAE!$B24</f>
        <v>0</v>
      </c>
      <c r="H24" s="32">
        <f>GAE!L24/GAE!$B24</f>
        <v>0.04790560970765074</v>
      </c>
      <c r="I24" s="40">
        <f t="shared" si="0"/>
        <v>0</v>
      </c>
    </row>
    <row r="25" spans="1:9" ht="15">
      <c r="A25" s="12" t="s">
        <v>38</v>
      </c>
      <c r="B25" s="32">
        <f>GAE!C25/GAE!$B25</f>
        <v>0.03537024283054087</v>
      </c>
      <c r="C25" s="40">
        <f>GAE!G25/GAE!$B25</f>
        <v>0.4046646017826973</v>
      </c>
      <c r="D25" s="40">
        <f>GAE!H25/GAE!$B25</f>
        <v>0.32874665526350355</v>
      </c>
      <c r="E25" s="40">
        <f>GAE!I25/GAE!$B25</f>
        <v>0.20373318022968728</v>
      </c>
      <c r="F25" s="40">
        <f>GAE!J25/GAE!$B25</f>
        <v>0.008262657806470765</v>
      </c>
      <c r="G25" s="48">
        <f>GAE!K25/GAE!$B25</f>
        <v>0</v>
      </c>
      <c r="H25" s="32">
        <f>GAE!L25/GAE!$B25</f>
        <v>0.01922266902986262</v>
      </c>
      <c r="I25" s="40">
        <f t="shared" si="0"/>
        <v>-6.942762365014232E-09</v>
      </c>
    </row>
    <row r="26" spans="1:9" ht="15">
      <c r="A26" s="12" t="s">
        <v>39</v>
      </c>
      <c r="B26" s="32">
        <f>GAE!C26/GAE!$B26</f>
        <v>0.005467403670390987</v>
      </c>
      <c r="C26" s="40">
        <f>GAE!G26/GAE!$B26</f>
        <v>0</v>
      </c>
      <c r="D26" s="40">
        <f>GAE!H26/GAE!$B26</f>
        <v>0.8712977704830476</v>
      </c>
      <c r="E26" s="40">
        <f>GAE!I26/GAE!$B26</f>
        <v>0.10964752346603095</v>
      </c>
      <c r="F26" s="40">
        <f>GAE!J26/GAE!$B26</f>
        <v>0.013587302380530358</v>
      </c>
      <c r="G26" s="48">
        <f>GAE!K26/GAE!$B26</f>
        <v>0</v>
      </c>
      <c r="H26" s="32">
        <f>GAE!L26/GAE!$B26</f>
        <v>0</v>
      </c>
      <c r="I26" s="40">
        <f t="shared" si="0"/>
        <v>0</v>
      </c>
    </row>
    <row r="27" spans="1:9" ht="15">
      <c r="A27" s="12" t="s">
        <v>40</v>
      </c>
      <c r="B27" s="32">
        <f>GAE!C27/GAE!$B27</f>
        <v>0.005027238720289087</v>
      </c>
      <c r="C27" s="40">
        <f>GAE!G27/GAE!$B27</f>
        <v>0.19925517362755135</v>
      </c>
      <c r="D27" s="40">
        <f>GAE!H27/GAE!$B27</f>
        <v>0.35742778570557665</v>
      </c>
      <c r="E27" s="40">
        <f>GAE!I27/GAE!$B27</f>
        <v>0.39604992039731074</v>
      </c>
      <c r="F27" s="40">
        <f>GAE!J27/GAE!$B27</f>
        <v>0.011518475200801695</v>
      </c>
      <c r="G27" s="48">
        <f>GAE!K27/GAE!$B27</f>
        <v>0</v>
      </c>
      <c r="H27" s="32">
        <f>GAE!L27/GAE!$B27</f>
        <v>0.030597509408834288</v>
      </c>
      <c r="I27" s="40">
        <f t="shared" si="0"/>
        <v>0.00012389693963610338</v>
      </c>
    </row>
    <row r="28" spans="1:9" ht="15">
      <c r="A28" s="12" t="s">
        <v>41</v>
      </c>
      <c r="B28" s="32">
        <f>GAE!C28/GAE!$B28</f>
        <v>0.017223069143729727</v>
      </c>
      <c r="C28" s="40">
        <f>GAE!G28/GAE!$B28</f>
        <v>0.2523174318968256</v>
      </c>
      <c r="D28" s="40">
        <f>GAE!H28/GAE!$B28</f>
        <v>0.392265889759612</v>
      </c>
      <c r="E28" s="40">
        <f>GAE!I28/GAE!$B28</f>
        <v>0.21186572222655173</v>
      </c>
      <c r="F28" s="40">
        <f>GAE!J28/GAE!$B28</f>
        <v>0.00749739877155219</v>
      </c>
      <c r="G28" s="48">
        <f>GAE!K28/GAE!$B28</f>
        <v>0</v>
      </c>
      <c r="H28" s="32">
        <f>GAE!L28/GAE!$B28</f>
        <v>0.08701801773787628</v>
      </c>
      <c r="I28" s="40">
        <f t="shared" si="0"/>
        <v>0.03181247046385238</v>
      </c>
    </row>
    <row r="29" spans="1:9" ht="15">
      <c r="A29" s="12" t="s">
        <v>42</v>
      </c>
      <c r="B29" s="32">
        <f>GAE!C29/GAE!$B29</f>
        <v>0.009697386155607706</v>
      </c>
      <c r="C29" s="40">
        <f>GAE!G29/GAE!$B29</f>
        <v>0.1567214348761314</v>
      </c>
      <c r="D29" s="40">
        <f>GAE!H29/GAE!$B29</f>
        <v>0.6037317858684347</v>
      </c>
      <c r="E29" s="40">
        <f>GAE!I29/GAE!$B29</f>
        <v>0.10002747113449731</v>
      </c>
      <c r="F29" s="40">
        <f>GAE!J29/GAE!$B29</f>
        <v>0.011285868560837967</v>
      </c>
      <c r="G29" s="48">
        <f>GAE!K29/GAE!$B29</f>
        <v>0</v>
      </c>
      <c r="H29" s="32">
        <f>GAE!L29/GAE!$B29</f>
        <v>0.11853580114430266</v>
      </c>
      <c r="I29" s="40">
        <f t="shared" si="0"/>
        <v>2.522601882937181E-07</v>
      </c>
    </row>
    <row r="30" spans="1:9" ht="15">
      <c r="A30" s="12" t="s">
        <v>43</v>
      </c>
      <c r="B30" s="32">
        <f>GAE!C30/GAE!$B30</f>
        <v>0.06435234319210417</v>
      </c>
      <c r="C30" s="40">
        <f>GAE!G30/GAE!$B30</f>
        <v>0.33512009120498654</v>
      </c>
      <c r="D30" s="40">
        <f>GAE!H30/GAE!$B30</f>
        <v>0.28572066576336536</v>
      </c>
      <c r="E30" s="40">
        <f>GAE!I30/GAE!$B30</f>
        <v>0.11337230865987005</v>
      </c>
      <c r="F30" s="40">
        <f>GAE!J30/GAE!$B30</f>
        <v>0.008070521741404681</v>
      </c>
      <c r="G30" s="48">
        <f>GAE!K30/GAE!$B30</f>
        <v>0.15497292160779072</v>
      </c>
      <c r="H30" s="32">
        <f>GAE!L30/GAE!$B30</f>
        <v>0.038391109593883005</v>
      </c>
      <c r="I30" s="40">
        <f t="shared" si="0"/>
        <v>3.823659544544E-08</v>
      </c>
    </row>
    <row r="31" spans="1:9" ht="15">
      <c r="A31" s="12" t="s">
        <v>44</v>
      </c>
      <c r="B31" s="32">
        <f>GAE!C31/GAE!$B31</f>
        <v>0</v>
      </c>
      <c r="C31" s="40">
        <f>GAE!G31/GAE!$B31</f>
        <v>0.10798598068526882</v>
      </c>
      <c r="D31" s="40">
        <f>GAE!H31/GAE!$B31</f>
        <v>0.8604654713806256</v>
      </c>
      <c r="E31" s="40">
        <f>GAE!I31/GAE!$B31</f>
        <v>0.019423652656513555</v>
      </c>
      <c r="F31" s="40">
        <f>GAE!J31/GAE!$B31</f>
        <v>0</v>
      </c>
      <c r="G31" s="48">
        <f>GAE!K31/GAE!$B31</f>
        <v>0</v>
      </c>
      <c r="H31" s="32">
        <f>GAE!L31/GAE!$B31</f>
        <v>0.012124895277591998</v>
      </c>
      <c r="I31" s="40">
        <f t="shared" si="0"/>
        <v>0</v>
      </c>
    </row>
    <row r="32" spans="1:9" ht="15">
      <c r="A32" s="12" t="s">
        <v>45</v>
      </c>
      <c r="B32" s="32">
        <f>GAE!C32/GAE!$B32</f>
        <v>0.04903836128170484</v>
      </c>
      <c r="C32" s="40">
        <f>GAE!G32/GAE!$B32</f>
        <v>0.37645064230528846</v>
      </c>
      <c r="D32" s="40">
        <f>GAE!H32/GAE!$B32</f>
        <v>0.46909731850477004</v>
      </c>
      <c r="E32" s="40">
        <f>GAE!I32/GAE!$B32</f>
        <v>0.08372086269624175</v>
      </c>
      <c r="F32" s="40">
        <f>GAE!J32/GAE!$B32</f>
        <v>0.009429764834603489</v>
      </c>
      <c r="G32" s="48">
        <f>GAE!K32/GAE!$B32</f>
        <v>0.011404944318794663</v>
      </c>
      <c r="H32" s="32">
        <f>GAE!L32/GAE!$B32</f>
        <v>-0.002728433885511893</v>
      </c>
      <c r="I32" s="40">
        <f t="shared" si="0"/>
        <v>0.0035865399441086243</v>
      </c>
    </row>
    <row r="33" spans="1:9" ht="15">
      <c r="A33" s="12" t="s">
        <v>46</v>
      </c>
      <c r="B33" s="32">
        <f>GAE!C33/GAE!$B33</f>
        <v>0.0766892514995255</v>
      </c>
      <c r="C33" s="40">
        <f>GAE!G33/GAE!$B33</f>
        <v>0.22597401823683158</v>
      </c>
      <c r="D33" s="40">
        <f>GAE!H33/GAE!$B33</f>
        <v>0.3448685546095872</v>
      </c>
      <c r="E33" s="40">
        <f>GAE!I33/GAE!$B33</f>
        <v>0.32576991322449556</v>
      </c>
      <c r="F33" s="40">
        <f>GAE!J33/GAE!$B33</f>
        <v>0.020733082599447283</v>
      </c>
      <c r="G33" s="48">
        <f>GAE!K33/GAE!$B33</f>
        <v>0</v>
      </c>
      <c r="H33" s="32">
        <f>GAE!L33/GAE!$B33</f>
        <v>0.005858531873744707</v>
      </c>
      <c r="I33" s="40">
        <f t="shared" si="0"/>
        <v>0.0001066479563681666</v>
      </c>
    </row>
    <row r="34" spans="1:9" ht="15">
      <c r="A34" s="12" t="s">
        <v>47</v>
      </c>
      <c r="B34" s="32">
        <f>GAE!C34/GAE!$B34</f>
        <v>0.39615200467566314</v>
      </c>
      <c r="C34" s="40">
        <f>GAE!G34/GAE!$B34</f>
        <v>0.16886409234022243</v>
      </c>
      <c r="D34" s="40">
        <f>GAE!H34/GAE!$B34</f>
        <v>0.2879346146119237</v>
      </c>
      <c r="E34" s="40">
        <f>GAE!I34/GAE!$B34</f>
        <v>0.125394882818095</v>
      </c>
      <c r="F34" s="40">
        <f>GAE!J34/GAE!$B34</f>
        <v>0.010351594272221631</v>
      </c>
      <c r="G34" s="48">
        <f>GAE!K34/GAE!$B34</f>
        <v>0</v>
      </c>
      <c r="H34" s="32">
        <f>GAE!L34/GAE!$B34</f>
        <v>0.011045279167068444</v>
      </c>
      <c r="I34" s="40">
        <f t="shared" si="0"/>
        <v>0.00025753211480572524</v>
      </c>
    </row>
    <row r="35" spans="1:9" ht="15">
      <c r="A35" s="12" t="s">
        <v>48</v>
      </c>
      <c r="B35" s="32">
        <f>GAE!C35/GAE!$B35</f>
        <v>0.02562997498593089</v>
      </c>
      <c r="C35" s="40">
        <f>GAE!G35/GAE!$B35</f>
        <v>0.23515159439207167</v>
      </c>
      <c r="D35" s="40">
        <f>GAE!H35/GAE!$B35</f>
        <v>0.4365056540567017</v>
      </c>
      <c r="E35" s="40">
        <f>GAE!I35/GAE!$B35</f>
        <v>0.28856252597609644</v>
      </c>
      <c r="F35" s="40">
        <f>GAE!J35/GAE!$B35</f>
        <v>0.008477483396364583</v>
      </c>
      <c r="G35" s="48">
        <f>GAE!K35/GAE!$B35</f>
        <v>0</v>
      </c>
      <c r="H35" s="32">
        <f>GAE!L35/GAE!$B35</f>
        <v>0.00567276719283467</v>
      </c>
      <c r="I35" s="40">
        <f t="shared" si="0"/>
        <v>0</v>
      </c>
    </row>
    <row r="36" spans="1:9" ht="15">
      <c r="A36" s="12" t="s">
        <v>49</v>
      </c>
      <c r="B36" s="32">
        <f>GAE!C36/GAE!$B36</f>
        <v>0.1079545222013474</v>
      </c>
      <c r="C36" s="40">
        <f>GAE!G36/GAE!$B36</f>
        <v>0.3001813625431533</v>
      </c>
      <c r="D36" s="40">
        <f>GAE!H36/GAE!$B36</f>
        <v>0.2999812920270551</v>
      </c>
      <c r="E36" s="40">
        <f>GAE!I36/GAE!$B36</f>
        <v>0.18569080042716435</v>
      </c>
      <c r="F36" s="40">
        <f>GAE!J36/GAE!$B36</f>
        <v>0.008732288969166509</v>
      </c>
      <c r="G36" s="48">
        <f>GAE!K36/GAE!$B36</f>
        <v>0.08950931039447717</v>
      </c>
      <c r="H36" s="32">
        <f>GAE!L36/GAE!$B36</f>
        <v>0.007443999788178867</v>
      </c>
      <c r="I36" s="40">
        <f t="shared" si="0"/>
        <v>0.0005064236494572993</v>
      </c>
    </row>
    <row r="37" spans="1:9" ht="15">
      <c r="A37" s="12" t="s">
        <v>50</v>
      </c>
      <c r="B37" s="32">
        <f>GAE!C37/GAE!$B37</f>
        <v>0.15813388032633188</v>
      </c>
      <c r="C37" s="40">
        <f>GAE!G37/GAE!$B37</f>
        <v>0.11425515073683137</v>
      </c>
      <c r="D37" s="40">
        <f>GAE!H37/GAE!$B37</f>
        <v>0.3302824370141041</v>
      </c>
      <c r="E37" s="40">
        <f>GAE!I37/GAE!$B37</f>
        <v>0.1826982399176901</v>
      </c>
      <c r="F37" s="40">
        <f>GAE!J37/GAE!$B37</f>
        <v>0.00888413179772691</v>
      </c>
      <c r="G37" s="48">
        <f>GAE!K37/GAE!$B37</f>
        <v>0.2324987403131479</v>
      </c>
      <c r="H37" s="32">
        <f>GAE!L37/GAE!$B37</f>
        <v>-0.026752580105832334</v>
      </c>
      <c r="I37" s="40">
        <f t="shared" si="0"/>
        <v>0</v>
      </c>
    </row>
    <row r="38" spans="1:9" ht="15">
      <c r="A38" s="12" t="s">
        <v>51</v>
      </c>
      <c r="B38" s="32">
        <f>GAE!C38/GAE!$B38</f>
        <v>0.14007908776987354</v>
      </c>
      <c r="C38" s="40">
        <f>GAE!G38/GAE!$B38</f>
        <v>0.2484522679377301</v>
      </c>
      <c r="D38" s="40">
        <f>GAE!H38/GAE!$B38</f>
        <v>0.21868560232242304</v>
      </c>
      <c r="E38" s="40">
        <f>GAE!I38/GAE!$B38</f>
        <v>0.13098166665785468</v>
      </c>
      <c r="F38" s="40">
        <f>GAE!J38/GAE!$B38</f>
        <v>0.014271326025229106</v>
      </c>
      <c r="G38" s="48">
        <f>GAE!K38/GAE!$B38</f>
        <v>0.2457629142668471</v>
      </c>
      <c r="H38" s="32">
        <f>GAE!L38/GAE!$B38</f>
        <v>0.001666921606188266</v>
      </c>
      <c r="I38" s="40">
        <f t="shared" si="0"/>
        <v>0.00010021341385402227</v>
      </c>
    </row>
    <row r="39" spans="1:9" ht="15">
      <c r="A39" s="13" t="s">
        <v>52</v>
      </c>
      <c r="B39" s="33">
        <f>GAE!C39/GAE!$B39</f>
        <v>0.056758767512697365</v>
      </c>
      <c r="C39" s="41">
        <f>GAE!G39/GAE!$B39</f>
        <v>0.06529680114635293</v>
      </c>
      <c r="D39" s="41">
        <f>GAE!H39/GAE!$B39</f>
        <v>0.2514350691132591</v>
      </c>
      <c r="E39" s="41">
        <f>GAE!I39/GAE!$B39</f>
        <v>0.37061217279573033</v>
      </c>
      <c r="F39" s="41">
        <f>GAE!J39/GAE!$B39</f>
        <v>0.00905793123560089</v>
      </c>
      <c r="G39" s="49">
        <f>GAE!K39/GAE!$B39</f>
        <v>0.17108695791623513</v>
      </c>
      <c r="H39" s="33">
        <f>GAE!L39/GAE!$B39</f>
        <v>0.03971255318634501</v>
      </c>
      <c r="I39" s="41">
        <f t="shared" si="0"/>
        <v>0.03603974709377933</v>
      </c>
    </row>
    <row r="40" spans="1:9" ht="15">
      <c r="A40" s="14" t="s">
        <v>53</v>
      </c>
      <c r="B40" s="34">
        <f>GAE!C40/GAE!$B40</f>
        <v>0.030416602997356504</v>
      </c>
      <c r="C40" s="42">
        <f>GAE!G40/GAE!$B40</f>
        <v>0.026637837286731875</v>
      </c>
      <c r="D40" s="42">
        <f>GAE!H40/GAE!$B40</f>
        <v>0.22851948146960444</v>
      </c>
      <c r="E40" s="42">
        <f>GAE!I40/GAE!$B40</f>
        <v>0.48569699552425155</v>
      </c>
      <c r="F40" s="42">
        <f>GAE!J40/GAE!$B40</f>
        <v>0.020706724529670567</v>
      </c>
      <c r="G40" s="50">
        <f>GAE!K40/GAE!$B40</f>
        <v>0.25170565739645695</v>
      </c>
      <c r="H40" s="34">
        <f>GAE!L40/GAE!$B40</f>
        <v>-0.04497878394191567</v>
      </c>
      <c r="I40" s="42">
        <f t="shared" si="0"/>
        <v>0.0012954847378437995</v>
      </c>
    </row>
    <row r="41" spans="1:9" ht="15">
      <c r="A41" s="10" t="s">
        <v>54</v>
      </c>
      <c r="B41" s="35">
        <f>GAE!C41/GAE!$B41</f>
        <v>0.015423195055915868</v>
      </c>
      <c r="C41" s="43">
        <f>GAE!G41/GAE!$B41</f>
        <v>0</v>
      </c>
      <c r="D41" s="43">
        <f>GAE!H41/GAE!$B41</f>
        <v>0.10702512029417938</v>
      </c>
      <c r="E41" s="43">
        <f>GAE!I41/GAE!$B41</f>
        <v>0.8775515185894693</v>
      </c>
      <c r="F41" s="43">
        <f>GAE!J41/GAE!$B41</f>
        <v>0</v>
      </c>
      <c r="G41" s="51">
        <f>GAE!K41/GAE!$B41</f>
        <v>0</v>
      </c>
      <c r="H41" s="35">
        <f>GAE!L41/GAE!$B41</f>
        <v>0</v>
      </c>
      <c r="I41" s="43">
        <f t="shared" si="0"/>
        <v>1.6606043540257076E-07</v>
      </c>
    </row>
    <row r="42" spans="1:9" ht="15">
      <c r="A42" s="14" t="s">
        <v>55</v>
      </c>
      <c r="B42" s="34">
        <f>GAE!C42/GAE!$B42</f>
        <v>0.02862897858336209</v>
      </c>
      <c r="C42" s="42">
        <f>GAE!G42/GAE!$B42</f>
        <v>0.1599021843434475</v>
      </c>
      <c r="D42" s="42">
        <f>GAE!H42/GAE!$B42</f>
        <v>0.3194962618807062</v>
      </c>
      <c r="E42" s="42">
        <f>GAE!I42/GAE!$B42</f>
        <v>0.5396212840807313</v>
      </c>
      <c r="F42" s="42">
        <f>GAE!J42/GAE!$B42</f>
        <v>0.009184676056886283</v>
      </c>
      <c r="G42" s="50">
        <f>GAE!K42/GAE!$B42</f>
        <v>0</v>
      </c>
      <c r="H42" s="34">
        <f>GAE!L42/GAE!$B42</f>
        <v>-0.06117944606115077</v>
      </c>
      <c r="I42" s="42">
        <f t="shared" si="0"/>
        <v>0.004346061116017541</v>
      </c>
    </row>
    <row r="43" spans="1:9" ht="15">
      <c r="A43" s="15" t="s">
        <v>56</v>
      </c>
      <c r="B43" s="31">
        <f>GAE!C43/GAE!$B43</f>
        <v>0.37451150290848917</v>
      </c>
      <c r="C43" s="39">
        <f>GAE!G43/GAE!$B43</f>
        <v>0</v>
      </c>
      <c r="D43" s="39">
        <f>GAE!H43/GAE!$B43</f>
        <v>0.3252217062875786</v>
      </c>
      <c r="E43" s="39">
        <f>GAE!I43/GAE!$B43</f>
        <v>0.29362440392597144</v>
      </c>
      <c r="F43" s="39">
        <f>GAE!J43/GAE!$B43</f>
        <v>0</v>
      </c>
      <c r="G43" s="47">
        <f>GAE!K43/GAE!$B43</f>
        <v>0</v>
      </c>
      <c r="H43" s="31">
        <f>GAE!L43/GAE!$B43</f>
        <v>0.006643364850115988</v>
      </c>
      <c r="I43" s="39">
        <f t="shared" si="0"/>
        <v>-9.779721552582998E-07</v>
      </c>
    </row>
    <row r="44" spans="1:9" ht="15">
      <c r="A44" s="12" t="s">
        <v>57</v>
      </c>
      <c r="B44" s="32">
        <f>GAE!C44/GAE!$B44</f>
        <v>0.2917617351101755</v>
      </c>
      <c r="C44" s="40">
        <f>GAE!G44/GAE!$B44</f>
        <v>0.10723681958019467</v>
      </c>
      <c r="D44" s="40">
        <f>GAE!H44/GAE!$B44</f>
        <v>0.38411498155566404</v>
      </c>
      <c r="E44" s="40">
        <f>GAE!I44/GAE!$B44</f>
        <v>0.1399272844220858</v>
      </c>
      <c r="F44" s="40">
        <f>GAE!J44/GAE!$B44</f>
        <v>0</v>
      </c>
      <c r="G44" s="48">
        <f>GAE!K44/GAE!$B44</f>
        <v>0</v>
      </c>
      <c r="H44" s="32">
        <f>GAE!L44/GAE!$B44</f>
        <v>0.07695956402967866</v>
      </c>
      <c r="I44" s="40">
        <f t="shared" si="0"/>
        <v>-3.84697798727629E-07</v>
      </c>
    </row>
    <row r="45" spans="1:9" ht="15">
      <c r="A45" s="12" t="s">
        <v>58</v>
      </c>
      <c r="B45" s="32">
        <f>GAE!C45/GAE!$B45</f>
        <v>0.06813156202546986</v>
      </c>
      <c r="C45" s="40">
        <f>GAE!G45/GAE!$B45</f>
        <v>0.01711813070284046</v>
      </c>
      <c r="D45" s="40">
        <f>GAE!H45/GAE!$B45</f>
        <v>0.4949452789592827</v>
      </c>
      <c r="E45" s="40">
        <f>GAE!I45/GAE!$B45</f>
        <v>0.3313243477655311</v>
      </c>
      <c r="F45" s="40">
        <f>GAE!J45/GAE!$B45</f>
        <v>0</v>
      </c>
      <c r="G45" s="48">
        <f>GAE!K45/GAE!$B45</f>
        <v>0</v>
      </c>
      <c r="H45" s="32">
        <f>GAE!L45/GAE!$B45</f>
        <v>0.08848113274950958</v>
      </c>
      <c r="I45" s="40">
        <f t="shared" si="0"/>
        <v>-4.5220263378276115E-07</v>
      </c>
    </row>
    <row r="46" spans="1:9" ht="15">
      <c r="A46" s="13" t="s">
        <v>59</v>
      </c>
      <c r="B46" s="33">
        <f>GAE!C46/GAE!$B46</f>
        <v>0.4960149624955187</v>
      </c>
      <c r="C46" s="41">
        <f>GAE!G46/GAE!$B46</f>
        <v>0.12488861399113106</v>
      </c>
      <c r="D46" s="41">
        <f>GAE!H46/GAE!$B46</f>
        <v>0.22525199838819462</v>
      </c>
      <c r="E46" s="41">
        <f>GAE!I46/GAE!$B46</f>
        <v>0.1570250351491714</v>
      </c>
      <c r="F46" s="41">
        <f>GAE!J46/GAE!$B46</f>
        <v>8.612700481476324E-05</v>
      </c>
      <c r="G46" s="49">
        <f>GAE!K46/GAE!$B46</f>
        <v>0</v>
      </c>
      <c r="H46" s="33">
        <f>GAE!L46/GAE!$B46</f>
        <v>-0.0032667370288305127</v>
      </c>
      <c r="I46" s="41">
        <f t="shared" si="0"/>
        <v>0</v>
      </c>
    </row>
    <row r="47" spans="1:9" ht="15">
      <c r="A47" s="14" t="s">
        <v>60</v>
      </c>
      <c r="B47" s="34">
        <f>GAE!C47/GAE!$B47</f>
        <v>0.267124837626054</v>
      </c>
      <c r="C47" s="42">
        <f>GAE!G47/GAE!$B47</f>
        <v>0.2669605230561363</v>
      </c>
      <c r="D47" s="42">
        <f>GAE!H47/GAE!$B47</f>
        <v>0.2980717038850238</v>
      </c>
      <c r="E47" s="42">
        <f>GAE!I47/GAE!$B47</f>
        <v>0.16202150783978078</v>
      </c>
      <c r="F47" s="42">
        <f>GAE!J47/GAE!$B47</f>
        <v>0.006165211600819943</v>
      </c>
      <c r="G47" s="50">
        <f>GAE!K47/GAE!$B47</f>
        <v>0</v>
      </c>
      <c r="H47" s="34">
        <f>GAE!L47/GAE!$B47</f>
        <v>-0.0003437772782997089</v>
      </c>
      <c r="I47" s="42">
        <f t="shared" si="0"/>
        <v>-6.729514945291726E-09</v>
      </c>
    </row>
    <row r="48" spans="1:9" ht="15">
      <c r="A48" s="10" t="s">
        <v>61</v>
      </c>
      <c r="B48" s="35">
        <f>GAE!C48/GAE!$B48</f>
        <v>0.5639912786637411</v>
      </c>
      <c r="C48" s="43">
        <f>GAE!G48/GAE!$B48</f>
        <v>0.02411926867592353</v>
      </c>
      <c r="D48" s="43">
        <f>GAE!H48/GAE!$B48</f>
        <v>0.21734066759772644</v>
      </c>
      <c r="E48" s="43">
        <f>GAE!I48/GAE!$B48</f>
        <v>0.24354307590969274</v>
      </c>
      <c r="F48" s="43">
        <f>GAE!J48/GAE!$B48</f>
        <v>0</v>
      </c>
      <c r="G48" s="51">
        <f>GAE!K48/GAE!$B48</f>
        <v>0</v>
      </c>
      <c r="H48" s="35">
        <f>GAE!L48/GAE!$B48</f>
        <v>-0.0489942908470839</v>
      </c>
      <c r="I48" s="43">
        <f t="shared" si="0"/>
        <v>0</v>
      </c>
    </row>
    <row r="49" spans="1:9" ht="15">
      <c r="A49" s="14" t="s">
        <v>71</v>
      </c>
      <c r="B49" s="34">
        <f>GAE!C49/GAE!$B49</f>
        <v>0.579211723179688</v>
      </c>
      <c r="C49" s="42">
        <f>GAE!G49/GAE!$B49</f>
        <v>0</v>
      </c>
      <c r="D49" s="42">
        <f>GAE!H49/GAE!$B49</f>
        <v>0.2796622539144243</v>
      </c>
      <c r="E49" s="42">
        <f>GAE!I49/GAE!$B49</f>
        <v>0.1513722482523032</v>
      </c>
      <c r="F49" s="42">
        <f>GAE!J49/GAE!$B49</f>
        <v>0</v>
      </c>
      <c r="G49" s="50">
        <f>GAE!K49/GAE!$B49</f>
        <v>0</v>
      </c>
      <c r="H49" s="34">
        <f>GAE!L49/GAE!$B49</f>
        <v>-0.010245850123016991</v>
      </c>
      <c r="I49" s="42">
        <f t="shared" si="0"/>
        <v>-3.752233985743203E-07</v>
      </c>
    </row>
    <row r="50" spans="1:9" ht="15">
      <c r="A50" s="15" t="s">
        <v>63</v>
      </c>
      <c r="B50" s="31">
        <f>GAE!C50/GAE!$B50</f>
        <v>0.028031253739772236</v>
      </c>
      <c r="C50" s="39">
        <f>GAE!G50/GAE!$B50</f>
        <v>0.27922897511349926</v>
      </c>
      <c r="D50" s="39">
        <f>GAE!H50/GAE!$B50</f>
        <v>0.3448320369994761</v>
      </c>
      <c r="E50" s="39">
        <f>GAE!I50/GAE!$B50</f>
        <v>0.24164993598775364</v>
      </c>
      <c r="F50" s="39">
        <f>GAE!J50/GAE!$B50</f>
        <v>0</v>
      </c>
      <c r="G50" s="47">
        <f>GAE!K50/GAE!$B50</f>
        <v>0</v>
      </c>
      <c r="H50" s="31">
        <f>GAE!L50/GAE!$B50</f>
        <v>0.10625743661052173</v>
      </c>
      <c r="I50" s="39">
        <f t="shared" si="0"/>
        <v>3.615489769792646E-07</v>
      </c>
    </row>
    <row r="51" spans="1:9" ht="15">
      <c r="A51" s="12" t="s">
        <v>64</v>
      </c>
      <c r="B51" s="32">
        <f>GAE!C51/GAE!$B51</f>
        <v>0.2631076543345507</v>
      </c>
      <c r="C51" s="40">
        <f>GAE!G51/GAE!$B51</f>
        <v>0.276318868673164</v>
      </c>
      <c r="D51" s="40">
        <f>GAE!H51/GAE!$B51</f>
        <v>0.16370645094801553</v>
      </c>
      <c r="E51" s="40">
        <f>GAE!I51/GAE!$B51</f>
        <v>0.05634197815188249</v>
      </c>
      <c r="F51" s="40">
        <f>GAE!J51/GAE!$B51</f>
        <v>0.009404135382590606</v>
      </c>
      <c r="G51" s="48">
        <f>GAE!K51/GAE!$B51</f>
        <v>0.23183621744835867</v>
      </c>
      <c r="H51" s="32">
        <f>GAE!L51/GAE!$B51</f>
        <v>-0.0024032873836369118</v>
      </c>
      <c r="I51" s="40">
        <f t="shared" si="0"/>
        <v>0.0016879824450751757</v>
      </c>
    </row>
    <row r="52" spans="1:9" ht="15">
      <c r="A52" s="14" t="s">
        <v>65</v>
      </c>
      <c r="B52" s="34">
        <f>GAE!C52/GAE!$B52</f>
        <v>0.04259143901040597</v>
      </c>
      <c r="C52" s="42">
        <f>GAE!G52/GAE!$B52</f>
        <v>0.4649345519070669</v>
      </c>
      <c r="D52" s="42">
        <f>GAE!H52/GAE!$B52</f>
        <v>0.2748366096696369</v>
      </c>
      <c r="E52" s="42">
        <f>GAE!I52/GAE!$B52</f>
        <v>0.19260407362300716</v>
      </c>
      <c r="F52" s="42">
        <f>GAE!J52/GAE!$B52</f>
        <v>0</v>
      </c>
      <c r="G52" s="50">
        <f>GAE!K52/GAE!$B52</f>
        <v>0</v>
      </c>
      <c r="H52" s="34">
        <f>GAE!L52/GAE!$B52</f>
        <v>0.025033125875126846</v>
      </c>
      <c r="I52" s="42">
        <f t="shared" si="0"/>
        <v>1.99914756193742E-07</v>
      </c>
    </row>
    <row r="53" ht="15">
      <c r="A53" s="28" t="s">
        <v>110</v>
      </c>
    </row>
    <row r="54" ht="15">
      <c r="A54" s="1"/>
    </row>
    <row r="55" spans="1:2" ht="15">
      <c r="A55" s="1"/>
      <c r="B55" s="1"/>
    </row>
  </sheetData>
  <mergeCells count="1">
    <mergeCell ref="A7:I7"/>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F55"/>
  <sheetViews>
    <sheetView workbookViewId="0" topLeftCell="A1"/>
  </sheetViews>
  <sheetFormatPr defaultColWidth="9.140625" defaultRowHeight="15"/>
  <cols>
    <col min="1" max="6" width="18.57421875" style="2" customWidth="1"/>
    <col min="7" max="16384" width="9.140625" style="2" customWidth="1"/>
  </cols>
  <sheetData>
    <row r="1" spans="1:6" ht="15.5">
      <c r="A1" s="52" t="s">
        <v>101</v>
      </c>
      <c r="B1" s="5"/>
      <c r="C1" s="5"/>
      <c r="E1" s="52" t="s">
        <v>103</v>
      </c>
      <c r="F1" s="5"/>
    </row>
    <row r="2" spans="1:6" ht="15">
      <c r="A2" s="7"/>
      <c r="B2" s="5"/>
      <c r="C2" s="5"/>
      <c r="E2" s="7"/>
      <c r="F2" s="5"/>
    </row>
    <row r="3" spans="1:6" ht="15">
      <c r="A3" s="6" t="s">
        <v>1</v>
      </c>
      <c r="B3" s="3">
        <v>44627.779074074075</v>
      </c>
      <c r="C3" s="5"/>
      <c r="E3" s="6" t="s">
        <v>1</v>
      </c>
      <c r="F3" s="3">
        <v>44627.77873842593</v>
      </c>
    </row>
    <row r="4" spans="1:6" ht="15">
      <c r="A4" s="6" t="s">
        <v>2</v>
      </c>
      <c r="B4" s="3">
        <v>44628.722342152774</v>
      </c>
      <c r="C4" s="5"/>
      <c r="E4" s="6" t="s">
        <v>2</v>
      </c>
      <c r="F4" s="3">
        <v>44628.72332292824</v>
      </c>
    </row>
    <row r="5" spans="1:6" ht="15">
      <c r="A5" s="6" t="s">
        <v>3</v>
      </c>
      <c r="B5" s="1" t="s">
        <v>4</v>
      </c>
      <c r="C5" s="5"/>
      <c r="E5" s="6" t="s">
        <v>3</v>
      </c>
      <c r="F5" s="1" t="s">
        <v>4</v>
      </c>
    </row>
    <row r="6" spans="1:6" ht="15">
      <c r="A6" s="1"/>
      <c r="B6" s="5"/>
      <c r="C6" s="5"/>
      <c r="E6" s="1"/>
      <c r="F6" s="5"/>
    </row>
    <row r="7" spans="1:6" ht="15">
      <c r="A7" s="1" t="s">
        <v>91</v>
      </c>
      <c r="B7" s="1" t="s">
        <v>100</v>
      </c>
      <c r="C7" s="5"/>
      <c r="E7" s="1" t="s">
        <v>91</v>
      </c>
      <c r="F7" s="1" t="s">
        <v>100</v>
      </c>
    </row>
    <row r="8" spans="1:6" ht="15">
      <c r="A8" s="6" t="s">
        <v>7</v>
      </c>
      <c r="B8" s="1" t="s">
        <v>8</v>
      </c>
      <c r="C8" s="5"/>
      <c r="E8" s="6" t="s">
        <v>96</v>
      </c>
      <c r="F8" s="1" t="s">
        <v>12</v>
      </c>
    </row>
    <row r="9" spans="1:6" ht="15">
      <c r="A9" s="6" t="s">
        <v>9</v>
      </c>
      <c r="B9" s="1" t="s">
        <v>102</v>
      </c>
      <c r="C9" s="5"/>
      <c r="E9" s="6" t="s">
        <v>9</v>
      </c>
      <c r="F9" s="1" t="s">
        <v>102</v>
      </c>
    </row>
    <row r="10" spans="1:6" ht="15">
      <c r="A10" s="5"/>
      <c r="B10" s="5"/>
      <c r="C10" s="5"/>
      <c r="E10" s="5"/>
      <c r="F10" s="5"/>
    </row>
    <row r="11" spans="1:6" ht="15">
      <c r="A11" s="11" t="s">
        <v>93</v>
      </c>
      <c r="B11" s="9" t="s">
        <v>94</v>
      </c>
      <c r="C11" s="36" t="s">
        <v>12</v>
      </c>
      <c r="E11" s="9" t="s">
        <v>97</v>
      </c>
      <c r="F11" s="36" t="s">
        <v>8</v>
      </c>
    </row>
    <row r="12" spans="1:6" ht="23">
      <c r="A12" s="25" t="s">
        <v>24</v>
      </c>
      <c r="B12" s="53">
        <v>112978.093</v>
      </c>
      <c r="C12" s="53">
        <v>440251.896</v>
      </c>
      <c r="E12" s="25" t="s">
        <v>24</v>
      </c>
      <c r="F12" s="53">
        <v>2820.864</v>
      </c>
    </row>
    <row r="13" spans="1:6" ht="23">
      <c r="A13" s="26" t="s">
        <v>26</v>
      </c>
      <c r="B13" s="54">
        <v>84028.554</v>
      </c>
      <c r="C13" s="54">
        <v>365958.537</v>
      </c>
      <c r="E13" s="26" t="s">
        <v>26</v>
      </c>
      <c r="F13" s="54">
        <v>769.868</v>
      </c>
    </row>
    <row r="14" spans="1:6" ht="15">
      <c r="A14" s="15" t="s">
        <v>27</v>
      </c>
      <c r="B14" s="55">
        <v>8181.7</v>
      </c>
      <c r="C14" s="55">
        <v>27322.9</v>
      </c>
      <c r="E14" s="15" t="s">
        <v>27</v>
      </c>
      <c r="F14" s="55">
        <v>0</v>
      </c>
    </row>
    <row r="15" spans="1:6" ht="15">
      <c r="A15" s="12" t="s">
        <v>28</v>
      </c>
      <c r="B15" s="56">
        <v>0</v>
      </c>
      <c r="C15" s="56">
        <v>4858.519</v>
      </c>
      <c r="E15" s="12" t="s">
        <v>28</v>
      </c>
      <c r="F15" s="56">
        <v>0</v>
      </c>
    </row>
    <row r="16" spans="1:6" ht="15">
      <c r="A16" s="12" t="s">
        <v>29</v>
      </c>
      <c r="B16" s="56">
        <v>3013</v>
      </c>
      <c r="C16" s="56">
        <v>6174</v>
      </c>
      <c r="E16" s="12" t="s">
        <v>29</v>
      </c>
      <c r="F16" s="56">
        <v>0</v>
      </c>
    </row>
    <row r="17" spans="1:6" ht="15">
      <c r="A17" s="12" t="s">
        <v>30</v>
      </c>
      <c r="B17" s="56">
        <v>569.981</v>
      </c>
      <c r="C17" s="56">
        <v>4668.226</v>
      </c>
      <c r="E17" s="12" t="s">
        <v>30</v>
      </c>
      <c r="F17" s="56">
        <v>1089.145</v>
      </c>
    </row>
    <row r="18" spans="1:6" ht="15">
      <c r="A18" s="12" t="s">
        <v>31</v>
      </c>
      <c r="B18" s="56">
        <v>28132</v>
      </c>
      <c r="C18" s="56">
        <v>82724</v>
      </c>
      <c r="E18" s="12" t="s">
        <v>31</v>
      </c>
      <c r="F18" s="56">
        <v>0</v>
      </c>
    </row>
    <row r="19" spans="1:6" ht="15">
      <c r="A19" s="12" t="s">
        <v>32</v>
      </c>
      <c r="B19" s="56">
        <v>0</v>
      </c>
      <c r="C19" s="56">
        <v>0</v>
      </c>
      <c r="E19" s="12" t="s">
        <v>32</v>
      </c>
      <c r="F19" s="56">
        <v>0</v>
      </c>
    </row>
    <row r="20" spans="1:6" ht="15">
      <c r="A20" s="12" t="s">
        <v>33</v>
      </c>
      <c r="B20" s="56">
        <v>0</v>
      </c>
      <c r="C20" s="56">
        <v>2903.736</v>
      </c>
      <c r="E20" s="12" t="s">
        <v>33</v>
      </c>
      <c r="F20" s="56">
        <v>0</v>
      </c>
    </row>
    <row r="21" spans="1:6" ht="15">
      <c r="A21" s="12" t="s">
        <v>34</v>
      </c>
      <c r="B21" s="56">
        <v>4037.421</v>
      </c>
      <c r="C21" s="56">
        <v>22766.729</v>
      </c>
      <c r="E21" s="12" t="s">
        <v>34</v>
      </c>
      <c r="F21" s="56">
        <v>88.979</v>
      </c>
    </row>
    <row r="22" spans="1:6" ht="15">
      <c r="A22" s="12" t="s">
        <v>35</v>
      </c>
      <c r="B22" s="56">
        <v>980</v>
      </c>
      <c r="C22" s="56">
        <v>54855</v>
      </c>
      <c r="E22" s="12" t="s">
        <v>35</v>
      </c>
      <c r="F22" s="56">
        <v>0</v>
      </c>
    </row>
    <row r="23" spans="1:6" ht="15">
      <c r="A23" s="12" t="s">
        <v>36</v>
      </c>
      <c r="B23" s="56">
        <v>2906</v>
      </c>
      <c r="C23" s="56">
        <v>33121</v>
      </c>
      <c r="E23" s="12" t="s">
        <v>36</v>
      </c>
      <c r="F23" s="56">
        <v>82.05</v>
      </c>
    </row>
    <row r="24" spans="1:6" ht="15">
      <c r="A24" s="12" t="s">
        <v>37</v>
      </c>
      <c r="B24" s="56">
        <v>0</v>
      </c>
      <c r="C24" s="56">
        <v>1943.8</v>
      </c>
      <c r="E24" s="12" t="s">
        <v>37</v>
      </c>
      <c r="F24" s="56">
        <v>555.4</v>
      </c>
    </row>
    <row r="25" spans="1:6" ht="15">
      <c r="A25" s="12" t="s">
        <v>38</v>
      </c>
      <c r="B25" s="56">
        <v>5595.538</v>
      </c>
      <c r="C25" s="56">
        <v>50363.074</v>
      </c>
      <c r="E25" s="12" t="s">
        <v>38</v>
      </c>
      <c r="F25" s="56">
        <v>176.72</v>
      </c>
    </row>
    <row r="26" spans="1:6" ht="15">
      <c r="A26" s="12" t="s">
        <v>39</v>
      </c>
      <c r="B26" s="56">
        <v>0</v>
      </c>
      <c r="C26" s="56">
        <v>0</v>
      </c>
      <c r="E26" s="12" t="s">
        <v>39</v>
      </c>
      <c r="F26" s="56">
        <v>0</v>
      </c>
    </row>
    <row r="27" spans="1:6" ht="15">
      <c r="A27" s="12" t="s">
        <v>40</v>
      </c>
      <c r="B27" s="56">
        <v>0</v>
      </c>
      <c r="C27" s="56">
        <v>0</v>
      </c>
      <c r="E27" s="12" t="s">
        <v>40</v>
      </c>
      <c r="F27" s="56">
        <v>0</v>
      </c>
    </row>
    <row r="28" spans="1:6" ht="15">
      <c r="A28" s="12" t="s">
        <v>41</v>
      </c>
      <c r="B28" s="56">
        <v>5692.8</v>
      </c>
      <c r="C28" s="56">
        <v>7839.8</v>
      </c>
      <c r="E28" s="12" t="s">
        <v>41</v>
      </c>
      <c r="F28" s="56">
        <v>36.8</v>
      </c>
    </row>
    <row r="29" spans="1:6" ht="15">
      <c r="A29" s="12" t="s">
        <v>42</v>
      </c>
      <c r="B29" s="56">
        <v>0</v>
      </c>
      <c r="C29" s="56">
        <v>0</v>
      </c>
      <c r="E29" s="12" t="s">
        <v>42</v>
      </c>
      <c r="F29" s="56">
        <v>0</v>
      </c>
    </row>
    <row r="30" spans="1:6" ht="15">
      <c r="A30" s="12" t="s">
        <v>43</v>
      </c>
      <c r="B30" s="56">
        <v>3718</v>
      </c>
      <c r="C30" s="56">
        <v>6100</v>
      </c>
      <c r="E30" s="12" t="s">
        <v>43</v>
      </c>
      <c r="F30" s="56">
        <v>199</v>
      </c>
    </row>
    <row r="31" spans="1:6" ht="15">
      <c r="A31" s="12" t="s">
        <v>44</v>
      </c>
      <c r="B31" s="56">
        <v>0</v>
      </c>
      <c r="C31" s="56">
        <v>0</v>
      </c>
      <c r="E31" s="12" t="s">
        <v>44</v>
      </c>
      <c r="F31" s="56">
        <v>0</v>
      </c>
    </row>
    <row r="32" spans="1:6" ht="15">
      <c r="A32" s="12" t="s">
        <v>45</v>
      </c>
      <c r="B32" s="56">
        <v>13079.962</v>
      </c>
      <c r="C32" s="56">
        <v>49449.148</v>
      </c>
      <c r="E32" s="12" t="s">
        <v>45</v>
      </c>
      <c r="F32" s="56">
        <v>383.076</v>
      </c>
    </row>
    <row r="33" spans="1:6" ht="15">
      <c r="A33" s="12" t="s">
        <v>46</v>
      </c>
      <c r="B33" s="56">
        <v>761.133</v>
      </c>
      <c r="C33" s="56">
        <v>7525.355</v>
      </c>
      <c r="E33" s="12" t="s">
        <v>46</v>
      </c>
      <c r="F33" s="56">
        <v>0</v>
      </c>
    </row>
    <row r="34" spans="1:6" ht="15">
      <c r="A34" s="12" t="s">
        <v>47</v>
      </c>
      <c r="B34" s="56">
        <v>17938.792</v>
      </c>
      <c r="C34" s="56">
        <v>24905.809</v>
      </c>
      <c r="E34" s="12" t="s">
        <v>47</v>
      </c>
      <c r="F34" s="56">
        <v>198.502</v>
      </c>
    </row>
    <row r="35" spans="1:6" ht="15">
      <c r="A35" s="12" t="s">
        <v>48</v>
      </c>
      <c r="B35" s="56">
        <v>0</v>
      </c>
      <c r="C35" s="56">
        <v>10715.795</v>
      </c>
      <c r="E35" s="12" t="s">
        <v>48</v>
      </c>
      <c r="F35" s="56">
        <v>0</v>
      </c>
    </row>
    <row r="36" spans="1:6" ht="15">
      <c r="A36" s="12" t="s">
        <v>49</v>
      </c>
      <c r="B36" s="56">
        <v>2286.933</v>
      </c>
      <c r="C36" s="56">
        <v>7073.441</v>
      </c>
      <c r="E36" s="12" t="s">
        <v>49</v>
      </c>
      <c r="F36" s="56">
        <v>8.949</v>
      </c>
    </row>
    <row r="37" spans="1:6" ht="15">
      <c r="A37" s="12" t="s">
        <v>50</v>
      </c>
      <c r="B37" s="56">
        <v>0</v>
      </c>
      <c r="C37" s="56">
        <v>0</v>
      </c>
      <c r="E37" s="12" t="s">
        <v>50</v>
      </c>
      <c r="F37" s="56">
        <v>0.243</v>
      </c>
    </row>
    <row r="38" spans="1:6" ht="15">
      <c r="A38" s="12" t="s">
        <v>51</v>
      </c>
      <c r="B38" s="56">
        <v>5655</v>
      </c>
      <c r="C38" s="56">
        <v>5655</v>
      </c>
      <c r="E38" s="12" t="s">
        <v>51</v>
      </c>
      <c r="F38" s="56">
        <v>2</v>
      </c>
    </row>
    <row r="39" spans="1:6" ht="15">
      <c r="A39" s="13" t="s">
        <v>52</v>
      </c>
      <c r="B39" s="57">
        <v>9007</v>
      </c>
      <c r="C39" s="57">
        <v>10717</v>
      </c>
      <c r="E39" s="13" t="s">
        <v>52</v>
      </c>
      <c r="F39" s="57">
        <v>0</v>
      </c>
    </row>
    <row r="40" spans="1:6" ht="15">
      <c r="A40" s="14" t="s">
        <v>53</v>
      </c>
      <c r="B40" s="58">
        <v>1422.833</v>
      </c>
      <c r="C40" s="58">
        <v>18569.564</v>
      </c>
      <c r="E40" s="14" t="s">
        <v>53</v>
      </c>
      <c r="F40" s="58">
        <v>0</v>
      </c>
    </row>
    <row r="41" spans="1:6" ht="15">
      <c r="A41" s="10" t="s">
        <v>54</v>
      </c>
      <c r="B41" s="59">
        <v>0</v>
      </c>
      <c r="C41" s="59">
        <v>0</v>
      </c>
      <c r="E41" s="10" t="s">
        <v>54</v>
      </c>
      <c r="F41" s="59">
        <v>0</v>
      </c>
    </row>
    <row r="42" spans="1:6" ht="15">
      <c r="A42" s="14" t="s">
        <v>55</v>
      </c>
      <c r="B42" s="58">
        <v>74.417</v>
      </c>
      <c r="C42" s="58">
        <v>3142.532</v>
      </c>
      <c r="E42" s="14" t="s">
        <v>55</v>
      </c>
      <c r="F42" s="58">
        <v>75111.799</v>
      </c>
    </row>
    <row r="43" spans="1:6" ht="15">
      <c r="A43" s="15" t="s">
        <v>56</v>
      </c>
      <c r="B43" s="55">
        <v>0</v>
      </c>
      <c r="C43" s="55">
        <v>0</v>
      </c>
      <c r="E43" s="15" t="s">
        <v>56</v>
      </c>
      <c r="F43" s="55">
        <v>0</v>
      </c>
    </row>
    <row r="44" spans="1:6" ht="15">
      <c r="A44" s="12" t="s">
        <v>57</v>
      </c>
      <c r="B44" s="56">
        <v>0</v>
      </c>
      <c r="C44" s="56">
        <v>0</v>
      </c>
      <c r="E44" s="12" t="s">
        <v>57</v>
      </c>
      <c r="F44" s="56">
        <v>0</v>
      </c>
    </row>
    <row r="45" spans="1:6" ht="15">
      <c r="A45" s="12" t="s">
        <v>58</v>
      </c>
      <c r="B45" s="56">
        <v>0</v>
      </c>
      <c r="C45" s="56">
        <v>0</v>
      </c>
      <c r="E45" s="12" t="s">
        <v>58</v>
      </c>
      <c r="F45" s="56">
        <v>624.127</v>
      </c>
    </row>
    <row r="46" spans="1:6" ht="15">
      <c r="A46" s="13" t="s">
        <v>59</v>
      </c>
      <c r="B46" s="57">
        <v>758.669</v>
      </c>
      <c r="C46" s="57">
        <v>2549.095</v>
      </c>
      <c r="E46" s="13" t="s">
        <v>59</v>
      </c>
      <c r="F46" s="57">
        <v>0</v>
      </c>
    </row>
    <row r="47" spans="1:6" ht="15">
      <c r="A47" s="14" t="s">
        <v>60</v>
      </c>
      <c r="B47" s="58">
        <v>3267.893</v>
      </c>
      <c r="C47" s="58">
        <v>29368.855</v>
      </c>
      <c r="E47" s="14" t="s">
        <v>60</v>
      </c>
      <c r="F47" s="58">
        <v>0</v>
      </c>
    </row>
    <row r="48" spans="1:6" ht="15">
      <c r="A48" s="10" t="s">
        <v>61</v>
      </c>
      <c r="B48" s="59">
        <v>0</v>
      </c>
      <c r="C48" s="59">
        <v>0</v>
      </c>
      <c r="E48" s="10" t="s">
        <v>61</v>
      </c>
      <c r="F48" s="59">
        <v>0</v>
      </c>
    </row>
    <row r="49" spans="1:6" ht="15">
      <c r="A49" s="14" t="s">
        <v>62</v>
      </c>
      <c r="B49" s="58">
        <v>0</v>
      </c>
      <c r="C49" s="58">
        <v>0</v>
      </c>
      <c r="E49" s="14" t="s">
        <v>62</v>
      </c>
      <c r="F49" s="58">
        <v>0</v>
      </c>
    </row>
    <row r="50" spans="1:6" ht="15">
      <c r="A50" s="15" t="s">
        <v>63</v>
      </c>
      <c r="B50" s="55">
        <v>0</v>
      </c>
      <c r="C50" s="55">
        <v>0</v>
      </c>
      <c r="E50" s="15" t="s">
        <v>63</v>
      </c>
      <c r="F50" s="55">
        <v>4.3</v>
      </c>
    </row>
    <row r="51" spans="1:6" ht="15">
      <c r="A51" s="12" t="s">
        <v>64</v>
      </c>
      <c r="B51" s="56">
        <v>0</v>
      </c>
      <c r="C51" s="56">
        <v>1245.7</v>
      </c>
      <c r="E51" s="12" t="s">
        <v>64</v>
      </c>
      <c r="F51" s="56">
        <v>80</v>
      </c>
    </row>
    <row r="52" spans="1:6" ht="15">
      <c r="A52" s="14" t="s">
        <v>65</v>
      </c>
      <c r="B52" s="58">
        <v>0</v>
      </c>
      <c r="C52" s="58">
        <v>4.165</v>
      </c>
      <c r="E52" s="14" t="s">
        <v>65</v>
      </c>
      <c r="F52" s="58">
        <v>0</v>
      </c>
    </row>
    <row r="53" spans="1:6" ht="15">
      <c r="A53" s="28"/>
      <c r="B53" s="5"/>
      <c r="C53" s="5"/>
      <c r="E53" s="5"/>
      <c r="F53" s="5"/>
    </row>
    <row r="54" spans="1:6" ht="15">
      <c r="A54" s="71"/>
      <c r="B54" s="28"/>
      <c r="C54" s="28"/>
      <c r="D54" s="28"/>
      <c r="E54" s="28"/>
      <c r="F54" s="28"/>
    </row>
    <row r="55" spans="1:6" ht="15">
      <c r="A55" s="71"/>
      <c r="B55" s="71"/>
      <c r="C55" s="28"/>
      <c r="D55" s="28"/>
      <c r="E55" s="28"/>
      <c r="F55" s="28"/>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F55"/>
  <sheetViews>
    <sheetView workbookViewId="0" topLeftCell="A1">
      <selection activeCell="C52" sqref="C52"/>
    </sheetView>
  </sheetViews>
  <sheetFormatPr defaultColWidth="9.140625" defaultRowHeight="15"/>
  <cols>
    <col min="1" max="1" width="17.421875" style="2" customWidth="1"/>
    <col min="2" max="6" width="17.57421875" style="2" customWidth="1"/>
    <col min="7" max="16384" width="9.140625" style="2" customWidth="1"/>
  </cols>
  <sheetData>
    <row r="1" spans="1:6" ht="15.5">
      <c r="A1" s="52" t="s">
        <v>81</v>
      </c>
      <c r="B1" s="5"/>
      <c r="C1" s="5"/>
      <c r="D1" s="5"/>
      <c r="E1" s="5"/>
      <c r="F1" s="5"/>
    </row>
    <row r="2" spans="1:6" ht="15">
      <c r="A2" s="7" t="s">
        <v>82</v>
      </c>
      <c r="B2" s="5"/>
      <c r="C2" s="5"/>
      <c r="D2" s="5"/>
      <c r="E2" s="5"/>
      <c r="F2" s="5"/>
    </row>
    <row r="3" spans="1:6" ht="15">
      <c r="A3" s="6" t="s">
        <v>89</v>
      </c>
      <c r="B3" s="3"/>
      <c r="C3" s="5"/>
      <c r="D3" s="5"/>
      <c r="E3" s="5"/>
      <c r="F3" s="5"/>
    </row>
    <row r="4" spans="1:6" ht="15">
      <c r="A4" s="6" t="s">
        <v>83</v>
      </c>
      <c r="B4" s="3"/>
      <c r="C4" s="5"/>
      <c r="D4" s="5"/>
      <c r="E4" s="5"/>
      <c r="F4" s="5"/>
    </row>
    <row r="5" spans="1:6" ht="15">
      <c r="A5" s="6" t="s">
        <v>84</v>
      </c>
      <c r="B5" s="1"/>
      <c r="C5" s="5"/>
      <c r="D5" s="5"/>
      <c r="E5" s="5"/>
      <c r="F5" s="5"/>
    </row>
    <row r="6" spans="1:6" ht="15">
      <c r="A6" s="1" t="s">
        <v>85</v>
      </c>
      <c r="B6" s="5"/>
      <c r="C6" s="5"/>
      <c r="D6" s="5"/>
      <c r="E6" s="5"/>
      <c r="F6" s="5"/>
    </row>
    <row r="7" spans="1:6" ht="15">
      <c r="A7" s="1" t="s">
        <v>86</v>
      </c>
      <c r="B7" s="1"/>
      <c r="C7" s="5"/>
      <c r="D7" s="5"/>
      <c r="E7" s="5"/>
      <c r="F7" s="5"/>
    </row>
    <row r="8" spans="1:6" ht="15">
      <c r="A8" s="6" t="s">
        <v>87</v>
      </c>
      <c r="B8" s="1"/>
      <c r="C8" s="5"/>
      <c r="D8" s="5"/>
      <c r="E8" s="5"/>
      <c r="F8" s="5"/>
    </row>
    <row r="9" spans="1:6" ht="15">
      <c r="A9" s="6" t="s">
        <v>88</v>
      </c>
      <c r="B9" s="1"/>
      <c r="C9" s="5"/>
      <c r="D9" s="5"/>
      <c r="E9" s="5"/>
      <c r="F9" s="5"/>
    </row>
    <row r="10" spans="1:6" ht="15">
      <c r="A10" s="5"/>
      <c r="B10" s="5"/>
      <c r="C10" s="5"/>
      <c r="D10" s="5"/>
      <c r="E10" s="5"/>
      <c r="F10" s="5"/>
    </row>
    <row r="11" spans="1:6" ht="34.5">
      <c r="A11" s="11"/>
      <c r="B11" s="9" t="s">
        <v>12</v>
      </c>
      <c r="C11" s="36" t="s">
        <v>13</v>
      </c>
      <c r="D11" s="44" t="s">
        <v>17</v>
      </c>
      <c r="E11" s="9" t="s">
        <v>18</v>
      </c>
      <c r="F11" s="36" t="s">
        <v>19</v>
      </c>
    </row>
    <row r="12" spans="1:6" ht="34.5">
      <c r="A12" s="25" t="s">
        <v>72</v>
      </c>
      <c r="B12" s="37">
        <f>IF(GAE!B12&lt;&gt;0,(IMP!B12-EXP!B12)/GAE!B12,":")</f>
        <v>0.5749669649928061</v>
      </c>
      <c r="C12" s="37">
        <f>IF(GAE!C12&lt;&gt;0,(IMP!C12-EXP!C12)/GAE!C12,":")</f>
        <v>0.3583795712523781</v>
      </c>
      <c r="D12" s="37">
        <f>IF(GAE!G12&lt;&gt;0,(IMP!G12-EXP!G12)/GAE!G12,":")</f>
        <v>0.835968276532629</v>
      </c>
      <c r="E12" s="37">
        <f>IF(GAE!H12&lt;&gt;0,(IMP!H12-EXP!H12)/GAE!H12,":")</f>
        <v>0.9699604468732267</v>
      </c>
      <c r="F12" s="37">
        <f>IF(GAE!I12&lt;&gt;0,(IMP!I12-EXP!I12)/GAE!I12,":")</f>
        <v>0.025355611507505222</v>
      </c>
    </row>
    <row r="13" spans="1:6" ht="34.5">
      <c r="A13" s="26" t="s">
        <v>73</v>
      </c>
      <c r="B13" s="38">
        <f>IF(GAE!B13&lt;&gt;0,(IMP!B13-EXP!B13)/GAE!B13,":")</f>
        <v>0.6207497615785394</v>
      </c>
      <c r="C13" s="38">
        <f>IF(GAE!C13&lt;&gt;0,(IMP!C13-EXP!C13)/GAE!C13,":")</f>
        <v>0.588748550398251</v>
      </c>
      <c r="D13" s="38">
        <f>IF(GAE!G13&lt;&gt;0,(IMP!G13-EXP!G13)/GAE!G13,":")</f>
        <v>0.8677432996123092</v>
      </c>
      <c r="E13" s="38">
        <f>IF(GAE!H13&lt;&gt;0,(IMP!H13-EXP!H13)/GAE!H13,":")</f>
        <v>0.9787485803102868</v>
      </c>
      <c r="F13" s="38">
        <f>IF(GAE!I13&lt;&gt;0,(IMP!I13-EXP!I13)/GAE!I13,":")</f>
        <v>0.014080013452311633</v>
      </c>
    </row>
    <row r="14" spans="1:6" ht="15">
      <c r="A14" s="15" t="s">
        <v>27</v>
      </c>
      <c r="B14" s="100">
        <f>IF(GAE!B14&lt;&gt;0,(IMP!B14-EXP!B14)/GAE!B14,":")</f>
        <v>0.780546636043378</v>
      </c>
      <c r="C14" s="39">
        <f>IF(GAE!C14&lt;&gt;0,(IMP!C14-EXP!C14)/GAE!C14,":")</f>
        <v>1.0269450115603764</v>
      </c>
      <c r="D14" s="39">
        <f>IF(GAE!G14&lt;&gt;0,(IMP!G14-EXP!G14)/GAE!G14,":")</f>
        <v>0.9913199708252691</v>
      </c>
      <c r="E14" s="39">
        <f>IF(GAE!H14&lt;&gt;0,(IMP!H14-EXP!H14)/GAE!H14,":")</f>
        <v>1.0272470657726747</v>
      </c>
      <c r="F14" s="39">
        <f>IF(GAE!I14&lt;&gt;0,(IMP!I14-EXP!I14)/GAE!I14,":")</f>
        <v>0.19013513497061232</v>
      </c>
    </row>
    <row r="15" spans="1:6" ht="15">
      <c r="A15" s="12" t="s">
        <v>28</v>
      </c>
      <c r="B15" s="97">
        <f>IF(GAE!B15&lt;&gt;0,(IMP!B15-EXP!B15)/GAE!B15,":")</f>
        <v>0.37882166291005354</v>
      </c>
      <c r="C15" s="40">
        <f>IF(GAE!C15&lt;&gt;0,(IMP!C15-EXP!C15)/GAE!C15,":")</f>
        <v>0.0922949008041531</v>
      </c>
      <c r="D15" s="40">
        <f>IF(GAE!G15&lt;&gt;0,(IMP!G15-EXP!G15)/GAE!G15,":")</f>
        <v>0.9641989828050154</v>
      </c>
      <c r="E15" s="40">
        <f>IF(GAE!H15&lt;&gt;0,(IMP!H15-EXP!H15)/GAE!H15,":")</f>
        <v>0.9751116866388121</v>
      </c>
      <c r="F15" s="40">
        <f>IF(GAE!I15&lt;&gt;0,(IMP!I15-EXP!I15)/GAE!I15,":")</f>
        <v>-0.010090830019003637</v>
      </c>
    </row>
    <row r="16" spans="1:6" ht="15">
      <c r="A16" s="12" t="s">
        <v>29</v>
      </c>
      <c r="B16" s="97">
        <f>IF(GAE!B16&lt;&gt;0,(IMP!B16-EXP!B16)/GAE!B16,":")</f>
        <v>0.3889799577968043</v>
      </c>
      <c r="C16" s="40">
        <f>IF(GAE!C16&lt;&gt;0,(IMP!C16-EXP!C16)/GAE!C16,":")</f>
        <v>0.12988912457294227</v>
      </c>
      <c r="D16" s="40">
        <f>IF(GAE!G16&lt;&gt;0,(IMP!G16-EXP!G16)/GAE!G16,":")</f>
        <v>0.8603749836966299</v>
      </c>
      <c r="E16" s="40">
        <f>IF(GAE!H16&lt;&gt;0,(IMP!H16-EXP!H16)/GAE!H16,":")</f>
        <v>1.012287556344825</v>
      </c>
      <c r="F16" s="40">
        <f>IF(GAE!I16&lt;&gt;0,(IMP!I16-EXP!I16)/GAE!I16,":")</f>
        <v>-0.008669561790609896</v>
      </c>
    </row>
    <row r="17" spans="1:6" ht="15">
      <c r="A17" s="12" t="s">
        <v>30</v>
      </c>
      <c r="B17" s="97">
        <f>IF(GAE!B17&lt;&gt;0,(IMP!B17-EXP!B17)/GAE!B17,":")</f>
        <v>0.4485638642140508</v>
      </c>
      <c r="C17" s="40">
        <f>IF(GAE!C17&lt;&gt;0,(IMP!C17-EXP!C17)/GAE!C17,":")</f>
        <v>0.7485082485082485</v>
      </c>
      <c r="D17" s="40">
        <f>IF(GAE!G17&lt;&gt;0,(IMP!G17-EXP!G17)/GAE!G17,":")</f>
        <v>0.3741669964909224</v>
      </c>
      <c r="E17" s="40">
        <f>IF(GAE!H17&lt;&gt;0,(IMP!H17-EXP!H17)/GAE!H17,":")</f>
        <v>0.5499593994770677</v>
      </c>
      <c r="F17" s="40">
        <f>IF(GAE!I17&lt;&gt;0,(IMP!I17-EXP!I17)/GAE!I17,":")</f>
        <v>0.3048034300931611</v>
      </c>
    </row>
    <row r="18" spans="1:6" ht="15">
      <c r="A18" s="12" t="s">
        <v>70</v>
      </c>
      <c r="B18" s="97">
        <f>IF(GAE!B18&lt;&gt;0,(IMP!B18-EXP!B18)/GAE!B18,":")</f>
        <v>0.637107505406645</v>
      </c>
      <c r="C18" s="40">
        <f>IF(GAE!C18&lt;&gt;0,(IMP!C18-EXP!C18)/GAE!C18,":")</f>
        <v>0.4412008418483396</v>
      </c>
      <c r="D18" s="40">
        <f>IF(GAE!G18&lt;&gt;0,(IMP!G18-EXP!G18)/GAE!G18,":")</f>
        <v>0.8910448331399685</v>
      </c>
      <c r="E18" s="40">
        <f>IF(GAE!H18&lt;&gt;0,(IMP!H18-EXP!H18)/GAE!H18,":")</f>
        <v>0.9654434464864787</v>
      </c>
      <c r="F18" s="40">
        <f>IF(GAE!I18&lt;&gt;0,(IMP!I18-EXP!I18)/GAE!I18,":")</f>
        <v>0.009160531402602647</v>
      </c>
    </row>
    <row r="19" spans="1:6" ht="15">
      <c r="A19" s="12" t="s">
        <v>32</v>
      </c>
      <c r="B19" s="97">
        <f>IF(GAE!B19&lt;&gt;0,(IMP!B19-EXP!B19)/GAE!B19,":")</f>
        <v>0.10501909643385499</v>
      </c>
      <c r="C19" s="40">
        <f>IF(GAE!C19&lt;&gt;0,(IMP!C19-EXP!C19)/GAE!C19,":")</f>
        <v>3.9170946441672783</v>
      </c>
      <c r="D19" s="40">
        <f>IF(GAE!G19&lt;&gt;0,(IMP!G19-EXP!G19)/GAE!G19,":")</f>
        <v>1</v>
      </c>
      <c r="E19" s="40">
        <f>IF(GAE!H19&lt;&gt;0,(IMP!H19-EXP!H19)/GAE!H19,":")</f>
        <v>1.3019778118589036</v>
      </c>
      <c r="F19" s="40">
        <f>IF(GAE!I19&lt;&gt;0,(IMP!I19-EXP!I19)/GAE!I19,":")</f>
        <v>-0.38493681696726023</v>
      </c>
    </row>
    <row r="20" spans="1:6" ht="15">
      <c r="A20" s="12" t="s">
        <v>33</v>
      </c>
      <c r="B20" s="97">
        <f>IF(GAE!B20&lt;&gt;0,(IMP!B20-EXP!B20)/GAE!B20,":")</f>
        <v>0.7130224905965695</v>
      </c>
      <c r="C20" s="40">
        <f>IF(GAE!C20&lt;&gt;0,(IMP!C20-EXP!C20)/GAE!C20,":")</f>
        <v>0.6033444230825314</v>
      </c>
      <c r="D20" s="40">
        <f>IF(GAE!G20&lt;&gt;0,(IMP!G20-EXP!G20)/GAE!G20,":")</f>
        <v>0.6374226507158377</v>
      </c>
      <c r="E20" s="40">
        <f>IF(GAE!H20&lt;&gt;0,(IMP!H20-EXP!H20)/GAE!H20,":")</f>
        <v>1.032226248953693</v>
      </c>
      <c r="F20" s="40">
        <f>IF(GAE!I20&lt;&gt;0,(IMP!I20-EXP!I20)/GAE!I20,":")</f>
        <v>0.09060179469020337</v>
      </c>
    </row>
    <row r="21" spans="1:6" ht="15">
      <c r="A21" s="12" t="s">
        <v>34</v>
      </c>
      <c r="B21" s="97">
        <f>IF(GAE!B21&lt;&gt;0,(IMP!B21-EXP!B21)/GAE!B21,":")</f>
        <v>0.8142781571306515</v>
      </c>
      <c r="C21" s="40">
        <f>IF(GAE!C21&lt;&gt;0,(IMP!C21-EXP!C21)/GAE!C21,":")</f>
        <v>0.10176468660564088</v>
      </c>
      <c r="D21" s="40">
        <f>IF(GAE!G21&lt;&gt;0,(IMP!G21-EXP!G21)/GAE!G21,":")</f>
        <v>1.0069380164098678</v>
      </c>
      <c r="E21" s="40">
        <f>IF(GAE!H21&lt;&gt;0,(IMP!H21-EXP!H21)/GAE!H21,":")</f>
        <v>1.0643818388680326</v>
      </c>
      <c r="F21" s="40">
        <f>IF(GAE!I21&lt;&gt;0,(IMP!I21-EXP!I21)/GAE!I21,":")</f>
        <v>0.04380808603299569</v>
      </c>
    </row>
    <row r="22" spans="1:6" ht="15">
      <c r="A22" s="12" t="s">
        <v>35</v>
      </c>
      <c r="B22" s="97">
        <f>IF(GAE!B22&lt;&gt;0,(IMP!B22-EXP!B22)/GAE!B22,":")</f>
        <v>0.6788977496537432</v>
      </c>
      <c r="C22" s="40">
        <f>IF(GAE!C22&lt;&gt;0,(IMP!C22-EXP!C22)/GAE!C22,":")</f>
        <v>0.5480814518408024</v>
      </c>
      <c r="D22" s="40">
        <f>IF(GAE!G22&lt;&gt;0,(IMP!G22-EXP!G22)/GAE!G22,":")</f>
        <v>0.9747405609866967</v>
      </c>
      <c r="E22" s="40">
        <f>IF(GAE!H22&lt;&gt;0,(IMP!H22-EXP!H22)/GAE!H22,":")</f>
        <v>0.9935492214683974</v>
      </c>
      <c r="F22" s="40">
        <f>IF(GAE!I22&lt;&gt;0,(IMP!I22-EXP!I22)/GAE!I22,":")</f>
        <v>-0.036411034899422774</v>
      </c>
    </row>
    <row r="23" spans="1:6" ht="15">
      <c r="A23" s="12" t="s">
        <v>36</v>
      </c>
      <c r="B23" s="97">
        <f>IF(GAE!B23&lt;&gt;0,(IMP!B23-EXP!B23)/GAE!B23,":")</f>
        <v>0.4446268091950305</v>
      </c>
      <c r="C23" s="40">
        <f>IF(GAE!C23&lt;&gt;0,(IMP!C23-EXP!C23)/GAE!C23,":")</f>
        <v>0.9629851059485244</v>
      </c>
      <c r="D23" s="40">
        <f>IF(GAE!G23&lt;&gt;0,(IMP!G23-EXP!G23)/GAE!G23,":")</f>
        <v>0.9471987462705541</v>
      </c>
      <c r="E23" s="40">
        <f>IF(GAE!H23&lt;&gt;0,(IMP!H23-EXP!H23)/GAE!H23,":")</f>
        <v>0.9855190877257514</v>
      </c>
      <c r="F23" s="40">
        <f>IF(GAE!I23&lt;&gt;0,(IMP!I23-EXP!I23)/GAE!I23,":")</f>
        <v>0.0228645827524713</v>
      </c>
    </row>
    <row r="24" spans="1:6" ht="15">
      <c r="A24" s="12" t="s">
        <v>37</v>
      </c>
      <c r="B24" s="97">
        <f>IF(GAE!B24&lt;&gt;0,(IMP!B24-EXP!B24)/GAE!B24,":")</f>
        <v>0.5358851335625806</v>
      </c>
      <c r="C24" s="40">
        <f>IF(GAE!C24&lt;&gt;0,(IMP!C24-EXP!C24)/GAE!C24,":")</f>
        <v>1.059771699737812</v>
      </c>
      <c r="D24" s="40">
        <f>IF(GAE!G24&lt;&gt;0,(IMP!G24-EXP!G24)/GAE!G24,":")</f>
        <v>0.6877362682272546</v>
      </c>
      <c r="E24" s="40">
        <f>IF(GAE!H24&lt;&gt;0,(IMP!H24-EXP!H24)/GAE!H24,":")</f>
        <v>0.7369590894907593</v>
      </c>
      <c r="F24" s="40">
        <f>IF(GAE!I24&lt;&gt;0,(IMP!I24-EXP!I24)/GAE!I24,":")</f>
        <v>-0.056940166408390204</v>
      </c>
    </row>
    <row r="25" spans="1:6" ht="15">
      <c r="A25" s="12" t="s">
        <v>38</v>
      </c>
      <c r="B25" s="97">
        <f>IF(GAE!B25&lt;&gt;0,(IMP!B25-EXP!B25)/GAE!B25,":")</f>
        <v>0.7345351375249091</v>
      </c>
      <c r="C25" s="40">
        <f>IF(GAE!C25&lt;&gt;0,(IMP!C25-EXP!C25)/GAE!C25,":")</f>
        <v>0.930270373295065</v>
      </c>
      <c r="D25" s="40">
        <f>IF(GAE!G25&lt;&gt;0,(IMP!G25-EXP!G25)/GAE!G25,":")</f>
        <v>0.9284840476039617</v>
      </c>
      <c r="E25" s="40">
        <f>IF(GAE!H25&lt;&gt;0,(IMP!H25-EXP!H25)/GAE!H25,":")</f>
        <v>0.8871705274660795</v>
      </c>
      <c r="F25" s="40">
        <f>IF(GAE!I25&lt;&gt;0,(IMP!I25-EXP!I25)/GAE!I25,":")</f>
        <v>0.07377107391777848</v>
      </c>
    </row>
    <row r="26" spans="1:6" ht="15">
      <c r="A26" s="12" t="s">
        <v>39</v>
      </c>
      <c r="B26" s="97">
        <f>IF(GAE!B26&lt;&gt;0,(IMP!B26-EXP!B26)/GAE!B26,":")</f>
        <v>0.9307723781331964</v>
      </c>
      <c r="C26" s="40">
        <f>IF(GAE!C26&lt;&gt;0,(IMP!C26-EXP!C26)/GAE!C26,":")</f>
        <v>1.053913167666381</v>
      </c>
      <c r="D26" s="40" t="str">
        <f>IF(GAE!G26&lt;&gt;0,(IMP!G26-EXP!G26)/GAE!G26,":")</f>
        <v>:</v>
      </c>
      <c r="E26" s="40">
        <f>IF(GAE!H26&lt;&gt;0,(IMP!H26-EXP!H26)/GAE!H26,":")</f>
        <v>1.0167602496562052</v>
      </c>
      <c r="F26" s="40">
        <f>IF(GAE!I26&lt;&gt;0,(IMP!I26-EXP!I26)/GAE!I26,":")</f>
        <v>0.25936898026327504</v>
      </c>
    </row>
    <row r="27" spans="1:6" ht="15">
      <c r="A27" s="12" t="s">
        <v>40</v>
      </c>
      <c r="B27" s="97">
        <f>IF(GAE!B27&lt;&gt;0,(IMP!B27-EXP!B27)/GAE!B27,":")</f>
        <v>0.4548055266791044</v>
      </c>
      <c r="C27" s="40">
        <f>IF(GAE!C27&lt;&gt;0,(IMP!C27-EXP!C27)/GAE!C27,":")</f>
        <v>0.8961508316641992</v>
      </c>
      <c r="D27" s="40">
        <f>IF(GAE!G27&lt;&gt;0,(IMP!G27-EXP!G27)/GAE!G27,":")</f>
        <v>1.0009854327335048</v>
      </c>
      <c r="E27" s="40">
        <f>IF(GAE!H27&lt;&gt;0,(IMP!H27-EXP!H27)/GAE!H27,":")</f>
        <v>1.0557892312912087</v>
      </c>
      <c r="F27" s="40">
        <f>IF(GAE!I27&lt;&gt;0,(IMP!I27-EXP!I27)/GAE!I27,":")</f>
        <v>-0.41509108595684474</v>
      </c>
    </row>
    <row r="28" spans="1:6" ht="15">
      <c r="A28" s="12" t="s">
        <v>41</v>
      </c>
      <c r="B28" s="97">
        <f>IF(GAE!B28&lt;&gt;0,(IMP!B28-EXP!B28)/GAE!B28,":")</f>
        <v>0.7490941608227802</v>
      </c>
      <c r="C28" s="40">
        <f>IF(GAE!C28&lt;&gt;0,(IMP!C28-EXP!C28)/GAE!C28,":")</f>
        <v>0.8787586094166772</v>
      </c>
      <c r="D28" s="40">
        <f>IF(GAE!G28&lt;&gt;0,(IMP!G28-EXP!G28)/GAE!G28,":")</f>
        <v>0.9892943034475905</v>
      </c>
      <c r="E28" s="40">
        <f>IF(GAE!H28&lt;&gt;0,(IMP!H28-EXP!H28)/GAE!H28,":")</f>
        <v>1.0267264349877603</v>
      </c>
      <c r="F28" s="40">
        <f>IF(GAE!I28&lt;&gt;0,(IMP!I28-EXP!I28)/GAE!I28,":")</f>
        <v>-0.032784281133409955</v>
      </c>
    </row>
    <row r="29" spans="1:6" ht="15">
      <c r="A29" s="12" t="s">
        <v>42</v>
      </c>
      <c r="B29" s="97">
        <f>IF(GAE!B29&lt;&gt;0,(IMP!B29-EXP!B29)/GAE!B29,":")</f>
        <v>0.924574960502361</v>
      </c>
      <c r="C29" s="40">
        <f>IF(GAE!C29&lt;&gt;0,(IMP!C29-EXP!C29)/GAE!C29,":")</f>
        <v>1.1226783205868582</v>
      </c>
      <c r="D29" s="40">
        <f>IF(GAE!G29&lt;&gt;0,(IMP!G29-EXP!G29)/GAE!G29,":")</f>
        <v>1</v>
      </c>
      <c r="E29" s="40">
        <f>IF(GAE!H29&lt;&gt;0,(IMP!H29-EXP!H29)/GAE!H29,":")</f>
        <v>0.9995871791550542</v>
      </c>
      <c r="F29" s="40">
        <f>IF(GAE!I29&lt;&gt;0,(IMP!I29-EXP!I29)/GAE!I29,":")</f>
        <v>0.34938528466048807</v>
      </c>
    </row>
    <row r="30" spans="1:6" ht="15">
      <c r="A30" s="12" t="s">
        <v>43</v>
      </c>
      <c r="B30" s="97">
        <f>IF(GAE!B30&lt;&gt;0,(IMP!B30-EXP!B30)/GAE!B30,":")</f>
        <v>0.5662828706628803</v>
      </c>
      <c r="C30" s="40">
        <f>IF(GAE!C30&lt;&gt;0,(IMP!C30-EXP!C30)/GAE!C30,":")</f>
        <v>0.4367707979303674</v>
      </c>
      <c r="D30" s="40">
        <f>IF(GAE!G30&lt;&gt;0,(IMP!G30-EXP!G30)/GAE!G30,":")</f>
        <v>0.7562219168701132</v>
      </c>
      <c r="E30" s="40">
        <f>IF(GAE!H30&lt;&gt;0,(IMP!H30-EXP!H30)/GAE!H30,":")</f>
        <v>0.8708484778733587</v>
      </c>
      <c r="F30" s="40">
        <f>IF(GAE!I30&lt;&gt;0,(IMP!I30-EXP!I30)/GAE!I30,":")</f>
        <v>-0.04269885440946287</v>
      </c>
    </row>
    <row r="31" spans="1:6" ht="15">
      <c r="A31" s="12" t="s">
        <v>44</v>
      </c>
      <c r="B31" s="97">
        <f>IF(GAE!B31&lt;&gt;0,(IMP!B31-EXP!B31)/GAE!B31,":")</f>
        <v>0.975595479860214</v>
      </c>
      <c r="C31" s="40" t="str">
        <f>IF(GAE!C31&lt;&gt;0,(IMP!C31-EXP!C31)/GAE!C31,":")</f>
        <v>:</v>
      </c>
      <c r="D31" s="40">
        <f>IF(GAE!G31&lt;&gt;0,(IMP!G31-EXP!G31)/GAE!G31,":")</f>
        <v>0.9616550874646105</v>
      </c>
      <c r="E31" s="40">
        <f>IF(GAE!H31&lt;&gt;0,(IMP!H31-EXP!H31)/GAE!H31,":")</f>
        <v>0.9926979349790089</v>
      </c>
      <c r="F31" s="40">
        <f>IF(GAE!I31&lt;&gt;0,(IMP!I31-EXP!I31)/GAE!I31,":")</f>
        <v>0.2802264032283423</v>
      </c>
    </row>
    <row r="32" spans="1:6" ht="15">
      <c r="A32" s="12" t="s">
        <v>45</v>
      </c>
      <c r="B32" s="97">
        <f>IF(GAE!B32&lt;&gt;0,(IMP!B32-EXP!B32)/GAE!B32,":")</f>
        <v>0.6806838227506358</v>
      </c>
      <c r="C32" s="40">
        <f>IF(GAE!C32&lt;&gt;0,(IMP!C32-EXP!C32)/GAE!C32,":")</f>
        <v>0.9193500668112866</v>
      </c>
      <c r="D32" s="40">
        <f>IF(GAE!G32&lt;&gt;0,(IMP!G32-EXP!G32)/GAE!G32,":")</f>
        <v>0.45032004929559744</v>
      </c>
      <c r="E32" s="40">
        <f>IF(GAE!H32&lt;&gt;0,(IMP!H32-EXP!H32)/GAE!H32,":")</f>
        <v>1.00158103066382</v>
      </c>
      <c r="F32" s="40">
        <f>IF(GAE!I32&lt;&gt;0,(IMP!I32-EXP!I32)/GAE!I32,":")</f>
        <v>-0.02341073779765598</v>
      </c>
    </row>
    <row r="33" spans="1:6" ht="15">
      <c r="A33" s="12" t="s">
        <v>46</v>
      </c>
      <c r="B33" s="97">
        <f>IF(GAE!B33&lt;&gt;0,(IMP!B33-EXP!B33)/GAE!B33,":")</f>
        <v>0.5832395522238008</v>
      </c>
      <c r="C33" s="40">
        <f>IF(GAE!C33&lt;&gt;0,(IMP!C33-EXP!C33)/GAE!C33,":")</f>
        <v>0.978066805448502</v>
      </c>
      <c r="D33" s="40">
        <f>IF(GAE!G33&lt;&gt;0,(IMP!G33-EXP!G33)/GAE!G33,":")</f>
        <v>0.732472292801566</v>
      </c>
      <c r="E33" s="40">
        <f>IF(GAE!H33&lt;&gt;0,(IMP!H33-EXP!H33)/GAE!H33,":")</f>
        <v>0.9746773987042413</v>
      </c>
      <c r="F33" s="40">
        <f>IF(GAE!I33&lt;&gt;0,(IMP!I33-EXP!I33)/GAE!I33,":")</f>
        <v>0.002205594013540072</v>
      </c>
    </row>
    <row r="34" spans="1:6" ht="15">
      <c r="A34" s="12" t="s">
        <v>47</v>
      </c>
      <c r="B34" s="97">
        <f>IF(GAE!B34&lt;&gt;0,(IMP!B34-EXP!B34)/GAE!B34,":")</f>
        <v>0.427602041872003</v>
      </c>
      <c r="C34" s="40">
        <f>IF(GAE!C34&lt;&gt;0,(IMP!C34-EXP!C34)/GAE!C34,":")</f>
        <v>0.0033429544051238064</v>
      </c>
      <c r="D34" s="40">
        <f>IF(GAE!G34&lt;&gt;0,(IMP!G34-EXP!G34)/GAE!G34,":")</f>
        <v>0.7825196392409367</v>
      </c>
      <c r="E34" s="40">
        <f>IF(GAE!H34&lt;&gt;0,(IMP!H34-EXP!H34)/GAE!H34,":")</f>
        <v>0.9686134364203621</v>
      </c>
      <c r="F34" s="40">
        <f>IF(GAE!I34&lt;&gt;0,(IMP!I34-EXP!I34)/GAE!I34,":")</f>
        <v>0.03345941540090422</v>
      </c>
    </row>
    <row r="35" spans="1:6" ht="15">
      <c r="A35" s="12" t="s">
        <v>48</v>
      </c>
      <c r="B35" s="97">
        <f>IF(GAE!B35&lt;&gt;0,(IMP!B35-EXP!B35)/GAE!B35,":")</f>
        <v>0.6526077033402259</v>
      </c>
      <c r="C35" s="40">
        <f>IF(GAE!C35&lt;&gt;0,(IMP!C35-EXP!C35)/GAE!C35,":")</f>
        <v>-0.06515417996058225</v>
      </c>
      <c r="D35" s="40">
        <f>IF(GAE!G35&lt;&gt;0,(IMP!G35-EXP!G35)/GAE!G35,":")</f>
        <v>0.9927965147384389</v>
      </c>
      <c r="E35" s="40">
        <f>IF(GAE!H35&lt;&gt;0,(IMP!H35-EXP!H35)/GAE!H35,":")</f>
        <v>0.9755833560887538</v>
      </c>
      <c r="F35" s="40">
        <f>IF(GAE!I35&lt;&gt;0,(IMP!I35-EXP!I35)/GAE!I35,":")</f>
        <v>-0.04460811003452081</v>
      </c>
    </row>
    <row r="36" spans="1:6" ht="15">
      <c r="A36" s="12" t="s">
        <v>49</v>
      </c>
      <c r="B36" s="97">
        <f>IF(GAE!B36&lt;&gt;0,(IMP!B36-EXP!B36)/GAE!B36,":")</f>
        <v>0.282012770780391</v>
      </c>
      <c r="C36" s="40">
        <f>IF(GAE!C36&lt;&gt;0,(IMP!C36-EXP!C36)/GAE!C36,":")</f>
        <v>0.21999956920381686</v>
      </c>
      <c r="D36" s="40">
        <f>IF(GAE!G36&lt;&gt;0,(IMP!G36-EXP!G36)/GAE!G36,":")</f>
        <v>0.16633663632219087</v>
      </c>
      <c r="E36" s="40">
        <f>IF(GAE!H36&lt;&gt;0,(IMP!H36-EXP!H36)/GAE!H36,":")</f>
        <v>0.6470385722266119</v>
      </c>
      <c r="F36" s="40">
        <f>IF(GAE!I36&lt;&gt;0,(IMP!I36-EXP!I36)/GAE!I36,":")</f>
        <v>0.0338928291281543</v>
      </c>
    </row>
    <row r="37" spans="1:6" ht="15">
      <c r="A37" s="12" t="s">
        <v>50</v>
      </c>
      <c r="B37" s="97">
        <f>IF(GAE!B37&lt;&gt;0,(IMP!B37-EXP!B37)/GAE!B37,":")</f>
        <v>0.458011577314329</v>
      </c>
      <c r="C37" s="40">
        <f>IF(GAE!C37&lt;&gt;0,(IMP!C37-EXP!C37)/GAE!C37,":")</f>
        <v>0.17580491963818276</v>
      </c>
      <c r="D37" s="40">
        <f>IF(GAE!G37&lt;&gt;0,(IMP!G37-EXP!G37)/GAE!G37,":")</f>
        <v>0.9937084260597319</v>
      </c>
      <c r="E37" s="40">
        <f>IF(GAE!H37&lt;&gt;0,(IMP!H37-EXP!H37)/GAE!H37,":")</f>
        <v>0.9947055907795076</v>
      </c>
      <c r="F37" s="40">
        <f>IF(GAE!I37&lt;&gt;0,(IMP!I37-EXP!I37)/GAE!I37,":")</f>
        <v>0.08151885131407012</v>
      </c>
    </row>
    <row r="38" spans="1:6" ht="15">
      <c r="A38" s="12" t="s">
        <v>51</v>
      </c>
      <c r="B38" s="97">
        <f>IF(GAE!B38&lt;&gt;0,(IMP!B38-EXP!B38)/GAE!B38,":")</f>
        <v>0.5630058870670791</v>
      </c>
      <c r="C38" s="40">
        <f>IF(GAE!C38&lt;&gt;0,(IMP!C38-EXP!C38)/GAE!C38,":")</f>
        <v>0.8616607049503575</v>
      </c>
      <c r="D38" s="40">
        <f>IF(GAE!G38&lt;&gt;0,(IMP!G38-EXP!G38)/GAE!G38,":")</f>
        <v>0.8805159563265775</v>
      </c>
      <c r="E38" s="40">
        <f>IF(GAE!H38&lt;&gt;0,(IMP!H38-EXP!H38)/GAE!H38,":")</f>
        <v>1.0198632965452308</v>
      </c>
      <c r="F38" s="40">
        <f>IF(GAE!I38&lt;&gt;0,(IMP!I38-EXP!I38)/GAE!I38,":")</f>
        <v>-0.01394384416374981</v>
      </c>
    </row>
    <row r="39" spans="1:6" ht="15">
      <c r="A39" s="13" t="s">
        <v>52</v>
      </c>
      <c r="B39" s="98">
        <f>IF(GAE!B39&lt;&gt;0,(IMP!B39-EXP!B39)/GAE!B39,":")</f>
        <v>0.42031759705043076</v>
      </c>
      <c r="C39" s="41">
        <f>IF(GAE!C39&lt;&gt;0,(IMP!C39-EXP!C39)/GAE!C39,":")</f>
        <v>0.9223722831195617</v>
      </c>
      <c r="D39" s="41">
        <f>IF(GAE!G39&lt;&gt;0,(IMP!G39-EXP!G39)/GAE!G39,":")</f>
        <v>1.0029296898061626</v>
      </c>
      <c r="E39" s="41">
        <f>IF(GAE!H39&lt;&gt;0,(IMP!H39-EXP!H39)/GAE!H39,":")</f>
        <v>1.0241570614368787</v>
      </c>
      <c r="F39" s="41">
        <f>IF(GAE!I39&lt;&gt;0,(IMP!I39-EXP!I39)/GAE!I39,":")</f>
        <v>0.01343493328966306</v>
      </c>
    </row>
    <row r="40" spans="1:6" ht="15">
      <c r="A40" s="14" t="s">
        <v>53</v>
      </c>
      <c r="B40" s="99">
        <f>IF(GAE!B40&lt;&gt;0,(IMP!B40-EXP!B40)/GAE!B40,":")</f>
        <v>0.3351064896155512</v>
      </c>
      <c r="C40" s="42">
        <f>IF(GAE!C40&lt;&gt;0,(IMP!C40-EXP!C40)/GAE!C40,":")</f>
        <v>1.0034654592713936</v>
      </c>
      <c r="D40" s="42">
        <f>IF(GAE!G40&lt;&gt;0,(IMP!G40-EXP!G40)/GAE!G40,":")</f>
        <v>1</v>
      </c>
      <c r="E40" s="42">
        <f>IF(GAE!H40&lt;&gt;0,(IMP!H40-EXP!H40)/GAE!H40,":")</f>
        <v>1.2781172865339332</v>
      </c>
      <c r="F40" s="42">
        <f>IF(GAE!I40&lt;&gt;0,(IMP!I40-EXP!I40)/GAE!I40,":")</f>
        <v>0.05850749761821709</v>
      </c>
    </row>
    <row r="41" spans="1:6" ht="15">
      <c r="A41" s="10" t="s">
        <v>54</v>
      </c>
      <c r="B41" s="43">
        <f>IF(GAE!B41&lt;&gt;0,(IMP!B41-EXP!B41)/GAE!B41,":")</f>
        <v>0.12155856353737954</v>
      </c>
      <c r="C41" s="43">
        <f>IF(GAE!C41&lt;&gt;0,(IMP!C41-EXP!C41)/GAE!C41,":")</f>
        <v>1</v>
      </c>
      <c r="D41" s="43" t="str">
        <f>IF(GAE!G41&lt;&gt;0,(IMP!G41-EXP!G41)/GAE!G41,":")</f>
        <v>:</v>
      </c>
      <c r="E41" s="43">
        <f>IF(GAE!H41&lt;&gt;0,(IMP!H41-EXP!H41)/GAE!H41,":")</f>
        <v>0.9596521307380197</v>
      </c>
      <c r="F41" s="43">
        <f>IF(GAE!I41&lt;&gt;0,(IMP!I41-EXP!I41)/GAE!I41,":")</f>
        <v>0.0039068746119570496</v>
      </c>
    </row>
    <row r="42" spans="1:6" ht="15">
      <c r="A42" s="14" t="s">
        <v>55</v>
      </c>
      <c r="B42" s="42">
        <f>IF(GAE!B42&lt;&gt;0,(IMP!B42-EXP!B42)/GAE!B42,":")</f>
        <v>-6.2305876203276105</v>
      </c>
      <c r="C42" s="42">
        <f>IF(GAE!C42&lt;&gt;0,(IMP!C42-EXP!C42)/GAE!C42,":")</f>
        <v>0.9215128313142583</v>
      </c>
      <c r="D42" s="42">
        <f>IF(GAE!G42&lt;&gt;0,(IMP!G42-EXP!G42)/GAE!G42,":")</f>
        <v>-20.310746603187635</v>
      </c>
      <c r="E42" s="42">
        <f>IF(GAE!H42&lt;&gt;0,(IMP!H42-EXP!H42)/GAE!H42,":")</f>
        <v>-9.266550763143334</v>
      </c>
      <c r="F42" s="42">
        <f>IF(GAE!I42&lt;&gt;0,(IMP!I42-EXP!I42)/GAE!I42,":")</f>
        <v>0.023295776287999524</v>
      </c>
    </row>
    <row r="43" spans="1:6" ht="15">
      <c r="A43" s="15" t="s">
        <v>56</v>
      </c>
      <c r="B43" s="39">
        <f>IF(GAE!B43&lt;&gt;0,(IMP!B43-EXP!B43)/GAE!B43,":")</f>
        <v>0.2742233923115741</v>
      </c>
      <c r="C43" s="39">
        <f>IF(GAE!C43&lt;&gt;0,(IMP!C43-EXP!C43)/GAE!C43,":")</f>
        <v>-0.04693599897635965</v>
      </c>
      <c r="D43" s="39" t="str">
        <f>IF(GAE!G43&lt;&gt;0,(IMP!G43-EXP!G43)/GAE!G43,":")</f>
        <v>:</v>
      </c>
      <c r="E43" s="39">
        <f>IF(GAE!H43&lt;&gt;0,(IMP!H43-EXP!H43)/GAE!H43,":")</f>
        <v>0.9529059050299656</v>
      </c>
      <c r="F43" s="39">
        <f>IF(GAE!I43&lt;&gt;0,(IMP!I43-EXP!I43)/GAE!I43,":")</f>
        <v>-0.08427980468828064</v>
      </c>
    </row>
    <row r="44" spans="1:6" ht="15">
      <c r="A44" s="12" t="s">
        <v>57</v>
      </c>
      <c r="B44" s="40">
        <f>IF(GAE!B44&lt;&gt;0,(IMP!B44-EXP!B44)/GAE!B44,":")</f>
        <v>0.6329090501311242</v>
      </c>
      <c r="C44" s="40">
        <f>IF(GAE!C44&lt;&gt;0,(IMP!C44-EXP!C44)/GAE!C44,":")</f>
        <v>0.1060233275054126</v>
      </c>
      <c r="D44" s="40">
        <f>IF(GAE!G44&lt;&gt;0,(IMP!G44-EXP!G44)/GAE!G44,":")</f>
        <v>0.9999246652986843</v>
      </c>
      <c r="E44" s="40">
        <f>IF(GAE!H44&lt;&gt;0,(IMP!H44-EXP!H44)/GAE!H44,":")</f>
        <v>1.0294055494073522</v>
      </c>
      <c r="F44" s="40">
        <f>IF(GAE!I44&lt;&gt;0,(IMP!I44-EXP!I44)/GAE!I44,":")</f>
        <v>0.1599222506618866</v>
      </c>
    </row>
    <row r="45" spans="1:6" ht="15">
      <c r="A45" s="12" t="s">
        <v>58</v>
      </c>
      <c r="B45" s="40">
        <f>IF(GAE!B45&lt;&gt;0,(IMP!B45-EXP!B45)/GAE!B45,":")</f>
        <v>0.3587599337613582</v>
      </c>
      <c r="C45" s="40">
        <f>IF(GAE!C45&lt;&gt;0,(IMP!C45-EXP!C45)/GAE!C45,":")</f>
        <v>0.5393453068376408</v>
      </c>
      <c r="D45" s="40">
        <f>IF(GAE!G45&lt;&gt;0,(IMP!G45-EXP!G45)/GAE!G45,":")</f>
        <v>0</v>
      </c>
      <c r="E45" s="40">
        <f>IF(GAE!H45&lt;&gt;0,(IMP!H45-EXP!H45)/GAE!H45,":")</f>
        <v>0.3737379182308974</v>
      </c>
      <c r="F45" s="40">
        <f>IF(GAE!I45&lt;&gt;0,(IMP!I45-EXP!I45)/GAE!I45,":")</f>
        <v>0.14654219383368136</v>
      </c>
    </row>
    <row r="46" spans="1:6" ht="15">
      <c r="A46" s="13" t="s">
        <v>59</v>
      </c>
      <c r="B46" s="41">
        <f>IF(GAE!B46&lt;&gt;0,(IMP!B46-EXP!B46)/GAE!B46,":")</f>
        <v>0.29835712738315834</v>
      </c>
      <c r="C46" s="41">
        <f>IF(GAE!C46&lt;&gt;0,(IMP!C46-EXP!C46)/GAE!C46,":")</f>
        <v>0.06512016705688793</v>
      </c>
      <c r="D46" s="41">
        <f>IF(GAE!G46&lt;&gt;0,(IMP!G46-EXP!G46)/GAE!G46,":")</f>
        <v>0.7964303073530601</v>
      </c>
      <c r="E46" s="41">
        <f>IF(GAE!H46&lt;&gt;0,(IMP!H46-EXP!H46)/GAE!H46,":")</f>
        <v>0.7621142415702782</v>
      </c>
      <c r="F46" s="41">
        <f>IF(GAE!I46&lt;&gt;0,(IMP!I46-EXP!I46)/GAE!I46,":")</f>
        <v>-0.011523932768930076</v>
      </c>
    </row>
    <row r="47" spans="1:6" ht="15">
      <c r="A47" s="14" t="s">
        <v>60</v>
      </c>
      <c r="B47" s="42">
        <f>IF(GAE!B47&lt;&gt;0,(IMP!B47-EXP!B47)/GAE!B47,":")</f>
        <v>0.7064849921012654</v>
      </c>
      <c r="C47" s="42">
        <f>IF(GAE!C47&lt;&gt;0,(IMP!C47-EXP!C47)/GAE!C47,":")</f>
        <v>0.6365557810695004</v>
      </c>
      <c r="D47" s="42">
        <f>IF(GAE!G47&lt;&gt;0,(IMP!G47-EXP!G47)/GAE!G47,":")</f>
        <v>0.9858039927201592</v>
      </c>
      <c r="E47" s="42">
        <f>IF(GAE!H47&lt;&gt;0,(IMP!H47-EXP!H47)/GAE!H47,":")</f>
        <v>0.9179608685686956</v>
      </c>
      <c r="F47" s="42">
        <f>IF(GAE!I47&lt;&gt;0,(IMP!I47-EXP!I47)/GAE!I47,":")</f>
        <v>0</v>
      </c>
    </row>
    <row r="48" spans="1:6" ht="15">
      <c r="A48" s="10" t="s">
        <v>61</v>
      </c>
      <c r="B48" s="43">
        <f>IF(GAE!B48&lt;&gt;0,(IMP!B48-EXP!B48)/GAE!B48,":")</f>
        <v>0.25410140093602035</v>
      </c>
      <c r="C48" s="43">
        <f>IF(GAE!C48&lt;&gt;0,(IMP!C48-EXP!C48)/GAE!C48,":")</f>
        <v>0.15417213469224683</v>
      </c>
      <c r="D48" s="43">
        <f>IF(GAE!G48&lt;&gt;0,(IMP!G48-EXP!G48)/GAE!G48,":")</f>
        <v>1</v>
      </c>
      <c r="E48" s="43">
        <f>IF(GAE!H48&lt;&gt;0,(IMP!H48-EXP!H48)/GAE!H48,":")</f>
        <v>0.9980973028944942</v>
      </c>
      <c r="F48" s="43">
        <f>IF(GAE!I48&lt;&gt;0,(IMP!I48-EXP!I48)/GAE!I48,":")</f>
        <v>-0.10225070171993578</v>
      </c>
    </row>
    <row r="49" spans="1:6" ht="15">
      <c r="A49" s="14" t="s">
        <v>71</v>
      </c>
      <c r="B49" s="42">
        <f>IF(GAE!B49&lt;&gt;0,(IMP!B49-EXP!B49)/GAE!B49,":")</f>
        <v>0.2953676044875218</v>
      </c>
      <c r="C49" s="42">
        <f>IF(GAE!C49&lt;&gt;0,(IMP!C49-EXP!C49)/GAE!C49,":")</f>
        <v>0.003158757356775684</v>
      </c>
      <c r="D49" s="42" t="str">
        <f>IF(GAE!G49&lt;&gt;0,(IMP!G49-EXP!G49)/GAE!G49,":")</f>
        <v>:</v>
      </c>
      <c r="E49" s="42">
        <f>IF(GAE!H49&lt;&gt;0,(IMP!H49-EXP!H49)/GAE!H49,":")</f>
        <v>1</v>
      </c>
      <c r="F49" s="42">
        <f>IF(GAE!I49&lt;&gt;0,(IMP!I49-EXP!I49)/GAE!I49,":")</f>
        <v>0.1593529308237837</v>
      </c>
    </row>
    <row r="50" spans="1:6" ht="15">
      <c r="A50" s="15" t="s">
        <v>63</v>
      </c>
      <c r="B50" s="39">
        <f>IF(GAE!B50&lt;&gt;0,(IMP!B50-EXP!B50)/GAE!B50,":")</f>
        <v>0.7598924319483475</v>
      </c>
      <c r="C50" s="39">
        <f>IF(GAE!C50&lt;&gt;0,(IMP!C50-EXP!C50)/GAE!C50,":")</f>
        <v>1.0318840205853141</v>
      </c>
      <c r="D50" s="39">
        <f>IF(GAE!G50&lt;&gt;0,(IMP!G50-EXP!G50)/GAE!G50,":")</f>
        <v>0.9954357883397017</v>
      </c>
      <c r="E50" s="39">
        <f>IF(GAE!H50&lt;&gt;0,(IMP!H50-EXP!H50)/GAE!H50,":")</f>
        <v>1.0052203744536117</v>
      </c>
      <c r="F50" s="39">
        <f>IF(GAE!I50&lt;&gt;0,(IMP!I50-EXP!I50)/GAE!I50,":")</f>
        <v>0.0005101933947161319</v>
      </c>
    </row>
    <row r="51" spans="1:6" ht="15">
      <c r="A51" s="12" t="s">
        <v>64</v>
      </c>
      <c r="B51" s="40">
        <f>IF(GAE!B51&lt;&gt;0,(IMP!B51-EXP!B51)/GAE!B51,":")</f>
        <v>0.34056536312689145</v>
      </c>
      <c r="C51" s="40">
        <f>IF(GAE!C51&lt;&gt;0,(IMP!C51-EXP!C51)/GAE!C51,":")</f>
        <v>0.4824285918532552</v>
      </c>
      <c r="D51" s="40">
        <f>IF(GAE!G51&lt;&gt;0,(IMP!G51-EXP!G51)/GAE!G51,":")</f>
        <v>0.3118054142250716</v>
      </c>
      <c r="E51" s="40">
        <f>IF(GAE!H51&lt;&gt;0,(IMP!H51-EXP!H51)/GAE!H51,":")</f>
        <v>0.8187725547209606</v>
      </c>
      <c r="F51" s="40">
        <f>IF(GAE!I51&lt;&gt;0,(IMP!I51-EXP!I51)/GAE!I51,":")</f>
        <v>-0.07530341898037773</v>
      </c>
    </row>
    <row r="52" spans="1:6" ht="15">
      <c r="A52" s="14" t="s">
        <v>65</v>
      </c>
      <c r="B52" s="42">
        <f>IF(GAE!B52&lt;&gt;0,(IMP!B52-EXP!B52)/GAE!B52,":")</f>
        <v>0.7965335580908302</v>
      </c>
      <c r="C52" s="42">
        <f>IF(GAE!C52&lt;&gt;0,(IMP!C52-EXP!C52)/GAE!C52,":")</f>
        <v>0.8218148022980736</v>
      </c>
      <c r="D52" s="42">
        <f>IF(GAE!G52&lt;&gt;0,(IMP!G52-EXP!G52)/GAE!G52,":")</f>
        <v>0.996708466915255</v>
      </c>
      <c r="E52" s="42">
        <f>IF(GAE!H52&lt;&gt;0,(IMP!H52-EXP!H52)/GAE!H52,":")</f>
        <v>0.9936716641122981</v>
      </c>
      <c r="F52" s="42">
        <f>IF(GAE!I52&lt;&gt;0,(IMP!I52-EXP!I52)/GAE!I52,":")</f>
        <v>-1.7645269874023155E-05</v>
      </c>
    </row>
    <row r="53" spans="1:6" ht="15">
      <c r="A53" s="28" t="s">
        <v>110</v>
      </c>
      <c r="B53" s="5"/>
      <c r="C53" s="5"/>
      <c r="D53" s="5"/>
      <c r="E53" s="5"/>
      <c r="F53" s="5"/>
    </row>
    <row r="54" ht="15">
      <c r="A54" s="1"/>
    </row>
    <row r="55" spans="1:2" ht="15">
      <c r="A55" s="1"/>
      <c r="B55" s="1"/>
    </row>
  </sheetData>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101"/>
  <sheetViews>
    <sheetView workbookViewId="0" topLeftCell="A1">
      <selection activeCell="C66" sqref="C66"/>
    </sheetView>
  </sheetViews>
  <sheetFormatPr defaultColWidth="9.140625" defaultRowHeight="15"/>
  <cols>
    <col min="1" max="1" width="23.140625" style="2" customWidth="1"/>
    <col min="2" max="5" width="19.7109375" style="2" customWidth="1"/>
    <col min="6" max="6" width="9.140625" style="2" customWidth="1"/>
    <col min="7" max="7" width="20.421875" style="2" bestFit="1" customWidth="1"/>
    <col min="8" max="16384" width="9.140625" style="2" customWidth="1"/>
  </cols>
  <sheetData>
    <row r="1" spans="1:5" ht="15.5">
      <c r="A1" s="52" t="s">
        <v>119</v>
      </c>
      <c r="B1" s="5"/>
      <c r="C1" s="5"/>
      <c r="D1" s="5"/>
      <c r="E1" s="5"/>
    </row>
    <row r="2" spans="1:5" ht="15">
      <c r="A2" s="7" t="s">
        <v>151</v>
      </c>
      <c r="B2" s="5"/>
      <c r="C2" s="5"/>
      <c r="D2" s="5"/>
      <c r="E2" s="5"/>
    </row>
    <row r="3" spans="1:5" ht="15">
      <c r="A3" s="7" t="s">
        <v>113</v>
      </c>
      <c r="B3" s="3"/>
      <c r="C3" s="5"/>
      <c r="D3" s="3"/>
      <c r="E3" s="5"/>
    </row>
    <row r="4" spans="1:5" ht="15">
      <c r="A4" s="6" t="s">
        <v>152</v>
      </c>
      <c r="B4" s="3"/>
      <c r="C4" s="5"/>
      <c r="D4" s="3"/>
      <c r="E4" s="5"/>
    </row>
    <row r="5" spans="1:5" ht="15">
      <c r="A5" s="7" t="s">
        <v>118</v>
      </c>
      <c r="B5" s="1"/>
      <c r="C5" s="5"/>
      <c r="D5" s="1"/>
      <c r="E5" s="5"/>
    </row>
    <row r="6" spans="1:5" ht="15">
      <c r="A6" s="91" t="s">
        <v>117</v>
      </c>
      <c r="B6" s="5"/>
      <c r="C6" s="5"/>
      <c r="D6" s="5"/>
      <c r="E6" s="5"/>
    </row>
    <row r="7" spans="1:5" ht="15">
      <c r="A7" s="1" t="s">
        <v>147</v>
      </c>
      <c r="B7" s="1"/>
      <c r="C7" s="5"/>
      <c r="D7" s="1"/>
      <c r="E7" s="5"/>
    </row>
    <row r="8" spans="1:5" ht="15">
      <c r="A8" s="6"/>
      <c r="B8" s="1"/>
      <c r="C8" s="5"/>
      <c r="D8" s="1"/>
      <c r="E8" s="5"/>
    </row>
    <row r="9" spans="1:5" ht="15">
      <c r="A9" s="6"/>
      <c r="B9" s="1"/>
      <c r="C9" s="68"/>
      <c r="D9" s="1"/>
      <c r="E9" s="68"/>
    </row>
    <row r="10" spans="1:7" ht="15">
      <c r="A10" s="63"/>
      <c r="B10" s="64"/>
      <c r="C10" s="65"/>
      <c r="D10" s="64"/>
      <c r="E10" s="65"/>
      <c r="F10" s="72"/>
      <c r="G10" s="72"/>
    </row>
    <row r="11" spans="1:7" ht="15">
      <c r="A11" s="67"/>
      <c r="B11" s="69" t="s">
        <v>12</v>
      </c>
      <c r="C11" s="70" t="s">
        <v>17</v>
      </c>
      <c r="D11" s="69" t="s">
        <v>114</v>
      </c>
      <c r="E11" s="69" t="s">
        <v>115</v>
      </c>
      <c r="F11" s="72"/>
      <c r="G11" s="72"/>
    </row>
    <row r="12" spans="1:7" ht="23">
      <c r="A12" s="60" t="s">
        <v>72</v>
      </c>
      <c r="B12" s="61">
        <v>0.24392946832148643</v>
      </c>
      <c r="C12" s="61">
        <v>0.4111353503071132</v>
      </c>
      <c r="D12" s="61">
        <v>0.3646206487519195</v>
      </c>
      <c r="E12" s="61">
        <v>0.19319864532318157</v>
      </c>
      <c r="F12" s="72"/>
      <c r="G12" s="72"/>
    </row>
    <row r="13" spans="1:7" ht="23">
      <c r="A13" s="26" t="s">
        <v>73</v>
      </c>
      <c r="B13" s="38">
        <v>0.23801866273980063</v>
      </c>
      <c r="C13" s="38">
        <v>0.3797082678377328</v>
      </c>
      <c r="D13" s="38">
        <v>0.33744513335680415</v>
      </c>
      <c r="E13" s="38">
        <v>0.251840882790168</v>
      </c>
      <c r="F13" s="72"/>
      <c r="G13" s="72"/>
    </row>
    <row r="14" spans="1:7" ht="15">
      <c r="A14" s="15" t="s">
        <v>27</v>
      </c>
      <c r="B14" s="39">
        <v>0.2430561247641087</v>
      </c>
      <c r="C14" s="39">
        <v>0.07880355964459959</v>
      </c>
      <c r="D14" s="39">
        <v>0.46133469479008454</v>
      </c>
      <c r="E14" s="39">
        <v>0.35758501236774387</v>
      </c>
      <c r="F14" s="72"/>
      <c r="G14" s="72"/>
    </row>
    <row r="15" spans="1:7" ht="15">
      <c r="A15" s="12" t="s">
        <v>28</v>
      </c>
      <c r="B15" s="40">
        <v>0.15391338664623883</v>
      </c>
      <c r="C15" s="40">
        <v>0.7279495261864155</v>
      </c>
      <c r="D15" s="40">
        <v>0.1313683790104104</v>
      </c>
      <c r="E15" s="40">
        <v>0.08160306818300636</v>
      </c>
      <c r="F15" s="72"/>
      <c r="G15" s="72"/>
    </row>
    <row r="16" spans="1:7" ht="15">
      <c r="A16" s="12" t="s">
        <v>29</v>
      </c>
      <c r="B16" s="40">
        <v>0.23718242634857603</v>
      </c>
      <c r="C16" s="40">
        <v>0.8603750044274169</v>
      </c>
      <c r="D16" s="40">
        <v>0.3568443173426195</v>
      </c>
      <c r="E16" s="40">
        <v>0.016793497164219382</v>
      </c>
      <c r="F16" s="72"/>
      <c r="G16" s="72"/>
    </row>
    <row r="17" spans="1:7" ht="15">
      <c r="A17" s="12" t="s">
        <v>120</v>
      </c>
      <c r="B17" s="40">
        <v>0.2114163101131238</v>
      </c>
      <c r="C17" s="40">
        <v>0.5238689730253404</v>
      </c>
      <c r="D17" s="40">
        <v>0.2759856934367393</v>
      </c>
      <c r="E17" s="40">
        <v>0.862822593331685</v>
      </c>
      <c r="F17" s="72"/>
      <c r="G17" s="72"/>
    </row>
    <row r="18" spans="1:7" ht="15">
      <c r="A18" s="12" t="s">
        <v>70</v>
      </c>
      <c r="B18" s="40">
        <v>0.3111182121387282</v>
      </c>
      <c r="C18" s="40">
        <v>0.5894005205115369</v>
      </c>
      <c r="D18" s="40">
        <v>0.35179712344950204</v>
      </c>
      <c r="E18" s="40">
        <v>0.21458720311401955</v>
      </c>
      <c r="F18" s="72"/>
      <c r="G18" s="72"/>
    </row>
    <row r="19" spans="1:7" ht="15">
      <c r="A19" s="12" t="s">
        <v>121</v>
      </c>
      <c r="B19" s="40">
        <v>0.21389971531294383</v>
      </c>
      <c r="C19" s="40">
        <v>0.8645506336472503</v>
      </c>
      <c r="D19" s="40">
        <v>2.7937413953700774</v>
      </c>
      <c r="E19" s="40">
        <v>0.0008324598179589956</v>
      </c>
      <c r="F19" s="72"/>
      <c r="G19" s="72"/>
    </row>
    <row r="20" spans="1:7" ht="15">
      <c r="A20" s="12" t="s">
        <v>33</v>
      </c>
      <c r="B20" s="40">
        <v>0.031909305924900724</v>
      </c>
      <c r="C20" s="40">
        <v>0</v>
      </c>
      <c r="D20" s="40">
        <v>0.0609653094467395</v>
      </c>
      <c r="E20" s="40">
        <v>0.05182183204528784</v>
      </c>
      <c r="F20" s="72"/>
      <c r="G20" s="72"/>
    </row>
    <row r="21" spans="1:7" ht="15">
      <c r="A21" s="12" t="s">
        <v>34</v>
      </c>
      <c r="B21" s="40">
        <v>0.46459267362477424</v>
      </c>
      <c r="C21" s="40">
        <v>0.38915952342320265</v>
      </c>
      <c r="D21" s="40">
        <v>0.730198490975128</v>
      </c>
      <c r="E21" s="40">
        <v>0.08875669540856868</v>
      </c>
      <c r="F21" s="72"/>
      <c r="G21" s="72"/>
    </row>
    <row r="22" spans="1:7" ht="15">
      <c r="A22" s="12" t="s">
        <v>35</v>
      </c>
      <c r="B22" s="40">
        <v>0.07501024590883303</v>
      </c>
      <c r="C22" s="40">
        <v>0.10543551079932285</v>
      </c>
      <c r="D22" s="40">
        <v>0.0879594340146494</v>
      </c>
      <c r="E22" s="40">
        <v>0.4324124179301544</v>
      </c>
      <c r="F22" s="72"/>
      <c r="G22" s="72"/>
    </row>
    <row r="23" spans="1:7" ht="15">
      <c r="A23" s="12" t="s">
        <v>36</v>
      </c>
      <c r="B23" s="40">
        <v>0.08413792153930627</v>
      </c>
      <c r="C23" s="40">
        <v>0.2001513676182793</v>
      </c>
      <c r="D23" s="40">
        <v>0.15695805113814418</v>
      </c>
      <c r="E23" s="40">
        <v>0.2970052823860641</v>
      </c>
      <c r="F23" s="72"/>
      <c r="G23" s="72"/>
    </row>
    <row r="24" spans="1:7" ht="15">
      <c r="A24" s="12" t="s">
        <v>122</v>
      </c>
      <c r="B24" s="40">
        <v>0.24740607439299728</v>
      </c>
      <c r="C24" s="40">
        <v>0.5501891034269181</v>
      </c>
      <c r="D24" s="40">
        <v>0.1424807434776803</v>
      </c>
      <c r="E24" s="40">
        <v>0.7473060740435088</v>
      </c>
      <c r="F24" s="72"/>
      <c r="G24" s="72"/>
    </row>
    <row r="25" spans="1:7" ht="15">
      <c r="A25" s="12" t="s">
        <v>38</v>
      </c>
      <c r="B25" s="40">
        <v>0.2379650087922046</v>
      </c>
      <c r="C25" s="40">
        <v>0.4035037163081791</v>
      </c>
      <c r="D25" s="40">
        <v>0.17351576459283422</v>
      </c>
      <c r="E25" s="40">
        <v>0.49830257880690587</v>
      </c>
      <c r="F25" s="72"/>
      <c r="G25" s="72"/>
    </row>
    <row r="26" spans="1:7" ht="15">
      <c r="A26" s="12" t="s">
        <v>39</v>
      </c>
      <c r="B26" s="40">
        <v>0.016669606565114767</v>
      </c>
      <c r="C26" s="40" t="s">
        <v>25</v>
      </c>
      <c r="D26" s="40">
        <v>0.012518820721523183</v>
      </c>
      <c r="E26" s="40">
        <v>1.0538442777983383</v>
      </c>
      <c r="F26" s="72"/>
      <c r="G26" s="72"/>
    </row>
    <row r="27" spans="1:7" ht="15">
      <c r="A27" s="12" t="s">
        <v>40</v>
      </c>
      <c r="B27" s="40">
        <v>0.3099532441296308</v>
      </c>
      <c r="C27" s="40">
        <v>1.000985915866221</v>
      </c>
      <c r="D27" s="40">
        <v>0.25456904645850587</v>
      </c>
      <c r="E27" s="40">
        <v>0.9564117471181879</v>
      </c>
      <c r="F27" s="72"/>
      <c r="G27" s="72"/>
    </row>
    <row r="28" spans="1:7" ht="15">
      <c r="A28" s="12" t="s">
        <v>41</v>
      </c>
      <c r="B28" s="40">
        <v>0.9605186107018168</v>
      </c>
      <c r="C28" s="40">
        <v>0.5049277195124611</v>
      </c>
      <c r="D28" s="40">
        <v>2.027325185531617</v>
      </c>
      <c r="E28" s="40">
        <v>0.6908404626712146</v>
      </c>
      <c r="F28" s="72"/>
      <c r="G28" s="72"/>
    </row>
    <row r="29" spans="1:7" ht="15">
      <c r="A29" s="12" t="s">
        <v>42</v>
      </c>
      <c r="B29" s="40">
        <v>0.04341604094266115</v>
      </c>
      <c r="C29" s="40">
        <v>0.27225868656334057</v>
      </c>
      <c r="D29" s="40">
        <v>0</v>
      </c>
      <c r="E29" s="40">
        <v>0.07705574988661147</v>
      </c>
      <c r="F29" s="72"/>
      <c r="G29" s="72"/>
    </row>
    <row r="30" spans="1:7" ht="15">
      <c r="A30" s="12" t="s">
        <v>43</v>
      </c>
      <c r="B30" s="40">
        <v>0.5420023631472718</v>
      </c>
      <c r="C30" s="40">
        <v>1.10411091568149</v>
      </c>
      <c r="D30" s="40">
        <v>0.5736136452321482</v>
      </c>
      <c r="E30" s="40">
        <v>0.11308674473808142</v>
      </c>
      <c r="F30" s="72"/>
      <c r="G30" s="72"/>
    </row>
    <row r="31" spans="1:7" ht="15">
      <c r="A31" s="12" t="s">
        <v>44</v>
      </c>
      <c r="B31" s="40">
        <v>0.07489417447295521</v>
      </c>
      <c r="C31" s="40">
        <v>0</v>
      </c>
      <c r="D31" s="40">
        <v>0.08703914866639342</v>
      </c>
      <c r="E31" s="40" t="s">
        <v>25</v>
      </c>
      <c r="F31" s="72"/>
      <c r="G31" s="72"/>
    </row>
    <row r="32" spans="1:7" ht="15">
      <c r="A32" s="12" t="s">
        <v>45</v>
      </c>
      <c r="B32" s="40">
        <v>0.4898080324554321</v>
      </c>
      <c r="C32" s="40">
        <v>0.35766421724951614</v>
      </c>
      <c r="D32" s="40">
        <v>0.7045826275330707</v>
      </c>
      <c r="E32" s="40">
        <v>0.5026122643261094</v>
      </c>
      <c r="F32" s="72"/>
      <c r="G32" s="72"/>
    </row>
    <row r="33" spans="1:7" ht="15">
      <c r="A33" s="12" t="s">
        <v>123</v>
      </c>
      <c r="B33" s="40">
        <v>0.16479236284764</v>
      </c>
      <c r="C33" s="40">
        <v>0.5859778997041898</v>
      </c>
      <c r="D33" s="40">
        <v>0.07346308128692416</v>
      </c>
      <c r="E33" s="40">
        <v>0.09181829076543567</v>
      </c>
      <c r="F33" s="72"/>
      <c r="G33" s="72"/>
    </row>
    <row r="34" spans="1:7" ht="15">
      <c r="A34" s="12" t="s">
        <v>47</v>
      </c>
      <c r="B34" s="40">
        <v>0.349716962466533</v>
      </c>
      <c r="C34" s="40">
        <v>0.4547977474508595</v>
      </c>
      <c r="D34" s="40">
        <v>0.7630418266165245</v>
      </c>
      <c r="E34" s="40">
        <v>0.1343216654758564</v>
      </c>
      <c r="F34" s="72"/>
      <c r="G34" s="72"/>
    </row>
    <row r="35" spans="1:7" ht="15">
      <c r="A35" s="12" t="s">
        <v>48</v>
      </c>
      <c r="B35" s="40">
        <v>0.048971407046744526</v>
      </c>
      <c r="C35" s="40">
        <v>0.09629217351531624</v>
      </c>
      <c r="D35" s="40">
        <v>0.06031570582044207</v>
      </c>
      <c r="E35" s="40">
        <v>0</v>
      </c>
      <c r="F35" s="72"/>
      <c r="G35" s="72"/>
    </row>
    <row r="36" spans="1:7" ht="15">
      <c r="A36" s="12" t="s">
        <v>124</v>
      </c>
      <c r="B36" s="40">
        <v>0.1703981156793259</v>
      </c>
      <c r="C36" s="40">
        <v>0.1550423456425046</v>
      </c>
      <c r="D36" s="40">
        <v>0.3701255280035694</v>
      </c>
      <c r="E36" s="40">
        <v>0.11824945103029143</v>
      </c>
      <c r="F36" s="72"/>
      <c r="G36" s="72"/>
    </row>
    <row r="37" spans="1:7" ht="15">
      <c r="A37" s="12" t="s">
        <v>125</v>
      </c>
      <c r="B37" s="40">
        <v>0.1761059186998925</v>
      </c>
      <c r="C37" s="40">
        <v>0.8097727740163062</v>
      </c>
      <c r="D37" s="40">
        <v>0.24921453869308927</v>
      </c>
      <c r="E37" s="40">
        <v>0.00805654899900529</v>
      </c>
      <c r="F37" s="72"/>
      <c r="G37" s="72"/>
    </row>
    <row r="38" spans="1:7" ht="15">
      <c r="A38" s="12" t="s">
        <v>51</v>
      </c>
      <c r="B38" s="40">
        <v>0.572745090323192</v>
      </c>
      <c r="C38" s="40">
        <v>0.7523602716553184</v>
      </c>
      <c r="D38" s="40">
        <v>1.5937137979775957</v>
      </c>
      <c r="E38" s="40">
        <v>0.26625800167340336</v>
      </c>
      <c r="F38" s="72"/>
      <c r="G38" s="72"/>
    </row>
    <row r="39" spans="1:7" ht="15">
      <c r="A39" s="13" t="s">
        <v>126</v>
      </c>
      <c r="B39" s="41">
        <v>0.4496590653207997</v>
      </c>
      <c r="C39" s="41">
        <v>0.9240996458326656</v>
      </c>
      <c r="D39" s="41">
        <v>1.4124909252946198</v>
      </c>
      <c r="E39" s="41">
        <v>0.30047169620579744</v>
      </c>
      <c r="F39" s="72"/>
      <c r="G39" s="72"/>
    </row>
    <row r="40" spans="1:7" ht="15">
      <c r="A40" s="14" t="s">
        <v>53</v>
      </c>
      <c r="B40" s="42">
        <v>0.08514123623628547</v>
      </c>
      <c r="C40" s="42">
        <v>0.13915482875508559</v>
      </c>
      <c r="D40" s="42">
        <v>0.32480385915908</v>
      </c>
      <c r="E40" s="42">
        <v>0.2273720378586683</v>
      </c>
      <c r="F40" s="72"/>
      <c r="G40" s="72"/>
    </row>
    <row r="41" spans="1:7" ht="15">
      <c r="A41" s="10" t="s">
        <v>54</v>
      </c>
      <c r="B41" s="43">
        <v>0</v>
      </c>
      <c r="C41" s="43" t="s">
        <v>25</v>
      </c>
      <c r="D41" s="43">
        <v>0</v>
      </c>
      <c r="E41" s="43">
        <v>0</v>
      </c>
      <c r="F41" s="72"/>
      <c r="G41" s="72"/>
    </row>
    <row r="42" spans="1:7" ht="15">
      <c r="A42" s="14" t="s">
        <v>55</v>
      </c>
      <c r="B42" s="42">
        <v>0.03936272741854622</v>
      </c>
      <c r="C42" s="42">
        <v>0.0018557393711225363</v>
      </c>
      <c r="D42" s="42">
        <v>0.10520936603284267</v>
      </c>
      <c r="E42" s="42">
        <v>0.18713198552342106</v>
      </c>
      <c r="F42" s="72"/>
      <c r="G42" s="72"/>
    </row>
    <row r="43" spans="1:7" ht="15">
      <c r="A43" s="28" t="s">
        <v>116</v>
      </c>
      <c r="B43" s="5"/>
      <c r="C43" s="5"/>
      <c r="D43" s="5"/>
      <c r="E43" s="5"/>
      <c r="F43" s="72"/>
      <c r="G43" s="72"/>
    </row>
    <row r="44" spans="1:7" ht="15">
      <c r="A44" s="8"/>
      <c r="B44" s="73"/>
      <c r="C44" s="73"/>
      <c r="F44" s="72"/>
      <c r="G44" s="72"/>
    </row>
    <row r="45" spans="1:7" ht="15">
      <c r="A45" s="8" t="s">
        <v>127</v>
      </c>
      <c r="B45" s="8"/>
      <c r="C45" s="73"/>
      <c r="D45" s="1"/>
      <c r="F45" s="72"/>
      <c r="G45" s="72"/>
    </row>
    <row r="46" spans="1:3" ht="15">
      <c r="A46" s="74" t="s">
        <v>138</v>
      </c>
      <c r="B46" s="27" t="s">
        <v>128</v>
      </c>
      <c r="C46" s="73"/>
    </row>
    <row r="47" spans="1:3" ht="15">
      <c r="A47" s="74" t="s">
        <v>139</v>
      </c>
      <c r="B47" s="27" t="s">
        <v>129</v>
      </c>
      <c r="C47" s="73"/>
    </row>
    <row r="48" spans="1:3" ht="15">
      <c r="A48" s="74" t="s">
        <v>140</v>
      </c>
      <c r="B48" s="27" t="s">
        <v>130</v>
      </c>
      <c r="C48" s="73"/>
    </row>
    <row r="49" spans="1:3" ht="15">
      <c r="A49" s="74" t="s">
        <v>131</v>
      </c>
      <c r="B49" s="27" t="s">
        <v>132</v>
      </c>
      <c r="C49" s="73"/>
    </row>
    <row r="50" spans="1:3" ht="15">
      <c r="A50" s="74" t="s">
        <v>141</v>
      </c>
      <c r="B50" s="27" t="s">
        <v>133</v>
      </c>
      <c r="C50" s="73"/>
    </row>
    <row r="51" spans="1:3" ht="15">
      <c r="A51" s="74" t="s">
        <v>134</v>
      </c>
      <c r="B51" s="27" t="s">
        <v>135</v>
      </c>
      <c r="C51" s="73"/>
    </row>
    <row r="52" spans="1:3" ht="15">
      <c r="A52" s="74" t="s">
        <v>136</v>
      </c>
      <c r="B52" s="27" t="s">
        <v>137</v>
      </c>
      <c r="C52" s="73"/>
    </row>
    <row r="54" spans="1:5" ht="15.5">
      <c r="A54" s="52" t="s">
        <v>145</v>
      </c>
      <c r="B54" s="5"/>
      <c r="C54" s="5"/>
      <c r="D54" s="5"/>
      <c r="E54" s="5"/>
    </row>
    <row r="55" spans="1:5" ht="15">
      <c r="A55" s="6" t="s">
        <v>153</v>
      </c>
      <c r="B55" s="5"/>
      <c r="C55" s="5"/>
      <c r="D55" s="5"/>
      <c r="E55" s="5"/>
    </row>
    <row r="56" spans="1:5" ht="15">
      <c r="A56" s="7" t="s">
        <v>104</v>
      </c>
      <c r="B56" s="5"/>
      <c r="C56" s="5"/>
      <c r="D56" s="5"/>
      <c r="E56" s="5"/>
    </row>
    <row r="57" spans="1:5" ht="15">
      <c r="A57" s="7" t="s">
        <v>105</v>
      </c>
      <c r="B57" s="3"/>
      <c r="C57" s="5"/>
      <c r="D57" s="3"/>
      <c r="E57" s="5"/>
    </row>
    <row r="58" spans="1:5" ht="15">
      <c r="A58" s="6" t="s">
        <v>111</v>
      </c>
      <c r="B58" s="3"/>
      <c r="C58" s="5"/>
      <c r="D58" s="3"/>
      <c r="E58" s="5"/>
    </row>
    <row r="59" spans="1:5" ht="15">
      <c r="A59" s="7" t="s">
        <v>106</v>
      </c>
      <c r="B59" s="1"/>
      <c r="C59" s="5"/>
      <c r="D59" s="1"/>
      <c r="E59" s="5"/>
    </row>
    <row r="60" spans="1:5" ht="15">
      <c r="A60" s="1" t="s">
        <v>107</v>
      </c>
      <c r="B60" s="5"/>
      <c r="C60" s="5"/>
      <c r="D60" s="5"/>
      <c r="E60" s="5"/>
    </row>
    <row r="61" spans="1:5" ht="15">
      <c r="A61" s="1" t="s">
        <v>112</v>
      </c>
      <c r="B61" s="1"/>
      <c r="C61" s="5"/>
      <c r="D61" s="1"/>
      <c r="E61" s="5"/>
    </row>
    <row r="62" spans="1:5" ht="15">
      <c r="A62" s="6" t="s">
        <v>108</v>
      </c>
      <c r="B62" s="1"/>
      <c r="C62" s="5"/>
      <c r="D62" s="1"/>
      <c r="E62" s="5"/>
    </row>
    <row r="63" spans="1:5" ht="15">
      <c r="A63" s="66"/>
      <c r="B63" s="1"/>
      <c r="C63" s="68"/>
      <c r="D63" s="1"/>
      <c r="E63" s="68"/>
    </row>
    <row r="64" spans="1:5" ht="15">
      <c r="A64" s="62"/>
      <c r="B64" s="152" t="s">
        <v>17</v>
      </c>
      <c r="C64" s="153"/>
      <c r="D64" s="152" t="s">
        <v>100</v>
      </c>
      <c r="E64" s="153"/>
    </row>
    <row r="65" spans="1:5" ht="23">
      <c r="A65" s="67"/>
      <c r="B65" s="69" t="s">
        <v>98</v>
      </c>
      <c r="C65" s="70" t="s">
        <v>99</v>
      </c>
      <c r="D65" s="69" t="s">
        <v>98</v>
      </c>
      <c r="E65" s="70" t="s">
        <v>99</v>
      </c>
    </row>
    <row r="66" spans="1:5" ht="23">
      <c r="A66" s="60" t="s">
        <v>72</v>
      </c>
      <c r="B66" s="61">
        <f>IF('GAS trade'!C12&lt;&gt;0,'GAS trade'!B12/'GAS trade'!C12,":")</f>
        <v>0.38206010869052426</v>
      </c>
      <c r="C66" s="61">
        <f>IF(('GAS trade'!C12-'GAS trade'!F12)&lt;&gt;0,'GAS trade'!B12/('GAS trade'!C12-'GAS trade'!F12),":")</f>
        <v>0.46059071951819236</v>
      </c>
      <c r="D66" s="61">
        <f>IF('OIL trade'!C12&lt;&gt;0,'OIL trade'!B12/'OIL trade'!C12,":")</f>
        <v>0.25662147971760235</v>
      </c>
      <c r="E66" s="61">
        <f>IF(('OIL trade'!C12-'OIL trade'!F12)&lt;&gt;0,'OIL trade'!B12/('OIL trade'!C12-'OIL trade'!F12),":")</f>
        <v>0.2582763561228093</v>
      </c>
    </row>
    <row r="67" spans="1:5" ht="23">
      <c r="A67" s="26" t="s">
        <v>73</v>
      </c>
      <c r="B67" s="38">
        <f>IF('GAS trade'!C13&lt;&gt;0,'GAS trade'!B13/'GAS trade'!C13,":")</f>
        <v>0.3431983039473799</v>
      </c>
      <c r="C67" s="38">
        <f>IF(('GAS trade'!C13-'GAS trade'!F13)&lt;&gt;0,'GAS trade'!B13/('GAS trade'!C13-'GAS trade'!F13),":")</f>
        <v>0.4146908869357884</v>
      </c>
      <c r="D67" s="38">
        <f>IF('OIL trade'!C13&lt;&gt;0,'OIL trade'!B13/'OIL trade'!C13,":")</f>
        <v>0.22961222516855784</v>
      </c>
      <c r="E67" s="38">
        <f>IF(('OIL trade'!C13-'OIL trade'!F13)&lt;&gt;0,'OIL trade'!B13/('OIL trade'!C13-'OIL trade'!F13),":")</f>
        <v>0.2300962793563565</v>
      </c>
    </row>
    <row r="68" spans="1:7" ht="15">
      <c r="A68" s="15" t="s">
        <v>157</v>
      </c>
      <c r="B68" s="39">
        <f>IF('GAS trade'!C14&lt;&gt;0,'GAS trade'!B14/'GAS trade'!C14,":")</f>
        <v>0.06663103888497295</v>
      </c>
      <c r="C68" s="39">
        <f>IF(('GAS trade'!C14-'GAS trade'!F14)&lt;&gt;0,'GAS trade'!B14/('GAS trade'!C14-'GAS trade'!F14),":")</f>
        <v>0.07949357510495583</v>
      </c>
      <c r="D68" s="39">
        <f>IF('OIL trade'!C14&lt;&gt;0,'OIL trade'!B14/'OIL trade'!C14,":")</f>
        <v>0.29944478807154434</v>
      </c>
      <c r="E68" s="39">
        <f>IF(('OIL trade'!C14-'OIL trade'!F14)&lt;&gt;0,'OIL trade'!B14/('OIL trade'!C14-'OIL trade'!F14),":")</f>
        <v>0.29944478807154434</v>
      </c>
      <c r="G68" s="92"/>
    </row>
    <row r="69" spans="1:7" ht="15">
      <c r="A69" s="12" t="s">
        <v>28</v>
      </c>
      <c r="B69" s="40">
        <f>IF('GAS trade'!C15&lt;&gt;0,'GAS trade'!B15/'GAS trade'!C15,":")</f>
        <v>0.7523069826673042</v>
      </c>
      <c r="C69" s="40">
        <f>IF(('GAS trade'!C15-'GAS trade'!F15)&lt;&gt;0,'GAS trade'!B15/('GAS trade'!C15-'GAS trade'!F15),":")</f>
        <v>0.7549785946975663</v>
      </c>
      <c r="D69" s="40">
        <f>IF('OIL trade'!C15&lt;&gt;0,'OIL trade'!B15/'OIL trade'!C15,":")</f>
        <v>0</v>
      </c>
      <c r="E69" s="40">
        <f>IF(('OIL trade'!C15-'OIL trade'!F15)&lt;&gt;0,'OIL trade'!B15/('OIL trade'!C15-'OIL trade'!F15),":")</f>
        <v>0</v>
      </c>
      <c r="G69" s="92"/>
    </row>
    <row r="70" spans="1:7" ht="15">
      <c r="A70" s="12" t="s">
        <v>29</v>
      </c>
      <c r="B70" s="40">
        <f>IF('GAS trade'!C16&lt;&gt;0,'GAS trade'!B16/'GAS trade'!C16,":")</f>
        <v>1</v>
      </c>
      <c r="C70" s="40">
        <f>IF(('GAS trade'!C16-'GAS trade'!F16)&lt;&gt;0,'GAS trade'!B16/('GAS trade'!C16-'GAS trade'!F16),":")</f>
        <v>1</v>
      </c>
      <c r="D70" s="40">
        <f>IF('OIL trade'!C16&lt;&gt;0,'OIL trade'!B16/'OIL trade'!C16,":")</f>
        <v>0.4880142533203758</v>
      </c>
      <c r="E70" s="40">
        <f>IF(('OIL trade'!C16-'OIL trade'!F16)&lt;&gt;0,'OIL trade'!B16/('OIL trade'!C16-'OIL trade'!F16),":")</f>
        <v>0.4880142533203758</v>
      </c>
      <c r="G70" s="92"/>
    </row>
    <row r="71" spans="1:7" ht="15">
      <c r="A71" s="12" t="s">
        <v>158</v>
      </c>
      <c r="B71" s="40">
        <f>IF('GAS trade'!C17&lt;&gt;0,'GAS trade'!B17/'GAS trade'!C17,":")</f>
        <v>0</v>
      </c>
      <c r="C71" s="40">
        <f>IF(('GAS trade'!C17-'GAS trade'!F17)&lt;&gt;0,'GAS trade'!B17/('GAS trade'!C17-'GAS trade'!F17),":")</f>
        <v>0</v>
      </c>
      <c r="D71" s="40">
        <f>IF('OIL trade'!C17&lt;&gt;0,'OIL trade'!B17/'OIL trade'!C17,":")</f>
        <v>0.12209798754387642</v>
      </c>
      <c r="E71" s="40">
        <f>IF(('OIL trade'!C17-'OIL trade'!F17)&lt;&gt;0,'OIL trade'!B17/('OIL trade'!C17-'OIL trade'!F17),":")</f>
        <v>0.1592534508160056</v>
      </c>
      <c r="G71" s="92"/>
    </row>
    <row r="72" spans="1:7" ht="15">
      <c r="A72" s="12" t="s">
        <v>70</v>
      </c>
      <c r="B72" s="40">
        <f>IF('GAS trade'!C18&lt;&gt;0,'GAS trade'!B18/'GAS trade'!C18,":")</f>
        <v>0.6614712223325666</v>
      </c>
      <c r="C72" s="40">
        <f>IF(('GAS trade'!C18-'GAS trade'!F18)&lt;&gt;0,'GAS trade'!B18/('GAS trade'!C18-'GAS trade'!F18),":")</f>
        <v>0.6614712223325666</v>
      </c>
      <c r="D72" s="40">
        <f>IF('OIL trade'!C18&lt;&gt;0,'OIL trade'!B18/'OIL trade'!C18,":")</f>
        <v>0.3400705961994101</v>
      </c>
      <c r="E72" s="40">
        <f>IF(('OIL trade'!C18-'OIL trade'!F18)&lt;&gt;0,'OIL trade'!B18/('OIL trade'!C18-'OIL trade'!F18),":")</f>
        <v>0.3400705961994101</v>
      </c>
      <c r="G72" s="92"/>
    </row>
    <row r="73" spans="1:7" ht="15">
      <c r="A73" s="12" t="s">
        <v>32</v>
      </c>
      <c r="B73" s="40">
        <f>IF('GAS trade'!C19&lt;&gt;0,'GAS trade'!B19/'GAS trade'!C19,":")</f>
        <v>0.46041158004883154</v>
      </c>
      <c r="C73" s="40">
        <f>IF(('GAS trade'!C19-'GAS trade'!F19)&lt;&gt;0,'GAS trade'!B19/('GAS trade'!C19-'GAS trade'!F19),":")</f>
        <v>0.46041158004883154</v>
      </c>
      <c r="D73" s="40" t="str">
        <f>IF('OIL trade'!C19&lt;&gt;0,'OIL trade'!B19/'OIL trade'!C19,":")</f>
        <v>:</v>
      </c>
      <c r="E73" s="40" t="str">
        <f>IF(('OIL trade'!C19-'OIL trade'!F19)&lt;&gt;0,'OIL trade'!B19/('OIL trade'!C19-'OIL trade'!F19),":")</f>
        <v>:</v>
      </c>
      <c r="G73" s="92"/>
    </row>
    <row r="74" spans="1:7" ht="15">
      <c r="A74" s="12" t="s">
        <v>33</v>
      </c>
      <c r="B74" s="40">
        <f>IF('GAS trade'!C20&lt;&gt;0,'GAS trade'!B20/'GAS trade'!C20,":")</f>
        <v>0</v>
      </c>
      <c r="C74" s="40">
        <f>IF(('GAS trade'!C20-'GAS trade'!F20)&lt;&gt;0,'GAS trade'!B20/('GAS trade'!C20-'GAS trade'!F20),":")</f>
        <v>0</v>
      </c>
      <c r="D74" s="40">
        <f>IF('OIL trade'!C20&lt;&gt;0,'OIL trade'!B20/'OIL trade'!C20,":")</f>
        <v>0</v>
      </c>
      <c r="E74" s="40">
        <f>IF(('OIL trade'!C20-'OIL trade'!F20)&lt;&gt;0,'OIL trade'!B20/('OIL trade'!C20-'OIL trade'!F20),":")</f>
        <v>0</v>
      </c>
      <c r="G74" s="92"/>
    </row>
    <row r="75" spans="1:7" ht="15">
      <c r="A75" s="12" t="s">
        <v>34</v>
      </c>
      <c r="B75" s="40">
        <f>IF('GAS trade'!C21&lt;&gt;0,'GAS trade'!B21/'GAS trade'!C21,":")</f>
        <v>0.38428077672863564</v>
      </c>
      <c r="C75" s="40">
        <f>IF(('GAS trade'!C21-'GAS trade'!F21)&lt;&gt;0,'GAS trade'!B21/('GAS trade'!C21-'GAS trade'!F21),":")</f>
        <v>0.3864781447464399</v>
      </c>
      <c r="D75" s="40">
        <f>IF('OIL trade'!C21&lt;&gt;0,'OIL trade'!B21/'OIL trade'!C21,":")</f>
        <v>0.17733865062477794</v>
      </c>
      <c r="E75" s="40">
        <f>IF(('OIL trade'!C21-'OIL trade'!F21)&lt;&gt;0,'OIL trade'!B21/('OIL trade'!C21-'OIL trade'!F21),":")</f>
        <v>0.17803446109071666</v>
      </c>
      <c r="G75" s="92"/>
    </row>
    <row r="76" spans="1:7" ht="15">
      <c r="A76" s="12" t="s">
        <v>35</v>
      </c>
      <c r="B76" s="40">
        <f>IF('GAS trade'!C22&lt;&gt;0,'GAS trade'!B22/'GAS trade'!C22,":")</f>
        <v>0.1042656984181793</v>
      </c>
      <c r="C76" s="40">
        <f>IF(('GAS trade'!C22-'GAS trade'!F22)&lt;&gt;0,'GAS trade'!B22/('GAS trade'!C22-'GAS trade'!F22),":")</f>
        <v>0.10816794633973525</v>
      </c>
      <c r="D76" s="40">
        <f>IF('OIL trade'!C22&lt;&gt;0,'OIL trade'!B22/'OIL trade'!C22,":")</f>
        <v>0.01786528119588005</v>
      </c>
      <c r="E76" s="40">
        <f>IF(('OIL trade'!C22-'OIL trade'!F22)&lt;&gt;0,'OIL trade'!B22/('OIL trade'!C22-'OIL trade'!F22),":")</f>
        <v>0.01786528119588005</v>
      </c>
      <c r="G76" s="92"/>
    </row>
    <row r="77" spans="1:7" ht="15">
      <c r="A77" s="12" t="s">
        <v>159</v>
      </c>
      <c r="B77" s="40">
        <f>IF('GAS trade'!C23&lt;&gt;0,'GAS trade'!B23/'GAS trade'!C23,":")</f>
        <v>0.16942692318557348</v>
      </c>
      <c r="C77" s="40">
        <f>IF(('GAS trade'!C23-'GAS trade'!F23)&lt;&gt;0,'GAS trade'!B23/('GAS trade'!C23-'GAS trade'!F23),":")</f>
        <v>0.2113087344856978</v>
      </c>
      <c r="D77" s="40">
        <f>IF('OIL trade'!C23&lt;&gt;0,'OIL trade'!B23/'OIL trade'!C23,":")</f>
        <v>0.08773889677244044</v>
      </c>
      <c r="E77" s="40">
        <f>IF(('OIL trade'!C23-'OIL trade'!F23)&lt;&gt;0,'OIL trade'!B23/('OIL trade'!C23-'OIL trade'!F23),":")</f>
        <v>0.08795679039436786</v>
      </c>
      <c r="G77" s="92"/>
    </row>
    <row r="78" spans="1:7" ht="15">
      <c r="A78" s="12" t="s">
        <v>142</v>
      </c>
      <c r="B78" s="40">
        <f>IF('GAS trade'!C24&lt;&gt;0,'GAS trade'!B24/'GAS trade'!C24,":")</f>
        <v>0</v>
      </c>
      <c r="C78" s="40">
        <f>IF(('GAS trade'!C24-'GAS trade'!F24)&lt;&gt;0,'GAS trade'!B24/('GAS trade'!C24-'GAS trade'!F24),":")</f>
        <v>0</v>
      </c>
      <c r="D78" s="40">
        <f>IF('OIL trade'!C24&lt;&gt;0,'OIL trade'!B24/'OIL trade'!C24,":")</f>
        <v>0</v>
      </c>
      <c r="E78" s="40">
        <f>IF(('OIL trade'!C24-'OIL trade'!F24)&lt;&gt;0,'OIL trade'!B24/('OIL trade'!C24-'OIL trade'!F24),":")</f>
        <v>0</v>
      </c>
      <c r="G78" s="92"/>
    </row>
    <row r="79" spans="1:7" ht="15">
      <c r="A79" s="12" t="s">
        <v>38</v>
      </c>
      <c r="B79" s="40">
        <f>IF('GAS trade'!C25&lt;&gt;0,'GAS trade'!B25/'GAS trade'!C25,":")</f>
        <v>0.4325178184865844</v>
      </c>
      <c r="C79" s="40">
        <f>IF(('GAS trade'!C25-'GAS trade'!F25)&lt;&gt;0,'GAS trade'!B25/('GAS trade'!C25-'GAS trade'!F25),":")</f>
        <v>0.43458335967497835</v>
      </c>
      <c r="D79" s="40">
        <f>IF('OIL trade'!C25&lt;&gt;0,'OIL trade'!B25/'OIL trade'!C25,":")</f>
        <v>0.11110398066647004</v>
      </c>
      <c r="E79" s="40">
        <f>IF(('OIL trade'!C25-'OIL trade'!F25)&lt;&gt;0,'OIL trade'!B25/('OIL trade'!C25-'OIL trade'!F25),":")</f>
        <v>0.1114952084385329</v>
      </c>
      <c r="G79" s="92"/>
    </row>
    <row r="80" spans="1:7" ht="15">
      <c r="A80" s="12" t="s">
        <v>39</v>
      </c>
      <c r="B80" s="40" t="str">
        <f>IF('GAS trade'!C26&lt;&gt;0,'GAS trade'!B26/'GAS trade'!C26,":")</f>
        <v>:</v>
      </c>
      <c r="C80" s="40" t="str">
        <f>IF(('GAS trade'!C26-'GAS trade'!F26)&lt;&gt;0,'GAS trade'!B26/('GAS trade'!C26-'GAS trade'!F26),":")</f>
        <v>:</v>
      </c>
      <c r="D80" s="40" t="str">
        <f>IF('OIL trade'!C26&lt;&gt;0,'OIL trade'!B26/'OIL trade'!C26,":")</f>
        <v>:</v>
      </c>
      <c r="E80" s="40" t="str">
        <f>IF(('OIL trade'!C26-'OIL trade'!F26)&lt;&gt;0,'OIL trade'!B26/('OIL trade'!C26-'OIL trade'!F26),":")</f>
        <v>:</v>
      </c>
      <c r="G80" s="92"/>
    </row>
    <row r="81" spans="1:7" ht="15">
      <c r="A81" s="12" t="s">
        <v>40</v>
      </c>
      <c r="B81" s="40">
        <f>IF('GAS trade'!C27&lt;&gt;0,'GAS trade'!B27/'GAS trade'!C27,":")</f>
        <v>1</v>
      </c>
      <c r="C81" s="40">
        <f>IF(('GAS trade'!C27-'GAS trade'!F27)&lt;&gt;0,'GAS trade'!B27/('GAS trade'!C27-'GAS trade'!F27),":")</f>
        <v>1</v>
      </c>
      <c r="D81" s="40" t="str">
        <f>IF('OIL trade'!C27&lt;&gt;0,'OIL trade'!B27/'OIL trade'!C27,":")</f>
        <v>:</v>
      </c>
      <c r="E81" s="40" t="str">
        <f>IF(('OIL trade'!C27-'OIL trade'!F27)&lt;&gt;0,'OIL trade'!B27/('OIL trade'!C27-'OIL trade'!F27),":")</f>
        <v>:</v>
      </c>
      <c r="G81" s="92"/>
    </row>
    <row r="82" spans="1:7" ht="15">
      <c r="A82" s="12" t="s">
        <v>146</v>
      </c>
      <c r="B82" s="40">
        <f>IF('GAS trade'!C28&lt;&gt;0,'GAS trade'!B28/'GAS trade'!C28,":")</f>
        <v>0.4178809560329505</v>
      </c>
      <c r="C82" s="40">
        <f>IF(('GAS trade'!C28-'GAS trade'!F28)&lt;&gt;0,'GAS trade'!B28/('GAS trade'!C28-'GAS trade'!F28),":")</f>
        <v>0.5103918716388962</v>
      </c>
      <c r="D82" s="40">
        <f>IF('OIL trade'!C28&lt;&gt;0,'OIL trade'!B28/'OIL trade'!C28,":")</f>
        <v>0.7261409729840047</v>
      </c>
      <c r="E82" s="40">
        <f>IF(('OIL trade'!C28-'OIL trade'!F28)&lt;&gt;0,'OIL trade'!B28/('OIL trade'!C28-'OIL trade'!F28),":")</f>
        <v>0.7295655517108804</v>
      </c>
      <c r="G82" s="92"/>
    </row>
    <row r="83" spans="1:7" ht="15">
      <c r="A83" s="12" t="s">
        <v>42</v>
      </c>
      <c r="B83" s="40">
        <f>IF('GAS trade'!C29&lt;&gt;0,'GAS trade'!B29/'GAS trade'!C29,":")</f>
        <v>0.27225868656334057</v>
      </c>
      <c r="C83" s="40">
        <f>IF(('GAS trade'!C29-'GAS trade'!F29)&lt;&gt;0,'GAS trade'!B29/('GAS trade'!C29-'GAS trade'!F29),":")</f>
        <v>0.27225868656334057</v>
      </c>
      <c r="D83" s="40" t="str">
        <f>IF('OIL trade'!C29&lt;&gt;0,'OIL trade'!B29/'OIL trade'!C29,":")</f>
        <v>:</v>
      </c>
      <c r="E83" s="40" t="str">
        <f>IF(('OIL trade'!C29-'OIL trade'!F29)&lt;&gt;0,'OIL trade'!B29/('OIL trade'!C29-'OIL trade'!F29),":")</f>
        <v>:</v>
      </c>
      <c r="G83" s="92"/>
    </row>
    <row r="84" spans="1:7" ht="15">
      <c r="A84" s="12" t="s">
        <v>143</v>
      </c>
      <c r="B84" s="40">
        <f>IF('GAS trade'!C30&lt;&gt;0,'GAS trade'!B30/'GAS trade'!C30,":")</f>
        <v>0.95</v>
      </c>
      <c r="C84" s="40">
        <f>IF(('GAS trade'!C30-'GAS trade'!F30)&lt;&gt;0,'GAS trade'!B30/('GAS trade'!C30-'GAS trade'!F30),":")</f>
        <v>1.4600358062570138</v>
      </c>
      <c r="D84" s="40">
        <f>IF('OIL trade'!C30&lt;&gt;0,'OIL trade'!B30/'OIL trade'!C30,":")</f>
        <v>0.6095081967213115</v>
      </c>
      <c r="E84" s="40">
        <f>IF(('OIL trade'!C30-'OIL trade'!F30)&lt;&gt;0,'OIL trade'!B30/('OIL trade'!C30-'OIL trade'!F30),":")</f>
        <v>0.6300627012370784</v>
      </c>
      <c r="G84" s="92"/>
    </row>
    <row r="85" spans="1:7" ht="15">
      <c r="A85" s="12" t="s">
        <v>44</v>
      </c>
      <c r="B85" s="40">
        <f>IF('GAS trade'!C31&lt;&gt;0,'GAS trade'!B31/'GAS trade'!C31,":")</f>
        <v>0</v>
      </c>
      <c r="C85" s="40">
        <f>IF(('GAS trade'!C31-'GAS trade'!F31)&lt;&gt;0,'GAS trade'!B31/('GAS trade'!C31-'GAS trade'!F31),":")</f>
        <v>0</v>
      </c>
      <c r="D85" s="40" t="str">
        <f>IF('OIL trade'!C31&lt;&gt;0,'OIL trade'!B31/'OIL trade'!C31,":")</f>
        <v>:</v>
      </c>
      <c r="E85" s="40" t="str">
        <f>IF(('OIL trade'!C31-'OIL trade'!F31)&lt;&gt;0,'OIL trade'!B31/('OIL trade'!C31-'OIL trade'!F31),":")</f>
        <v>:</v>
      </c>
      <c r="G85" s="92"/>
    </row>
    <row r="86" spans="1:7" ht="15">
      <c r="A86" s="12" t="s">
        <v>144</v>
      </c>
      <c r="B86" s="40">
        <f>IF('GAS trade'!C32&lt;&gt;0,'GAS trade'!B32/'GAS trade'!C32,":")</f>
        <v>0.2633180097537436</v>
      </c>
      <c r="C86" s="40">
        <f>IF(('GAS trade'!C32-'GAS trade'!F32)&lt;&gt;0,'GAS trade'!B32/('GAS trade'!C32-'GAS trade'!F32),":")</f>
        <v>0.7942446607234798</v>
      </c>
      <c r="D86" s="40">
        <f>IF('OIL trade'!C32&lt;&gt;0,'OIL trade'!B32/'OIL trade'!C32,":")</f>
        <v>0.26451339464938806</v>
      </c>
      <c r="E86" s="40">
        <f>IF(('OIL trade'!C32-'OIL trade'!F32)&lt;&gt;0,'OIL trade'!B32/('OIL trade'!C32-'OIL trade'!F32),":")</f>
        <v>0.26657854331604125</v>
      </c>
      <c r="G86" s="92"/>
    </row>
    <row r="87" spans="1:7" ht="15">
      <c r="A87" s="12" t="s">
        <v>160</v>
      </c>
      <c r="B87" s="40">
        <f>IF('GAS trade'!C33&lt;&gt;0,'GAS trade'!B33/'GAS trade'!C33,":")</f>
        <v>0</v>
      </c>
      <c r="C87" s="40">
        <f>IF(('GAS trade'!C33-'GAS trade'!F33)&lt;&gt;0,'GAS trade'!B33/('GAS trade'!C33-'GAS trade'!F33),":")</f>
        <v>0</v>
      </c>
      <c r="D87" s="40">
        <f>IF('OIL trade'!C33&lt;&gt;0,'OIL trade'!B33/'OIL trade'!C33,":")</f>
        <v>0.10114247101963962</v>
      </c>
      <c r="E87" s="40">
        <f>IF(('OIL trade'!C33-'OIL trade'!F33)&lt;&gt;0,'OIL trade'!B33/('OIL trade'!C33-'OIL trade'!F33),":")</f>
        <v>0.10114247101963962</v>
      </c>
      <c r="G87" s="92"/>
    </row>
    <row r="88" spans="1:7" ht="15">
      <c r="A88" s="12" t="s">
        <v>47</v>
      </c>
      <c r="B88" s="40">
        <f>IF('GAS trade'!C34&lt;&gt;0,'GAS trade'!B34/'GAS trade'!C34,":")</f>
        <v>0.548110656493295</v>
      </c>
      <c r="C88" s="40">
        <f>IF(('GAS trade'!C34-'GAS trade'!F34)&lt;&gt;0,'GAS trade'!B34/('GAS trade'!C34-'GAS trade'!F34),":")</f>
        <v>0.5957500163848437</v>
      </c>
      <c r="D88" s="40">
        <f>IF('OIL trade'!C34&lt;&gt;0,'OIL trade'!B34/'OIL trade'!C34,":")</f>
        <v>0.7202653806587853</v>
      </c>
      <c r="E88" s="40">
        <f>IF(('OIL trade'!C34-'OIL trade'!F34)&lt;&gt;0,'OIL trade'!B34/('OIL trade'!C34-'OIL trade'!F34),":")</f>
        <v>0.7260520946293337</v>
      </c>
      <c r="G88" s="92"/>
    </row>
    <row r="89" spans="1:7" ht="15">
      <c r="A89" s="12" t="s">
        <v>48</v>
      </c>
      <c r="B89" s="40">
        <f>IF('GAS trade'!C35&lt;&gt;0,'GAS trade'!B35/'GAS trade'!C35,":")</f>
        <v>0.09699085837856293</v>
      </c>
      <c r="C89" s="40">
        <f>IF(('GAS trade'!C35-'GAS trade'!F35)&lt;&gt;0,'GAS trade'!B35/('GAS trade'!C35-'GAS trade'!F35),":")</f>
        <v>0.09699085837856293</v>
      </c>
      <c r="D89" s="40">
        <f>IF('OIL trade'!C35&lt;&gt;0,'OIL trade'!B35/'OIL trade'!C35,":")</f>
        <v>0</v>
      </c>
      <c r="E89" s="40">
        <f>IF(('OIL trade'!C35-'OIL trade'!F35)&lt;&gt;0,'OIL trade'!B35/('OIL trade'!C35-'OIL trade'!F35),":")</f>
        <v>0</v>
      </c>
      <c r="G89" s="92"/>
    </row>
    <row r="90" spans="1:7" ht="15">
      <c r="A90" s="12" t="s">
        <v>49</v>
      </c>
      <c r="B90" s="40">
        <f>IF('GAS trade'!C36&lt;&gt;0,'GAS trade'!B36/'GAS trade'!C36,":")</f>
        <v>0.44763194006648305</v>
      </c>
      <c r="C90" s="40">
        <f>IF(('GAS trade'!C36-'GAS trade'!F36)&lt;&gt;0,'GAS trade'!B36/('GAS trade'!C36-'GAS trade'!F36),":")</f>
        <v>0.47967948541637345</v>
      </c>
      <c r="D90" s="40">
        <f>IF('OIL trade'!C36&lt;&gt;0,'OIL trade'!B36/'OIL trade'!C36,":")</f>
        <v>0.32331265645673724</v>
      </c>
      <c r="E90" s="40">
        <f>IF(('OIL trade'!C36-'OIL trade'!F36)&lt;&gt;0,'OIL trade'!B36/('OIL trade'!C36-'OIL trade'!F36),":")</f>
        <v>0.32372221527039735</v>
      </c>
      <c r="G90" s="92"/>
    </row>
    <row r="91" spans="1:7" ht="15">
      <c r="A91" s="12" t="s">
        <v>50</v>
      </c>
      <c r="B91" s="40">
        <f>IF('GAS trade'!C37&lt;&gt;0,'GAS trade'!B37/'GAS trade'!C37,":")</f>
        <v>0.08690012661208522</v>
      </c>
      <c r="C91" s="40">
        <f>IF(('GAS trade'!C37-'GAS trade'!F37)&lt;&gt;0,'GAS trade'!B37/('GAS trade'!C37-'GAS trade'!F37),":")</f>
        <v>0.08690012661208522</v>
      </c>
      <c r="D91" s="40" t="str">
        <f>IF('OIL trade'!C37&lt;&gt;0,'OIL trade'!B37/'OIL trade'!C37,":")</f>
        <v>:</v>
      </c>
      <c r="E91" s="40">
        <f>IF(('OIL trade'!C37-'OIL trade'!F37)&lt;&gt;0,'OIL trade'!B37/('OIL trade'!C37-'OIL trade'!F37),":")</f>
        <v>0</v>
      </c>
      <c r="G91" s="92"/>
    </row>
    <row r="92" spans="1:7" ht="15">
      <c r="A92" s="12" t="s">
        <v>51</v>
      </c>
      <c r="B92" s="40">
        <f>IF('GAS trade'!C38&lt;&gt;0,'GAS trade'!B38/'GAS trade'!C38,":")</f>
        <v>0.8544539260356266</v>
      </c>
      <c r="C92" s="40">
        <f>IF(('GAS trade'!C38-'GAS trade'!F38)&lt;&gt;0,'GAS trade'!B38/('GAS trade'!C38-'GAS trade'!F38),":")</f>
        <v>0.8544539260356266</v>
      </c>
      <c r="D92" s="40">
        <f>IF('OIL trade'!C38&lt;&gt;0,'OIL trade'!B38/'OIL trade'!C38,":")</f>
        <v>1</v>
      </c>
      <c r="E92" s="40">
        <f>IF(('OIL trade'!C38-'OIL trade'!F38)&lt;&gt;0,'OIL trade'!B38/('OIL trade'!C38-'OIL trade'!F38),":")</f>
        <v>1.0003537944454273</v>
      </c>
      <c r="G92" s="92"/>
    </row>
    <row r="93" spans="1:7" ht="15">
      <c r="A93" s="13" t="s">
        <v>52</v>
      </c>
      <c r="B93" s="41">
        <f>IF('GAS trade'!C39&lt;&gt;0,'GAS trade'!B39/'GAS trade'!C39,":")</f>
        <v>0.6741529722053154</v>
      </c>
      <c r="C93" s="41">
        <f>IF(('GAS trade'!C39-'GAS trade'!F39)&lt;&gt;0,'GAS trade'!B39/('GAS trade'!C39-'GAS trade'!F39),":")</f>
        <v>0.6741529722053154</v>
      </c>
      <c r="D93" s="41">
        <f>IF('OIL trade'!C39&lt;&gt;0,'OIL trade'!B39/'OIL trade'!C39,":")</f>
        <v>0.8404404217598208</v>
      </c>
      <c r="E93" s="41">
        <f>IF(('OIL trade'!C39-'OIL trade'!F39)&lt;&gt;0,'OIL trade'!B39/('OIL trade'!C39-'OIL trade'!F39),":")</f>
        <v>0.8404404217598208</v>
      </c>
      <c r="G93" s="92"/>
    </row>
    <row r="94" spans="1:7" ht="15">
      <c r="A94" s="14" t="s">
        <v>53</v>
      </c>
      <c r="B94" s="42">
        <f>IF('GAS trade'!C40&lt;&gt;0,'GAS trade'!B40/'GAS trade'!C40,":")</f>
        <v>0.1364768836402015</v>
      </c>
      <c r="C94" s="42">
        <f>IF(('GAS trade'!C40-'GAS trade'!F40)&lt;&gt;0,'GAS trade'!B40/('GAS trade'!C40-'GAS trade'!F40),":")</f>
        <v>0.13915482772071153</v>
      </c>
      <c r="D94" s="42">
        <f>IF('OIL trade'!C40&lt;&gt;0,'OIL trade'!B40/'OIL trade'!C40,":")</f>
        <v>0.07662177744183979</v>
      </c>
      <c r="E94" s="42">
        <f>IF(('OIL trade'!C40-'OIL trade'!F40)&lt;&gt;0,'OIL trade'!B40/('OIL trade'!C40-'OIL trade'!F40),":")</f>
        <v>0.07662177744183979</v>
      </c>
      <c r="G94" s="92"/>
    </row>
    <row r="95" spans="1:5" ht="15">
      <c r="A95" s="10" t="s">
        <v>54</v>
      </c>
      <c r="B95" s="43" t="str">
        <f>IF('GAS trade'!C41&lt;&gt;0,'GAS trade'!B41/'GAS trade'!C41,":")</f>
        <v>:</v>
      </c>
      <c r="C95" s="43" t="str">
        <f>IF(('GAS trade'!C41-'GAS trade'!F41)&lt;&gt;0,'GAS trade'!B41/('GAS trade'!C41-'GAS trade'!F41),":")</f>
        <v>:</v>
      </c>
      <c r="D95" s="43" t="str">
        <f>IF('OIL trade'!C41&lt;&gt;0,'OIL trade'!B41/'OIL trade'!C41,":")</f>
        <v>:</v>
      </c>
      <c r="E95" s="43" t="str">
        <f>IF(('OIL trade'!C41-'OIL trade'!F41)&lt;&gt;0,'OIL trade'!B41/('OIL trade'!C41-'OIL trade'!F41),":")</f>
        <v>:</v>
      </c>
    </row>
    <row r="96" spans="1:5" ht="15">
      <c r="A96" s="14" t="s">
        <v>55</v>
      </c>
      <c r="B96" s="42">
        <f>IF('GAS trade'!C42&lt;&gt;0,'GAS trade'!B42/'GAS trade'!C42,":")</f>
        <v>0.29955532158485315</v>
      </c>
      <c r="C96" s="42">
        <f>IF(('GAS trade'!C42-'GAS trade'!F42)&lt;&gt;0,'GAS trade'!B42/('GAS trade'!C42-'GAS trade'!F42),":")</f>
        <v>-9.136734812316477E-05</v>
      </c>
      <c r="D96" s="42">
        <f>IF('OIL trade'!C42&lt;&gt;0,'OIL trade'!B42/'OIL trade'!C42,":")</f>
        <v>0.02368058622792067</v>
      </c>
      <c r="E96" s="42">
        <f>IF(('OIL trade'!C42-'OIL trade'!F42)&lt;&gt;0,'OIL trade'!B42/('OIL trade'!C42-'OIL trade'!F42),":")</f>
        <v>-0.0010340108090860507</v>
      </c>
    </row>
    <row r="97" spans="1:5" ht="15">
      <c r="A97" s="28" t="s">
        <v>109</v>
      </c>
      <c r="B97" s="5"/>
      <c r="C97" s="5"/>
      <c r="D97" s="5"/>
      <c r="E97" s="5"/>
    </row>
    <row r="98" spans="1:5" ht="15">
      <c r="A98" s="1"/>
      <c r="B98" s="5"/>
      <c r="C98" s="5"/>
      <c r="D98" s="5"/>
      <c r="E98" s="5"/>
    </row>
    <row r="99" spans="1:5" ht="15">
      <c r="A99" s="8" t="s">
        <v>154</v>
      </c>
      <c r="B99" s="1"/>
      <c r="C99" s="5"/>
      <c r="D99" s="1"/>
      <c r="E99" s="5"/>
    </row>
    <row r="100" spans="1:5" ht="15">
      <c r="A100" s="27" t="s">
        <v>155</v>
      </c>
      <c r="B100" s="5"/>
      <c r="C100" s="5"/>
      <c r="D100" s="5"/>
      <c r="E100" s="5"/>
    </row>
    <row r="101" spans="1:5" ht="15">
      <c r="A101" s="27" t="s">
        <v>156</v>
      </c>
      <c r="B101" s="5"/>
      <c r="C101" s="5"/>
      <c r="D101" s="5"/>
      <c r="E101" s="5"/>
    </row>
  </sheetData>
  <mergeCells count="2">
    <mergeCell ref="B64:C64"/>
    <mergeCell ref="D64:E6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3:C97"/>
  <sheetViews>
    <sheetView workbookViewId="0" topLeftCell="A58">
      <selection activeCell="A70" sqref="A70"/>
    </sheetView>
  </sheetViews>
  <sheetFormatPr defaultColWidth="9.140625" defaultRowHeight="15"/>
  <cols>
    <col min="1" max="1" width="21.7109375" style="75" customWidth="1"/>
    <col min="2" max="2" width="10.00390625" style="75" bestFit="1" customWidth="1"/>
    <col min="3" max="16384" width="9.140625" style="75" customWidth="1"/>
  </cols>
  <sheetData>
    <row r="3" spans="1:2" ht="15.5">
      <c r="A3" s="84" t="s">
        <v>119</v>
      </c>
      <c r="B3" s="85"/>
    </row>
    <row r="4" spans="1:2" ht="15">
      <c r="A4" s="86" t="s">
        <v>161</v>
      </c>
      <c r="B4" s="87">
        <v>0.24392946832148643</v>
      </c>
    </row>
    <row r="5" spans="1:2" ht="15">
      <c r="A5" s="103"/>
      <c r="B5" s="104"/>
    </row>
    <row r="6" spans="1:2" ht="15">
      <c r="A6" s="76" t="s">
        <v>41</v>
      </c>
      <c r="B6" s="77">
        <v>0.9605186107018168</v>
      </c>
    </row>
    <row r="7" spans="1:2" ht="15">
      <c r="A7" s="78" t="s">
        <v>51</v>
      </c>
      <c r="B7" s="79">
        <v>0.572745090323192</v>
      </c>
    </row>
    <row r="8" spans="1:2" ht="15">
      <c r="A8" s="78" t="s">
        <v>43</v>
      </c>
      <c r="B8" s="79">
        <v>0.5420023631472718</v>
      </c>
    </row>
    <row r="9" spans="1:2" ht="15">
      <c r="A9" s="78" t="s">
        <v>45</v>
      </c>
      <c r="B9" s="79">
        <v>0.4898080324554321</v>
      </c>
    </row>
    <row r="10" spans="1:2" ht="15">
      <c r="A10" s="78" t="s">
        <v>34</v>
      </c>
      <c r="B10" s="79">
        <v>0.46459267362477424</v>
      </c>
    </row>
    <row r="11" spans="1:2" ht="15">
      <c r="A11" s="78" t="s">
        <v>126</v>
      </c>
      <c r="B11" s="79">
        <v>0.4496590653207997</v>
      </c>
    </row>
    <row r="12" spans="1:2" ht="15">
      <c r="A12" s="78" t="s">
        <v>47</v>
      </c>
      <c r="B12" s="79">
        <v>0.349716962466533</v>
      </c>
    </row>
    <row r="13" spans="1:2" ht="15">
      <c r="A13" s="78" t="s">
        <v>70</v>
      </c>
      <c r="B13" s="79">
        <v>0.3111182121387282</v>
      </c>
    </row>
    <row r="14" spans="1:2" ht="15">
      <c r="A14" s="78" t="s">
        <v>40</v>
      </c>
      <c r="B14" s="79">
        <v>0.3099532441296308</v>
      </c>
    </row>
    <row r="15" spans="1:2" ht="15">
      <c r="A15" s="80" t="s">
        <v>122</v>
      </c>
      <c r="B15" s="81">
        <v>0.24740607439299728</v>
      </c>
    </row>
    <row r="16" spans="1:2" ht="15">
      <c r="A16" s="76" t="s">
        <v>27</v>
      </c>
      <c r="B16" s="77">
        <v>0.2430561247641087</v>
      </c>
    </row>
    <row r="17" spans="1:2" ht="15">
      <c r="A17" s="78" t="s">
        <v>38</v>
      </c>
      <c r="B17" s="79">
        <v>0.2379650087922046</v>
      </c>
    </row>
    <row r="18" spans="1:2" ht="15">
      <c r="A18" s="78" t="s">
        <v>29</v>
      </c>
      <c r="B18" s="79">
        <v>0.23718242634857603</v>
      </c>
    </row>
    <row r="19" spans="1:2" ht="15">
      <c r="A19" s="78" t="s">
        <v>121</v>
      </c>
      <c r="B19" s="79">
        <v>0.21389971531294383</v>
      </c>
    </row>
    <row r="20" spans="1:2" ht="15">
      <c r="A20" s="78" t="s">
        <v>120</v>
      </c>
      <c r="B20" s="79">
        <v>0.2114163101131238</v>
      </c>
    </row>
    <row r="21" spans="1:2" ht="15">
      <c r="A21" s="78" t="s">
        <v>125</v>
      </c>
      <c r="B21" s="79">
        <v>0.1761059186998925</v>
      </c>
    </row>
    <row r="22" spans="1:2" ht="15">
      <c r="A22" s="78" t="s">
        <v>124</v>
      </c>
      <c r="B22" s="79">
        <v>0.1703981156793259</v>
      </c>
    </row>
    <row r="23" spans="1:2" ht="15">
      <c r="A23" s="78" t="s">
        <v>123</v>
      </c>
      <c r="B23" s="79">
        <v>0.16479236284764</v>
      </c>
    </row>
    <row r="24" spans="1:2" ht="15">
      <c r="A24" s="78" t="s">
        <v>28</v>
      </c>
      <c r="B24" s="79">
        <v>0.15391338664623883</v>
      </c>
    </row>
    <row r="25" spans="1:2" ht="15">
      <c r="A25" s="78" t="s">
        <v>53</v>
      </c>
      <c r="B25" s="79">
        <v>0.08514123623628547</v>
      </c>
    </row>
    <row r="26" spans="1:2" ht="15">
      <c r="A26" s="78" t="s">
        <v>36</v>
      </c>
      <c r="B26" s="79">
        <v>0.08413792153930627</v>
      </c>
    </row>
    <row r="27" spans="1:2" ht="15">
      <c r="A27" s="78" t="s">
        <v>35</v>
      </c>
      <c r="B27" s="79">
        <v>0.07501024590883303</v>
      </c>
    </row>
    <row r="28" spans="1:2" ht="15">
      <c r="A28" s="78" t="s">
        <v>44</v>
      </c>
      <c r="B28" s="79">
        <v>0.07489417447295521</v>
      </c>
    </row>
    <row r="29" spans="1:2" ht="15">
      <c r="A29" s="78" t="s">
        <v>48</v>
      </c>
      <c r="B29" s="79">
        <v>0.048971407046744526</v>
      </c>
    </row>
    <row r="30" spans="1:2" ht="15">
      <c r="A30" s="78" t="s">
        <v>42</v>
      </c>
      <c r="B30" s="79">
        <v>0.04341604094266115</v>
      </c>
    </row>
    <row r="31" spans="1:2" ht="15">
      <c r="A31" s="78" t="s">
        <v>33</v>
      </c>
      <c r="B31" s="79">
        <v>0.031909305924900724</v>
      </c>
    </row>
    <row r="32" spans="1:2" ht="15">
      <c r="A32" s="82" t="s">
        <v>39</v>
      </c>
      <c r="B32" s="83">
        <v>0.016669606565114767</v>
      </c>
    </row>
    <row r="33" ht="15">
      <c r="A33" s="75" t="s">
        <v>148</v>
      </c>
    </row>
    <row r="37" spans="1:2" ht="15.5">
      <c r="A37" s="84" t="s">
        <v>81</v>
      </c>
      <c r="B37" s="85"/>
    </row>
    <row r="38" spans="1:2" ht="15">
      <c r="A38" s="93" t="s">
        <v>161</v>
      </c>
      <c r="B38" s="95">
        <v>0.5749669649928061</v>
      </c>
    </row>
    <row r="39" spans="1:2" ht="15">
      <c r="A39" s="101"/>
      <c r="B39" s="102"/>
    </row>
    <row r="40" spans="1:2" ht="15">
      <c r="A40" s="15" t="s">
        <v>44</v>
      </c>
      <c r="B40" s="31">
        <v>0.975595479860214</v>
      </c>
    </row>
    <row r="41" spans="1:2" ht="15">
      <c r="A41" s="12" t="s">
        <v>39</v>
      </c>
      <c r="B41" s="32">
        <v>0.9307723781331964</v>
      </c>
    </row>
    <row r="42" spans="1:2" ht="15">
      <c r="A42" s="12" t="s">
        <v>42</v>
      </c>
      <c r="B42" s="32">
        <v>0.924574960502361</v>
      </c>
    </row>
    <row r="43" spans="1:2" ht="15">
      <c r="A43" s="12" t="s">
        <v>34</v>
      </c>
      <c r="B43" s="32">
        <v>0.8142781571306515</v>
      </c>
    </row>
    <row r="44" spans="1:2" ht="15">
      <c r="A44" s="12" t="s">
        <v>27</v>
      </c>
      <c r="B44" s="32">
        <v>0.780546636043378</v>
      </c>
    </row>
    <row r="45" spans="1:2" ht="15">
      <c r="A45" s="12" t="s">
        <v>41</v>
      </c>
      <c r="B45" s="32">
        <v>0.7490941608227802</v>
      </c>
    </row>
    <row r="46" spans="1:2" ht="15">
      <c r="A46" s="12" t="s">
        <v>38</v>
      </c>
      <c r="B46" s="32">
        <v>0.7345351375249091</v>
      </c>
    </row>
    <row r="47" spans="1:2" ht="15">
      <c r="A47" s="12" t="s">
        <v>33</v>
      </c>
      <c r="B47" s="32">
        <v>0.7130224905965695</v>
      </c>
    </row>
    <row r="48" spans="1:2" ht="15">
      <c r="A48" s="12" t="s">
        <v>45</v>
      </c>
      <c r="B48" s="32">
        <v>0.6806838227506358</v>
      </c>
    </row>
    <row r="49" spans="1:2" ht="15">
      <c r="A49" s="12" t="s">
        <v>35</v>
      </c>
      <c r="B49" s="32">
        <v>0.6788977496537432</v>
      </c>
    </row>
    <row r="50" spans="1:2" ht="15">
      <c r="A50" s="12" t="s">
        <v>48</v>
      </c>
      <c r="B50" s="32">
        <v>0.6526077033402259</v>
      </c>
    </row>
    <row r="51" spans="1:2" ht="15">
      <c r="A51" s="12" t="s">
        <v>70</v>
      </c>
      <c r="B51" s="32">
        <v>0.637107505406645</v>
      </c>
    </row>
    <row r="52" spans="1:2" ht="15">
      <c r="A52" s="12" t="s">
        <v>46</v>
      </c>
      <c r="B52" s="32">
        <v>0.5832395522238008</v>
      </c>
    </row>
    <row r="53" spans="1:2" ht="15">
      <c r="A53" s="94" t="s">
        <v>43</v>
      </c>
      <c r="B53" s="96">
        <v>0.5662828706628803</v>
      </c>
    </row>
    <row r="54" spans="1:2" ht="15">
      <c r="A54" s="15" t="s">
        <v>51</v>
      </c>
      <c r="B54" s="31">
        <v>0.5630058870670791</v>
      </c>
    </row>
    <row r="55" spans="1:2" ht="15">
      <c r="A55" s="12" t="s">
        <v>37</v>
      </c>
      <c r="B55" s="32">
        <v>0.5358851335625806</v>
      </c>
    </row>
    <row r="56" spans="1:2" ht="15">
      <c r="A56" s="12" t="s">
        <v>50</v>
      </c>
      <c r="B56" s="32">
        <v>0.458011577314329</v>
      </c>
    </row>
    <row r="57" spans="1:2" ht="15">
      <c r="A57" s="12" t="s">
        <v>40</v>
      </c>
      <c r="B57" s="32">
        <v>0.4548055266791044</v>
      </c>
    </row>
    <row r="58" spans="1:2" ht="15">
      <c r="A58" s="12" t="s">
        <v>30</v>
      </c>
      <c r="B58" s="32">
        <v>0.4485638642140508</v>
      </c>
    </row>
    <row r="59" spans="1:2" ht="15">
      <c r="A59" s="12" t="s">
        <v>36</v>
      </c>
      <c r="B59" s="32">
        <v>0.4446268091950305</v>
      </c>
    </row>
    <row r="60" spans="1:2" ht="15">
      <c r="A60" s="12" t="s">
        <v>47</v>
      </c>
      <c r="B60" s="32">
        <v>0.427602041872003</v>
      </c>
    </row>
    <row r="61" spans="1:2" ht="15">
      <c r="A61" s="12" t="s">
        <v>52</v>
      </c>
      <c r="B61" s="32">
        <v>0.42031759705043076</v>
      </c>
    </row>
    <row r="62" spans="1:2" ht="15">
      <c r="A62" s="12" t="s">
        <v>29</v>
      </c>
      <c r="B62" s="32">
        <v>0.3889799577968043</v>
      </c>
    </row>
    <row r="63" spans="1:2" ht="15">
      <c r="A63" s="12" t="s">
        <v>28</v>
      </c>
      <c r="B63" s="32">
        <v>0.37882166291005354</v>
      </c>
    </row>
    <row r="64" spans="1:2" ht="15">
      <c r="A64" s="12" t="s">
        <v>53</v>
      </c>
      <c r="B64" s="32">
        <v>0.3351064896155512</v>
      </c>
    </row>
    <row r="65" spans="1:2" ht="15">
      <c r="A65" s="13" t="s">
        <v>49</v>
      </c>
      <c r="B65" s="33">
        <v>0.282012770780391</v>
      </c>
    </row>
    <row r="66" spans="1:2" ht="15">
      <c r="A66" s="14" t="s">
        <v>32</v>
      </c>
      <c r="B66" s="34">
        <v>0.10501909643385499</v>
      </c>
    </row>
    <row r="67" ht="15">
      <c r="A67" s="28" t="s">
        <v>110</v>
      </c>
    </row>
    <row r="70" ht="15.5">
      <c r="A70" s="146" t="s">
        <v>211</v>
      </c>
    </row>
    <row r="71" spans="1:3" ht="15">
      <c r="A71" s="141"/>
      <c r="B71" s="142" t="s">
        <v>216</v>
      </c>
      <c r="C71" s="141" t="s">
        <v>217</v>
      </c>
    </row>
    <row r="72" spans="1:3" ht="15">
      <c r="A72" s="143" t="s">
        <v>212</v>
      </c>
      <c r="B72" s="147">
        <v>1725.188807</v>
      </c>
      <c r="C72" s="144">
        <f>B72/$B$76</f>
        <v>0.12596134845805576</v>
      </c>
    </row>
    <row r="73" spans="1:3" ht="15">
      <c r="A73" s="78" t="s">
        <v>213</v>
      </c>
      <c r="B73" s="148">
        <v>5630.982148051891</v>
      </c>
      <c r="C73" s="79">
        <f aca="true" t="shared" si="0" ref="C73:C76">B73/$B$76</f>
        <v>0.4111353503071131</v>
      </c>
    </row>
    <row r="74" spans="1:3" ht="15">
      <c r="A74" s="78" t="s">
        <v>214</v>
      </c>
      <c r="B74" s="148">
        <v>5818.58650294811</v>
      </c>
      <c r="C74" s="79">
        <f t="shared" si="0"/>
        <v>0.4248329220879225</v>
      </c>
    </row>
    <row r="75" spans="1:3" ht="15">
      <c r="A75" s="80" t="s">
        <v>215</v>
      </c>
      <c r="B75" s="149">
        <v>521.4186109999999</v>
      </c>
      <c r="C75" s="81">
        <f t="shared" si="0"/>
        <v>0.038070378781843335</v>
      </c>
    </row>
    <row r="76" spans="1:3" ht="15">
      <c r="A76" s="145" t="s">
        <v>69</v>
      </c>
      <c r="B76" s="150">
        <v>13696.176073999999</v>
      </c>
      <c r="C76" s="87">
        <f t="shared" si="0"/>
        <v>1</v>
      </c>
    </row>
    <row r="80" ht="15.5">
      <c r="A80" s="146" t="s">
        <v>218</v>
      </c>
    </row>
    <row r="81" spans="1:3" ht="15">
      <c r="A81" s="141"/>
      <c r="B81" s="142" t="s">
        <v>216</v>
      </c>
      <c r="C81" s="141" t="s">
        <v>217</v>
      </c>
    </row>
    <row r="82" spans="1:3" ht="15">
      <c r="A82" s="143" t="s">
        <v>212</v>
      </c>
      <c r="B82" s="147">
        <v>3655.1188010000005</v>
      </c>
      <c r="C82" s="144">
        <f>B82/$B$86</f>
        <v>0.6039407875340685</v>
      </c>
    </row>
    <row r="83" spans="1:3" ht="15">
      <c r="A83" s="78" t="s">
        <v>213</v>
      </c>
      <c r="B83" s="148">
        <v>1169.2603238999764</v>
      </c>
      <c r="C83" s="79">
        <f aca="true" t="shared" si="1" ref="C83:C86">B83/$B$86</f>
        <v>0.19319864532318157</v>
      </c>
    </row>
    <row r="84" spans="1:3" ht="15">
      <c r="A84" s="78" t="s">
        <v>214</v>
      </c>
      <c r="B84" s="148">
        <v>937.508045100024</v>
      </c>
      <c r="C84" s="79">
        <f t="shared" si="1"/>
        <v>0.15490586706027928</v>
      </c>
    </row>
    <row r="85" spans="1:3" ht="15">
      <c r="A85" s="80" t="s">
        <v>215</v>
      </c>
      <c r="B85" s="149">
        <v>290.22733</v>
      </c>
      <c r="C85" s="81">
        <f t="shared" si="1"/>
        <v>0.0479546990910816</v>
      </c>
    </row>
    <row r="86" spans="1:3" ht="15">
      <c r="A86" s="145" t="s">
        <v>69</v>
      </c>
      <c r="B86" s="150">
        <v>6052.114506000001</v>
      </c>
      <c r="C86" s="87">
        <f t="shared" si="1"/>
        <v>1</v>
      </c>
    </row>
    <row r="90" ht="15.5">
      <c r="A90" s="146" t="s">
        <v>219</v>
      </c>
    </row>
    <row r="91" spans="1:3" ht="15">
      <c r="A91" s="141"/>
      <c r="B91" s="142" t="s">
        <v>216</v>
      </c>
      <c r="C91" s="141" t="s">
        <v>217</v>
      </c>
    </row>
    <row r="92" spans="1:3" ht="15">
      <c r="A92" s="143" t="s">
        <v>220</v>
      </c>
      <c r="B92" s="147">
        <f>'[1]MAIN'!$E$120+'[1]MAIN'!$E$123</f>
        <v>598.3458649999999</v>
      </c>
      <c r="C92" s="144">
        <f>B92/$B$95</f>
        <v>0.030039545814423516</v>
      </c>
    </row>
    <row r="93" spans="1:3" ht="15">
      <c r="A93" s="78" t="s">
        <v>213</v>
      </c>
      <c r="B93" s="148">
        <v>7262.734890271685</v>
      </c>
      <c r="C93" s="79">
        <f aca="true" t="shared" si="2" ref="C93:C95">B93/$B$95</f>
        <v>0.3646206487519195</v>
      </c>
    </row>
    <row r="94" spans="1:3" ht="15">
      <c r="A94" s="78" t="s">
        <v>214</v>
      </c>
      <c r="B94" s="148">
        <v>12057.524837728324</v>
      </c>
      <c r="C94" s="81">
        <f t="shared" si="2"/>
        <v>0.6053398058854965</v>
      </c>
    </row>
    <row r="95" spans="1:3" ht="15">
      <c r="A95" s="145" t="s">
        <v>69</v>
      </c>
      <c r="B95" s="150">
        <v>19918.605583999994</v>
      </c>
      <c r="C95" s="87">
        <f t="shared" si="2"/>
        <v>1</v>
      </c>
    </row>
    <row r="97" ht="15">
      <c r="B97" s="140"/>
    </row>
  </sheetData>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799847602844"/>
  </sheetPr>
  <dimension ref="A1:AK58"/>
  <sheetViews>
    <sheetView workbookViewId="0" topLeftCell="Z1">
      <selection activeCell="F62" sqref="F62"/>
    </sheetView>
  </sheetViews>
  <sheetFormatPr defaultColWidth="8.7109375" defaultRowHeight="11.25" customHeight="1"/>
  <cols>
    <col min="1" max="1" width="29.8515625" style="106" customWidth="1"/>
    <col min="2" max="32" width="10.00390625" style="106" customWidth="1"/>
    <col min="33" max="34" width="8.7109375" style="106" customWidth="1"/>
    <col min="35" max="35" width="10.8515625" style="106" bestFit="1" customWidth="1"/>
    <col min="36" max="16384" width="8.7109375" style="106" customWidth="1"/>
  </cols>
  <sheetData>
    <row r="1" ht="12">
      <c r="A1" s="105" t="s">
        <v>162</v>
      </c>
    </row>
    <row r="2" spans="1:2" ht="12">
      <c r="A2" s="105" t="s">
        <v>163</v>
      </c>
      <c r="B2" s="107" t="s">
        <v>164</v>
      </c>
    </row>
    <row r="3" spans="1:2" ht="12">
      <c r="A3" s="105" t="s">
        <v>165</v>
      </c>
      <c r="B3" s="105" t="s">
        <v>166</v>
      </c>
    </row>
    <row r="5" spans="1:3" ht="12">
      <c r="A5" s="107" t="s">
        <v>167</v>
      </c>
      <c r="C5" s="105" t="s">
        <v>168</v>
      </c>
    </row>
    <row r="6" spans="1:3" ht="12">
      <c r="A6" s="107" t="s">
        <v>169</v>
      </c>
      <c r="C6" s="105" t="s">
        <v>18</v>
      </c>
    </row>
    <row r="7" spans="1:3" ht="12">
      <c r="A7" s="107" t="s">
        <v>170</v>
      </c>
      <c r="C7" s="105" t="s">
        <v>10</v>
      </c>
    </row>
    <row r="8" spans="1:3" ht="12">
      <c r="A8" s="107" t="s">
        <v>171</v>
      </c>
      <c r="C8" s="105" t="s">
        <v>24</v>
      </c>
    </row>
    <row r="10" spans="1:32" ht="12">
      <c r="A10" s="108" t="s">
        <v>7</v>
      </c>
      <c r="B10" s="109" t="s">
        <v>172</v>
      </c>
      <c r="C10" s="109" t="s">
        <v>173</v>
      </c>
      <c r="D10" s="109" t="s">
        <v>174</v>
      </c>
      <c r="E10" s="109" t="s">
        <v>175</v>
      </c>
      <c r="F10" s="109" t="s">
        <v>176</v>
      </c>
      <c r="G10" s="109" t="s">
        <v>177</v>
      </c>
      <c r="H10" s="109" t="s">
        <v>178</v>
      </c>
      <c r="I10" s="109" t="s">
        <v>179</v>
      </c>
      <c r="J10" s="109" t="s">
        <v>180</v>
      </c>
      <c r="K10" s="109" t="s">
        <v>181</v>
      </c>
      <c r="L10" s="109" t="s">
        <v>182</v>
      </c>
      <c r="M10" s="109" t="s">
        <v>183</v>
      </c>
      <c r="N10" s="109" t="s">
        <v>184</v>
      </c>
      <c r="O10" s="109" t="s">
        <v>185</v>
      </c>
      <c r="P10" s="109" t="s">
        <v>186</v>
      </c>
      <c r="Q10" s="109" t="s">
        <v>187</v>
      </c>
      <c r="R10" s="109" t="s">
        <v>188</v>
      </c>
      <c r="S10" s="109" t="s">
        <v>189</v>
      </c>
      <c r="T10" s="109" t="s">
        <v>190</v>
      </c>
      <c r="U10" s="109" t="s">
        <v>191</v>
      </c>
      <c r="V10" s="109" t="s">
        <v>192</v>
      </c>
      <c r="W10" s="109" t="s">
        <v>193</v>
      </c>
      <c r="X10" s="109" t="s">
        <v>194</v>
      </c>
      <c r="Y10" s="109" t="s">
        <v>195</v>
      </c>
      <c r="Z10" s="109" t="s">
        <v>196</v>
      </c>
      <c r="AA10" s="109" t="s">
        <v>197</v>
      </c>
      <c r="AB10" s="109" t="s">
        <v>198</v>
      </c>
      <c r="AC10" s="109" t="s">
        <v>199</v>
      </c>
      <c r="AD10" s="109" t="s">
        <v>200</v>
      </c>
      <c r="AE10" s="109" t="s">
        <v>201</v>
      </c>
      <c r="AF10" s="109" t="s">
        <v>8</v>
      </c>
    </row>
    <row r="11" spans="1:33" ht="12">
      <c r="A11" s="110" t="s">
        <v>202</v>
      </c>
      <c r="B11" s="111">
        <v>40414.99</v>
      </c>
      <c r="C11" s="112">
        <v>39336.341</v>
      </c>
      <c r="D11" s="112">
        <v>38715.776</v>
      </c>
      <c r="E11" s="112">
        <v>38648.609</v>
      </c>
      <c r="F11" s="111">
        <v>40100.52</v>
      </c>
      <c r="G11" s="112">
        <v>39582.925</v>
      </c>
      <c r="H11" s="112">
        <v>39236.729</v>
      </c>
      <c r="I11" s="112">
        <v>40301.856</v>
      </c>
      <c r="J11" s="112">
        <v>39901.116</v>
      </c>
      <c r="K11" s="112">
        <v>40943.303</v>
      </c>
      <c r="L11" s="112">
        <v>44566.879</v>
      </c>
      <c r="M11" s="112">
        <v>42388.784</v>
      </c>
      <c r="N11" s="112">
        <v>47302.887</v>
      </c>
      <c r="O11" s="112">
        <v>47393.578</v>
      </c>
      <c r="P11" s="112">
        <v>46923.636</v>
      </c>
      <c r="Q11" s="112">
        <v>45881.249</v>
      </c>
      <c r="R11" s="112">
        <v>42877.686</v>
      </c>
      <c r="S11" s="112">
        <v>40664.729</v>
      </c>
      <c r="T11" s="111">
        <v>38008.77</v>
      </c>
      <c r="U11" s="112">
        <v>34682.134</v>
      </c>
      <c r="V11" s="112">
        <v>33103.584</v>
      </c>
      <c r="W11" s="112">
        <v>31425.785</v>
      </c>
      <c r="X11" s="112">
        <v>30255.547</v>
      </c>
      <c r="Y11" s="111">
        <v>29383.08</v>
      </c>
      <c r="Z11" s="112">
        <v>28993.296</v>
      </c>
      <c r="AA11" s="112">
        <v>28264.899</v>
      </c>
      <c r="AB11" s="112">
        <v>25243.862</v>
      </c>
      <c r="AC11" s="112">
        <v>25051.002</v>
      </c>
      <c r="AD11" s="112">
        <v>24521.045</v>
      </c>
      <c r="AE11" s="111">
        <v>22667.23</v>
      </c>
      <c r="AF11" s="112">
        <v>21491.838</v>
      </c>
      <c r="AG11" s="106">
        <f aca="true" t="shared" si="0" ref="AG11:AG17">AF11/$AF$16</f>
        <v>0.045116679262429356</v>
      </c>
    </row>
    <row r="12" spans="1:33" ht="12">
      <c r="A12" s="110" t="s">
        <v>203</v>
      </c>
      <c r="B12" s="113">
        <v>587.512</v>
      </c>
      <c r="C12" s="113">
        <v>660.883</v>
      </c>
      <c r="D12" s="113">
        <v>631.831</v>
      </c>
      <c r="E12" s="113">
        <v>568.429</v>
      </c>
      <c r="F12" s="113">
        <v>595.247</v>
      </c>
      <c r="G12" s="113">
        <v>653.275</v>
      </c>
      <c r="H12" s="113">
        <v>747.204</v>
      </c>
      <c r="I12" s="113">
        <v>700.826</v>
      </c>
      <c r="J12" s="113">
        <v>814.306</v>
      </c>
      <c r="K12" s="113">
        <v>911.902</v>
      </c>
      <c r="L12" s="113">
        <v>1025.992</v>
      </c>
      <c r="M12" s="113">
        <v>1149.267</v>
      </c>
      <c r="N12" s="113">
        <v>1146.021</v>
      </c>
      <c r="O12" s="113">
        <v>1098.696</v>
      </c>
      <c r="P12" s="113">
        <v>1013.666</v>
      </c>
      <c r="Q12" s="113">
        <v>912.103</v>
      </c>
      <c r="R12" s="113">
        <v>932.503</v>
      </c>
      <c r="S12" s="113">
        <v>1023.437</v>
      </c>
      <c r="T12" s="113">
        <v>1025.143</v>
      </c>
      <c r="U12" s="113">
        <v>950.361</v>
      </c>
      <c r="V12" s="113">
        <v>890.022</v>
      </c>
      <c r="W12" s="114">
        <v>965.64</v>
      </c>
      <c r="X12" s="113">
        <v>1074.178</v>
      </c>
      <c r="Y12" s="114">
        <v>1093.85</v>
      </c>
      <c r="Z12" s="113">
        <v>1282.525</v>
      </c>
      <c r="AA12" s="114">
        <v>1088.54</v>
      </c>
      <c r="AB12" s="113">
        <v>1178.955</v>
      </c>
      <c r="AC12" s="114">
        <v>1128.92</v>
      </c>
      <c r="AD12" s="113">
        <v>1082.827</v>
      </c>
      <c r="AE12" s="113">
        <v>1226.694</v>
      </c>
      <c r="AF12" s="113">
        <v>1162.379</v>
      </c>
      <c r="AG12" s="106">
        <f t="shared" si="0"/>
        <v>0.0024401207809394134</v>
      </c>
    </row>
    <row r="13" spans="1:33" ht="12">
      <c r="A13" s="110" t="s">
        <v>6</v>
      </c>
      <c r="B13" s="112">
        <v>732582.879</v>
      </c>
      <c r="C13" s="112">
        <v>717226.595</v>
      </c>
      <c r="D13" s="112">
        <v>722489.212</v>
      </c>
      <c r="E13" s="112">
        <v>727385.385</v>
      </c>
      <c r="F13" s="111">
        <v>734935.21</v>
      </c>
      <c r="G13" s="111">
        <v>741799.62</v>
      </c>
      <c r="H13" s="111">
        <v>767230.94</v>
      </c>
      <c r="I13" s="112">
        <v>779582.323</v>
      </c>
      <c r="J13" s="112">
        <v>808262.619</v>
      </c>
      <c r="K13" s="112">
        <v>777195.009</v>
      </c>
      <c r="L13" s="112">
        <v>798951.616</v>
      </c>
      <c r="M13" s="112">
        <v>808736.438</v>
      </c>
      <c r="N13" s="112">
        <v>802938.588</v>
      </c>
      <c r="O13" s="112">
        <v>824688.426</v>
      </c>
      <c r="P13" s="112">
        <v>853035.881</v>
      </c>
      <c r="Q13" s="112">
        <v>877164.003</v>
      </c>
      <c r="R13" s="111">
        <v>883762.28</v>
      </c>
      <c r="S13" s="112">
        <v>861154.248</v>
      </c>
      <c r="T13" s="111">
        <v>875669.59</v>
      </c>
      <c r="U13" s="112">
        <v>830293.536</v>
      </c>
      <c r="V13" s="112">
        <v>838647.402</v>
      </c>
      <c r="W13" s="112">
        <v>818536.625</v>
      </c>
      <c r="X13" s="112">
        <v>819592.338</v>
      </c>
      <c r="Y13" s="112">
        <v>810492.201</v>
      </c>
      <c r="Z13" s="112">
        <v>805903.864</v>
      </c>
      <c r="AA13" s="111">
        <v>857566.7</v>
      </c>
      <c r="AB13" s="112">
        <v>863030.367</v>
      </c>
      <c r="AC13" s="112">
        <v>877227.889</v>
      </c>
      <c r="AD13" s="112">
        <v>865509.895</v>
      </c>
      <c r="AE13" s="112">
        <v>855956.517</v>
      </c>
      <c r="AF13" s="112">
        <v>756813.741</v>
      </c>
      <c r="AG13" s="106">
        <f t="shared" si="0"/>
        <v>1.588739074531284</v>
      </c>
    </row>
    <row r="14" spans="1:33" ht="12">
      <c r="A14" s="110" t="s">
        <v>68</v>
      </c>
      <c r="B14" s="113">
        <v>191826.562</v>
      </c>
      <c r="C14" s="113">
        <v>175074.278</v>
      </c>
      <c r="D14" s="113">
        <v>178114.974</v>
      </c>
      <c r="E14" s="113">
        <v>188971.708</v>
      </c>
      <c r="F14" s="113">
        <v>192104.147</v>
      </c>
      <c r="G14" s="113">
        <v>181203.455</v>
      </c>
      <c r="H14" s="113">
        <v>189322.601</v>
      </c>
      <c r="I14" s="113">
        <v>197203.345</v>
      </c>
      <c r="J14" s="113">
        <v>202033.477</v>
      </c>
      <c r="K14" s="113">
        <v>201372.416</v>
      </c>
      <c r="L14" s="113">
        <v>220436.715</v>
      </c>
      <c r="M14" s="113">
        <v>216000.985</v>
      </c>
      <c r="N14" s="113">
        <v>218491.417</v>
      </c>
      <c r="O14" s="113">
        <v>226746.145</v>
      </c>
      <c r="P14" s="113">
        <v>253179.627</v>
      </c>
      <c r="Q14" s="113">
        <v>271076.896</v>
      </c>
      <c r="R14" s="113">
        <v>276832.431</v>
      </c>
      <c r="S14" s="113">
        <v>272491.485</v>
      </c>
      <c r="T14" s="114">
        <v>281094.61</v>
      </c>
      <c r="U14" s="113">
        <v>276427.783</v>
      </c>
      <c r="V14" s="113">
        <v>288383.346</v>
      </c>
      <c r="W14" s="113">
        <v>286157.937</v>
      </c>
      <c r="X14" s="113">
        <v>308120.724</v>
      </c>
      <c r="Y14" s="113">
        <v>310182.926</v>
      </c>
      <c r="Z14" s="113">
        <v>311636.767</v>
      </c>
      <c r="AA14" s="113">
        <v>343019.378</v>
      </c>
      <c r="AB14" s="113">
        <v>353536.598</v>
      </c>
      <c r="AC14" s="113">
        <v>359490.602</v>
      </c>
      <c r="AD14" s="113">
        <v>348378.893</v>
      </c>
      <c r="AE14" s="113">
        <v>328683.496</v>
      </c>
      <c r="AF14" s="113">
        <v>294918.133</v>
      </c>
      <c r="AG14" s="106">
        <f t="shared" si="0"/>
        <v>0.6191060445940213</v>
      </c>
    </row>
    <row r="15" spans="1:33" ht="12">
      <c r="A15" s="110" t="s">
        <v>204</v>
      </c>
      <c r="B15" s="112">
        <v>-656.955</v>
      </c>
      <c r="C15" s="112">
        <v>2867.317</v>
      </c>
      <c r="D15" s="112">
        <v>-5782.053</v>
      </c>
      <c r="E15" s="112">
        <v>1397.344</v>
      </c>
      <c r="F15" s="111">
        <v>-3261.59</v>
      </c>
      <c r="G15" s="112">
        <v>2287.776</v>
      </c>
      <c r="H15" s="112">
        <v>53.428</v>
      </c>
      <c r="I15" s="112">
        <v>-1518.924</v>
      </c>
      <c r="J15" s="112">
        <v>-8457.166</v>
      </c>
      <c r="K15" s="112">
        <v>10549.778</v>
      </c>
      <c r="L15" s="112">
        <v>-3909.074</v>
      </c>
      <c r="M15" s="111">
        <v>1632.33</v>
      </c>
      <c r="N15" s="112">
        <v>3250.971</v>
      </c>
      <c r="O15" s="111">
        <v>-4096.87</v>
      </c>
      <c r="P15" s="112">
        <v>-713.278</v>
      </c>
      <c r="Q15" s="112">
        <v>-7056.335</v>
      </c>
      <c r="R15" s="111">
        <v>-3524.23</v>
      </c>
      <c r="S15" s="112">
        <v>1868.748</v>
      </c>
      <c r="T15" s="112">
        <v>-4676.883</v>
      </c>
      <c r="U15" s="112">
        <v>-118.582</v>
      </c>
      <c r="V15" s="112">
        <v>1341.633</v>
      </c>
      <c r="W15" s="112">
        <v>5565.271</v>
      </c>
      <c r="X15" s="112">
        <v>2157.684</v>
      </c>
      <c r="Y15" s="112">
        <v>-364.457</v>
      </c>
      <c r="Z15" s="112">
        <v>786.252</v>
      </c>
      <c r="AA15" s="112">
        <v>-12058.378</v>
      </c>
      <c r="AB15" s="112">
        <v>2087.601</v>
      </c>
      <c r="AC15" s="112">
        <v>8140.856</v>
      </c>
      <c r="AD15" s="112">
        <v>4378.298</v>
      </c>
      <c r="AE15" s="112">
        <v>-6058.689</v>
      </c>
      <c r="AF15" s="112">
        <v>-8188.571</v>
      </c>
      <c r="AG15" s="106">
        <f t="shared" si="0"/>
        <v>-0.0171898341791256</v>
      </c>
    </row>
    <row r="16" spans="1:33" ht="12">
      <c r="A16" s="110" t="s">
        <v>69</v>
      </c>
      <c r="B16" s="113">
        <v>581101.861</v>
      </c>
      <c r="C16" s="113">
        <v>585016.852</v>
      </c>
      <c r="D16" s="113">
        <v>577939.788</v>
      </c>
      <c r="E16" s="114">
        <v>579028.06</v>
      </c>
      <c r="F16" s="113">
        <v>580265.247</v>
      </c>
      <c r="G16" s="113">
        <v>603120.151</v>
      </c>
      <c r="H16" s="113">
        <v>617945.701</v>
      </c>
      <c r="I16" s="113">
        <v>621862.737</v>
      </c>
      <c r="J16" s="113">
        <v>638487.393</v>
      </c>
      <c r="K16" s="113">
        <v>628227.578</v>
      </c>
      <c r="L16" s="113">
        <v>620198.696</v>
      </c>
      <c r="M16" s="113">
        <v>637905.835</v>
      </c>
      <c r="N16" s="113">
        <v>636147.048</v>
      </c>
      <c r="O16" s="113">
        <v>642337.686</v>
      </c>
      <c r="P16" s="113">
        <v>647080.275</v>
      </c>
      <c r="Q16" s="113">
        <v>645824.123</v>
      </c>
      <c r="R16" s="113">
        <v>647215.809</v>
      </c>
      <c r="S16" s="113">
        <v>632219.677</v>
      </c>
      <c r="T16" s="113">
        <v>628932.007</v>
      </c>
      <c r="U16" s="113">
        <v>589379.667</v>
      </c>
      <c r="V16" s="113">
        <v>585599.291</v>
      </c>
      <c r="W16" s="113">
        <v>570335.379</v>
      </c>
      <c r="X16" s="113">
        <v>544959.021</v>
      </c>
      <c r="Y16" s="113">
        <v>530421.752</v>
      </c>
      <c r="Z16" s="113">
        <v>525329.172</v>
      </c>
      <c r="AA16" s="113">
        <v>531842.386</v>
      </c>
      <c r="AB16" s="113">
        <v>538004.184</v>
      </c>
      <c r="AC16" s="113">
        <v>552058.067</v>
      </c>
      <c r="AD16" s="113">
        <v>547113.169</v>
      </c>
      <c r="AE16" s="113">
        <v>545108.251</v>
      </c>
      <c r="AF16" s="113">
        <v>476361.256</v>
      </c>
      <c r="AG16" s="106">
        <f t="shared" si="0"/>
        <v>1</v>
      </c>
    </row>
    <row r="17" spans="1:33" ht="12">
      <c r="A17" s="115" t="s">
        <v>205</v>
      </c>
      <c r="B17" s="113">
        <f aca="true" t="shared" si="1" ref="B17:AF17">B13-B14</f>
        <v>540756.3169999999</v>
      </c>
      <c r="C17" s="113">
        <f t="shared" si="1"/>
        <v>542152.317</v>
      </c>
      <c r="D17" s="113">
        <f t="shared" si="1"/>
        <v>544374.2380000001</v>
      </c>
      <c r="E17" s="113">
        <f t="shared" si="1"/>
        <v>538413.677</v>
      </c>
      <c r="F17" s="113">
        <f t="shared" si="1"/>
        <v>542831.063</v>
      </c>
      <c r="G17" s="113">
        <f t="shared" si="1"/>
        <v>560596.165</v>
      </c>
      <c r="H17" s="113">
        <f t="shared" si="1"/>
        <v>577908.3389999999</v>
      </c>
      <c r="I17" s="113">
        <f t="shared" si="1"/>
        <v>582378.978</v>
      </c>
      <c r="J17" s="113">
        <f t="shared" si="1"/>
        <v>606229.142</v>
      </c>
      <c r="K17" s="113">
        <f t="shared" si="1"/>
        <v>575822.593</v>
      </c>
      <c r="L17" s="113">
        <f t="shared" si="1"/>
        <v>578514.9010000001</v>
      </c>
      <c r="M17" s="113">
        <f t="shared" si="1"/>
        <v>592735.453</v>
      </c>
      <c r="N17" s="113">
        <f t="shared" si="1"/>
        <v>584447.171</v>
      </c>
      <c r="O17" s="113">
        <f t="shared" si="1"/>
        <v>597942.281</v>
      </c>
      <c r="P17" s="113">
        <f t="shared" si="1"/>
        <v>599856.2540000001</v>
      </c>
      <c r="Q17" s="113">
        <f t="shared" si="1"/>
        <v>606087.1070000001</v>
      </c>
      <c r="R17" s="113">
        <f t="shared" si="1"/>
        <v>606929.849</v>
      </c>
      <c r="S17" s="113">
        <f t="shared" si="1"/>
        <v>588662.763</v>
      </c>
      <c r="T17" s="113">
        <f t="shared" si="1"/>
        <v>594574.98</v>
      </c>
      <c r="U17" s="113">
        <f t="shared" si="1"/>
        <v>553865.753</v>
      </c>
      <c r="V17" s="113">
        <f t="shared" si="1"/>
        <v>550264.056</v>
      </c>
      <c r="W17" s="113">
        <f t="shared" si="1"/>
        <v>532378.6880000001</v>
      </c>
      <c r="X17" s="113">
        <f t="shared" si="1"/>
        <v>511471.614</v>
      </c>
      <c r="Y17" s="113">
        <f t="shared" si="1"/>
        <v>500309.275</v>
      </c>
      <c r="Z17" s="113">
        <f t="shared" si="1"/>
        <v>494267.09699999995</v>
      </c>
      <c r="AA17" s="113">
        <f t="shared" si="1"/>
        <v>514547.3219999999</v>
      </c>
      <c r="AB17" s="113">
        <f t="shared" si="1"/>
        <v>509493.769</v>
      </c>
      <c r="AC17" s="113">
        <f t="shared" si="1"/>
        <v>517737.28699999995</v>
      </c>
      <c r="AD17" s="113">
        <f t="shared" si="1"/>
        <v>517131.00200000004</v>
      </c>
      <c r="AE17" s="113">
        <f t="shared" si="1"/>
        <v>527273.021</v>
      </c>
      <c r="AF17" s="113">
        <f t="shared" si="1"/>
        <v>461895.60800000007</v>
      </c>
      <c r="AG17" s="106">
        <f t="shared" si="0"/>
        <v>0.9696330299372627</v>
      </c>
    </row>
    <row r="18" spans="1:32" ht="12">
      <c r="A18" s="116" t="s">
        <v>206</v>
      </c>
      <c r="B18" s="117">
        <f aca="true" t="shared" si="2" ref="B18:AF18">B17/B16</f>
        <v>0.9305706164310492</v>
      </c>
      <c r="C18" s="117">
        <f t="shared" si="2"/>
        <v>0.926729401292529</v>
      </c>
      <c r="D18" s="117">
        <f t="shared" si="2"/>
        <v>0.9419220640334252</v>
      </c>
      <c r="E18" s="117">
        <f t="shared" si="2"/>
        <v>0.929857660093364</v>
      </c>
      <c r="F18" s="117">
        <f t="shared" si="2"/>
        <v>0.9354878063204085</v>
      </c>
      <c r="G18" s="117">
        <f t="shared" si="2"/>
        <v>0.9294933423638835</v>
      </c>
      <c r="H18" s="117">
        <f t="shared" si="2"/>
        <v>0.9352089318928686</v>
      </c>
      <c r="I18" s="117">
        <f t="shared" si="2"/>
        <v>0.9365072762029799</v>
      </c>
      <c r="J18" s="117">
        <f t="shared" si="2"/>
        <v>0.9494770744831291</v>
      </c>
      <c r="K18" s="117">
        <f t="shared" si="2"/>
        <v>0.9165828008269958</v>
      </c>
      <c r="L18" s="117">
        <f t="shared" si="2"/>
        <v>0.9327896119923478</v>
      </c>
      <c r="M18" s="117">
        <f t="shared" si="2"/>
        <v>0.9291895770164886</v>
      </c>
      <c r="N18" s="117">
        <f t="shared" si="2"/>
        <v>0.9187296755325036</v>
      </c>
      <c r="O18" s="117">
        <f t="shared" si="2"/>
        <v>0.9308846328533804</v>
      </c>
      <c r="P18" s="117">
        <f t="shared" si="2"/>
        <v>0.9270198415490258</v>
      </c>
      <c r="Q18" s="117">
        <f t="shared" si="2"/>
        <v>0.9384708396840111</v>
      </c>
      <c r="R18" s="117">
        <f t="shared" si="2"/>
        <v>0.937754981507258</v>
      </c>
      <c r="S18" s="117">
        <f t="shared" si="2"/>
        <v>0.9311047795812277</v>
      </c>
      <c r="T18" s="117">
        <f t="shared" si="2"/>
        <v>0.9453724303778357</v>
      </c>
      <c r="U18" s="117">
        <f t="shared" si="2"/>
        <v>0.939743571099476</v>
      </c>
      <c r="V18" s="117">
        <f t="shared" si="2"/>
        <v>0.9396597032423661</v>
      </c>
      <c r="W18" s="117">
        <f t="shared" si="2"/>
        <v>0.9334484719034064</v>
      </c>
      <c r="X18" s="117">
        <f t="shared" si="2"/>
        <v>0.9385505960823429</v>
      </c>
      <c r="Y18" s="117">
        <f t="shared" si="2"/>
        <v>0.9432291815211983</v>
      </c>
      <c r="Z18" s="117">
        <f t="shared" si="2"/>
        <v>0.9408712162666648</v>
      </c>
      <c r="AA18" s="117">
        <f t="shared" si="2"/>
        <v>0.9674808468537517</v>
      </c>
      <c r="AB18" s="117">
        <f t="shared" si="2"/>
        <v>0.9470070756921846</v>
      </c>
      <c r="AC18" s="117">
        <f t="shared" si="2"/>
        <v>0.9378312136864398</v>
      </c>
      <c r="AD18" s="117">
        <f t="shared" si="2"/>
        <v>0.945199332242723</v>
      </c>
      <c r="AE18" s="117">
        <f t="shared" si="2"/>
        <v>0.9672813061125356</v>
      </c>
      <c r="AF18" s="117">
        <f t="shared" si="2"/>
        <v>0.9696330299372627</v>
      </c>
    </row>
    <row r="19" ht="11.5" customHeight="1">
      <c r="A19" s="118" t="s">
        <v>207</v>
      </c>
    </row>
    <row r="20" spans="1:32" s="119" customFormat="1" ht="11.5" customHeight="1">
      <c r="A20" s="110" t="s">
        <v>202</v>
      </c>
      <c r="C20" s="120">
        <f aca="true" t="shared" si="3" ref="C20:AF26">(C11-B11)/B11</f>
        <v>-0.026689329874880523</v>
      </c>
      <c r="D20" s="120">
        <f t="shared" si="3"/>
        <v>-0.01577586995191043</v>
      </c>
      <c r="E20" s="120">
        <f t="shared" si="3"/>
        <v>-0.0017348741763564622</v>
      </c>
      <c r="F20" s="120">
        <f t="shared" si="3"/>
        <v>0.03756696651100691</v>
      </c>
      <c r="G20" s="120">
        <f t="shared" si="3"/>
        <v>-0.012907438606781008</v>
      </c>
      <c r="H20" s="120">
        <f t="shared" si="3"/>
        <v>-0.008746094433395296</v>
      </c>
      <c r="I20" s="120">
        <f t="shared" si="3"/>
        <v>0.027146172149059632</v>
      </c>
      <c r="J20" s="120">
        <f t="shared" si="3"/>
        <v>-0.00994346265343209</v>
      </c>
      <c r="K20" s="120">
        <f t="shared" si="3"/>
        <v>0.02611924438404174</v>
      </c>
      <c r="L20" s="120">
        <f t="shared" si="3"/>
        <v>0.08850228815198424</v>
      </c>
      <c r="M20" s="120">
        <f t="shared" si="3"/>
        <v>-0.048872504623893476</v>
      </c>
      <c r="N20" s="120">
        <f t="shared" si="3"/>
        <v>0.11592932224713035</v>
      </c>
      <c r="O20" s="120">
        <f t="shared" si="3"/>
        <v>0.001917240273305071</v>
      </c>
      <c r="P20" s="120">
        <f t="shared" si="3"/>
        <v>-0.009915731620853836</v>
      </c>
      <c r="Q20" s="120">
        <f t="shared" si="3"/>
        <v>-0.02221454023724835</v>
      </c>
      <c r="R20" s="120">
        <f t="shared" si="3"/>
        <v>-0.06546384558973103</v>
      </c>
      <c r="S20" s="120">
        <f t="shared" si="3"/>
        <v>-0.051610924152949905</v>
      </c>
      <c r="T20" s="120">
        <f t="shared" si="3"/>
        <v>-0.06531357924455866</v>
      </c>
      <c r="U20" s="120">
        <f t="shared" si="3"/>
        <v>-0.08752285327833548</v>
      </c>
      <c r="V20" s="120">
        <f t="shared" si="3"/>
        <v>-0.045514788680534934</v>
      </c>
      <c r="W20" s="120">
        <f t="shared" si="3"/>
        <v>-0.05068330365678842</v>
      </c>
      <c r="X20" s="120">
        <f t="shared" si="3"/>
        <v>-0.03723814695480165</v>
      </c>
      <c r="Y20" s="120">
        <f t="shared" si="3"/>
        <v>-0.02883659647601139</v>
      </c>
      <c r="Z20" s="120">
        <f t="shared" si="3"/>
        <v>-0.013265593668192827</v>
      </c>
      <c r="AA20" s="120">
        <f t="shared" si="3"/>
        <v>-0.025122945663024903</v>
      </c>
      <c r="AB20" s="120">
        <f t="shared" si="3"/>
        <v>-0.10688299293056028</v>
      </c>
      <c r="AC20" s="120">
        <f t="shared" si="3"/>
        <v>-0.007639876972865743</v>
      </c>
      <c r="AD20" s="120">
        <f t="shared" si="3"/>
        <v>-0.021155121858997983</v>
      </c>
      <c r="AE20" s="120">
        <f t="shared" si="3"/>
        <v>-0.07560097866954686</v>
      </c>
      <c r="AF20" s="121">
        <f t="shared" si="3"/>
        <v>-0.051854240681371296</v>
      </c>
    </row>
    <row r="21" spans="1:32" ht="11.5" customHeight="1">
      <c r="A21" s="110" t="s">
        <v>203</v>
      </c>
      <c r="C21" s="120">
        <f t="shared" si="3"/>
        <v>0.1248842576832475</v>
      </c>
      <c r="D21" s="120">
        <f t="shared" si="3"/>
        <v>-0.04395936951018564</v>
      </c>
      <c r="E21" s="120">
        <f t="shared" si="3"/>
        <v>-0.10034645340288786</v>
      </c>
      <c r="F21" s="120">
        <f t="shared" si="3"/>
        <v>0.04717915518033032</v>
      </c>
      <c r="G21" s="120">
        <f t="shared" si="3"/>
        <v>0.09748558161569906</v>
      </c>
      <c r="H21" s="120">
        <f t="shared" si="3"/>
        <v>0.1437817152041636</v>
      </c>
      <c r="I21" s="120">
        <f t="shared" si="3"/>
        <v>-0.062068725542154396</v>
      </c>
      <c r="J21" s="120">
        <f t="shared" si="3"/>
        <v>0.16192321631902928</v>
      </c>
      <c r="K21" s="120">
        <f t="shared" si="3"/>
        <v>0.11985175106164021</v>
      </c>
      <c r="L21" s="120">
        <f t="shared" si="3"/>
        <v>0.12511212827694193</v>
      </c>
      <c r="M21" s="120">
        <f t="shared" si="3"/>
        <v>0.12015200898252627</v>
      </c>
      <c r="N21" s="120">
        <f t="shared" si="3"/>
        <v>-0.002824408949356498</v>
      </c>
      <c r="O21" s="120">
        <f t="shared" si="3"/>
        <v>-0.04129505480266073</v>
      </c>
      <c r="P21" s="120">
        <f t="shared" si="3"/>
        <v>-0.0773917443951738</v>
      </c>
      <c r="Q21" s="120">
        <f t="shared" si="3"/>
        <v>-0.10019375218267171</v>
      </c>
      <c r="R21" s="120">
        <f t="shared" si="3"/>
        <v>0.022365895079832093</v>
      </c>
      <c r="S21" s="120">
        <f t="shared" si="3"/>
        <v>0.09751604016287344</v>
      </c>
      <c r="T21" s="120">
        <f t="shared" si="3"/>
        <v>0.0016669321120889877</v>
      </c>
      <c r="U21" s="120">
        <f t="shared" si="3"/>
        <v>-0.07294787166278269</v>
      </c>
      <c r="V21" s="120">
        <f t="shared" si="3"/>
        <v>-0.06349061041014935</v>
      </c>
      <c r="W21" s="120">
        <f t="shared" si="3"/>
        <v>0.08496194476091595</v>
      </c>
      <c r="X21" s="120">
        <f t="shared" si="3"/>
        <v>0.11240006627728773</v>
      </c>
      <c r="Y21" s="120">
        <f t="shared" si="3"/>
        <v>0.0183135383521165</v>
      </c>
      <c r="Z21" s="120">
        <f t="shared" si="3"/>
        <v>0.17248708689491266</v>
      </c>
      <c r="AA21" s="120">
        <f t="shared" si="3"/>
        <v>-0.15125241223367974</v>
      </c>
      <c r="AB21" s="120">
        <f t="shared" si="3"/>
        <v>0.08306079703088537</v>
      </c>
      <c r="AC21" s="120">
        <f t="shared" si="3"/>
        <v>-0.04244012706167738</v>
      </c>
      <c r="AD21" s="120">
        <f t="shared" si="3"/>
        <v>-0.040829288169223744</v>
      </c>
      <c r="AE21" s="120">
        <f t="shared" si="3"/>
        <v>0.13286240553661846</v>
      </c>
      <c r="AF21" s="121">
        <f t="shared" si="3"/>
        <v>-0.05242953825485415</v>
      </c>
    </row>
    <row r="22" spans="1:32" ht="11.5" customHeight="1">
      <c r="A22" s="110" t="s">
        <v>6</v>
      </c>
      <c r="C22" s="120">
        <f t="shared" si="3"/>
        <v>-0.020961838503463014</v>
      </c>
      <c r="D22" s="120">
        <f t="shared" si="3"/>
        <v>0.007337453793107164</v>
      </c>
      <c r="E22" s="120">
        <f t="shared" si="3"/>
        <v>0.006776811222476705</v>
      </c>
      <c r="F22" s="120">
        <f t="shared" si="3"/>
        <v>0.010379401560288366</v>
      </c>
      <c r="G22" s="120">
        <f t="shared" si="3"/>
        <v>0.009340156664966471</v>
      </c>
      <c r="H22" s="120">
        <f t="shared" si="3"/>
        <v>0.034283274504777916</v>
      </c>
      <c r="I22" s="120">
        <f t="shared" si="3"/>
        <v>0.01609865081822695</v>
      </c>
      <c r="J22" s="120">
        <f t="shared" si="3"/>
        <v>0.03678931031893084</v>
      </c>
      <c r="K22" s="120">
        <f t="shared" si="3"/>
        <v>-0.0384375192786195</v>
      </c>
      <c r="L22" s="120">
        <f t="shared" si="3"/>
        <v>0.027993755425673453</v>
      </c>
      <c r="M22" s="120">
        <f t="shared" si="3"/>
        <v>0.012247077049531778</v>
      </c>
      <c r="N22" s="120">
        <f t="shared" si="3"/>
        <v>-0.0071690228454872424</v>
      </c>
      <c r="O22" s="120">
        <f t="shared" si="3"/>
        <v>0.02708779765358592</v>
      </c>
      <c r="P22" s="120">
        <f t="shared" si="3"/>
        <v>0.03437353321119615</v>
      </c>
      <c r="Q22" s="120">
        <f t="shared" si="3"/>
        <v>0.02828500246872965</v>
      </c>
      <c r="R22" s="120">
        <f t="shared" si="3"/>
        <v>0.00752228429054675</v>
      </c>
      <c r="S22" s="120">
        <f t="shared" si="3"/>
        <v>-0.025581576077222945</v>
      </c>
      <c r="T22" s="120">
        <f t="shared" si="3"/>
        <v>0.01685568181741112</v>
      </c>
      <c r="U22" s="120">
        <f t="shared" si="3"/>
        <v>-0.05181869339553062</v>
      </c>
      <c r="V22" s="120">
        <f t="shared" si="3"/>
        <v>0.01006134052331107</v>
      </c>
      <c r="W22" s="120">
        <f t="shared" si="3"/>
        <v>-0.02398001466652132</v>
      </c>
      <c r="X22" s="120">
        <f t="shared" si="3"/>
        <v>0.0012897565823642757</v>
      </c>
      <c r="Y22" s="120">
        <f t="shared" si="3"/>
        <v>-0.01110324801499058</v>
      </c>
      <c r="Z22" s="120">
        <f t="shared" si="3"/>
        <v>-0.005661173536696447</v>
      </c>
      <c r="AA22" s="120">
        <f t="shared" si="3"/>
        <v>0.06410545762068715</v>
      </c>
      <c r="AB22" s="120">
        <f t="shared" si="3"/>
        <v>0.006371127750179684</v>
      </c>
      <c r="AC22" s="120">
        <f t="shared" si="3"/>
        <v>0.016450779187935572</v>
      </c>
      <c r="AD22" s="120">
        <f t="shared" si="3"/>
        <v>-0.013357981599693473</v>
      </c>
      <c r="AE22" s="120">
        <f t="shared" si="3"/>
        <v>-0.011037861098052526</v>
      </c>
      <c r="AF22" s="121">
        <f t="shared" si="3"/>
        <v>-0.11582688376213386</v>
      </c>
    </row>
    <row r="23" spans="1:32" ht="11.5" customHeight="1">
      <c r="A23" s="110" t="s">
        <v>68</v>
      </c>
      <c r="C23" s="120">
        <f t="shared" si="3"/>
        <v>-0.08733036668821711</v>
      </c>
      <c r="D23" s="120">
        <f t="shared" si="3"/>
        <v>0.017368033926719928</v>
      </c>
      <c r="E23" s="120">
        <f t="shared" si="3"/>
        <v>0.06095351646291135</v>
      </c>
      <c r="F23" s="120">
        <f t="shared" si="3"/>
        <v>0.016576232670765634</v>
      </c>
      <c r="G23" s="120">
        <f t="shared" si="3"/>
        <v>-0.05674365790760368</v>
      </c>
      <c r="H23" s="120">
        <f t="shared" si="3"/>
        <v>0.044806794660730995</v>
      </c>
      <c r="I23" s="120">
        <f t="shared" si="3"/>
        <v>0.04162600745169356</v>
      </c>
      <c r="J23" s="120">
        <f t="shared" si="3"/>
        <v>0.024493154515203647</v>
      </c>
      <c r="K23" s="120">
        <f t="shared" si="3"/>
        <v>-0.003272036940689864</v>
      </c>
      <c r="L23" s="120">
        <f t="shared" si="3"/>
        <v>0.09467184919706183</v>
      </c>
      <c r="M23" s="120">
        <f t="shared" si="3"/>
        <v>-0.020122464626639035</v>
      </c>
      <c r="N23" s="120">
        <f t="shared" si="3"/>
        <v>0.011529725200095734</v>
      </c>
      <c r="O23" s="120">
        <f t="shared" si="3"/>
        <v>0.03778055959058567</v>
      </c>
      <c r="P23" s="120">
        <f t="shared" si="3"/>
        <v>0.11657742626671787</v>
      </c>
      <c r="Q23" s="120">
        <f t="shared" si="3"/>
        <v>0.07069000461083703</v>
      </c>
      <c r="R23" s="120">
        <f t="shared" si="3"/>
        <v>0.021232111939189294</v>
      </c>
      <c r="S23" s="120">
        <f t="shared" si="3"/>
        <v>-0.01568077115935884</v>
      </c>
      <c r="T23" s="120">
        <f t="shared" si="3"/>
        <v>0.03157208747275167</v>
      </c>
      <c r="U23" s="120">
        <f t="shared" si="3"/>
        <v>-0.016602335420092155</v>
      </c>
      <c r="V23" s="120">
        <f t="shared" si="3"/>
        <v>0.04325022206613734</v>
      </c>
      <c r="W23" s="120">
        <f t="shared" si="3"/>
        <v>-0.007716842983020397</v>
      </c>
      <c r="X23" s="120">
        <f t="shared" si="3"/>
        <v>0.07675057777621598</v>
      </c>
      <c r="Y23" s="120">
        <f t="shared" si="3"/>
        <v>0.006692837707339641</v>
      </c>
      <c r="Z23" s="120">
        <f t="shared" si="3"/>
        <v>0.0046870439283947405</v>
      </c>
      <c r="AA23" s="120">
        <f t="shared" si="3"/>
        <v>0.10070253039173659</v>
      </c>
      <c r="AB23" s="120">
        <f t="shared" si="3"/>
        <v>0.03066071678317827</v>
      </c>
      <c r="AC23" s="120">
        <f t="shared" si="3"/>
        <v>0.016841266317780247</v>
      </c>
      <c r="AD23" s="120">
        <f t="shared" si="3"/>
        <v>-0.03090959523887646</v>
      </c>
      <c r="AE23" s="120">
        <f t="shared" si="3"/>
        <v>-0.05653441524656317</v>
      </c>
      <c r="AF23" s="121">
        <f t="shared" si="3"/>
        <v>-0.10272910995202514</v>
      </c>
    </row>
    <row r="24" spans="1:32" ht="11.5" customHeight="1">
      <c r="A24" s="110" t="s">
        <v>204</v>
      </c>
      <c r="C24" s="120">
        <f t="shared" si="3"/>
        <v>-5.364556172036136</v>
      </c>
      <c r="D24" s="120">
        <f t="shared" si="3"/>
        <v>-3.0165377598640117</v>
      </c>
      <c r="E24" s="120">
        <f t="shared" si="3"/>
        <v>-1.2416691787501775</v>
      </c>
      <c r="F24" s="120">
        <f t="shared" si="3"/>
        <v>-3.3341353310280075</v>
      </c>
      <c r="G24" s="120">
        <f t="shared" si="3"/>
        <v>-1.70142967080473</v>
      </c>
      <c r="H24" s="120">
        <f t="shared" si="3"/>
        <v>-0.9766463150238486</v>
      </c>
      <c r="I24" s="120">
        <f t="shared" si="3"/>
        <v>-29.429362880886426</v>
      </c>
      <c r="J24" s="120">
        <f t="shared" si="3"/>
        <v>4.567866463364855</v>
      </c>
      <c r="K24" s="120">
        <f t="shared" si="3"/>
        <v>-2.2474365526229474</v>
      </c>
      <c r="L24" s="120">
        <f t="shared" si="3"/>
        <v>-1.3705361382959906</v>
      </c>
      <c r="M24" s="120">
        <f t="shared" si="3"/>
        <v>-1.4175745969505822</v>
      </c>
      <c r="N24" s="120">
        <f t="shared" si="3"/>
        <v>0.9916138280862327</v>
      </c>
      <c r="O24" s="120">
        <f t="shared" si="3"/>
        <v>-2.260198875966596</v>
      </c>
      <c r="P24" s="120">
        <f t="shared" si="3"/>
        <v>-0.8258968431998086</v>
      </c>
      <c r="Q24" s="120">
        <f t="shared" si="3"/>
        <v>8.892825798636716</v>
      </c>
      <c r="R24" s="120">
        <f t="shared" si="3"/>
        <v>-0.500558009221501</v>
      </c>
      <c r="S24" s="120">
        <f t="shared" si="3"/>
        <v>-1.5302571058075098</v>
      </c>
      <c r="T24" s="120">
        <f t="shared" si="3"/>
        <v>-3.5026825446769703</v>
      </c>
      <c r="U24" s="120">
        <f t="shared" si="3"/>
        <v>-0.97464507878431</v>
      </c>
      <c r="V24" s="120">
        <f t="shared" si="3"/>
        <v>-12.313968393179405</v>
      </c>
      <c r="W24" s="120">
        <f t="shared" si="3"/>
        <v>3.14813216431021</v>
      </c>
      <c r="X24" s="120">
        <f t="shared" si="3"/>
        <v>-0.6122948909406208</v>
      </c>
      <c r="Y24" s="120">
        <f t="shared" si="3"/>
        <v>-1.168911202937965</v>
      </c>
      <c r="Z24" s="120">
        <f t="shared" si="3"/>
        <v>-3.157324458029342</v>
      </c>
      <c r="AA24" s="120">
        <f t="shared" si="3"/>
        <v>-16.33653078147973</v>
      </c>
      <c r="AB24" s="120">
        <f t="shared" si="3"/>
        <v>-1.1731245280252451</v>
      </c>
      <c r="AC24" s="120">
        <f t="shared" si="3"/>
        <v>2.899622581134996</v>
      </c>
      <c r="AD24" s="120">
        <f t="shared" si="3"/>
        <v>-0.4621821095963373</v>
      </c>
      <c r="AE24" s="120">
        <f t="shared" si="3"/>
        <v>-2.3838000519836706</v>
      </c>
      <c r="AF24" s="121">
        <f t="shared" si="3"/>
        <v>0.35154172792166744</v>
      </c>
    </row>
    <row r="25" spans="1:32" ht="11.5" customHeight="1">
      <c r="A25" s="110" t="s">
        <v>69</v>
      </c>
      <c r="C25" s="120">
        <f t="shared" si="3"/>
        <v>0.006737185445014298</v>
      </c>
      <c r="D25" s="120">
        <f t="shared" si="3"/>
        <v>-0.012097196817161112</v>
      </c>
      <c r="E25" s="120">
        <f t="shared" si="3"/>
        <v>0.0018830196892415958</v>
      </c>
      <c r="F25" s="120">
        <f t="shared" si="3"/>
        <v>0.002136661563517177</v>
      </c>
      <c r="G25" s="120">
        <f t="shared" si="3"/>
        <v>0.039386994341227506</v>
      </c>
      <c r="H25" s="120">
        <f t="shared" si="3"/>
        <v>0.024581420427453184</v>
      </c>
      <c r="I25" s="120">
        <f t="shared" si="3"/>
        <v>0.006338802897505656</v>
      </c>
      <c r="J25" s="120">
        <f t="shared" si="3"/>
        <v>0.026733642347185817</v>
      </c>
      <c r="K25" s="120">
        <f t="shared" si="3"/>
        <v>-0.016068939046381545</v>
      </c>
      <c r="L25" s="120">
        <f t="shared" si="3"/>
        <v>-0.012780212587228992</v>
      </c>
      <c r="M25" s="120">
        <f t="shared" si="3"/>
        <v>0.02855075174166436</v>
      </c>
      <c r="N25" s="120">
        <f t="shared" si="3"/>
        <v>-0.0027571263711673234</v>
      </c>
      <c r="O25" s="120">
        <f t="shared" si="3"/>
        <v>0.009731457560736862</v>
      </c>
      <c r="P25" s="120">
        <f t="shared" si="3"/>
        <v>0.007383326719522473</v>
      </c>
      <c r="Q25" s="120">
        <f t="shared" si="3"/>
        <v>-0.0019412614609524326</v>
      </c>
      <c r="R25" s="120">
        <f t="shared" si="3"/>
        <v>0.0021548993765288433</v>
      </c>
      <c r="S25" s="120">
        <f t="shared" si="3"/>
        <v>-0.0231702189462433</v>
      </c>
      <c r="T25" s="120">
        <f t="shared" si="3"/>
        <v>-0.005200201954486212</v>
      </c>
      <c r="U25" s="120">
        <f t="shared" si="3"/>
        <v>-0.06288810167042423</v>
      </c>
      <c r="V25" s="120">
        <f t="shared" si="3"/>
        <v>-0.0064141608739957555</v>
      </c>
      <c r="W25" s="120">
        <f t="shared" si="3"/>
        <v>-0.026065455055340928</v>
      </c>
      <c r="X25" s="120">
        <f t="shared" si="3"/>
        <v>-0.04449374689764776</v>
      </c>
      <c r="Y25" s="120">
        <f t="shared" si="3"/>
        <v>-0.026675893855879436</v>
      </c>
      <c r="Z25" s="120">
        <f t="shared" si="3"/>
        <v>-0.009601001431027207</v>
      </c>
      <c r="AA25" s="120">
        <f t="shared" si="3"/>
        <v>0.012398348211281204</v>
      </c>
      <c r="AB25" s="120">
        <f t="shared" si="3"/>
        <v>0.011585759544933958</v>
      </c>
      <c r="AC25" s="120">
        <f t="shared" si="3"/>
        <v>0.02612225595628459</v>
      </c>
      <c r="AD25" s="120">
        <f t="shared" si="3"/>
        <v>-0.008957206307792337</v>
      </c>
      <c r="AE25" s="120">
        <f t="shared" si="3"/>
        <v>-0.003664539831246407</v>
      </c>
      <c r="AF25" s="121">
        <f t="shared" si="3"/>
        <v>-0.126116225307329</v>
      </c>
    </row>
    <row r="26" spans="1:32" ht="11.5" customHeight="1">
      <c r="A26" s="115" t="s">
        <v>205</v>
      </c>
      <c r="C26" s="120">
        <f t="shared" si="3"/>
        <v>0.002581569472447081</v>
      </c>
      <c r="D26" s="120">
        <f t="shared" si="3"/>
        <v>0.004098333494718034</v>
      </c>
      <c r="E26" s="120">
        <f t="shared" si="3"/>
        <v>-0.01094938111307189</v>
      </c>
      <c r="F26" s="120">
        <f t="shared" si="3"/>
        <v>0.008204446114023847</v>
      </c>
      <c r="G26" s="120">
        <f t="shared" si="3"/>
        <v>0.03272676014858065</v>
      </c>
      <c r="H26" s="120">
        <f t="shared" si="3"/>
        <v>0.030881720355685774</v>
      </c>
      <c r="I26" s="120">
        <f t="shared" si="3"/>
        <v>0.007735896332169181</v>
      </c>
      <c r="J26" s="120">
        <f t="shared" si="3"/>
        <v>0.04095299607466255</v>
      </c>
      <c r="K26" s="120">
        <f t="shared" si="3"/>
        <v>-0.05015685801524863</v>
      </c>
      <c r="L26" s="120">
        <f t="shared" si="3"/>
        <v>0.004675585905675079</v>
      </c>
      <c r="M26" s="120">
        <f t="shared" si="3"/>
        <v>0.024581133477147733</v>
      </c>
      <c r="N26" s="120">
        <f t="shared" si="3"/>
        <v>-0.013983104870900993</v>
      </c>
      <c r="O26" s="120">
        <f t="shared" si="3"/>
        <v>0.02309038467396395</v>
      </c>
      <c r="P26" s="120">
        <f t="shared" si="3"/>
        <v>0.0032009327000579084</v>
      </c>
      <c r="Q26" s="120">
        <f t="shared" si="3"/>
        <v>0.010387243541183455</v>
      </c>
      <c r="R26" s="120">
        <f t="shared" si="3"/>
        <v>0.0013904634998282007</v>
      </c>
      <c r="S26" s="120">
        <f t="shared" si="3"/>
        <v>-0.030097524499903133</v>
      </c>
      <c r="T26" s="120">
        <f t="shared" si="3"/>
        <v>0.010043470339230453</v>
      </c>
      <c r="U26" s="120">
        <f t="shared" si="3"/>
        <v>-0.06846777676383213</v>
      </c>
      <c r="V26" s="120">
        <f t="shared" si="3"/>
        <v>-0.00650283390964605</v>
      </c>
      <c r="W26" s="120">
        <f t="shared" si="3"/>
        <v>-0.03250324604156936</v>
      </c>
      <c r="X26" s="120">
        <f t="shared" si="3"/>
        <v>-0.03927105737185347</v>
      </c>
      <c r="Y26" s="120">
        <f t="shared" si="3"/>
        <v>-0.021823965777307004</v>
      </c>
      <c r="Z26" s="120">
        <f t="shared" si="3"/>
        <v>-0.012076885842262413</v>
      </c>
      <c r="AA26" s="120">
        <f t="shared" si="3"/>
        <v>0.04103090236653964</v>
      </c>
      <c r="AB26" s="120">
        <f t="shared" si="3"/>
        <v>-0.009821357111251192</v>
      </c>
      <c r="AC26" s="120">
        <f t="shared" si="3"/>
        <v>0.01617982103329704</v>
      </c>
      <c r="AD26" s="120">
        <f t="shared" si="3"/>
        <v>-0.0011710282709460644</v>
      </c>
      <c r="AE26" s="120">
        <f t="shared" si="3"/>
        <v>0.01961208854386168</v>
      </c>
      <c r="AF26" s="121">
        <f t="shared" si="3"/>
        <v>-0.12399157627296825</v>
      </c>
    </row>
    <row r="29" spans="1:3" ht="11.5" customHeight="1">
      <c r="A29" s="107" t="s">
        <v>167</v>
      </c>
      <c r="C29" s="105" t="s">
        <v>168</v>
      </c>
    </row>
    <row r="30" spans="1:3" ht="11.5" customHeight="1">
      <c r="A30" s="107" t="s">
        <v>169</v>
      </c>
      <c r="C30" s="105" t="s">
        <v>100</v>
      </c>
    </row>
    <row r="31" spans="1:37" ht="11.5" customHeight="1">
      <c r="A31" s="107" t="s">
        <v>170</v>
      </c>
      <c r="C31" s="105" t="s">
        <v>10</v>
      </c>
      <c r="AK31" s="122"/>
    </row>
    <row r="32" spans="1:37" ht="11.5" customHeight="1">
      <c r="A32" s="107" t="s">
        <v>171</v>
      </c>
      <c r="C32" s="105" t="s">
        <v>24</v>
      </c>
      <c r="AK32" s="122"/>
    </row>
    <row r="33" ht="11.5" customHeight="1">
      <c r="AK33" s="123"/>
    </row>
    <row r="34" spans="1:32" ht="11.5" customHeight="1">
      <c r="A34" s="108" t="s">
        <v>7</v>
      </c>
      <c r="B34" s="124" t="s">
        <v>172</v>
      </c>
      <c r="C34" s="124" t="s">
        <v>173</v>
      </c>
      <c r="D34" s="124" t="s">
        <v>174</v>
      </c>
      <c r="E34" s="124" t="s">
        <v>175</v>
      </c>
      <c r="F34" s="124" t="s">
        <v>176</v>
      </c>
      <c r="G34" s="124" t="s">
        <v>177</v>
      </c>
      <c r="H34" s="124" t="s">
        <v>178</v>
      </c>
      <c r="I34" s="124" t="s">
        <v>179</v>
      </c>
      <c r="J34" s="124" t="s">
        <v>180</v>
      </c>
      <c r="K34" s="124" t="s">
        <v>181</v>
      </c>
      <c r="L34" s="124" t="s">
        <v>182</v>
      </c>
      <c r="M34" s="124" t="s">
        <v>183</v>
      </c>
      <c r="N34" s="124" t="s">
        <v>184</v>
      </c>
      <c r="O34" s="124" t="s">
        <v>185</v>
      </c>
      <c r="P34" s="124" t="s">
        <v>186</v>
      </c>
      <c r="Q34" s="124" t="s">
        <v>187</v>
      </c>
      <c r="R34" s="124" t="s">
        <v>188</v>
      </c>
      <c r="S34" s="124" t="s">
        <v>189</v>
      </c>
      <c r="T34" s="124" t="s">
        <v>190</v>
      </c>
      <c r="U34" s="124" t="s">
        <v>191</v>
      </c>
      <c r="V34" s="124" t="s">
        <v>192</v>
      </c>
      <c r="W34" s="124" t="s">
        <v>193</v>
      </c>
      <c r="X34" s="124" t="s">
        <v>194</v>
      </c>
      <c r="Y34" s="124" t="s">
        <v>195</v>
      </c>
      <c r="Z34" s="124" t="s">
        <v>196</v>
      </c>
      <c r="AA34" s="124" t="s">
        <v>197</v>
      </c>
      <c r="AB34" s="124" t="s">
        <v>198</v>
      </c>
      <c r="AC34" s="124" t="s">
        <v>199</v>
      </c>
      <c r="AD34" s="124" t="s">
        <v>200</v>
      </c>
      <c r="AE34" s="124" t="s">
        <v>201</v>
      </c>
      <c r="AF34" s="124" t="s">
        <v>8</v>
      </c>
    </row>
    <row r="35" spans="1:32" ht="11.5" customHeight="1">
      <c r="A35" s="125" t="s">
        <v>202</v>
      </c>
      <c r="B35" s="126">
        <v>36378.729</v>
      </c>
      <c r="C35" s="126">
        <v>35309.525</v>
      </c>
      <c r="D35" s="126">
        <v>34645.847</v>
      </c>
      <c r="E35" s="126">
        <v>34482.764</v>
      </c>
      <c r="F35" s="126">
        <v>35820.077</v>
      </c>
      <c r="G35" s="126">
        <v>35265.865</v>
      </c>
      <c r="H35" s="126">
        <v>35096.039</v>
      </c>
      <c r="I35" s="126">
        <v>35830.306</v>
      </c>
      <c r="J35" s="126">
        <v>35425.089</v>
      </c>
      <c r="K35" s="126">
        <v>36463.749</v>
      </c>
      <c r="L35" s="126">
        <v>39980.136</v>
      </c>
      <c r="M35" s="126">
        <v>38446.782</v>
      </c>
      <c r="N35" s="126">
        <v>41985.643</v>
      </c>
      <c r="O35" s="126">
        <v>42051.999</v>
      </c>
      <c r="P35" s="126">
        <v>42493.121</v>
      </c>
      <c r="Q35" s="127">
        <v>40701.6</v>
      </c>
      <c r="R35" s="126">
        <v>37731.807</v>
      </c>
      <c r="S35" s="126">
        <v>36216.617</v>
      </c>
      <c r="T35" s="126">
        <v>33728.749</v>
      </c>
      <c r="U35" s="126">
        <v>30808.106</v>
      </c>
      <c r="V35" s="126">
        <v>29624.304</v>
      </c>
      <c r="W35" s="126">
        <v>28303.736</v>
      </c>
      <c r="X35" s="127">
        <v>27274.6</v>
      </c>
      <c r="Y35" s="126">
        <v>26680.396</v>
      </c>
      <c r="Z35" s="126">
        <v>26481.385</v>
      </c>
      <c r="AA35" s="126">
        <v>25479.529</v>
      </c>
      <c r="AB35" s="126">
        <v>22377.323</v>
      </c>
      <c r="AC35" s="126">
        <v>22059.906</v>
      </c>
      <c r="AD35" s="126">
        <v>21388.429</v>
      </c>
      <c r="AE35" s="126">
        <v>19797.012</v>
      </c>
      <c r="AF35" s="127">
        <v>18764.89</v>
      </c>
    </row>
    <row r="36" spans="1:32" ht="11.5" customHeight="1">
      <c r="A36" s="125" t="s">
        <v>203</v>
      </c>
      <c r="B36" s="128">
        <v>0</v>
      </c>
      <c r="C36" s="128">
        <v>0</v>
      </c>
      <c r="D36" s="128">
        <v>0</v>
      </c>
      <c r="E36" s="128">
        <v>0</v>
      </c>
      <c r="F36" s="128">
        <v>0</v>
      </c>
      <c r="G36" s="128">
        <v>0</v>
      </c>
      <c r="H36" s="128">
        <v>0</v>
      </c>
      <c r="I36" s="128">
        <v>0</v>
      </c>
      <c r="J36" s="128">
        <v>0</v>
      </c>
      <c r="K36" s="128">
        <v>0</v>
      </c>
      <c r="L36" s="128">
        <v>0</v>
      </c>
      <c r="M36" s="128">
        <v>0</v>
      </c>
      <c r="N36" s="128">
        <v>0</v>
      </c>
      <c r="O36" s="128">
        <v>0</v>
      </c>
      <c r="P36" s="128">
        <v>0</v>
      </c>
      <c r="Q36" s="128">
        <v>0</v>
      </c>
      <c r="R36" s="128">
        <v>0</v>
      </c>
      <c r="S36" s="128">
        <v>0</v>
      </c>
      <c r="T36" s="128">
        <v>0</v>
      </c>
      <c r="U36" s="128">
        <v>0</v>
      </c>
      <c r="V36" s="128">
        <v>0</v>
      </c>
      <c r="W36" s="128">
        <v>0</v>
      </c>
      <c r="X36" s="128">
        <v>0</v>
      </c>
      <c r="Y36" s="128">
        <v>0</v>
      </c>
      <c r="Z36" s="128">
        <v>0</v>
      </c>
      <c r="AA36" s="128">
        <v>0</v>
      </c>
      <c r="AB36" s="128">
        <v>0</v>
      </c>
      <c r="AC36" s="128">
        <v>0</v>
      </c>
      <c r="AD36" s="128">
        <v>0</v>
      </c>
      <c r="AE36" s="128">
        <v>0</v>
      </c>
      <c r="AF36" s="128">
        <v>0</v>
      </c>
    </row>
    <row r="37" spans="1:32" ht="11.5" customHeight="1">
      <c r="A37" s="125" t="s">
        <v>6</v>
      </c>
      <c r="B37" s="126">
        <v>492735.385</v>
      </c>
      <c r="C37" s="126">
        <v>479747.962</v>
      </c>
      <c r="D37" s="126">
        <v>491777.994</v>
      </c>
      <c r="E37" s="126">
        <v>495822.192</v>
      </c>
      <c r="F37" s="127">
        <v>510420.24</v>
      </c>
      <c r="G37" s="126">
        <v>518012.703</v>
      </c>
      <c r="H37" s="126">
        <v>534654.142</v>
      </c>
      <c r="I37" s="126">
        <v>546568.746</v>
      </c>
      <c r="J37" s="126">
        <v>577687.315</v>
      </c>
      <c r="K37" s="126">
        <v>542547.632</v>
      </c>
      <c r="L37" s="126">
        <v>553537.183</v>
      </c>
      <c r="M37" s="126">
        <v>553577.727</v>
      </c>
      <c r="N37" s="127">
        <v>537935.99</v>
      </c>
      <c r="O37" s="126">
        <v>560624.978</v>
      </c>
      <c r="P37" s="126">
        <v>575650.403</v>
      </c>
      <c r="Q37" s="126">
        <v>577740.828</v>
      </c>
      <c r="R37" s="126">
        <v>571024.769</v>
      </c>
      <c r="S37" s="126">
        <v>562522.702</v>
      </c>
      <c r="T37" s="126">
        <v>566738.908</v>
      </c>
      <c r="U37" s="126">
        <v>519148.327</v>
      </c>
      <c r="V37" s="126">
        <v>518799.871</v>
      </c>
      <c r="W37" s="126">
        <v>499694.852</v>
      </c>
      <c r="X37" s="126">
        <v>508059.273</v>
      </c>
      <c r="Y37" s="126">
        <v>482077.178</v>
      </c>
      <c r="Z37" s="126">
        <v>480623.273</v>
      </c>
      <c r="AA37" s="126">
        <v>517670.125</v>
      </c>
      <c r="AB37" s="126">
        <v>513190.431</v>
      </c>
      <c r="AC37" s="126">
        <v>527466.003</v>
      </c>
      <c r="AD37" s="126">
        <v>518640.037</v>
      </c>
      <c r="AE37" s="126">
        <v>512982.356</v>
      </c>
      <c r="AF37" s="126">
        <v>446054.506</v>
      </c>
    </row>
    <row r="38" spans="1:32" ht="11.5" customHeight="1">
      <c r="A38" s="125" t="s">
        <v>68</v>
      </c>
      <c r="B38" s="129">
        <v>12804.673</v>
      </c>
      <c r="C38" s="130">
        <v>7512.63</v>
      </c>
      <c r="D38" s="130">
        <v>7100.27</v>
      </c>
      <c r="E38" s="129">
        <v>7899.678</v>
      </c>
      <c r="F38" s="129">
        <v>9965.653</v>
      </c>
      <c r="G38" s="129">
        <v>8622.157</v>
      </c>
      <c r="H38" s="129">
        <v>9114.141</v>
      </c>
      <c r="I38" s="129">
        <v>12427.541</v>
      </c>
      <c r="J38" s="129">
        <v>10870.761</v>
      </c>
      <c r="K38" s="129">
        <v>14148.029</v>
      </c>
      <c r="L38" s="130">
        <v>18007.47</v>
      </c>
      <c r="M38" s="129">
        <v>14719.579</v>
      </c>
      <c r="N38" s="129">
        <v>17627.281</v>
      </c>
      <c r="O38" s="129">
        <v>18152.314</v>
      </c>
      <c r="P38" s="129">
        <v>19635.979</v>
      </c>
      <c r="Q38" s="129">
        <v>18254.956</v>
      </c>
      <c r="R38" s="129">
        <v>16358.856</v>
      </c>
      <c r="S38" s="129">
        <v>14641.738</v>
      </c>
      <c r="T38" s="129">
        <v>12951.938</v>
      </c>
      <c r="U38" s="130">
        <v>11334.8</v>
      </c>
      <c r="V38" s="129">
        <v>10958.279</v>
      </c>
      <c r="W38" s="129">
        <v>10394.776</v>
      </c>
      <c r="X38" s="129">
        <v>8667.865</v>
      </c>
      <c r="Y38" s="129">
        <v>8290.428</v>
      </c>
      <c r="Z38" s="129">
        <v>6612.047</v>
      </c>
      <c r="AA38" s="129">
        <v>6600.734</v>
      </c>
      <c r="AB38" s="129">
        <v>5603.249</v>
      </c>
      <c r="AC38" s="129">
        <v>6118.987</v>
      </c>
      <c r="AD38" s="129">
        <v>4798.085</v>
      </c>
      <c r="AE38" s="129">
        <v>3783.226</v>
      </c>
      <c r="AF38" s="130">
        <v>2874.84</v>
      </c>
    </row>
    <row r="39" spans="1:32" ht="11.5" customHeight="1">
      <c r="A39" s="125" t="s">
        <v>204</v>
      </c>
      <c r="B39" s="126">
        <v>-1260.308</v>
      </c>
      <c r="C39" s="126">
        <v>2343.538</v>
      </c>
      <c r="D39" s="126">
        <v>-5955.271</v>
      </c>
      <c r="E39" s="126">
        <v>324.699</v>
      </c>
      <c r="F39" s="126">
        <v>-1047.349</v>
      </c>
      <c r="G39" s="126">
        <v>836.642</v>
      </c>
      <c r="H39" s="126">
        <v>1864.645</v>
      </c>
      <c r="I39" s="126">
        <v>416.435</v>
      </c>
      <c r="J39" s="126">
        <v>-3852.254</v>
      </c>
      <c r="K39" s="126">
        <v>1671.549</v>
      </c>
      <c r="L39" s="126">
        <v>1459.335</v>
      </c>
      <c r="M39" s="126">
        <v>-2116.188</v>
      </c>
      <c r="N39" s="126">
        <v>753.438</v>
      </c>
      <c r="O39" s="126">
        <v>-2005.249</v>
      </c>
      <c r="P39" s="126">
        <v>-2723.288</v>
      </c>
      <c r="Q39" s="126">
        <v>266.575</v>
      </c>
      <c r="R39" s="126">
        <v>-2236.777</v>
      </c>
      <c r="S39" s="126">
        <v>49.513</v>
      </c>
      <c r="T39" s="126">
        <v>-2556.892</v>
      </c>
      <c r="U39" s="126">
        <v>226.417</v>
      </c>
      <c r="V39" s="127">
        <v>319.29</v>
      </c>
      <c r="W39" s="126">
        <v>2629.135</v>
      </c>
      <c r="X39" s="126">
        <v>-1468.002</v>
      </c>
      <c r="Y39" s="126">
        <v>-1724.843</v>
      </c>
      <c r="Z39" s="126">
        <v>752.196</v>
      </c>
      <c r="AA39" s="126">
        <v>-4215.724</v>
      </c>
      <c r="AB39" s="126">
        <v>2983.093</v>
      </c>
      <c r="AC39" s="126">
        <v>1301.354</v>
      </c>
      <c r="AD39" s="126">
        <v>1379.161</v>
      </c>
      <c r="AE39" s="126">
        <v>-2744.543</v>
      </c>
      <c r="AF39" s="127">
        <v>-1297.91</v>
      </c>
    </row>
    <row r="40" spans="1:35" ht="11.5" customHeight="1">
      <c r="A40" s="125" t="s">
        <v>69</v>
      </c>
      <c r="B40" s="130">
        <v>515049.13</v>
      </c>
      <c r="C40" s="129">
        <v>509888.393</v>
      </c>
      <c r="D40" s="130">
        <v>513368.3</v>
      </c>
      <c r="E40" s="129">
        <v>522729.979</v>
      </c>
      <c r="F40" s="129">
        <v>535227.317</v>
      </c>
      <c r="G40" s="129">
        <v>545493.056</v>
      </c>
      <c r="H40" s="129">
        <v>562500.688</v>
      </c>
      <c r="I40" s="129">
        <v>570387.947</v>
      </c>
      <c r="J40" s="129">
        <v>598389.392</v>
      </c>
      <c r="K40" s="129">
        <v>566534.898</v>
      </c>
      <c r="L40" s="129">
        <v>576969.187</v>
      </c>
      <c r="M40" s="129">
        <v>575188.741</v>
      </c>
      <c r="N40" s="129">
        <v>563047.794</v>
      </c>
      <c r="O40" s="129">
        <v>582519.418</v>
      </c>
      <c r="P40" s="129">
        <v>595784.256</v>
      </c>
      <c r="Q40" s="129">
        <v>600454.049</v>
      </c>
      <c r="R40" s="129">
        <v>590160.946</v>
      </c>
      <c r="S40" s="129">
        <v>584147.093</v>
      </c>
      <c r="T40" s="129">
        <v>584958.828</v>
      </c>
      <c r="U40" s="129">
        <v>538848.054</v>
      </c>
      <c r="V40" s="129">
        <v>537785.187</v>
      </c>
      <c r="W40" s="129">
        <v>520232.942</v>
      </c>
      <c r="X40" s="129">
        <v>525198.007</v>
      </c>
      <c r="Y40" s="129">
        <v>498742.302</v>
      </c>
      <c r="Z40" s="129">
        <v>501244.805</v>
      </c>
      <c r="AA40" s="129">
        <v>532333.195</v>
      </c>
      <c r="AB40" s="129">
        <v>532947.598</v>
      </c>
      <c r="AC40" s="129">
        <v>544708.279</v>
      </c>
      <c r="AD40" s="129">
        <v>536609.538</v>
      </c>
      <c r="AE40" s="130">
        <v>526251.6</v>
      </c>
      <c r="AF40" s="130">
        <v>460646.65</v>
      </c>
      <c r="AI40" s="131"/>
    </row>
    <row r="41" spans="1:32" ht="12">
      <c r="A41" s="132" t="s">
        <v>205</v>
      </c>
      <c r="B41" s="129">
        <f aca="true" t="shared" si="4" ref="B41:AF41">B37-B38</f>
        <v>479930.712</v>
      </c>
      <c r="C41" s="129">
        <f t="shared" si="4"/>
        <v>472235.332</v>
      </c>
      <c r="D41" s="129">
        <f t="shared" si="4"/>
        <v>484677.724</v>
      </c>
      <c r="E41" s="129">
        <f t="shared" si="4"/>
        <v>487922.51399999997</v>
      </c>
      <c r="F41" s="129">
        <f t="shared" si="4"/>
        <v>500454.587</v>
      </c>
      <c r="G41" s="129">
        <f t="shared" si="4"/>
        <v>509390.546</v>
      </c>
      <c r="H41" s="129">
        <f t="shared" si="4"/>
        <v>525540.001</v>
      </c>
      <c r="I41" s="129">
        <f t="shared" si="4"/>
        <v>534141.2050000001</v>
      </c>
      <c r="J41" s="129">
        <f t="shared" si="4"/>
        <v>566816.5539999999</v>
      </c>
      <c r="K41" s="129">
        <f t="shared" si="4"/>
        <v>528399.603</v>
      </c>
      <c r="L41" s="129">
        <f t="shared" si="4"/>
        <v>535529.713</v>
      </c>
      <c r="M41" s="129">
        <f t="shared" si="4"/>
        <v>538858.1479999999</v>
      </c>
      <c r="N41" s="129">
        <f t="shared" si="4"/>
        <v>520308.709</v>
      </c>
      <c r="O41" s="129">
        <f t="shared" si="4"/>
        <v>542472.664</v>
      </c>
      <c r="P41" s="129">
        <f t="shared" si="4"/>
        <v>556014.424</v>
      </c>
      <c r="Q41" s="129">
        <f t="shared" si="4"/>
        <v>559485.872</v>
      </c>
      <c r="R41" s="129">
        <f t="shared" si="4"/>
        <v>554665.913</v>
      </c>
      <c r="S41" s="129">
        <f t="shared" si="4"/>
        <v>547880.964</v>
      </c>
      <c r="T41" s="129">
        <f t="shared" si="4"/>
        <v>553786.9700000001</v>
      </c>
      <c r="U41" s="129">
        <f t="shared" si="4"/>
        <v>507813.527</v>
      </c>
      <c r="V41" s="129">
        <f t="shared" si="4"/>
        <v>507841.592</v>
      </c>
      <c r="W41" s="129">
        <f t="shared" si="4"/>
        <v>489300.076</v>
      </c>
      <c r="X41" s="129">
        <f t="shared" si="4"/>
        <v>499391.408</v>
      </c>
      <c r="Y41" s="129">
        <f t="shared" si="4"/>
        <v>473786.75</v>
      </c>
      <c r="Z41" s="129">
        <f t="shared" si="4"/>
        <v>474011.22599999997</v>
      </c>
      <c r="AA41" s="129">
        <f t="shared" si="4"/>
        <v>511069.391</v>
      </c>
      <c r="AB41" s="129">
        <f t="shared" si="4"/>
        <v>507587.182</v>
      </c>
      <c r="AC41" s="129">
        <f t="shared" si="4"/>
        <v>521347.016</v>
      </c>
      <c r="AD41" s="129">
        <f t="shared" si="4"/>
        <v>513841.952</v>
      </c>
      <c r="AE41" s="129">
        <f t="shared" si="4"/>
        <v>509199.13</v>
      </c>
      <c r="AF41" s="129">
        <f t="shared" si="4"/>
        <v>443179.66599999997</v>
      </c>
    </row>
    <row r="42" spans="1:32" ht="12">
      <c r="A42" s="133" t="s">
        <v>206</v>
      </c>
      <c r="B42" s="134">
        <f aca="true" t="shared" si="5" ref="B42:AF42">B41/B40</f>
        <v>0.9318154017656529</v>
      </c>
      <c r="C42" s="134">
        <f t="shared" si="5"/>
        <v>0.9261543084390235</v>
      </c>
      <c r="D42" s="134">
        <f t="shared" si="5"/>
        <v>0.9441130743756481</v>
      </c>
      <c r="E42" s="134">
        <f t="shared" si="5"/>
        <v>0.9334121508267272</v>
      </c>
      <c r="F42" s="134">
        <f t="shared" si="5"/>
        <v>0.9350318474122276</v>
      </c>
      <c r="G42" s="134">
        <f t="shared" si="5"/>
        <v>0.933816737714806</v>
      </c>
      <c r="H42" s="134">
        <f t="shared" si="5"/>
        <v>0.9342921923679497</v>
      </c>
      <c r="I42" s="134">
        <f t="shared" si="5"/>
        <v>0.9364524755639692</v>
      </c>
      <c r="J42" s="134">
        <f t="shared" si="5"/>
        <v>0.9472369690671253</v>
      </c>
      <c r="K42" s="134">
        <f t="shared" si="5"/>
        <v>0.9326867680444285</v>
      </c>
      <c r="L42" s="134">
        <f t="shared" si="5"/>
        <v>0.9281773187655513</v>
      </c>
      <c r="M42" s="134">
        <f t="shared" si="5"/>
        <v>0.9368370929221647</v>
      </c>
      <c r="N42" s="134">
        <f t="shared" si="5"/>
        <v>0.9240933266137616</v>
      </c>
      <c r="O42" s="134">
        <f t="shared" si="5"/>
        <v>0.931252499466035</v>
      </c>
      <c r="P42" s="134">
        <f t="shared" si="5"/>
        <v>0.9332479306066119</v>
      </c>
      <c r="Q42" s="134">
        <f t="shared" si="5"/>
        <v>0.9317713369270659</v>
      </c>
      <c r="R42" s="134">
        <f t="shared" si="5"/>
        <v>0.9398553339718958</v>
      </c>
      <c r="S42" s="134">
        <f t="shared" si="5"/>
        <v>0.9379161012104875</v>
      </c>
      <c r="T42" s="134">
        <f t="shared" si="5"/>
        <v>0.9467110221986429</v>
      </c>
      <c r="U42" s="134">
        <f t="shared" si="5"/>
        <v>0.9424057918190051</v>
      </c>
      <c r="V42" s="134">
        <f t="shared" si="5"/>
        <v>0.9443205284864047</v>
      </c>
      <c r="W42" s="134">
        <f t="shared" si="5"/>
        <v>0.9405403550934689</v>
      </c>
      <c r="X42" s="134">
        <f t="shared" si="5"/>
        <v>0.9508631056172306</v>
      </c>
      <c r="Y42" s="134">
        <f t="shared" si="5"/>
        <v>0.9499630332138941</v>
      </c>
      <c r="Z42" s="134">
        <f t="shared" si="5"/>
        <v>0.9456681072235751</v>
      </c>
      <c r="AA42" s="134">
        <f t="shared" si="5"/>
        <v>0.9600554611290022</v>
      </c>
      <c r="AB42" s="134">
        <f t="shared" si="5"/>
        <v>0.9524148038284244</v>
      </c>
      <c r="AC42" s="134">
        <f t="shared" si="5"/>
        <v>0.9571123408608959</v>
      </c>
      <c r="AD42" s="134">
        <f t="shared" si="5"/>
        <v>0.9575714101451548</v>
      </c>
      <c r="AE42" s="134">
        <f t="shared" si="5"/>
        <v>0.9675963550514621</v>
      </c>
      <c r="AF42" s="134">
        <f t="shared" si="5"/>
        <v>0.9620815998553337</v>
      </c>
    </row>
    <row r="43" ht="11.5" customHeight="1">
      <c r="A43" s="118" t="s">
        <v>207</v>
      </c>
    </row>
    <row r="44" spans="1:32" ht="11.5" customHeight="1">
      <c r="A44" s="125" t="s">
        <v>202</v>
      </c>
      <c r="B44" s="135"/>
      <c r="C44" s="136">
        <f aca="true" t="shared" si="6" ref="C44:AF44">(C35-B35)/B35</f>
        <v>-0.029390911375710732</v>
      </c>
      <c r="D44" s="136">
        <f t="shared" si="6"/>
        <v>-0.01879600476075506</v>
      </c>
      <c r="E44" s="136">
        <f t="shared" si="6"/>
        <v>-0.0047071442646502105</v>
      </c>
      <c r="F44" s="136">
        <f t="shared" si="6"/>
        <v>0.03878207094999677</v>
      </c>
      <c r="G44" s="136">
        <f t="shared" si="6"/>
        <v>-0.01547210521071743</v>
      </c>
      <c r="H44" s="136">
        <f t="shared" si="6"/>
        <v>-0.004815591507538549</v>
      </c>
      <c r="I44" s="136">
        <f t="shared" si="6"/>
        <v>0.020921648736485617</v>
      </c>
      <c r="J44" s="136">
        <f t="shared" si="6"/>
        <v>-0.011309336850207111</v>
      </c>
      <c r="K44" s="136">
        <f t="shared" si="6"/>
        <v>0.029319898109500968</v>
      </c>
      <c r="L44" s="136">
        <f t="shared" si="6"/>
        <v>0.09643514713750347</v>
      </c>
      <c r="M44" s="136">
        <f t="shared" si="6"/>
        <v>-0.03835289604817751</v>
      </c>
      <c r="N44" s="136">
        <f t="shared" si="6"/>
        <v>0.09204570099000736</v>
      </c>
      <c r="O44" s="136">
        <f t="shared" si="6"/>
        <v>0.0015804450106910843</v>
      </c>
      <c r="P44" s="136">
        <f t="shared" si="6"/>
        <v>0.010489917494766318</v>
      </c>
      <c r="Q44" s="136">
        <f t="shared" si="6"/>
        <v>-0.042160259304088316</v>
      </c>
      <c r="R44" s="136">
        <f t="shared" si="6"/>
        <v>-0.07296501857420834</v>
      </c>
      <c r="S44" s="136">
        <f t="shared" si="6"/>
        <v>-0.04015683637945043</v>
      </c>
      <c r="T44" s="136">
        <f t="shared" si="6"/>
        <v>-0.0686941024889209</v>
      </c>
      <c r="U44" s="136">
        <f t="shared" si="6"/>
        <v>-0.08659209388406322</v>
      </c>
      <c r="V44" s="136">
        <f t="shared" si="6"/>
        <v>-0.03842501710426469</v>
      </c>
      <c r="W44" s="136">
        <f t="shared" si="6"/>
        <v>-0.04457718230274707</v>
      </c>
      <c r="X44" s="136">
        <f t="shared" si="6"/>
        <v>-0.03636042959134449</v>
      </c>
      <c r="Y44" s="136">
        <f t="shared" si="6"/>
        <v>-0.021785984029096594</v>
      </c>
      <c r="Z44" s="136">
        <f t="shared" si="6"/>
        <v>-0.007459072196679624</v>
      </c>
      <c r="AA44" s="136">
        <f t="shared" si="6"/>
        <v>-0.03783246231267737</v>
      </c>
      <c r="AB44" s="136">
        <f t="shared" si="6"/>
        <v>-0.12175287855595755</v>
      </c>
      <c r="AC44" s="136">
        <f t="shared" si="6"/>
        <v>-0.014184761957451357</v>
      </c>
      <c r="AD44" s="136">
        <f t="shared" si="6"/>
        <v>-0.03043879697402151</v>
      </c>
      <c r="AE44" s="136">
        <f t="shared" si="6"/>
        <v>-0.0744055115034396</v>
      </c>
      <c r="AF44" s="137">
        <f t="shared" si="6"/>
        <v>-0.05213524141926062</v>
      </c>
    </row>
    <row r="45" spans="1:32" ht="11.5" customHeight="1">
      <c r="A45" s="125" t="s">
        <v>203</v>
      </c>
      <c r="B45" s="138"/>
      <c r="C45" s="136">
        <v>0</v>
      </c>
      <c r="D45" s="136">
        <v>0</v>
      </c>
      <c r="E45" s="136">
        <v>0</v>
      </c>
      <c r="F45" s="136">
        <v>0</v>
      </c>
      <c r="G45" s="136">
        <v>0</v>
      </c>
      <c r="H45" s="136">
        <v>0</v>
      </c>
      <c r="I45" s="136">
        <v>0</v>
      </c>
      <c r="J45" s="136">
        <v>0</v>
      </c>
      <c r="K45" s="136">
        <v>0</v>
      </c>
      <c r="L45" s="136">
        <v>0</v>
      </c>
      <c r="M45" s="136">
        <v>0</v>
      </c>
      <c r="N45" s="136">
        <v>0</v>
      </c>
      <c r="O45" s="136">
        <v>0</v>
      </c>
      <c r="P45" s="136">
        <v>0</v>
      </c>
      <c r="Q45" s="136">
        <v>0</v>
      </c>
      <c r="R45" s="136">
        <v>0</v>
      </c>
      <c r="S45" s="136">
        <v>0</v>
      </c>
      <c r="T45" s="136">
        <v>0</v>
      </c>
      <c r="U45" s="136">
        <v>0</v>
      </c>
      <c r="V45" s="136">
        <v>0</v>
      </c>
      <c r="W45" s="136">
        <v>0</v>
      </c>
      <c r="X45" s="136">
        <v>0</v>
      </c>
      <c r="Y45" s="136">
        <v>0</v>
      </c>
      <c r="Z45" s="136">
        <v>0</v>
      </c>
      <c r="AA45" s="136">
        <v>0</v>
      </c>
      <c r="AB45" s="136">
        <v>0</v>
      </c>
      <c r="AC45" s="136">
        <v>0</v>
      </c>
      <c r="AD45" s="136">
        <v>0</v>
      </c>
      <c r="AE45" s="136">
        <v>0</v>
      </c>
      <c r="AF45" s="137">
        <v>0</v>
      </c>
    </row>
    <row r="46" spans="1:32" ht="11.5" customHeight="1">
      <c r="A46" s="125" t="s">
        <v>6</v>
      </c>
      <c r="B46" s="138"/>
      <c r="C46" s="136">
        <f aca="true" t="shared" si="7" ref="C46:AF50">(C37-B37)/B37</f>
        <v>-0.026357804605407036</v>
      </c>
      <c r="D46" s="136">
        <f t="shared" si="7"/>
        <v>0.02507573341187014</v>
      </c>
      <c r="E46" s="136">
        <f t="shared" si="7"/>
        <v>0.008223625394673464</v>
      </c>
      <c r="F46" s="136">
        <f t="shared" si="7"/>
        <v>0.02944210290611601</v>
      </c>
      <c r="G46" s="136">
        <f t="shared" si="7"/>
        <v>0.014874925414399689</v>
      </c>
      <c r="H46" s="136">
        <f t="shared" si="7"/>
        <v>0.03212554229582284</v>
      </c>
      <c r="I46" s="136">
        <f t="shared" si="7"/>
        <v>0.02228469409295262</v>
      </c>
      <c r="J46" s="136">
        <f t="shared" si="7"/>
        <v>0.05693440985738306</v>
      </c>
      <c r="K46" s="136">
        <f t="shared" si="7"/>
        <v>-0.060828205999295594</v>
      </c>
      <c r="L46" s="136">
        <f t="shared" si="7"/>
        <v>0.020255458418441643</v>
      </c>
      <c r="M46" s="136">
        <f t="shared" si="7"/>
        <v>7.324530536550137E-05</v>
      </c>
      <c r="N46" s="136">
        <f t="shared" si="7"/>
        <v>-0.02825571954414988</v>
      </c>
      <c r="O46" s="136">
        <f t="shared" si="7"/>
        <v>0.04217785837307523</v>
      </c>
      <c r="P46" s="136">
        <f t="shared" si="7"/>
        <v>0.026801205065108687</v>
      </c>
      <c r="Q46" s="136">
        <f t="shared" si="7"/>
        <v>0.003631414117154592</v>
      </c>
      <c r="R46" s="136">
        <f t="shared" si="7"/>
        <v>-0.011624691686148254</v>
      </c>
      <c r="S46" s="136">
        <f t="shared" si="7"/>
        <v>-0.014889138723157424</v>
      </c>
      <c r="T46" s="136">
        <f t="shared" si="7"/>
        <v>0.00749517483473939</v>
      </c>
      <c r="U46" s="136">
        <f t="shared" si="7"/>
        <v>-0.08397267300377419</v>
      </c>
      <c r="V46" s="136">
        <f t="shared" si="7"/>
        <v>-0.0006712070171036217</v>
      </c>
      <c r="W46" s="136">
        <f t="shared" si="7"/>
        <v>-0.0368254120094027</v>
      </c>
      <c r="X46" s="136">
        <f t="shared" si="7"/>
        <v>0.016739057780006852</v>
      </c>
      <c r="Y46" s="136">
        <f t="shared" si="7"/>
        <v>-0.0511398893412186</v>
      </c>
      <c r="Z46" s="136">
        <f t="shared" si="7"/>
        <v>-0.003015917505225746</v>
      </c>
      <c r="AA46" s="136">
        <f t="shared" si="7"/>
        <v>0.07708085330274886</v>
      </c>
      <c r="AB46" s="136">
        <f t="shared" si="7"/>
        <v>-0.008653568718109853</v>
      </c>
      <c r="AC46" s="136">
        <f t="shared" si="7"/>
        <v>0.02781729965654805</v>
      </c>
      <c r="AD46" s="136">
        <f t="shared" si="7"/>
        <v>-0.01673276751449707</v>
      </c>
      <c r="AE46" s="136">
        <f t="shared" si="7"/>
        <v>-0.010908685401007678</v>
      </c>
      <c r="AF46" s="137">
        <f t="shared" si="7"/>
        <v>-0.13046813251409378</v>
      </c>
    </row>
    <row r="47" spans="1:32" ht="11.5" customHeight="1">
      <c r="A47" s="125" t="s">
        <v>68</v>
      </c>
      <c r="B47" s="138"/>
      <c r="C47" s="136">
        <f t="shared" si="7"/>
        <v>-0.41328997624539104</v>
      </c>
      <c r="D47" s="136">
        <f t="shared" si="7"/>
        <v>-0.05488890042501756</v>
      </c>
      <c r="E47" s="136">
        <f t="shared" si="7"/>
        <v>0.11258839452584189</v>
      </c>
      <c r="F47" s="136">
        <f t="shared" si="7"/>
        <v>0.26152648247181726</v>
      </c>
      <c r="G47" s="136">
        <f t="shared" si="7"/>
        <v>-0.1348126409779671</v>
      </c>
      <c r="H47" s="136">
        <f t="shared" si="7"/>
        <v>0.057060431629811476</v>
      </c>
      <c r="I47" s="136">
        <f t="shared" si="7"/>
        <v>0.36354495722635843</v>
      </c>
      <c r="J47" s="136">
        <f t="shared" si="7"/>
        <v>-0.1252685466899686</v>
      </c>
      <c r="K47" s="136">
        <f t="shared" si="7"/>
        <v>0.3014754900783855</v>
      </c>
      <c r="L47" s="136">
        <f t="shared" si="7"/>
        <v>0.2727900119514881</v>
      </c>
      <c r="M47" s="136">
        <f t="shared" si="7"/>
        <v>-0.18258483840317385</v>
      </c>
      <c r="N47" s="136">
        <f t="shared" si="7"/>
        <v>0.19753975300516402</v>
      </c>
      <c r="O47" s="136">
        <f t="shared" si="7"/>
        <v>0.029785251622187193</v>
      </c>
      <c r="P47" s="136">
        <f t="shared" si="7"/>
        <v>0.08173420755061866</v>
      </c>
      <c r="Q47" s="136">
        <f t="shared" si="7"/>
        <v>-0.07033125264597202</v>
      </c>
      <c r="R47" s="136">
        <f t="shared" si="7"/>
        <v>-0.10386768393196887</v>
      </c>
      <c r="S47" s="136">
        <f t="shared" si="7"/>
        <v>-0.10496565285494294</v>
      </c>
      <c r="T47" s="136">
        <f t="shared" si="7"/>
        <v>-0.11540979629604077</v>
      </c>
      <c r="U47" s="136">
        <f t="shared" si="7"/>
        <v>-0.12485683609665216</v>
      </c>
      <c r="V47" s="136">
        <f t="shared" si="7"/>
        <v>-0.03321814235804768</v>
      </c>
      <c r="W47" s="136">
        <f t="shared" si="7"/>
        <v>-0.05142258195835318</v>
      </c>
      <c r="X47" s="136">
        <f t="shared" si="7"/>
        <v>-0.16613258429041666</v>
      </c>
      <c r="Y47" s="136">
        <f t="shared" si="7"/>
        <v>-0.043544402225922985</v>
      </c>
      <c r="Z47" s="136">
        <f t="shared" si="7"/>
        <v>-0.20244805213916583</v>
      </c>
      <c r="AA47" s="136">
        <f t="shared" si="7"/>
        <v>-0.001710967874245176</v>
      </c>
      <c r="AB47" s="136">
        <f t="shared" si="7"/>
        <v>-0.15111728483529263</v>
      </c>
      <c r="AC47" s="136">
        <f t="shared" si="7"/>
        <v>0.09204267024363906</v>
      </c>
      <c r="AD47" s="136">
        <f t="shared" si="7"/>
        <v>-0.21586939145319314</v>
      </c>
      <c r="AE47" s="136">
        <f t="shared" si="7"/>
        <v>-0.21151334334427171</v>
      </c>
      <c r="AF47" s="137">
        <f t="shared" si="7"/>
        <v>-0.24010883833003896</v>
      </c>
    </row>
    <row r="48" spans="1:32" ht="11.5" customHeight="1">
      <c r="A48" s="125" t="s">
        <v>204</v>
      </c>
      <c r="B48" s="138"/>
      <c r="C48" s="136">
        <f t="shared" si="7"/>
        <v>-2.859496250122986</v>
      </c>
      <c r="D48" s="136">
        <f t="shared" si="7"/>
        <v>-3.5411454817459753</v>
      </c>
      <c r="E48" s="136">
        <f t="shared" si="7"/>
        <v>-1.0545229595764827</v>
      </c>
      <c r="F48" s="136">
        <f t="shared" si="7"/>
        <v>-4.2255997092692</v>
      </c>
      <c r="G48" s="136">
        <f t="shared" si="7"/>
        <v>-1.7988187318649276</v>
      </c>
      <c r="H48" s="136">
        <f t="shared" si="7"/>
        <v>1.2287250699821428</v>
      </c>
      <c r="I48" s="136">
        <f t="shared" si="7"/>
        <v>-0.7766679448366848</v>
      </c>
      <c r="J48" s="136">
        <f t="shared" si="7"/>
        <v>-10.250552907416525</v>
      </c>
      <c r="K48" s="136">
        <f t="shared" si="7"/>
        <v>-1.4339145341921897</v>
      </c>
      <c r="L48" s="136">
        <f t="shared" si="7"/>
        <v>-0.12695649364750897</v>
      </c>
      <c r="M48" s="136">
        <f t="shared" si="7"/>
        <v>-2.4501043283413337</v>
      </c>
      <c r="N48" s="136">
        <f t="shared" si="7"/>
        <v>-1.356035475109017</v>
      </c>
      <c r="O48" s="136">
        <f t="shared" si="7"/>
        <v>-3.661465176962139</v>
      </c>
      <c r="P48" s="136">
        <f t="shared" si="7"/>
        <v>0.35807971977544933</v>
      </c>
      <c r="Q48" s="136">
        <f t="shared" si="7"/>
        <v>-1.097887186371768</v>
      </c>
      <c r="R48" s="136">
        <f t="shared" si="7"/>
        <v>-9.390798086842352</v>
      </c>
      <c r="S48" s="136">
        <f t="shared" si="7"/>
        <v>-1.022135867813376</v>
      </c>
      <c r="T48" s="136">
        <f t="shared" si="7"/>
        <v>-52.64082160240744</v>
      </c>
      <c r="U48" s="136">
        <f t="shared" si="7"/>
        <v>-1.08855164785998</v>
      </c>
      <c r="V48" s="136">
        <f t="shared" si="7"/>
        <v>0.41018563093760635</v>
      </c>
      <c r="W48" s="136">
        <f t="shared" si="7"/>
        <v>7.234316765323061</v>
      </c>
      <c r="X48" s="136">
        <f t="shared" si="7"/>
        <v>-1.5583593082896086</v>
      </c>
      <c r="Y48" s="136">
        <f t="shared" si="7"/>
        <v>0.17495957089976724</v>
      </c>
      <c r="Z48" s="136">
        <f t="shared" si="7"/>
        <v>-1.436095343170364</v>
      </c>
      <c r="AA48" s="136">
        <f t="shared" si="7"/>
        <v>-6.604555195720264</v>
      </c>
      <c r="AB48" s="136">
        <f t="shared" si="7"/>
        <v>-1.7076110770059898</v>
      </c>
      <c r="AC48" s="136">
        <f t="shared" si="7"/>
        <v>-0.5637568121409556</v>
      </c>
      <c r="AD48" s="136">
        <f t="shared" si="7"/>
        <v>0.05978926564178541</v>
      </c>
      <c r="AE48" s="136">
        <f t="shared" si="7"/>
        <v>-2.990009143239984</v>
      </c>
      <c r="AF48" s="137">
        <f t="shared" si="7"/>
        <v>-0.5270943104188931</v>
      </c>
    </row>
    <row r="49" spans="1:32" ht="11.5" customHeight="1">
      <c r="A49" s="125" t="s">
        <v>69</v>
      </c>
      <c r="B49" s="138"/>
      <c r="C49" s="136">
        <f t="shared" si="7"/>
        <v>-0.010019892665385189</v>
      </c>
      <c r="D49" s="136">
        <f t="shared" si="7"/>
        <v>0.006824840588203008</v>
      </c>
      <c r="E49" s="136">
        <f t="shared" si="7"/>
        <v>0.018235794847480852</v>
      </c>
      <c r="F49" s="136">
        <f t="shared" si="7"/>
        <v>0.02390782718050316</v>
      </c>
      <c r="G49" s="136">
        <f t="shared" si="7"/>
        <v>0.01918014771282674</v>
      </c>
      <c r="H49" s="136">
        <f t="shared" si="7"/>
        <v>0.031178457384432742</v>
      </c>
      <c r="I49" s="136">
        <f t="shared" si="7"/>
        <v>0.014021776627587128</v>
      </c>
      <c r="J49" s="136">
        <f t="shared" si="7"/>
        <v>0.04909192970727333</v>
      </c>
      <c r="K49" s="136">
        <f t="shared" si="7"/>
        <v>-0.05323372109510917</v>
      </c>
      <c r="L49" s="136">
        <f t="shared" si="7"/>
        <v>0.01841773390630561</v>
      </c>
      <c r="M49" s="136">
        <f t="shared" si="7"/>
        <v>-0.003085859765332661</v>
      </c>
      <c r="N49" s="136">
        <f t="shared" si="7"/>
        <v>-0.021107761912884944</v>
      </c>
      <c r="O49" s="136">
        <f t="shared" si="7"/>
        <v>0.03458254202839475</v>
      </c>
      <c r="P49" s="136">
        <f t="shared" si="7"/>
        <v>0.022771494975297298</v>
      </c>
      <c r="Q49" s="136">
        <f t="shared" si="7"/>
        <v>0.007838060427028046</v>
      </c>
      <c r="R49" s="136">
        <f t="shared" si="7"/>
        <v>-0.01714219933588957</v>
      </c>
      <c r="S49" s="136">
        <f t="shared" si="7"/>
        <v>-0.010190191405854232</v>
      </c>
      <c r="T49" s="136">
        <f t="shared" si="7"/>
        <v>0.0013896071892289398</v>
      </c>
      <c r="U49" s="136">
        <f t="shared" si="7"/>
        <v>-0.07882738372827836</v>
      </c>
      <c r="V49" s="136">
        <f t="shared" si="7"/>
        <v>-0.001972479982269676</v>
      </c>
      <c r="W49" s="136">
        <f t="shared" si="7"/>
        <v>-0.03263802243775832</v>
      </c>
      <c r="X49" s="136">
        <f t="shared" si="7"/>
        <v>0.009543926574338314</v>
      </c>
      <c r="Y49" s="136">
        <f t="shared" si="7"/>
        <v>-0.050372820626487944</v>
      </c>
      <c r="Z49" s="136">
        <f t="shared" si="7"/>
        <v>0.005017627319689373</v>
      </c>
      <c r="AA49" s="136">
        <f t="shared" si="7"/>
        <v>0.062022368491180584</v>
      </c>
      <c r="AB49" s="136">
        <f t="shared" si="7"/>
        <v>0.001154169993099997</v>
      </c>
      <c r="AC49" s="136">
        <f t="shared" si="7"/>
        <v>0.02206723708697526</v>
      </c>
      <c r="AD49" s="136">
        <f t="shared" si="7"/>
        <v>-0.014868033610335557</v>
      </c>
      <c r="AE49" s="136">
        <f t="shared" si="7"/>
        <v>-0.01930256036559672</v>
      </c>
      <c r="AF49" s="137">
        <f t="shared" si="7"/>
        <v>-0.12466460909572523</v>
      </c>
    </row>
    <row r="50" spans="1:32" ht="11.5" customHeight="1">
      <c r="A50" s="132" t="s">
        <v>205</v>
      </c>
      <c r="B50" s="138"/>
      <c r="C50" s="136">
        <f t="shared" si="7"/>
        <v>-0.016034356225987898</v>
      </c>
      <c r="D50" s="136">
        <f t="shared" si="7"/>
        <v>0.02634786335724662</v>
      </c>
      <c r="E50" s="136">
        <f t="shared" si="7"/>
        <v>0.006694737222955143</v>
      </c>
      <c r="F50" s="136">
        <f t="shared" si="7"/>
        <v>0.025684555724354286</v>
      </c>
      <c r="G50" s="136">
        <f t="shared" si="7"/>
        <v>0.017855684076285575</v>
      </c>
      <c r="H50" s="136">
        <f t="shared" si="7"/>
        <v>0.03170348395119228</v>
      </c>
      <c r="I50" s="136">
        <f t="shared" si="7"/>
        <v>0.01636641165969025</v>
      </c>
      <c r="J50" s="136">
        <f t="shared" si="7"/>
        <v>0.06117361606656017</v>
      </c>
      <c r="K50" s="136">
        <f t="shared" si="7"/>
        <v>-0.06777669199830726</v>
      </c>
      <c r="L50" s="136">
        <f t="shared" si="7"/>
        <v>0.013493783794534732</v>
      </c>
      <c r="M50" s="136">
        <f t="shared" si="7"/>
        <v>0.006215220032058127</v>
      </c>
      <c r="N50" s="136">
        <f t="shared" si="7"/>
        <v>-0.03442360307410617</v>
      </c>
      <c r="O50" s="136">
        <f t="shared" si="7"/>
        <v>0.04259770135809896</v>
      </c>
      <c r="P50" s="136">
        <f t="shared" si="7"/>
        <v>0.024963027445747958</v>
      </c>
      <c r="Q50" s="136">
        <f t="shared" si="7"/>
        <v>0.006243449540438496</v>
      </c>
      <c r="R50" s="136">
        <f t="shared" si="7"/>
        <v>-0.00861497893194349</v>
      </c>
      <c r="S50" s="136">
        <f t="shared" si="7"/>
        <v>-0.012232496789468125</v>
      </c>
      <c r="T50" s="136">
        <f t="shared" si="7"/>
        <v>0.010779724772478226</v>
      </c>
      <c r="U50" s="136">
        <f t="shared" si="7"/>
        <v>-0.08301647653428913</v>
      </c>
      <c r="V50" s="136">
        <f t="shared" si="7"/>
        <v>5.526634976780035E-05</v>
      </c>
      <c r="W50" s="136">
        <f t="shared" si="7"/>
        <v>-0.03651043217429108</v>
      </c>
      <c r="X50" s="136">
        <f t="shared" si="7"/>
        <v>0.02062401478147327</v>
      </c>
      <c r="Y50" s="136">
        <f t="shared" si="7"/>
        <v>-0.05127172312103535</v>
      </c>
      <c r="Z50" s="136">
        <f t="shared" si="7"/>
        <v>0.0004737912151404952</v>
      </c>
      <c r="AA50" s="136">
        <f t="shared" si="7"/>
        <v>0.07817993112255961</v>
      </c>
      <c r="AB50" s="136">
        <f t="shared" si="7"/>
        <v>-0.006813573775542413</v>
      </c>
      <c r="AC50" s="136">
        <f t="shared" si="7"/>
        <v>0.027108316537433823</v>
      </c>
      <c r="AD50" s="136">
        <f t="shared" si="7"/>
        <v>-0.014395524995198233</v>
      </c>
      <c r="AE50" s="136">
        <f t="shared" si="7"/>
        <v>-0.009035505921478334</v>
      </c>
      <c r="AF50" s="137">
        <f t="shared" si="7"/>
        <v>-0.12965352866961896</v>
      </c>
    </row>
    <row r="52" spans="2:32" ht="11.5" customHeight="1">
      <c r="B52" s="109" t="s">
        <v>172</v>
      </c>
      <c r="C52" s="109" t="s">
        <v>173</v>
      </c>
      <c r="D52" s="109" t="s">
        <v>174</v>
      </c>
      <c r="E52" s="109" t="s">
        <v>175</v>
      </c>
      <c r="F52" s="109" t="s">
        <v>176</v>
      </c>
      <c r="G52" s="109" t="s">
        <v>177</v>
      </c>
      <c r="H52" s="109" t="s">
        <v>178</v>
      </c>
      <c r="I52" s="109" t="s">
        <v>179</v>
      </c>
      <c r="J52" s="109" t="s">
        <v>180</v>
      </c>
      <c r="K52" s="109" t="s">
        <v>181</v>
      </c>
      <c r="L52" s="109" t="s">
        <v>182</v>
      </c>
      <c r="M52" s="109" t="s">
        <v>183</v>
      </c>
      <c r="N52" s="109" t="s">
        <v>184</v>
      </c>
      <c r="O52" s="109" t="s">
        <v>185</v>
      </c>
      <c r="P52" s="109" t="s">
        <v>186</v>
      </c>
      <c r="Q52" s="109" t="s">
        <v>187</v>
      </c>
      <c r="R52" s="109" t="s">
        <v>188</v>
      </c>
      <c r="S52" s="109" t="s">
        <v>189</v>
      </c>
      <c r="T52" s="109" t="s">
        <v>190</v>
      </c>
      <c r="U52" s="109" t="s">
        <v>191</v>
      </c>
      <c r="V52" s="109" t="s">
        <v>192</v>
      </c>
      <c r="W52" s="109" t="s">
        <v>193</v>
      </c>
      <c r="X52" s="109" t="s">
        <v>194</v>
      </c>
      <c r="Y52" s="109" t="s">
        <v>195</v>
      </c>
      <c r="Z52" s="109" t="s">
        <v>196</v>
      </c>
      <c r="AA52" s="109" t="s">
        <v>197</v>
      </c>
      <c r="AB52" s="109" t="s">
        <v>198</v>
      </c>
      <c r="AC52" s="109" t="s">
        <v>199</v>
      </c>
      <c r="AD52" s="109" t="s">
        <v>200</v>
      </c>
      <c r="AE52" s="109" t="s">
        <v>201</v>
      </c>
      <c r="AF52" s="109" t="s">
        <v>8</v>
      </c>
    </row>
    <row r="53" spans="1:32" ht="11.5" customHeight="1">
      <c r="A53" s="116" t="s">
        <v>208</v>
      </c>
      <c r="B53" s="117">
        <v>0.9305706164310492</v>
      </c>
      <c r="C53" s="117">
        <v>0.926729401292529</v>
      </c>
      <c r="D53" s="117">
        <v>0.9419220640334252</v>
      </c>
      <c r="E53" s="117">
        <v>0.929857660093364</v>
      </c>
      <c r="F53" s="117">
        <v>0.9354878063204085</v>
      </c>
      <c r="G53" s="117">
        <v>0.9294933423638835</v>
      </c>
      <c r="H53" s="117">
        <v>0.9352089318928686</v>
      </c>
      <c r="I53" s="117">
        <v>0.9365072762029799</v>
      </c>
      <c r="J53" s="117">
        <v>0.9494770744831291</v>
      </c>
      <c r="K53" s="117">
        <v>0.9165828008269958</v>
      </c>
      <c r="L53" s="117">
        <v>0.9327896119923478</v>
      </c>
      <c r="M53" s="117">
        <v>0.9291895770164886</v>
      </c>
      <c r="N53" s="117">
        <v>0.9187296755325036</v>
      </c>
      <c r="O53" s="117">
        <v>0.9308846328533804</v>
      </c>
      <c r="P53" s="117">
        <v>0.9270198415490258</v>
      </c>
      <c r="Q53" s="117">
        <v>0.9384708396840111</v>
      </c>
      <c r="R53" s="117">
        <v>0.937754981507258</v>
      </c>
      <c r="S53" s="117">
        <v>0.9311047795812277</v>
      </c>
      <c r="T53" s="117">
        <v>0.9453724303778357</v>
      </c>
      <c r="U53" s="117">
        <v>0.939743571099476</v>
      </c>
      <c r="V53" s="117">
        <v>0.9396597032423661</v>
      </c>
      <c r="W53" s="117">
        <v>0.9334484719034064</v>
      </c>
      <c r="X53" s="117">
        <v>0.9385505960823429</v>
      </c>
      <c r="Y53" s="117">
        <v>0.9432291815211983</v>
      </c>
      <c r="Z53" s="117">
        <v>0.9408712162666648</v>
      </c>
      <c r="AA53" s="117">
        <v>0.9674808468537517</v>
      </c>
      <c r="AB53" s="117">
        <v>0.9470070756921846</v>
      </c>
      <c r="AC53" s="117">
        <v>0.9378312136864398</v>
      </c>
      <c r="AD53" s="117">
        <v>0.945199332242723</v>
      </c>
      <c r="AE53" s="117">
        <v>0.9672813061125356</v>
      </c>
      <c r="AF53" s="117">
        <v>0.9696330299372627</v>
      </c>
    </row>
    <row r="54" spans="1:32" ht="12">
      <c r="A54" s="116" t="s">
        <v>209</v>
      </c>
      <c r="B54" s="117">
        <v>0.9318154017656529</v>
      </c>
      <c r="C54" s="117">
        <v>0.9261543084390235</v>
      </c>
      <c r="D54" s="117">
        <v>0.9441130743756481</v>
      </c>
      <c r="E54" s="117">
        <v>0.9334121508267272</v>
      </c>
      <c r="F54" s="117">
        <v>0.9350318474122276</v>
      </c>
      <c r="G54" s="117">
        <v>0.933816737714806</v>
      </c>
      <c r="H54" s="117">
        <v>0.9342921923679497</v>
      </c>
      <c r="I54" s="117">
        <v>0.9364524755639692</v>
      </c>
      <c r="J54" s="117">
        <v>0.9472369690671253</v>
      </c>
      <c r="K54" s="117">
        <v>0.9326867680444285</v>
      </c>
      <c r="L54" s="117">
        <v>0.9281773187655513</v>
      </c>
      <c r="M54" s="117">
        <v>0.9368370929221647</v>
      </c>
      <c r="N54" s="117">
        <v>0.9240933266137616</v>
      </c>
      <c r="O54" s="117">
        <v>0.931252499466035</v>
      </c>
      <c r="P54" s="117">
        <v>0.9332479306066119</v>
      </c>
      <c r="Q54" s="117">
        <v>0.9317713369270659</v>
      </c>
      <c r="R54" s="117">
        <v>0.9398553339718958</v>
      </c>
      <c r="S54" s="117">
        <v>0.9379161012104875</v>
      </c>
      <c r="T54" s="117">
        <v>0.9467110221986429</v>
      </c>
      <c r="U54" s="117">
        <v>0.9424057918190051</v>
      </c>
      <c r="V54" s="117">
        <v>0.9443205284864047</v>
      </c>
      <c r="W54" s="117">
        <v>0.9405403550934689</v>
      </c>
      <c r="X54" s="117">
        <v>0.9508631056172306</v>
      </c>
      <c r="Y54" s="117">
        <v>0.9499630332138941</v>
      </c>
      <c r="Z54" s="117">
        <v>0.9456681072235751</v>
      </c>
      <c r="AA54" s="117">
        <v>0.9600554611290022</v>
      </c>
      <c r="AB54" s="117">
        <v>0.9524148038284244</v>
      </c>
      <c r="AC54" s="117">
        <v>0.9571123408608959</v>
      </c>
      <c r="AD54" s="117">
        <v>0.9575714101451548</v>
      </c>
      <c r="AE54" s="117">
        <v>0.9675963550514621</v>
      </c>
      <c r="AF54" s="117">
        <v>0.9620815998553337</v>
      </c>
    </row>
    <row r="58" ht="11.5" customHeight="1">
      <c r="AK58" s="139" t="s">
        <v>210</v>
      </c>
    </row>
  </sheetData>
  <hyperlinks>
    <hyperlink ref="AK58" r:id="rId1" display="https://ec.europa.eu/eurostat/databrowser/bookmark/10efc154-dea6-494c-9867-a3f877a4703c?lang=en"/>
  </hyperlinks>
  <printOptions/>
  <pageMargins left="0.7" right="0.7" top="0.75" bottom="0.75" header="0.3" footer="0.3"/>
  <pageSetup horizontalDpi="600" verticalDpi="600" orientation="portrait" paperSize="9" r:id="rId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M55"/>
  <sheetViews>
    <sheetView workbookViewId="0" topLeftCell="A1"/>
  </sheetViews>
  <sheetFormatPr defaultColWidth="9.140625" defaultRowHeight="15"/>
  <cols>
    <col min="1" max="1" width="17.421875" style="2" customWidth="1"/>
    <col min="2" max="16384" width="9.140625" style="2" customWidth="1"/>
  </cols>
  <sheetData>
    <row r="1" ht="15.5">
      <c r="A1" s="4" t="s">
        <v>0</v>
      </c>
    </row>
    <row r="3" spans="1:2" ht="15">
      <c r="A3" s="6" t="s">
        <v>1</v>
      </c>
      <c r="B3" s="3">
        <v>44624.42454861111</v>
      </c>
    </row>
    <row r="4" spans="1:2" ht="15">
      <c r="A4" s="6" t="s">
        <v>2</v>
      </c>
      <c r="B4" s="3">
        <v>44628.68220792824</v>
      </c>
    </row>
    <row r="5" spans="1:2" ht="15">
      <c r="A5" s="6" t="s">
        <v>3</v>
      </c>
      <c r="B5" s="1" t="s">
        <v>4</v>
      </c>
    </row>
    <row r="6" ht="15">
      <c r="A6" s="7"/>
    </row>
    <row r="7" spans="1:2" ht="15">
      <c r="A7" s="6" t="s">
        <v>5</v>
      </c>
      <c r="B7" s="1" t="s">
        <v>6</v>
      </c>
    </row>
    <row r="8" spans="1:2" ht="15">
      <c r="A8" s="6" t="s">
        <v>7</v>
      </c>
      <c r="B8" s="1" t="s">
        <v>8</v>
      </c>
    </row>
    <row r="9" spans="1:2" ht="15">
      <c r="A9" s="6" t="s">
        <v>9</v>
      </c>
      <c r="B9" s="1" t="s">
        <v>10</v>
      </c>
    </row>
    <row r="11" spans="1:13" ht="69">
      <c r="A11" s="11" t="s">
        <v>11</v>
      </c>
      <c r="B11" s="9" t="s">
        <v>12</v>
      </c>
      <c r="C11" s="9" t="s">
        <v>13</v>
      </c>
      <c r="D11" s="9" t="s">
        <v>14</v>
      </c>
      <c r="E11" s="9" t="s">
        <v>15</v>
      </c>
      <c r="F11" s="9" t="s">
        <v>16</v>
      </c>
      <c r="G11" s="9" t="s">
        <v>17</v>
      </c>
      <c r="H11" s="9" t="s">
        <v>18</v>
      </c>
      <c r="I11" s="9" t="s">
        <v>19</v>
      </c>
      <c r="J11" s="9" t="s">
        <v>20</v>
      </c>
      <c r="K11" s="9" t="s">
        <v>21</v>
      </c>
      <c r="L11" s="9" t="s">
        <v>22</v>
      </c>
      <c r="M11" s="9" t="s">
        <v>23</v>
      </c>
    </row>
    <row r="12" spans="1:13" ht="15">
      <c r="A12" s="16" t="s">
        <v>24</v>
      </c>
      <c r="B12" s="18">
        <v>1202199.985</v>
      </c>
      <c r="C12" s="18">
        <v>62868.277</v>
      </c>
      <c r="D12" s="18">
        <v>0</v>
      </c>
      <c r="E12" s="18">
        <v>40.35</v>
      </c>
      <c r="F12" s="18">
        <v>0</v>
      </c>
      <c r="G12" s="18">
        <v>329270.846</v>
      </c>
      <c r="H12" s="18">
        <v>756373.567</v>
      </c>
      <c r="I12" s="18">
        <v>20410.218</v>
      </c>
      <c r="J12" s="18">
        <v>481.453</v>
      </c>
      <c r="K12" s="18" t="s">
        <v>25</v>
      </c>
      <c r="L12" s="18">
        <v>32749.943</v>
      </c>
      <c r="M12" s="18">
        <v>5.337</v>
      </c>
    </row>
    <row r="13" spans="1:13" ht="15">
      <c r="A13" s="17" t="s">
        <v>26</v>
      </c>
      <c r="B13" s="19">
        <v>1016344.44</v>
      </c>
      <c r="C13" s="19">
        <v>47741.301</v>
      </c>
      <c r="D13" s="19">
        <v>0</v>
      </c>
      <c r="E13" s="19">
        <v>21.213</v>
      </c>
      <c r="F13" s="19">
        <v>0</v>
      </c>
      <c r="G13" s="19">
        <v>288900.815</v>
      </c>
      <c r="H13" s="19">
        <v>641350.657</v>
      </c>
      <c r="I13" s="19">
        <v>14457.16</v>
      </c>
      <c r="J13" s="19">
        <v>239.377</v>
      </c>
      <c r="K13" s="19" t="s">
        <v>25</v>
      </c>
      <c r="L13" s="19">
        <v>23632.271</v>
      </c>
      <c r="M13" s="19">
        <v>1.648</v>
      </c>
    </row>
    <row r="14" spans="1:13" ht="15">
      <c r="A14" s="15" t="s">
        <v>27</v>
      </c>
      <c r="B14" s="20">
        <v>76869.813</v>
      </c>
      <c r="C14" s="20">
        <v>2568.448</v>
      </c>
      <c r="D14" s="20">
        <v>0</v>
      </c>
      <c r="E14" s="20">
        <v>0</v>
      </c>
      <c r="F14" s="20">
        <v>0</v>
      </c>
      <c r="G14" s="20">
        <v>17955.094</v>
      </c>
      <c r="H14" s="20">
        <v>53808.784</v>
      </c>
      <c r="I14" s="20">
        <v>1356.943</v>
      </c>
      <c r="J14" s="20">
        <v>0.674</v>
      </c>
      <c r="K14" s="20" t="s">
        <v>25</v>
      </c>
      <c r="L14" s="20">
        <v>1179.871</v>
      </c>
      <c r="M14" s="20">
        <v>0</v>
      </c>
    </row>
    <row r="15" spans="1:13" ht="15">
      <c r="A15" s="12" t="s">
        <v>28</v>
      </c>
      <c r="B15" s="21">
        <v>10509.553</v>
      </c>
      <c r="C15" s="21">
        <v>406.968</v>
      </c>
      <c r="D15" s="21">
        <v>0</v>
      </c>
      <c r="E15" s="21">
        <v>0</v>
      </c>
      <c r="F15" s="21">
        <v>0</v>
      </c>
      <c r="G15" s="21">
        <v>2433.719</v>
      </c>
      <c r="H15" s="21">
        <v>7204.423</v>
      </c>
      <c r="I15" s="21">
        <v>145.721</v>
      </c>
      <c r="J15" s="21">
        <v>0</v>
      </c>
      <c r="K15" s="21" t="s">
        <v>25</v>
      </c>
      <c r="L15" s="21">
        <v>318.722</v>
      </c>
      <c r="M15" s="21">
        <v>0</v>
      </c>
    </row>
    <row r="16" spans="1:13" ht="15">
      <c r="A16" s="12" t="s">
        <v>29</v>
      </c>
      <c r="B16" s="21">
        <v>21176.101</v>
      </c>
      <c r="C16" s="21">
        <v>2790.62</v>
      </c>
      <c r="D16" s="21">
        <v>0</v>
      </c>
      <c r="E16" s="21">
        <v>0</v>
      </c>
      <c r="F16" s="21">
        <v>0</v>
      </c>
      <c r="G16" s="21">
        <v>6260.177</v>
      </c>
      <c r="H16" s="21">
        <v>10516.277</v>
      </c>
      <c r="I16" s="21">
        <v>458.45</v>
      </c>
      <c r="J16" s="21">
        <v>0</v>
      </c>
      <c r="K16" s="21" t="s">
        <v>25</v>
      </c>
      <c r="L16" s="21">
        <v>1149.445</v>
      </c>
      <c r="M16" s="21">
        <v>1.131</v>
      </c>
    </row>
    <row r="17" spans="1:13" ht="15">
      <c r="A17" s="12" t="s">
        <v>30</v>
      </c>
      <c r="B17" s="21">
        <v>18185.596</v>
      </c>
      <c r="C17" s="21">
        <v>643.824</v>
      </c>
      <c r="D17" s="21">
        <v>0</v>
      </c>
      <c r="E17" s="21">
        <v>0</v>
      </c>
      <c r="F17" s="21">
        <v>0</v>
      </c>
      <c r="G17" s="21">
        <v>2214.839</v>
      </c>
      <c r="H17" s="21">
        <v>11708.374</v>
      </c>
      <c r="I17" s="21">
        <v>1951.926</v>
      </c>
      <c r="J17" s="21">
        <v>65.282</v>
      </c>
      <c r="K17" s="21" t="s">
        <v>25</v>
      </c>
      <c r="L17" s="21">
        <v>1598.794</v>
      </c>
      <c r="M17" s="21">
        <v>2.558</v>
      </c>
    </row>
    <row r="18" spans="1:13" ht="15">
      <c r="A18" s="12" t="s">
        <v>31</v>
      </c>
      <c r="B18" s="21">
        <v>214477.989</v>
      </c>
      <c r="C18" s="21">
        <v>21089.715</v>
      </c>
      <c r="D18" s="21">
        <v>0</v>
      </c>
      <c r="E18" s="21">
        <v>0</v>
      </c>
      <c r="F18" s="21">
        <v>0</v>
      </c>
      <c r="G18" s="21">
        <v>66471.9</v>
      </c>
      <c r="H18" s="21">
        <v>119345.96</v>
      </c>
      <c r="I18" s="21">
        <v>3455.797</v>
      </c>
      <c r="J18" s="21">
        <v>0</v>
      </c>
      <c r="K18" s="21" t="s">
        <v>25</v>
      </c>
      <c r="L18" s="21">
        <v>4114.617</v>
      </c>
      <c r="M18" s="21">
        <v>0</v>
      </c>
    </row>
    <row r="19" spans="1:13" ht="15">
      <c r="A19" s="12" t="s">
        <v>32</v>
      </c>
      <c r="B19" s="21">
        <v>3290.541</v>
      </c>
      <c r="C19" s="21">
        <v>2.085</v>
      </c>
      <c r="D19" s="21">
        <v>0</v>
      </c>
      <c r="E19" s="21">
        <v>0</v>
      </c>
      <c r="F19" s="21">
        <v>0</v>
      </c>
      <c r="G19" s="21">
        <v>369.776</v>
      </c>
      <c r="H19" s="21">
        <v>2193.564</v>
      </c>
      <c r="I19" s="21">
        <v>84.259</v>
      </c>
      <c r="J19" s="21">
        <v>7.409</v>
      </c>
      <c r="K19" s="21" t="s">
        <v>25</v>
      </c>
      <c r="L19" s="21">
        <v>633.448</v>
      </c>
      <c r="M19" s="21">
        <v>0</v>
      </c>
    </row>
    <row r="20" spans="1:13" ht="15">
      <c r="A20" s="12" t="s">
        <v>33</v>
      </c>
      <c r="B20" s="21">
        <v>11620.972</v>
      </c>
      <c r="C20" s="21">
        <v>268.945</v>
      </c>
      <c r="D20" s="21">
        <v>0</v>
      </c>
      <c r="E20" s="21">
        <v>0</v>
      </c>
      <c r="F20" s="21">
        <v>0</v>
      </c>
      <c r="G20" s="21">
        <v>2903.246</v>
      </c>
      <c r="H20" s="21">
        <v>8120.717</v>
      </c>
      <c r="I20" s="21">
        <v>176.635</v>
      </c>
      <c r="J20" s="21">
        <v>0</v>
      </c>
      <c r="K20" s="21" t="s">
        <v>25</v>
      </c>
      <c r="L20" s="21">
        <v>151.428</v>
      </c>
      <c r="M20" s="21">
        <v>0</v>
      </c>
    </row>
    <row r="21" spans="1:13" ht="15">
      <c r="A21" s="12" t="s">
        <v>34</v>
      </c>
      <c r="B21" s="21">
        <v>37185.903</v>
      </c>
      <c r="C21" s="21">
        <v>186.708</v>
      </c>
      <c r="D21" s="21">
        <v>0</v>
      </c>
      <c r="E21" s="21">
        <v>0</v>
      </c>
      <c r="F21" s="21">
        <v>0</v>
      </c>
      <c r="G21" s="21">
        <v>4991.069</v>
      </c>
      <c r="H21" s="21">
        <v>30958.584</v>
      </c>
      <c r="I21" s="21">
        <v>204.229</v>
      </c>
      <c r="J21" s="21">
        <v>0</v>
      </c>
      <c r="K21" s="21" t="s">
        <v>25</v>
      </c>
      <c r="L21" s="21">
        <v>845.314</v>
      </c>
      <c r="M21" s="21">
        <v>0</v>
      </c>
    </row>
    <row r="22" spans="1:13" ht="15">
      <c r="A22" s="12" t="s">
        <v>35</v>
      </c>
      <c r="B22" s="21">
        <v>109174.391</v>
      </c>
      <c r="C22" s="21">
        <v>2951.184</v>
      </c>
      <c r="D22" s="21">
        <v>0</v>
      </c>
      <c r="E22" s="21">
        <v>0</v>
      </c>
      <c r="F22" s="21">
        <v>0</v>
      </c>
      <c r="G22" s="21">
        <v>28249.962</v>
      </c>
      <c r="H22" s="21">
        <v>75148.142</v>
      </c>
      <c r="I22" s="21">
        <v>1283.541</v>
      </c>
      <c r="J22" s="21">
        <v>0</v>
      </c>
      <c r="K22" s="21" t="s">
        <v>25</v>
      </c>
      <c r="L22" s="21">
        <v>1541.562</v>
      </c>
      <c r="M22" s="21">
        <v>0</v>
      </c>
    </row>
    <row r="23" spans="1:13" ht="15">
      <c r="A23" s="12" t="s">
        <v>36</v>
      </c>
      <c r="B23" s="21">
        <v>127516.353</v>
      </c>
      <c r="C23" s="21">
        <v>5111.116</v>
      </c>
      <c r="D23" s="21">
        <v>0</v>
      </c>
      <c r="E23" s="21">
        <v>0</v>
      </c>
      <c r="F23" s="21">
        <v>0</v>
      </c>
      <c r="G23" s="21">
        <v>41222.892</v>
      </c>
      <c r="H23" s="21">
        <v>78149.746</v>
      </c>
      <c r="I23" s="21">
        <v>1352.797</v>
      </c>
      <c r="J23" s="21">
        <v>0</v>
      </c>
      <c r="K23" s="21" t="s">
        <v>25</v>
      </c>
      <c r="L23" s="21">
        <v>1679.802</v>
      </c>
      <c r="M23" s="21">
        <v>0</v>
      </c>
    </row>
    <row r="24" spans="1:13" ht="15">
      <c r="A24" s="12" t="s">
        <v>37</v>
      </c>
      <c r="B24" s="21">
        <v>7645.34</v>
      </c>
      <c r="C24" s="21">
        <v>382.78</v>
      </c>
      <c r="D24" s="21">
        <v>0</v>
      </c>
      <c r="E24" s="21">
        <v>0</v>
      </c>
      <c r="F24" s="21">
        <v>0</v>
      </c>
      <c r="G24" s="21">
        <v>1780.273</v>
      </c>
      <c r="H24" s="21">
        <v>4451.721</v>
      </c>
      <c r="I24" s="21">
        <v>128.504</v>
      </c>
      <c r="J24" s="21">
        <v>0</v>
      </c>
      <c r="K24" s="21" t="s">
        <v>25</v>
      </c>
      <c r="L24" s="21">
        <v>902.064</v>
      </c>
      <c r="M24" s="21">
        <v>0</v>
      </c>
    </row>
    <row r="25" spans="1:13" ht="15">
      <c r="A25" s="12" t="s">
        <v>38</v>
      </c>
      <c r="B25" s="21">
        <v>131128.04</v>
      </c>
      <c r="C25" s="21">
        <v>4948.977</v>
      </c>
      <c r="D25" s="21">
        <v>0</v>
      </c>
      <c r="E25" s="21">
        <v>0</v>
      </c>
      <c r="F25" s="21">
        <v>0</v>
      </c>
      <c r="G25" s="21">
        <v>54375.899</v>
      </c>
      <c r="H25" s="21">
        <v>65725.415</v>
      </c>
      <c r="I25" s="21">
        <v>2656.43</v>
      </c>
      <c r="J25" s="21">
        <v>0</v>
      </c>
      <c r="K25" s="21" t="s">
        <v>25</v>
      </c>
      <c r="L25" s="21">
        <v>3421.319</v>
      </c>
      <c r="M25" s="21">
        <v>0</v>
      </c>
    </row>
    <row r="26" spans="1:13" ht="15">
      <c r="A26" s="12" t="s">
        <v>39</v>
      </c>
      <c r="B26" s="21">
        <v>2384.045</v>
      </c>
      <c r="C26" s="21">
        <v>14.759</v>
      </c>
      <c r="D26" s="21">
        <v>0</v>
      </c>
      <c r="E26" s="21">
        <v>0</v>
      </c>
      <c r="F26" s="21">
        <v>0</v>
      </c>
      <c r="G26" s="21">
        <v>0</v>
      </c>
      <c r="H26" s="21">
        <v>2269.113</v>
      </c>
      <c r="I26" s="21">
        <v>72.843</v>
      </c>
      <c r="J26" s="21">
        <v>27.331</v>
      </c>
      <c r="K26" s="21" t="s">
        <v>25</v>
      </c>
      <c r="L26" s="21">
        <v>0</v>
      </c>
      <c r="M26" s="21">
        <v>0</v>
      </c>
    </row>
    <row r="27" spans="1:13" ht="15">
      <c r="A27" s="12" t="s">
        <v>40</v>
      </c>
      <c r="B27" s="21">
        <v>3939.153</v>
      </c>
      <c r="C27" s="21">
        <v>23.198</v>
      </c>
      <c r="D27" s="21">
        <v>0</v>
      </c>
      <c r="E27" s="21">
        <v>0</v>
      </c>
      <c r="F27" s="21">
        <v>0</v>
      </c>
      <c r="G27" s="21">
        <v>911.157</v>
      </c>
      <c r="H27" s="21">
        <v>2018.168</v>
      </c>
      <c r="I27" s="21">
        <v>594.156</v>
      </c>
      <c r="J27" s="21">
        <v>33.629</v>
      </c>
      <c r="K27" s="21" t="s">
        <v>25</v>
      </c>
      <c r="L27" s="21">
        <v>358.845</v>
      </c>
      <c r="M27" s="21">
        <v>0</v>
      </c>
    </row>
    <row r="28" spans="1:13" ht="15">
      <c r="A28" s="12" t="s">
        <v>41</v>
      </c>
      <c r="B28" s="21">
        <v>12808.935</v>
      </c>
      <c r="C28" s="21">
        <v>118.273</v>
      </c>
      <c r="D28" s="21">
        <v>0</v>
      </c>
      <c r="E28" s="21">
        <v>12.262</v>
      </c>
      <c r="F28" s="21">
        <v>0</v>
      </c>
      <c r="G28" s="21">
        <v>2382.481</v>
      </c>
      <c r="H28" s="21">
        <v>9023.242</v>
      </c>
      <c r="I28" s="21">
        <v>239.711</v>
      </c>
      <c r="J28" s="21">
        <v>0</v>
      </c>
      <c r="K28" s="21" t="s">
        <v>25</v>
      </c>
      <c r="L28" s="21">
        <v>1032.966</v>
      </c>
      <c r="M28" s="21">
        <v>0</v>
      </c>
    </row>
    <row r="29" spans="1:13" ht="15">
      <c r="A29" s="12" t="s">
        <v>42</v>
      </c>
      <c r="B29" s="21">
        <v>3780.037</v>
      </c>
      <c r="C29" s="21">
        <v>43.158</v>
      </c>
      <c r="D29" s="21">
        <v>0</v>
      </c>
      <c r="E29" s="21">
        <v>0</v>
      </c>
      <c r="F29" s="21">
        <v>0</v>
      </c>
      <c r="G29" s="21">
        <v>621.269</v>
      </c>
      <c r="H29" s="21">
        <v>2395.124</v>
      </c>
      <c r="I29" s="21">
        <v>157.847</v>
      </c>
      <c r="J29" s="21">
        <v>0</v>
      </c>
      <c r="K29" s="21" t="s">
        <v>25</v>
      </c>
      <c r="L29" s="21">
        <v>562.639</v>
      </c>
      <c r="M29" s="21">
        <v>0</v>
      </c>
    </row>
    <row r="30" spans="1:13" ht="15">
      <c r="A30" s="12" t="s">
        <v>43</v>
      </c>
      <c r="B30" s="21">
        <v>22585.675</v>
      </c>
      <c r="C30" s="21">
        <v>924.087</v>
      </c>
      <c r="D30" s="21">
        <v>0</v>
      </c>
      <c r="E30" s="21">
        <v>0</v>
      </c>
      <c r="F30" s="21">
        <v>0</v>
      </c>
      <c r="G30" s="21">
        <v>10186.157</v>
      </c>
      <c r="H30" s="21">
        <v>9516.162</v>
      </c>
      <c r="I30" s="21">
        <v>248.163</v>
      </c>
      <c r="J30" s="21">
        <v>62.267</v>
      </c>
      <c r="K30" s="21" t="s">
        <v>25</v>
      </c>
      <c r="L30" s="21">
        <v>1648.839</v>
      </c>
      <c r="M30" s="21">
        <v>0</v>
      </c>
    </row>
    <row r="31" spans="1:13" ht="15">
      <c r="A31" s="12" t="s">
        <v>44</v>
      </c>
      <c r="B31" s="21">
        <v>3069.416</v>
      </c>
      <c r="C31" s="21">
        <v>0</v>
      </c>
      <c r="D31" s="21">
        <v>0</v>
      </c>
      <c r="E31" s="21">
        <v>0</v>
      </c>
      <c r="F31" s="21">
        <v>0</v>
      </c>
      <c r="G31" s="21">
        <v>306.04</v>
      </c>
      <c r="H31" s="21">
        <v>2711.238</v>
      </c>
      <c r="I31" s="21">
        <v>16.041</v>
      </c>
      <c r="J31" s="21">
        <v>0</v>
      </c>
      <c r="K31" s="21" t="s">
        <v>25</v>
      </c>
      <c r="L31" s="21">
        <v>36.097</v>
      </c>
      <c r="M31" s="21">
        <v>0</v>
      </c>
    </row>
    <row r="32" spans="1:13" ht="15">
      <c r="A32" s="12" t="s">
        <v>45</v>
      </c>
      <c r="B32" s="21">
        <v>182679.839</v>
      </c>
      <c r="C32" s="21">
        <v>3965.263</v>
      </c>
      <c r="D32" s="21">
        <v>0</v>
      </c>
      <c r="E32" s="21">
        <v>0</v>
      </c>
      <c r="F32" s="21">
        <v>0</v>
      </c>
      <c r="G32" s="21">
        <v>42856.601</v>
      </c>
      <c r="H32" s="21">
        <v>132568.925</v>
      </c>
      <c r="I32" s="21">
        <v>1475.818</v>
      </c>
      <c r="J32" s="21">
        <v>113.035</v>
      </c>
      <c r="K32" s="21" t="s">
        <v>25</v>
      </c>
      <c r="L32" s="21">
        <v>1700.196</v>
      </c>
      <c r="M32" s="21">
        <v>0</v>
      </c>
    </row>
    <row r="33" spans="1:13" ht="15">
      <c r="A33" s="12" t="s">
        <v>46</v>
      </c>
      <c r="B33" s="21">
        <v>32645.628</v>
      </c>
      <c r="C33" s="21">
        <v>2443.488</v>
      </c>
      <c r="D33" s="21">
        <v>0</v>
      </c>
      <c r="E33" s="21">
        <v>0</v>
      </c>
      <c r="F33" s="21">
        <v>0</v>
      </c>
      <c r="G33" s="21">
        <v>13676.053</v>
      </c>
      <c r="H33" s="21">
        <v>13606.381</v>
      </c>
      <c r="I33" s="21">
        <v>811.151</v>
      </c>
      <c r="J33" s="21">
        <v>0</v>
      </c>
      <c r="K33" s="21" t="s">
        <v>25</v>
      </c>
      <c r="L33" s="21">
        <v>2108.555</v>
      </c>
      <c r="M33" s="21">
        <v>0</v>
      </c>
    </row>
    <row r="34" spans="1:13" ht="15">
      <c r="A34" s="12" t="s">
        <v>47</v>
      </c>
      <c r="B34" s="21">
        <v>58492.029</v>
      </c>
      <c r="C34" s="21">
        <v>7738.129</v>
      </c>
      <c r="D34" s="21">
        <v>0</v>
      </c>
      <c r="E34" s="21">
        <v>0</v>
      </c>
      <c r="F34" s="21">
        <v>0</v>
      </c>
      <c r="G34" s="21">
        <v>14471.214</v>
      </c>
      <c r="H34" s="21">
        <v>33490.695</v>
      </c>
      <c r="I34" s="21">
        <v>1018.637</v>
      </c>
      <c r="J34" s="21">
        <v>0</v>
      </c>
      <c r="K34" s="21" t="s">
        <v>25</v>
      </c>
      <c r="L34" s="21">
        <v>1773.355</v>
      </c>
      <c r="M34" s="21">
        <v>0</v>
      </c>
    </row>
    <row r="35" spans="1:13" ht="15">
      <c r="A35" s="12" t="s">
        <v>48</v>
      </c>
      <c r="B35" s="21">
        <v>20661.628</v>
      </c>
      <c r="C35" s="21">
        <v>11.291</v>
      </c>
      <c r="D35" s="21">
        <v>0</v>
      </c>
      <c r="E35" s="21">
        <v>0</v>
      </c>
      <c r="F35" s="21">
        <v>0</v>
      </c>
      <c r="G35" s="21">
        <v>5153.153</v>
      </c>
      <c r="H35" s="21">
        <v>14707.363</v>
      </c>
      <c r="I35" s="21">
        <v>92.433</v>
      </c>
      <c r="J35" s="21">
        <v>47.936</v>
      </c>
      <c r="K35" s="21" t="s">
        <v>25</v>
      </c>
      <c r="L35" s="21">
        <v>649.451</v>
      </c>
      <c r="M35" s="21">
        <v>0</v>
      </c>
    </row>
    <row r="36" spans="1:13" ht="15">
      <c r="A36" s="12" t="s">
        <v>49</v>
      </c>
      <c r="B36" s="21">
        <v>14179.215</v>
      </c>
      <c r="C36" s="21">
        <v>766.618</v>
      </c>
      <c r="D36" s="21">
        <v>0</v>
      </c>
      <c r="E36" s="21">
        <v>16.046</v>
      </c>
      <c r="F36" s="21">
        <v>0</v>
      </c>
      <c r="G36" s="21">
        <v>1725.76</v>
      </c>
      <c r="H36" s="21">
        <v>10718.937</v>
      </c>
      <c r="I36" s="21">
        <v>242.339</v>
      </c>
      <c r="J36" s="21">
        <v>0</v>
      </c>
      <c r="K36" s="21" t="s">
        <v>25</v>
      </c>
      <c r="L36" s="21">
        <v>709.514</v>
      </c>
      <c r="M36" s="21">
        <v>0</v>
      </c>
    </row>
    <row r="37" spans="1:13" ht="15">
      <c r="A37" s="12" t="s">
        <v>50</v>
      </c>
      <c r="B37" s="21">
        <v>5682.678</v>
      </c>
      <c r="C37" s="21">
        <v>178.984</v>
      </c>
      <c r="D37" s="21">
        <v>0</v>
      </c>
      <c r="E37" s="21">
        <v>0</v>
      </c>
      <c r="F37" s="21">
        <v>0</v>
      </c>
      <c r="G37" s="21">
        <v>730.959</v>
      </c>
      <c r="H37" s="21">
        <v>4064.306</v>
      </c>
      <c r="I37" s="21">
        <v>96.224</v>
      </c>
      <c r="J37" s="21">
        <v>0</v>
      </c>
      <c r="K37" s="21" t="s">
        <v>25</v>
      </c>
      <c r="L37" s="21">
        <v>612.206</v>
      </c>
      <c r="M37" s="21">
        <v>0</v>
      </c>
    </row>
    <row r="38" spans="1:13" ht="15">
      <c r="A38" s="12" t="s">
        <v>51</v>
      </c>
      <c r="B38" s="21">
        <v>14183.221</v>
      </c>
      <c r="C38" s="21">
        <v>2018.111</v>
      </c>
      <c r="D38" s="21">
        <v>0</v>
      </c>
      <c r="E38" s="21">
        <v>0</v>
      </c>
      <c r="F38" s="21">
        <v>0</v>
      </c>
      <c r="G38" s="21">
        <v>3599.772</v>
      </c>
      <c r="H38" s="21">
        <v>7304.793</v>
      </c>
      <c r="I38" s="21">
        <v>106.887</v>
      </c>
      <c r="J38" s="21">
        <v>9.363</v>
      </c>
      <c r="K38" s="21" t="s">
        <v>25</v>
      </c>
      <c r="L38" s="21">
        <v>1142.648</v>
      </c>
      <c r="M38" s="21">
        <v>1.648</v>
      </c>
    </row>
    <row r="39" spans="1:13" ht="15">
      <c r="A39" s="13" t="s">
        <v>52</v>
      </c>
      <c r="B39" s="22">
        <v>23245.858</v>
      </c>
      <c r="C39" s="22">
        <v>1797.598</v>
      </c>
      <c r="D39" s="22">
        <v>0</v>
      </c>
      <c r="E39" s="22">
        <v>8.951</v>
      </c>
      <c r="F39" s="22">
        <v>0</v>
      </c>
      <c r="G39" s="22">
        <v>2123.492</v>
      </c>
      <c r="H39" s="22">
        <v>17231.092</v>
      </c>
      <c r="I39" s="22">
        <v>223.418</v>
      </c>
      <c r="J39" s="22">
        <v>0</v>
      </c>
      <c r="K39" s="22" t="s">
        <v>25</v>
      </c>
      <c r="L39" s="22">
        <v>1861.307</v>
      </c>
      <c r="M39" s="22">
        <v>0</v>
      </c>
    </row>
    <row r="40" spans="1:13" ht="15">
      <c r="A40" s="14" t="s">
        <v>53</v>
      </c>
      <c r="B40" s="23">
        <v>33082.036</v>
      </c>
      <c r="C40" s="23">
        <v>1473.95</v>
      </c>
      <c r="D40" s="23">
        <v>0</v>
      </c>
      <c r="E40" s="23">
        <v>3.091</v>
      </c>
      <c r="F40" s="23">
        <v>0</v>
      </c>
      <c r="G40" s="23">
        <v>1297.892</v>
      </c>
      <c r="H40" s="23">
        <v>27416.321</v>
      </c>
      <c r="I40" s="23">
        <v>1759.318</v>
      </c>
      <c r="J40" s="23">
        <v>114.527</v>
      </c>
      <c r="K40" s="23" t="s">
        <v>25</v>
      </c>
      <c r="L40" s="23">
        <v>1016.939</v>
      </c>
      <c r="M40" s="23">
        <v>0</v>
      </c>
    </row>
    <row r="41" spans="1:13" ht="15">
      <c r="A41" s="10" t="s">
        <v>54</v>
      </c>
      <c r="B41" s="24">
        <v>732.014</v>
      </c>
      <c r="C41" s="24">
        <v>92.877</v>
      </c>
      <c r="D41" s="24">
        <v>0</v>
      </c>
      <c r="E41" s="24">
        <v>0</v>
      </c>
      <c r="F41" s="24">
        <v>0</v>
      </c>
      <c r="G41" s="24">
        <v>0</v>
      </c>
      <c r="H41" s="24">
        <v>618.491</v>
      </c>
      <c r="I41" s="24">
        <v>20.646</v>
      </c>
      <c r="J41" s="24">
        <v>0</v>
      </c>
      <c r="K41" s="24" t="s">
        <v>25</v>
      </c>
      <c r="L41" s="24">
        <v>0</v>
      </c>
      <c r="M41" s="24">
        <v>0</v>
      </c>
    </row>
    <row r="42" spans="1:13" ht="15">
      <c r="A42" s="14" t="s">
        <v>55</v>
      </c>
      <c r="B42" s="23">
        <v>10853.842</v>
      </c>
      <c r="C42" s="23">
        <v>789.961</v>
      </c>
      <c r="D42" s="23">
        <v>0</v>
      </c>
      <c r="E42" s="23">
        <v>0</v>
      </c>
      <c r="F42" s="23">
        <v>0</v>
      </c>
      <c r="G42" s="23">
        <v>28.502</v>
      </c>
      <c r="H42" s="23">
        <v>9210.133</v>
      </c>
      <c r="I42" s="23">
        <v>438.647</v>
      </c>
      <c r="J42" s="23">
        <v>0</v>
      </c>
      <c r="K42" s="23" t="s">
        <v>25</v>
      </c>
      <c r="L42" s="23">
        <v>386.599</v>
      </c>
      <c r="M42" s="23">
        <v>0</v>
      </c>
    </row>
    <row r="43" spans="1:13" ht="15">
      <c r="A43" s="15" t="s">
        <v>56</v>
      </c>
      <c r="B43" s="20">
        <v>841.957</v>
      </c>
      <c r="C43" s="20">
        <v>1.37</v>
      </c>
      <c r="D43" s="20">
        <v>0</v>
      </c>
      <c r="E43" s="20">
        <v>0</v>
      </c>
      <c r="F43" s="20">
        <v>0</v>
      </c>
      <c r="G43" s="20">
        <v>0</v>
      </c>
      <c r="H43" s="20">
        <v>326.702</v>
      </c>
      <c r="I43" s="20">
        <v>2.88</v>
      </c>
      <c r="J43" s="20">
        <v>0</v>
      </c>
      <c r="K43" s="20" t="s">
        <v>25</v>
      </c>
      <c r="L43" s="20">
        <v>511.006</v>
      </c>
      <c r="M43" s="20">
        <v>0</v>
      </c>
    </row>
    <row r="44" spans="1:13" ht="15">
      <c r="A44" s="12" t="s">
        <v>57</v>
      </c>
      <c r="B44" s="21">
        <v>1798.702</v>
      </c>
      <c r="C44" s="21">
        <v>80.724</v>
      </c>
      <c r="D44" s="21">
        <v>0</v>
      </c>
      <c r="E44" s="21">
        <v>0</v>
      </c>
      <c r="F44" s="21">
        <v>0</v>
      </c>
      <c r="G44" s="21">
        <v>278.735</v>
      </c>
      <c r="H44" s="21">
        <v>1125.955</v>
      </c>
      <c r="I44" s="21">
        <v>58.327</v>
      </c>
      <c r="J44" s="21">
        <v>0</v>
      </c>
      <c r="K44" s="21" t="s">
        <v>25</v>
      </c>
      <c r="L44" s="21">
        <v>254.962</v>
      </c>
      <c r="M44" s="21">
        <v>0</v>
      </c>
    </row>
    <row r="45" spans="1:13" ht="15">
      <c r="A45" s="12" t="s">
        <v>58</v>
      </c>
      <c r="B45" s="21">
        <v>1608.838</v>
      </c>
      <c r="C45" s="21">
        <v>81.261</v>
      </c>
      <c r="D45" s="21">
        <v>0</v>
      </c>
      <c r="E45" s="21">
        <v>0</v>
      </c>
      <c r="F45" s="21">
        <v>0</v>
      </c>
      <c r="G45" s="21">
        <v>0</v>
      </c>
      <c r="H45" s="21">
        <v>1133.035</v>
      </c>
      <c r="I45" s="21">
        <v>116.071</v>
      </c>
      <c r="J45" s="21">
        <v>0</v>
      </c>
      <c r="K45" s="21" t="s">
        <v>25</v>
      </c>
      <c r="L45" s="21">
        <v>278.472</v>
      </c>
      <c r="M45" s="21">
        <v>0</v>
      </c>
    </row>
    <row r="46" spans="1:13" ht="15">
      <c r="A46" s="13" t="s">
        <v>59</v>
      </c>
      <c r="B46" s="22">
        <v>6196.061</v>
      </c>
      <c r="C46" s="22">
        <v>528.635</v>
      </c>
      <c r="D46" s="22">
        <v>0</v>
      </c>
      <c r="E46" s="22">
        <v>0</v>
      </c>
      <c r="F46" s="22">
        <v>0</v>
      </c>
      <c r="G46" s="22">
        <v>1584.475</v>
      </c>
      <c r="H46" s="22">
        <v>3626.494</v>
      </c>
      <c r="I46" s="22">
        <v>20.556</v>
      </c>
      <c r="J46" s="22">
        <v>0</v>
      </c>
      <c r="K46" s="22" t="s">
        <v>25</v>
      </c>
      <c r="L46" s="22">
        <v>435.901</v>
      </c>
      <c r="M46" s="22">
        <v>0</v>
      </c>
    </row>
    <row r="47" spans="1:13" ht="15">
      <c r="A47" s="14" t="s">
        <v>60</v>
      </c>
      <c r="B47" s="23">
        <v>113650.41</v>
      </c>
      <c r="C47" s="23">
        <v>25489.199</v>
      </c>
      <c r="D47" s="23">
        <v>0</v>
      </c>
      <c r="E47" s="23">
        <v>0</v>
      </c>
      <c r="F47" s="23">
        <v>0</v>
      </c>
      <c r="G47" s="23">
        <v>39581.923</v>
      </c>
      <c r="H47" s="23">
        <v>48416.819</v>
      </c>
      <c r="I47" s="23">
        <v>0</v>
      </c>
      <c r="J47" s="23">
        <v>0</v>
      </c>
      <c r="K47" s="23" t="s">
        <v>25</v>
      </c>
      <c r="L47" s="23">
        <v>162.47</v>
      </c>
      <c r="M47" s="23">
        <v>0</v>
      </c>
    </row>
    <row r="48" spans="1:13" ht="15">
      <c r="A48" s="10" t="s">
        <v>61</v>
      </c>
      <c r="B48" s="24">
        <v>2913.382</v>
      </c>
      <c r="C48" s="24">
        <v>906.83</v>
      </c>
      <c r="D48" s="24">
        <v>0</v>
      </c>
      <c r="E48" s="24">
        <v>0</v>
      </c>
      <c r="F48" s="24">
        <v>0</v>
      </c>
      <c r="G48" s="24">
        <v>171.475</v>
      </c>
      <c r="H48" s="24">
        <v>1552.548</v>
      </c>
      <c r="I48" s="24">
        <v>1.703</v>
      </c>
      <c r="J48" s="24">
        <v>0</v>
      </c>
      <c r="K48" s="24" t="s">
        <v>25</v>
      </c>
      <c r="L48" s="24">
        <v>280.825</v>
      </c>
      <c r="M48" s="24">
        <v>0</v>
      </c>
    </row>
    <row r="49" spans="1:13" ht="15">
      <c r="A49" s="14" t="s">
        <v>62</v>
      </c>
      <c r="B49" s="23">
        <v>905.517</v>
      </c>
      <c r="C49" s="23">
        <v>6.506</v>
      </c>
      <c r="D49" s="23">
        <v>0</v>
      </c>
      <c r="E49" s="23">
        <v>0</v>
      </c>
      <c r="F49" s="23">
        <v>0</v>
      </c>
      <c r="G49" s="23">
        <v>0</v>
      </c>
      <c r="H49" s="23">
        <v>751.552</v>
      </c>
      <c r="I49" s="23">
        <v>64.429</v>
      </c>
      <c r="J49" s="23">
        <v>0</v>
      </c>
      <c r="K49" s="23" t="s">
        <v>25</v>
      </c>
      <c r="L49" s="23">
        <v>83.029</v>
      </c>
      <c r="M49" s="23">
        <v>0</v>
      </c>
    </row>
    <row r="50" spans="1:13" ht="15">
      <c r="A50" s="15" t="s">
        <v>63</v>
      </c>
      <c r="B50" s="20">
        <v>2117.216</v>
      </c>
      <c r="C50" s="20">
        <v>80.003</v>
      </c>
      <c r="D50" s="20">
        <v>0</v>
      </c>
      <c r="E50" s="20">
        <v>0</v>
      </c>
      <c r="F50" s="20">
        <v>0</v>
      </c>
      <c r="G50" s="20">
        <v>768.788</v>
      </c>
      <c r="H50" s="20">
        <v>972.923</v>
      </c>
      <c r="I50" s="20">
        <v>1.607</v>
      </c>
      <c r="J50" s="20">
        <v>0</v>
      </c>
      <c r="K50" s="20" t="s">
        <v>25</v>
      </c>
      <c r="L50" s="20">
        <v>293.895</v>
      </c>
      <c r="M50" s="20">
        <v>0</v>
      </c>
    </row>
    <row r="51" spans="1:13" ht="15">
      <c r="A51" s="12" t="s">
        <v>64</v>
      </c>
      <c r="B51" s="21">
        <v>30727.726</v>
      </c>
      <c r="C51" s="21">
        <v>11026.218</v>
      </c>
      <c r="D51" s="21">
        <v>0</v>
      </c>
      <c r="E51" s="21">
        <v>9.861</v>
      </c>
      <c r="F51" s="21">
        <v>0</v>
      </c>
      <c r="G51" s="21">
        <v>7459.764</v>
      </c>
      <c r="H51" s="21">
        <v>11946.745</v>
      </c>
      <c r="I51" s="21">
        <v>51.278</v>
      </c>
      <c r="J51" s="21">
        <v>0</v>
      </c>
      <c r="K51" s="21" t="s">
        <v>25</v>
      </c>
      <c r="L51" s="21">
        <v>233.861</v>
      </c>
      <c r="M51" s="21">
        <v>0</v>
      </c>
    </row>
    <row r="52" spans="1:13" ht="15">
      <c r="A52" s="14" t="s">
        <v>65</v>
      </c>
      <c r="B52" s="23">
        <v>4022.812</v>
      </c>
      <c r="C52" s="23">
        <v>175.309</v>
      </c>
      <c r="D52" s="23">
        <v>0</v>
      </c>
      <c r="E52" s="23">
        <v>0</v>
      </c>
      <c r="F52" s="23">
        <v>0</v>
      </c>
      <c r="G52" s="23">
        <v>2318.009</v>
      </c>
      <c r="H52" s="23">
        <v>1382.297</v>
      </c>
      <c r="I52" s="23">
        <v>0</v>
      </c>
      <c r="J52" s="23">
        <v>0</v>
      </c>
      <c r="K52" s="23" t="s">
        <v>25</v>
      </c>
      <c r="L52" s="23">
        <v>147.197</v>
      </c>
      <c r="M52" s="23">
        <v>0</v>
      </c>
    </row>
    <row r="54" ht="15">
      <c r="A54" s="1" t="s">
        <v>66</v>
      </c>
    </row>
    <row r="55" spans="1:2" ht="15">
      <c r="A55" s="1" t="s">
        <v>25</v>
      </c>
      <c r="B55" s="1" t="s">
        <v>67</v>
      </c>
    </row>
  </sheetData>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M55"/>
  <sheetViews>
    <sheetView workbookViewId="0" topLeftCell="A1"/>
  </sheetViews>
  <sheetFormatPr defaultColWidth="9.140625" defaultRowHeight="15"/>
  <cols>
    <col min="1" max="1" width="17.421875" style="2" customWidth="1"/>
    <col min="2" max="16384" width="9.140625" style="2" customWidth="1"/>
  </cols>
  <sheetData>
    <row r="1" ht="15.5">
      <c r="A1" s="4" t="s">
        <v>0</v>
      </c>
    </row>
    <row r="3" spans="1:2" ht="15">
      <c r="A3" s="6" t="s">
        <v>1</v>
      </c>
      <c r="B3" s="3">
        <v>44624.42454861111</v>
      </c>
    </row>
    <row r="4" spans="1:2" ht="15">
      <c r="A4" s="6" t="s">
        <v>2</v>
      </c>
      <c r="B4" s="3">
        <v>44628.68220792824</v>
      </c>
    </row>
    <row r="5" spans="1:2" ht="15">
      <c r="A5" s="6" t="s">
        <v>3</v>
      </c>
      <c r="B5" s="1" t="s">
        <v>4</v>
      </c>
    </row>
    <row r="6" ht="15">
      <c r="A6" s="7"/>
    </row>
    <row r="7" spans="1:2" ht="15">
      <c r="A7" s="6" t="s">
        <v>5</v>
      </c>
      <c r="B7" s="1" t="s">
        <v>68</v>
      </c>
    </row>
    <row r="8" spans="1:2" ht="15">
      <c r="A8" s="6" t="s">
        <v>7</v>
      </c>
      <c r="B8" s="1" t="s">
        <v>8</v>
      </c>
    </row>
    <row r="9" spans="1:2" ht="15">
      <c r="A9" s="6" t="s">
        <v>9</v>
      </c>
      <c r="B9" s="1" t="s">
        <v>10</v>
      </c>
    </row>
    <row r="11" spans="1:13" ht="69">
      <c r="A11" s="11" t="s">
        <v>11</v>
      </c>
      <c r="B11" s="9" t="s">
        <v>12</v>
      </c>
      <c r="C11" s="9" t="s">
        <v>13</v>
      </c>
      <c r="D11" s="9" t="s">
        <v>14</v>
      </c>
      <c r="E11" s="9" t="s">
        <v>15</v>
      </c>
      <c r="F11" s="9" t="s">
        <v>16</v>
      </c>
      <c r="G11" s="9" t="s">
        <v>17</v>
      </c>
      <c r="H11" s="9" t="s">
        <v>18</v>
      </c>
      <c r="I11" s="9" t="s">
        <v>19</v>
      </c>
      <c r="J11" s="9" t="s">
        <v>20</v>
      </c>
      <c r="K11" s="9" t="s">
        <v>21</v>
      </c>
      <c r="L11" s="9" t="s">
        <v>22</v>
      </c>
      <c r="M11" s="9" t="s">
        <v>23</v>
      </c>
    </row>
    <row r="12" spans="1:13" ht="15">
      <c r="A12" s="16" t="s">
        <v>24</v>
      </c>
      <c r="B12" s="18">
        <v>409233.515</v>
      </c>
      <c r="C12" s="18">
        <v>12582.818</v>
      </c>
      <c r="D12" s="18">
        <v>0</v>
      </c>
      <c r="E12" s="18">
        <v>6.508</v>
      </c>
      <c r="F12" s="18">
        <v>0</v>
      </c>
      <c r="G12" s="18">
        <v>55802.596</v>
      </c>
      <c r="H12" s="18">
        <v>294917.093</v>
      </c>
      <c r="I12" s="18">
        <v>14325.758</v>
      </c>
      <c r="J12" s="18">
        <v>36.692</v>
      </c>
      <c r="K12" s="18" t="s">
        <v>25</v>
      </c>
      <c r="L12" s="18">
        <v>31560.407</v>
      </c>
      <c r="M12" s="18">
        <v>1.642</v>
      </c>
    </row>
    <row r="13" spans="1:13" ht="15">
      <c r="A13" s="17" t="s">
        <v>26</v>
      </c>
      <c r="B13" s="19">
        <v>341728.422</v>
      </c>
      <c r="C13" s="19">
        <v>3446.616</v>
      </c>
      <c r="D13" s="19">
        <v>0</v>
      </c>
      <c r="E13" s="19">
        <v>6.414</v>
      </c>
      <c r="F13" s="19">
        <v>0</v>
      </c>
      <c r="G13" s="19">
        <v>49803.451</v>
      </c>
      <c r="H13" s="19">
        <v>253993.467</v>
      </c>
      <c r="I13" s="19">
        <v>11940.149</v>
      </c>
      <c r="J13" s="19">
        <v>35.378</v>
      </c>
      <c r="K13" s="19" t="s">
        <v>25</v>
      </c>
      <c r="L13" s="19">
        <v>22502.947</v>
      </c>
      <c r="M13" s="19">
        <v>0</v>
      </c>
    </row>
    <row r="14" spans="1:13" ht="15">
      <c r="A14" s="15" t="s">
        <v>27</v>
      </c>
      <c r="B14" s="20">
        <v>31741.628</v>
      </c>
      <c r="C14" s="20">
        <v>153.518</v>
      </c>
      <c r="D14" s="20">
        <v>0</v>
      </c>
      <c r="E14" s="20">
        <v>0</v>
      </c>
      <c r="F14" s="20">
        <v>0</v>
      </c>
      <c r="G14" s="20">
        <v>2905.24</v>
      </c>
      <c r="H14" s="20">
        <v>27054.467</v>
      </c>
      <c r="I14" s="20">
        <v>419.908</v>
      </c>
      <c r="J14" s="20">
        <v>0</v>
      </c>
      <c r="K14" s="20" t="s">
        <v>25</v>
      </c>
      <c r="L14" s="20">
        <v>1208.495</v>
      </c>
      <c r="M14" s="20">
        <v>0</v>
      </c>
    </row>
    <row r="15" spans="1:13" ht="15">
      <c r="A15" s="12" t="s">
        <v>28</v>
      </c>
      <c r="B15" s="21">
        <v>3720.246</v>
      </c>
      <c r="C15" s="21">
        <v>11.679</v>
      </c>
      <c r="D15" s="21">
        <v>0</v>
      </c>
      <c r="E15" s="21">
        <v>0</v>
      </c>
      <c r="F15" s="21">
        <v>0</v>
      </c>
      <c r="G15" s="21">
        <v>8.612</v>
      </c>
      <c r="H15" s="21">
        <v>2916.736</v>
      </c>
      <c r="I15" s="21">
        <v>171.453</v>
      </c>
      <c r="J15" s="21">
        <v>0</v>
      </c>
      <c r="K15" s="21" t="s">
        <v>25</v>
      </c>
      <c r="L15" s="21">
        <v>611.766</v>
      </c>
      <c r="M15" s="21">
        <v>0</v>
      </c>
    </row>
    <row r="16" spans="1:13" ht="15">
      <c r="A16" s="12" t="s">
        <v>29</v>
      </c>
      <c r="B16" s="21">
        <v>5534.945</v>
      </c>
      <c r="C16" s="21">
        <v>1207.449</v>
      </c>
      <c r="D16" s="21">
        <v>0</v>
      </c>
      <c r="E16" s="21">
        <v>0</v>
      </c>
      <c r="F16" s="21">
        <v>0</v>
      </c>
      <c r="G16" s="21">
        <v>0</v>
      </c>
      <c r="H16" s="21">
        <v>1800.552</v>
      </c>
      <c r="I16" s="21">
        <v>502.867</v>
      </c>
      <c r="J16" s="21">
        <v>0</v>
      </c>
      <c r="K16" s="21" t="s">
        <v>25</v>
      </c>
      <c r="L16" s="21">
        <v>2022.434</v>
      </c>
      <c r="M16" s="21">
        <v>1.642</v>
      </c>
    </row>
    <row r="17" spans="1:13" ht="15">
      <c r="A17" s="12" t="s">
        <v>30</v>
      </c>
      <c r="B17" s="21">
        <v>10810.073</v>
      </c>
      <c r="C17" s="21">
        <v>110.699</v>
      </c>
      <c r="D17" s="21">
        <v>0</v>
      </c>
      <c r="E17" s="21">
        <v>0</v>
      </c>
      <c r="F17" s="21">
        <v>0</v>
      </c>
      <c r="G17" s="21">
        <v>1424.51</v>
      </c>
      <c r="H17" s="21">
        <v>8210.894</v>
      </c>
      <c r="I17" s="21">
        <v>56.971</v>
      </c>
      <c r="J17" s="21">
        <v>0</v>
      </c>
      <c r="K17" s="21" t="s">
        <v>25</v>
      </c>
      <c r="L17" s="21">
        <v>1006.999</v>
      </c>
      <c r="M17" s="21">
        <v>0</v>
      </c>
    </row>
    <row r="18" spans="1:13" ht="15">
      <c r="A18" s="12" t="s">
        <v>31</v>
      </c>
      <c r="B18" s="21">
        <v>32234.955</v>
      </c>
      <c r="C18" s="21">
        <v>1414.063</v>
      </c>
      <c r="D18" s="21">
        <v>0</v>
      </c>
      <c r="E18" s="21">
        <v>0</v>
      </c>
      <c r="F18" s="21">
        <v>0</v>
      </c>
      <c r="G18" s="21">
        <v>0</v>
      </c>
      <c r="H18" s="21">
        <v>22044.252</v>
      </c>
      <c r="I18" s="21">
        <v>3025.823</v>
      </c>
      <c r="J18" s="21">
        <v>0</v>
      </c>
      <c r="K18" s="21" t="s">
        <v>25</v>
      </c>
      <c r="L18" s="21">
        <v>5750.817</v>
      </c>
      <c r="M18" s="21">
        <v>0</v>
      </c>
    </row>
    <row r="19" spans="1:13" ht="15">
      <c r="A19" s="12" t="s">
        <v>32</v>
      </c>
      <c r="B19" s="21">
        <v>2788.225</v>
      </c>
      <c r="C19" s="21">
        <v>12.763</v>
      </c>
      <c r="D19" s="21">
        <v>0</v>
      </c>
      <c r="E19" s="21">
        <v>0</v>
      </c>
      <c r="F19" s="21">
        <v>0</v>
      </c>
      <c r="G19" s="21">
        <v>0</v>
      </c>
      <c r="H19" s="21">
        <v>1866.722</v>
      </c>
      <c r="I19" s="21">
        <v>588.619</v>
      </c>
      <c r="J19" s="21">
        <v>0</v>
      </c>
      <c r="K19" s="21" t="s">
        <v>25</v>
      </c>
      <c r="L19" s="21">
        <v>320.12</v>
      </c>
      <c r="M19" s="21">
        <v>0</v>
      </c>
    </row>
    <row r="20" spans="1:13" ht="15">
      <c r="A20" s="12" t="s">
        <v>33</v>
      </c>
      <c r="B20" s="21">
        <v>1729.688</v>
      </c>
      <c r="C20" s="21">
        <v>0</v>
      </c>
      <c r="D20" s="21">
        <v>0</v>
      </c>
      <c r="E20" s="21">
        <v>5.665</v>
      </c>
      <c r="F20" s="21">
        <v>0</v>
      </c>
      <c r="G20" s="21">
        <v>0</v>
      </c>
      <c r="H20" s="21">
        <v>1542.944</v>
      </c>
      <c r="I20" s="21">
        <v>16.593</v>
      </c>
      <c r="J20" s="21">
        <v>0</v>
      </c>
      <c r="K20" s="21" t="s">
        <v>25</v>
      </c>
      <c r="L20" s="21">
        <v>164.485</v>
      </c>
      <c r="M20" s="21">
        <v>0</v>
      </c>
    </row>
    <row r="21" spans="1:13" ht="15">
      <c r="A21" s="12" t="s">
        <v>34</v>
      </c>
      <c r="B21" s="21">
        <v>19213.32</v>
      </c>
      <c r="C21" s="21">
        <v>0.385</v>
      </c>
      <c r="D21" s="21">
        <v>0</v>
      </c>
      <c r="E21" s="21">
        <v>0</v>
      </c>
      <c r="F21" s="21">
        <v>0</v>
      </c>
      <c r="G21" s="21">
        <v>28.377</v>
      </c>
      <c r="H21" s="21">
        <v>19043.783</v>
      </c>
      <c r="I21" s="21">
        <v>57.628</v>
      </c>
      <c r="J21" s="21">
        <v>0</v>
      </c>
      <c r="K21" s="21" t="s">
        <v>25</v>
      </c>
      <c r="L21" s="21">
        <v>83.147</v>
      </c>
      <c r="M21" s="21">
        <v>0</v>
      </c>
    </row>
    <row r="22" spans="1:13" ht="15">
      <c r="A22" s="12" t="s">
        <v>35</v>
      </c>
      <c r="B22" s="21">
        <v>28947.42</v>
      </c>
      <c r="C22" s="21">
        <v>1252.217</v>
      </c>
      <c r="D22" s="21">
        <v>0</v>
      </c>
      <c r="E22" s="21">
        <v>0</v>
      </c>
      <c r="F22" s="21">
        <v>0</v>
      </c>
      <c r="G22" s="21">
        <v>1019.096</v>
      </c>
      <c r="H22" s="21">
        <v>23437.759</v>
      </c>
      <c r="I22" s="21">
        <v>1978.78</v>
      </c>
      <c r="J22" s="21">
        <v>0</v>
      </c>
      <c r="K22" s="21" t="s">
        <v>25</v>
      </c>
      <c r="L22" s="21">
        <v>1259.568</v>
      </c>
      <c r="M22" s="21">
        <v>0</v>
      </c>
    </row>
    <row r="23" spans="1:13" ht="15">
      <c r="A23" s="12" t="s">
        <v>36</v>
      </c>
      <c r="B23" s="21">
        <v>27613.378</v>
      </c>
      <c r="C23" s="21">
        <v>8.36</v>
      </c>
      <c r="D23" s="21">
        <v>0</v>
      </c>
      <c r="E23" s="21">
        <v>0</v>
      </c>
      <c r="F23" s="21">
        <v>0</v>
      </c>
      <c r="G23" s="21">
        <v>8170.459</v>
      </c>
      <c r="H23" s="21">
        <v>13183.289</v>
      </c>
      <c r="I23" s="21">
        <v>698.794</v>
      </c>
      <c r="J23" s="21">
        <v>0</v>
      </c>
      <c r="K23" s="21" t="s">
        <v>25</v>
      </c>
      <c r="L23" s="21">
        <v>5552.476</v>
      </c>
      <c r="M23" s="21">
        <v>0</v>
      </c>
    </row>
    <row r="24" spans="1:13" ht="15">
      <c r="A24" s="12" t="s">
        <v>37</v>
      </c>
      <c r="B24" s="21">
        <v>3183.047</v>
      </c>
      <c r="C24" s="21">
        <v>0</v>
      </c>
      <c r="D24" s="21">
        <v>0</v>
      </c>
      <c r="E24" s="21">
        <v>0</v>
      </c>
      <c r="F24" s="21">
        <v>0</v>
      </c>
      <c r="G24" s="21">
        <v>43.6</v>
      </c>
      <c r="H24" s="21">
        <v>2382.785</v>
      </c>
      <c r="I24" s="21">
        <v>253.506</v>
      </c>
      <c r="J24" s="21">
        <v>0</v>
      </c>
      <c r="K24" s="21" t="s">
        <v>25</v>
      </c>
      <c r="L24" s="21">
        <v>503.156</v>
      </c>
      <c r="M24" s="21">
        <v>0</v>
      </c>
    </row>
    <row r="25" spans="1:13" ht="15">
      <c r="A25" s="12" t="s">
        <v>38</v>
      </c>
      <c r="B25" s="21">
        <v>25329.353</v>
      </c>
      <c r="C25" s="21">
        <v>209.669</v>
      </c>
      <c r="D25" s="21">
        <v>0</v>
      </c>
      <c r="E25" s="21">
        <v>0</v>
      </c>
      <c r="F25" s="21">
        <v>0</v>
      </c>
      <c r="G25" s="21">
        <v>258.444</v>
      </c>
      <c r="H25" s="21">
        <v>23717.014</v>
      </c>
      <c r="I25" s="21">
        <v>491.641</v>
      </c>
      <c r="J25" s="21">
        <v>0</v>
      </c>
      <c r="K25" s="21" t="s">
        <v>25</v>
      </c>
      <c r="L25" s="21">
        <v>652.584</v>
      </c>
      <c r="M25" s="21">
        <v>0</v>
      </c>
    </row>
    <row r="26" spans="1:13" ht="15">
      <c r="A26" s="12" t="s">
        <v>39</v>
      </c>
      <c r="B26" s="21">
        <v>0</v>
      </c>
      <c r="C26" s="21">
        <v>0</v>
      </c>
      <c r="D26" s="21">
        <v>0</v>
      </c>
      <c r="E26" s="21">
        <v>0</v>
      </c>
      <c r="F26" s="21">
        <v>0</v>
      </c>
      <c r="G26" s="21">
        <v>0</v>
      </c>
      <c r="H26" s="21">
        <v>0</v>
      </c>
      <c r="I26" s="21">
        <v>0</v>
      </c>
      <c r="J26" s="21">
        <v>0</v>
      </c>
      <c r="K26" s="21" t="s">
        <v>25</v>
      </c>
      <c r="L26" s="21">
        <v>0</v>
      </c>
      <c r="M26" s="21">
        <v>0</v>
      </c>
    </row>
    <row r="27" spans="1:13" ht="15">
      <c r="A27" s="12" t="s">
        <v>40</v>
      </c>
      <c r="B27" s="21">
        <v>1861.459</v>
      </c>
      <c r="C27" s="21">
        <v>2.617</v>
      </c>
      <c r="D27" s="21">
        <v>0</v>
      </c>
      <c r="E27" s="21">
        <v>0.374</v>
      </c>
      <c r="F27" s="21">
        <v>0</v>
      </c>
      <c r="G27" s="21">
        <v>0</v>
      </c>
      <c r="H27" s="21">
        <v>294.231</v>
      </c>
      <c r="I27" s="21">
        <v>1345.172</v>
      </c>
      <c r="J27" s="21">
        <v>0</v>
      </c>
      <c r="K27" s="21" t="s">
        <v>25</v>
      </c>
      <c r="L27" s="21">
        <v>219.065</v>
      </c>
      <c r="M27" s="21">
        <v>0</v>
      </c>
    </row>
    <row r="28" spans="1:13" ht="15">
      <c r="A28" s="12" t="s">
        <v>41</v>
      </c>
      <c r="B28" s="21">
        <v>6955.081</v>
      </c>
      <c r="C28" s="21">
        <v>0</v>
      </c>
      <c r="D28" s="21">
        <v>0</v>
      </c>
      <c r="E28" s="21">
        <v>0.375</v>
      </c>
      <c r="F28" s="21">
        <v>0</v>
      </c>
      <c r="G28" s="21">
        <v>431.836</v>
      </c>
      <c r="H28" s="21">
        <v>5875.923</v>
      </c>
      <c r="I28" s="21">
        <v>293.99</v>
      </c>
      <c r="J28" s="21">
        <v>0</v>
      </c>
      <c r="K28" s="21" t="s">
        <v>25</v>
      </c>
      <c r="L28" s="21">
        <v>352.958</v>
      </c>
      <c r="M28" s="21">
        <v>0</v>
      </c>
    </row>
    <row r="29" spans="1:13" ht="15">
      <c r="A29" s="12" t="s">
        <v>42</v>
      </c>
      <c r="B29" s="21">
        <v>114.873</v>
      </c>
      <c r="C29" s="21">
        <v>0</v>
      </c>
      <c r="D29" s="21">
        <v>0</v>
      </c>
      <c r="E29" s="21">
        <v>0</v>
      </c>
      <c r="F29" s="21">
        <v>0</v>
      </c>
      <c r="G29" s="21">
        <v>0</v>
      </c>
      <c r="H29" s="21">
        <v>2.822</v>
      </c>
      <c r="I29" s="21">
        <v>19.307</v>
      </c>
      <c r="J29" s="21">
        <v>0</v>
      </c>
      <c r="K29" s="21" t="s">
        <v>25</v>
      </c>
      <c r="L29" s="21">
        <v>92.744</v>
      </c>
      <c r="M29" s="21">
        <v>0</v>
      </c>
    </row>
    <row r="30" spans="1:13" ht="15">
      <c r="A30" s="12" t="s">
        <v>43</v>
      </c>
      <c r="B30" s="21">
        <v>7775.704</v>
      </c>
      <c r="C30" s="21">
        <v>189</v>
      </c>
      <c r="D30" s="21">
        <v>0</v>
      </c>
      <c r="E30" s="21">
        <v>0</v>
      </c>
      <c r="F30" s="21">
        <v>0</v>
      </c>
      <c r="G30" s="21">
        <v>3558.34</v>
      </c>
      <c r="H30" s="21">
        <v>3008.799</v>
      </c>
      <c r="I30" s="21">
        <v>374.766</v>
      </c>
      <c r="J30" s="21">
        <v>0</v>
      </c>
      <c r="K30" s="21" t="s">
        <v>25</v>
      </c>
      <c r="L30" s="21">
        <v>644.798</v>
      </c>
      <c r="M30" s="21">
        <v>0</v>
      </c>
    </row>
    <row r="31" spans="1:13" ht="15">
      <c r="A31" s="12" t="s">
        <v>44</v>
      </c>
      <c r="B31" s="21">
        <v>194.261</v>
      </c>
      <c r="C31" s="21">
        <v>0</v>
      </c>
      <c r="D31" s="21">
        <v>0</v>
      </c>
      <c r="E31" s="21">
        <v>0</v>
      </c>
      <c r="F31" s="21">
        <v>0</v>
      </c>
      <c r="G31" s="21">
        <v>0</v>
      </c>
      <c r="H31" s="21">
        <v>193.897</v>
      </c>
      <c r="I31" s="21">
        <v>0</v>
      </c>
      <c r="J31" s="21">
        <v>0</v>
      </c>
      <c r="K31" s="21" t="s">
        <v>25</v>
      </c>
      <c r="L31" s="21">
        <v>0.364</v>
      </c>
      <c r="M31" s="21">
        <v>0</v>
      </c>
    </row>
    <row r="32" spans="1:13" ht="15">
      <c r="A32" s="12" t="s">
        <v>45</v>
      </c>
      <c r="B32" s="21">
        <v>125629.244</v>
      </c>
      <c r="C32" s="21">
        <v>186.657</v>
      </c>
      <c r="D32" s="21">
        <v>0</v>
      </c>
      <c r="E32" s="21">
        <v>0</v>
      </c>
      <c r="F32" s="21">
        <v>0</v>
      </c>
      <c r="G32" s="21">
        <v>28648.237</v>
      </c>
      <c r="H32" s="21">
        <v>93190.006</v>
      </c>
      <c r="I32" s="21">
        <v>1640.09</v>
      </c>
      <c r="J32" s="21">
        <v>35.378</v>
      </c>
      <c r="K32" s="21" t="s">
        <v>25</v>
      </c>
      <c r="L32" s="21">
        <v>1928.876</v>
      </c>
      <c r="M32" s="21">
        <v>0</v>
      </c>
    </row>
    <row r="33" spans="1:13" ht="15">
      <c r="A33" s="12" t="s">
        <v>46</v>
      </c>
      <c r="B33" s="21">
        <v>13849.259</v>
      </c>
      <c r="C33" s="21">
        <v>26.191</v>
      </c>
      <c r="D33" s="21">
        <v>0</v>
      </c>
      <c r="E33" s="21">
        <v>0</v>
      </c>
      <c r="F33" s="21">
        <v>0</v>
      </c>
      <c r="G33" s="21">
        <v>8341.762</v>
      </c>
      <c r="H33" s="21">
        <v>2773.562</v>
      </c>
      <c r="I33" s="21">
        <v>787.995</v>
      </c>
      <c r="J33" s="21">
        <v>0</v>
      </c>
      <c r="K33" s="21" t="s">
        <v>25</v>
      </c>
      <c r="L33" s="21">
        <v>1919.749</v>
      </c>
      <c r="M33" s="21">
        <v>0</v>
      </c>
    </row>
    <row r="34" spans="1:13" ht="15">
      <c r="A34" s="12" t="s">
        <v>47</v>
      </c>
      <c r="B34" s="21">
        <v>14329.152</v>
      </c>
      <c r="C34" s="21">
        <v>7601.353</v>
      </c>
      <c r="D34" s="21">
        <v>0</v>
      </c>
      <c r="E34" s="21">
        <v>0</v>
      </c>
      <c r="F34" s="21">
        <v>0</v>
      </c>
      <c r="G34" s="21">
        <v>823.807</v>
      </c>
      <c r="H34" s="21">
        <v>4686.088</v>
      </c>
      <c r="I34" s="21">
        <v>585.31</v>
      </c>
      <c r="J34" s="21">
        <v>0</v>
      </c>
      <c r="K34" s="21" t="s">
        <v>25</v>
      </c>
      <c r="L34" s="21">
        <v>632.595</v>
      </c>
      <c r="M34" s="21">
        <v>0</v>
      </c>
    </row>
    <row r="35" spans="1:13" ht="15">
      <c r="A35" s="12" t="s">
        <v>48</v>
      </c>
      <c r="B35" s="21">
        <v>6256.502</v>
      </c>
      <c r="C35" s="21">
        <v>48.151</v>
      </c>
      <c r="D35" s="21">
        <v>0</v>
      </c>
      <c r="E35" s="21">
        <v>0</v>
      </c>
      <c r="F35" s="21">
        <v>0</v>
      </c>
      <c r="G35" s="21">
        <v>0</v>
      </c>
      <c r="H35" s="21">
        <v>5307.552</v>
      </c>
      <c r="I35" s="21">
        <v>376.564</v>
      </c>
      <c r="J35" s="21">
        <v>0</v>
      </c>
      <c r="K35" s="21" t="s">
        <v>25</v>
      </c>
      <c r="L35" s="21">
        <v>524.235</v>
      </c>
      <c r="M35" s="21">
        <v>0</v>
      </c>
    </row>
    <row r="36" spans="1:13" ht="15">
      <c r="A36" s="12" t="s">
        <v>49</v>
      </c>
      <c r="B36" s="21">
        <v>5083.28</v>
      </c>
      <c r="C36" s="21">
        <v>0.596</v>
      </c>
      <c r="D36" s="21">
        <v>0</v>
      </c>
      <c r="E36" s="21">
        <v>0.094</v>
      </c>
      <c r="F36" s="21">
        <v>0</v>
      </c>
      <c r="G36" s="21">
        <v>115.299</v>
      </c>
      <c r="H36" s="21">
        <v>4458.525</v>
      </c>
      <c r="I36" s="21">
        <v>39.348</v>
      </c>
      <c r="J36" s="21">
        <v>0</v>
      </c>
      <c r="K36" s="21" t="s">
        <v>25</v>
      </c>
      <c r="L36" s="21">
        <v>469.418</v>
      </c>
      <c r="M36" s="21">
        <v>0</v>
      </c>
    </row>
    <row r="37" spans="1:13" ht="15">
      <c r="A37" s="12" t="s">
        <v>50</v>
      </c>
      <c r="B37" s="21">
        <v>2733.95</v>
      </c>
      <c r="C37" s="21">
        <v>0</v>
      </c>
      <c r="D37" s="21">
        <v>0</v>
      </c>
      <c r="E37" s="21">
        <v>0</v>
      </c>
      <c r="F37" s="21">
        <v>0</v>
      </c>
      <c r="G37" s="21">
        <v>0</v>
      </c>
      <c r="H37" s="21">
        <v>1949.17</v>
      </c>
      <c r="I37" s="21">
        <v>0.339</v>
      </c>
      <c r="J37" s="21">
        <v>0</v>
      </c>
      <c r="K37" s="21" t="s">
        <v>25</v>
      </c>
      <c r="L37" s="21">
        <v>784.442</v>
      </c>
      <c r="M37" s="21">
        <v>0</v>
      </c>
    </row>
    <row r="38" spans="1:13" ht="15">
      <c r="A38" s="12" t="s">
        <v>51</v>
      </c>
      <c r="B38" s="21">
        <v>4919.025</v>
      </c>
      <c r="C38" s="21">
        <v>31.996</v>
      </c>
      <c r="D38" s="21">
        <v>0</v>
      </c>
      <c r="E38" s="21">
        <v>0</v>
      </c>
      <c r="F38" s="21">
        <v>0</v>
      </c>
      <c r="G38" s="21">
        <v>0</v>
      </c>
      <c r="H38" s="21">
        <v>3634.87</v>
      </c>
      <c r="I38" s="21">
        <v>136.94</v>
      </c>
      <c r="J38" s="21">
        <v>0</v>
      </c>
      <c r="K38" s="21" t="s">
        <v>25</v>
      </c>
      <c r="L38" s="21">
        <v>1115.219</v>
      </c>
      <c r="M38" s="21">
        <v>0</v>
      </c>
    </row>
    <row r="39" spans="1:13" ht="15">
      <c r="A39" s="13" t="s">
        <v>52</v>
      </c>
      <c r="B39" s="22">
        <v>9616.801</v>
      </c>
      <c r="C39" s="22">
        <v>100.029</v>
      </c>
      <c r="D39" s="22">
        <v>0</v>
      </c>
      <c r="E39" s="22">
        <v>0</v>
      </c>
      <c r="F39" s="22">
        <v>0</v>
      </c>
      <c r="G39" s="22">
        <v>0</v>
      </c>
      <c r="H39" s="22">
        <v>8881.204</v>
      </c>
      <c r="I39" s="22">
        <v>61.966</v>
      </c>
      <c r="J39" s="22">
        <v>0</v>
      </c>
      <c r="K39" s="22" t="s">
        <v>25</v>
      </c>
      <c r="L39" s="22">
        <v>573.603</v>
      </c>
      <c r="M39" s="22">
        <v>0</v>
      </c>
    </row>
    <row r="40" spans="1:13" ht="15">
      <c r="A40" s="14" t="s">
        <v>53</v>
      </c>
      <c r="B40" s="23">
        <v>17068.646</v>
      </c>
      <c r="C40" s="23">
        <v>15.426</v>
      </c>
      <c r="D40" s="23">
        <v>0</v>
      </c>
      <c r="E40" s="23">
        <v>0</v>
      </c>
      <c r="F40" s="23">
        <v>0</v>
      </c>
      <c r="G40" s="23">
        <v>24.977</v>
      </c>
      <c r="H40" s="23">
        <v>13459.247</v>
      </c>
      <c r="I40" s="23">
        <v>401.388</v>
      </c>
      <c r="J40" s="23">
        <v>1.314</v>
      </c>
      <c r="K40" s="23" t="s">
        <v>25</v>
      </c>
      <c r="L40" s="23">
        <v>3166.294</v>
      </c>
      <c r="M40" s="23">
        <v>0</v>
      </c>
    </row>
    <row r="41" spans="1:13" ht="15">
      <c r="A41" s="10" t="s">
        <v>54</v>
      </c>
      <c r="B41" s="24">
        <v>0</v>
      </c>
      <c r="C41" s="24">
        <v>0</v>
      </c>
      <c r="D41" s="24">
        <v>0</v>
      </c>
      <c r="E41" s="24">
        <v>0</v>
      </c>
      <c r="F41" s="24">
        <v>0</v>
      </c>
      <c r="G41" s="24">
        <v>0</v>
      </c>
      <c r="H41" s="24">
        <v>0</v>
      </c>
      <c r="I41" s="24">
        <v>0</v>
      </c>
      <c r="J41" s="24">
        <v>0</v>
      </c>
      <c r="K41" s="24" t="s">
        <v>25</v>
      </c>
      <c r="L41" s="24">
        <v>0</v>
      </c>
      <c r="M41" s="24">
        <v>0</v>
      </c>
    </row>
    <row r="42" spans="1:13" ht="15">
      <c r="A42" s="14" t="s">
        <v>55</v>
      </c>
      <c r="B42" s="23">
        <v>190123.362</v>
      </c>
      <c r="C42" s="23">
        <v>30.886</v>
      </c>
      <c r="D42" s="23">
        <v>0</v>
      </c>
      <c r="E42" s="23">
        <v>0</v>
      </c>
      <c r="F42" s="23">
        <v>0</v>
      </c>
      <c r="G42" s="23">
        <v>93473.86</v>
      </c>
      <c r="H42" s="23">
        <v>94394.782</v>
      </c>
      <c r="I42" s="23">
        <v>76.951</v>
      </c>
      <c r="J42" s="23">
        <v>0</v>
      </c>
      <c r="K42" s="23" t="s">
        <v>25</v>
      </c>
      <c r="L42" s="23">
        <v>2146.884</v>
      </c>
      <c r="M42" s="23">
        <v>0</v>
      </c>
    </row>
    <row r="43" spans="1:13" ht="15">
      <c r="A43" s="15" t="s">
        <v>56</v>
      </c>
      <c r="B43" s="20">
        <v>561.557</v>
      </c>
      <c r="C43" s="20">
        <v>19.344</v>
      </c>
      <c r="D43" s="20">
        <v>0</v>
      </c>
      <c r="E43" s="20">
        <v>0</v>
      </c>
      <c r="F43" s="20">
        <v>0</v>
      </c>
      <c r="G43" s="20">
        <v>0</v>
      </c>
      <c r="H43" s="20">
        <v>9.816</v>
      </c>
      <c r="I43" s="20">
        <v>28.184</v>
      </c>
      <c r="J43" s="20">
        <v>0</v>
      </c>
      <c r="K43" s="20" t="s">
        <v>25</v>
      </c>
      <c r="L43" s="20">
        <v>504.213</v>
      </c>
      <c r="M43" s="20">
        <v>0</v>
      </c>
    </row>
    <row r="44" spans="1:13" ht="15">
      <c r="A44" s="12" t="s">
        <v>57</v>
      </c>
      <c r="B44" s="21">
        <v>153.491</v>
      </c>
      <c r="C44" s="21">
        <v>0.314</v>
      </c>
      <c r="D44" s="21">
        <v>0</v>
      </c>
      <c r="E44" s="21">
        <v>0</v>
      </c>
      <c r="F44" s="21">
        <v>0</v>
      </c>
      <c r="G44" s="21">
        <v>0</v>
      </c>
      <c r="H44" s="21">
        <v>98.109</v>
      </c>
      <c r="I44" s="21">
        <v>0.158</v>
      </c>
      <c r="J44" s="21">
        <v>0</v>
      </c>
      <c r="K44" s="21" t="s">
        <v>25</v>
      </c>
      <c r="L44" s="21">
        <v>54.91</v>
      </c>
      <c r="M44" s="21">
        <v>0</v>
      </c>
    </row>
    <row r="45" spans="1:13" ht="15">
      <c r="A45" s="12" t="s">
        <v>58</v>
      </c>
      <c r="B45" s="21">
        <v>815.477</v>
      </c>
      <c r="C45" s="21">
        <v>0</v>
      </c>
      <c r="D45" s="21">
        <v>0</v>
      </c>
      <c r="E45" s="21">
        <v>0</v>
      </c>
      <c r="F45" s="21">
        <v>0</v>
      </c>
      <c r="G45" s="21">
        <v>0</v>
      </c>
      <c r="H45" s="21">
        <v>723.971</v>
      </c>
      <c r="I45" s="21">
        <v>8.701</v>
      </c>
      <c r="J45" s="21">
        <v>0</v>
      </c>
      <c r="K45" s="21" t="s">
        <v>25</v>
      </c>
      <c r="L45" s="21">
        <v>82.805</v>
      </c>
      <c r="M45" s="21">
        <v>0</v>
      </c>
    </row>
    <row r="46" spans="1:13" ht="15">
      <c r="A46" s="13" t="s">
        <v>59</v>
      </c>
      <c r="B46" s="22">
        <v>1443.243</v>
      </c>
      <c r="C46" s="22">
        <v>14.088</v>
      </c>
      <c r="D46" s="22">
        <v>0</v>
      </c>
      <c r="E46" s="22">
        <v>0</v>
      </c>
      <c r="F46" s="22">
        <v>0</v>
      </c>
      <c r="G46" s="22">
        <v>0</v>
      </c>
      <c r="H46" s="22">
        <v>891.833</v>
      </c>
      <c r="I46" s="22">
        <v>49.382</v>
      </c>
      <c r="J46" s="22">
        <v>0</v>
      </c>
      <c r="K46" s="22" t="s">
        <v>25</v>
      </c>
      <c r="L46" s="22">
        <v>487.94</v>
      </c>
      <c r="M46" s="22">
        <v>0</v>
      </c>
    </row>
    <row r="47" spans="1:13" ht="15">
      <c r="A47" s="14" t="s">
        <v>60</v>
      </c>
      <c r="B47" s="23">
        <v>8667.364</v>
      </c>
      <c r="C47" s="23">
        <v>221.426</v>
      </c>
      <c r="D47" s="23">
        <v>0</v>
      </c>
      <c r="E47" s="23">
        <v>0</v>
      </c>
      <c r="F47" s="23">
        <v>0</v>
      </c>
      <c r="G47" s="23">
        <v>474.982</v>
      </c>
      <c r="H47" s="23">
        <v>7757.402</v>
      </c>
      <c r="I47" s="23">
        <v>0</v>
      </c>
      <c r="J47" s="23">
        <v>0</v>
      </c>
      <c r="K47" s="23" t="s">
        <v>25</v>
      </c>
      <c r="L47" s="23">
        <v>213.555</v>
      </c>
      <c r="M47" s="23">
        <v>0</v>
      </c>
    </row>
    <row r="48" spans="1:13" ht="15">
      <c r="A48" s="10" t="s">
        <v>61</v>
      </c>
      <c r="B48" s="24">
        <v>1106.858</v>
      </c>
      <c r="C48" s="24">
        <v>288.65</v>
      </c>
      <c r="D48" s="24">
        <v>0</v>
      </c>
      <c r="E48" s="24">
        <v>0</v>
      </c>
      <c r="F48" s="24">
        <v>0</v>
      </c>
      <c r="G48" s="24">
        <v>0</v>
      </c>
      <c r="H48" s="24">
        <v>10.313</v>
      </c>
      <c r="I48" s="24">
        <v>178.746</v>
      </c>
      <c r="J48" s="24">
        <v>0</v>
      </c>
      <c r="K48" s="24" t="s">
        <v>25</v>
      </c>
      <c r="L48" s="24">
        <v>629.149</v>
      </c>
      <c r="M48" s="24">
        <v>0</v>
      </c>
    </row>
    <row r="49" spans="1:13" ht="15">
      <c r="A49" s="14" t="s">
        <v>62</v>
      </c>
      <c r="B49" s="23">
        <v>118.339</v>
      </c>
      <c r="C49" s="23">
        <v>1.63</v>
      </c>
      <c r="D49" s="23">
        <v>0</v>
      </c>
      <c r="E49" s="23">
        <v>0</v>
      </c>
      <c r="F49" s="23">
        <v>0</v>
      </c>
      <c r="G49" s="23">
        <v>0</v>
      </c>
      <c r="H49" s="23">
        <v>6.23</v>
      </c>
      <c r="I49" s="23">
        <v>0.143</v>
      </c>
      <c r="J49" s="23">
        <v>0</v>
      </c>
      <c r="K49" s="23" t="s">
        <v>25</v>
      </c>
      <c r="L49" s="23">
        <v>110.336</v>
      </c>
      <c r="M49" s="23">
        <v>0</v>
      </c>
    </row>
    <row r="50" spans="1:13" ht="15">
      <c r="A50" s="15" t="s">
        <v>63</v>
      </c>
      <c r="B50" s="20">
        <v>15.447</v>
      </c>
      <c r="C50" s="20">
        <v>0</v>
      </c>
      <c r="D50" s="20">
        <v>0</v>
      </c>
      <c r="E50" s="20">
        <v>0</v>
      </c>
      <c r="F50" s="20">
        <v>0</v>
      </c>
      <c r="G50" s="20">
        <v>0</v>
      </c>
      <c r="H50" s="20">
        <v>14.181</v>
      </c>
      <c r="I50" s="20">
        <v>1.266</v>
      </c>
      <c r="J50" s="20">
        <v>0</v>
      </c>
      <c r="K50" s="20" t="s">
        <v>25</v>
      </c>
      <c r="L50" s="20">
        <v>0</v>
      </c>
      <c r="M50" s="20">
        <v>0</v>
      </c>
    </row>
    <row r="51" spans="1:13" ht="15">
      <c r="A51" s="12" t="s">
        <v>64</v>
      </c>
      <c r="B51" s="21">
        <v>1240.673</v>
      </c>
      <c r="C51" s="21">
        <v>36.225</v>
      </c>
      <c r="D51" s="21">
        <v>0</v>
      </c>
      <c r="E51" s="21">
        <v>2.529</v>
      </c>
      <c r="F51" s="21">
        <v>0</v>
      </c>
      <c r="G51" s="21">
        <v>0</v>
      </c>
      <c r="H51" s="21">
        <v>341.349</v>
      </c>
      <c r="I51" s="21">
        <v>418.626</v>
      </c>
      <c r="J51" s="21">
        <v>0</v>
      </c>
      <c r="K51" s="21" t="s">
        <v>25</v>
      </c>
      <c r="L51" s="21">
        <v>441.943</v>
      </c>
      <c r="M51" s="21">
        <v>0</v>
      </c>
    </row>
    <row r="52" spans="1:13" ht="15">
      <c r="A52" s="14" t="s">
        <v>65</v>
      </c>
      <c r="B52" s="23">
        <v>38.446</v>
      </c>
      <c r="C52" s="23">
        <v>0.223</v>
      </c>
      <c r="D52" s="23">
        <v>0</v>
      </c>
      <c r="E52" s="23">
        <v>0</v>
      </c>
      <c r="F52" s="23">
        <v>0</v>
      </c>
      <c r="G52" s="23">
        <v>0</v>
      </c>
      <c r="H52" s="23">
        <v>16.228</v>
      </c>
      <c r="I52" s="23">
        <v>0.017</v>
      </c>
      <c r="J52" s="23">
        <v>0</v>
      </c>
      <c r="K52" s="23" t="s">
        <v>25</v>
      </c>
      <c r="L52" s="23">
        <v>21.978</v>
      </c>
      <c r="M52" s="23">
        <v>0</v>
      </c>
    </row>
    <row r="54" ht="15">
      <c r="A54" s="1" t="s">
        <v>66</v>
      </c>
    </row>
    <row r="55" spans="1:2" ht="15">
      <c r="A55" s="1" t="s">
        <v>25</v>
      </c>
      <c r="B55" s="1" t="s">
        <v>67</v>
      </c>
    </row>
  </sheetData>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M55"/>
  <sheetViews>
    <sheetView workbookViewId="0" topLeftCell="A1"/>
  </sheetViews>
  <sheetFormatPr defaultColWidth="9.140625" defaultRowHeight="15"/>
  <cols>
    <col min="1" max="1" width="17.421875" style="2" customWidth="1"/>
    <col min="2" max="16384" width="9.140625" style="2" customWidth="1"/>
  </cols>
  <sheetData>
    <row r="1" ht="15.5">
      <c r="A1" s="4" t="s">
        <v>0</v>
      </c>
    </row>
    <row r="3" spans="1:2" ht="15">
      <c r="A3" s="6" t="s">
        <v>1</v>
      </c>
      <c r="B3" s="3">
        <v>44624.42454861111</v>
      </c>
    </row>
    <row r="4" spans="1:2" ht="15">
      <c r="A4" s="6" t="s">
        <v>2</v>
      </c>
      <c r="B4" s="3">
        <v>44628.68220793981</v>
      </c>
    </row>
    <row r="5" spans="1:2" ht="15">
      <c r="A5" s="6" t="s">
        <v>3</v>
      </c>
      <c r="B5" s="1" t="s">
        <v>4</v>
      </c>
    </row>
    <row r="6" ht="15">
      <c r="A6" s="7"/>
    </row>
    <row r="7" spans="1:2" ht="15">
      <c r="A7" s="6" t="s">
        <v>5</v>
      </c>
      <c r="B7" s="1" t="s">
        <v>69</v>
      </c>
    </row>
    <row r="8" spans="1:2" ht="15">
      <c r="A8" s="6" t="s">
        <v>7</v>
      </c>
      <c r="B8" s="1" t="s">
        <v>8</v>
      </c>
    </row>
    <row r="9" spans="1:2" ht="15">
      <c r="A9" s="6" t="s">
        <v>9</v>
      </c>
      <c r="B9" s="1" t="s">
        <v>10</v>
      </c>
    </row>
    <row r="11" spans="1:13" ht="69">
      <c r="A11" s="11" t="s">
        <v>11</v>
      </c>
      <c r="B11" s="9" t="s">
        <v>12</v>
      </c>
      <c r="C11" s="9" t="s">
        <v>13</v>
      </c>
      <c r="D11" s="9" t="s">
        <v>14</v>
      </c>
      <c r="E11" s="9" t="s">
        <v>15</v>
      </c>
      <c r="F11" s="9" t="s">
        <v>16</v>
      </c>
      <c r="G11" s="9" t="s">
        <v>17</v>
      </c>
      <c r="H11" s="9" t="s">
        <v>18</v>
      </c>
      <c r="I11" s="9" t="s">
        <v>19</v>
      </c>
      <c r="J11" s="9" t="s">
        <v>20</v>
      </c>
      <c r="K11" s="9" t="s">
        <v>21</v>
      </c>
      <c r="L11" s="9" t="s">
        <v>22</v>
      </c>
      <c r="M11" s="9" t="s">
        <v>23</v>
      </c>
    </row>
    <row r="12" spans="1:13" ht="15">
      <c r="A12" s="16" t="s">
        <v>24</v>
      </c>
      <c r="B12" s="18">
        <v>1379151.357</v>
      </c>
      <c r="C12" s="18">
        <v>140313.408</v>
      </c>
      <c r="D12" s="18">
        <v>0</v>
      </c>
      <c r="E12" s="18">
        <v>1755.079</v>
      </c>
      <c r="F12" s="18">
        <v>2483.782</v>
      </c>
      <c r="G12" s="18">
        <v>327127.545</v>
      </c>
      <c r="H12" s="18">
        <v>475747.723</v>
      </c>
      <c r="I12" s="18">
        <v>239965.027</v>
      </c>
      <c r="J12" s="18">
        <v>14283.575</v>
      </c>
      <c r="K12" s="18">
        <v>175175.075</v>
      </c>
      <c r="L12" s="18">
        <v>1189.536</v>
      </c>
      <c r="M12" s="18">
        <v>1110.609</v>
      </c>
    </row>
    <row r="13" spans="1:13" ht="15">
      <c r="A13" s="17" t="s">
        <v>26</v>
      </c>
      <c r="B13" s="19">
        <v>1086776.121</v>
      </c>
      <c r="C13" s="19">
        <v>75235.319</v>
      </c>
      <c r="D13" s="19">
        <v>0</v>
      </c>
      <c r="E13" s="19">
        <v>1676.839</v>
      </c>
      <c r="F13" s="19">
        <v>2478.655</v>
      </c>
      <c r="G13" s="19">
        <v>275539.28</v>
      </c>
      <c r="H13" s="19">
        <v>395767.818</v>
      </c>
      <c r="I13" s="19">
        <v>178764.815</v>
      </c>
      <c r="J13" s="19">
        <v>10811.472</v>
      </c>
      <c r="K13" s="19">
        <v>144376.103</v>
      </c>
      <c r="L13" s="19">
        <v>1129.324</v>
      </c>
      <c r="M13" s="19">
        <v>996.497</v>
      </c>
    </row>
    <row r="14" spans="1:13" ht="15">
      <c r="A14" s="15" t="s">
        <v>27</v>
      </c>
      <c r="B14" s="20">
        <v>57816.129</v>
      </c>
      <c r="C14" s="20">
        <v>2351.567</v>
      </c>
      <c r="D14" s="20">
        <v>0</v>
      </c>
      <c r="E14" s="20">
        <v>0</v>
      </c>
      <c r="F14" s="20">
        <v>0</v>
      </c>
      <c r="G14" s="20">
        <v>15181.631</v>
      </c>
      <c r="H14" s="20">
        <v>26044.676</v>
      </c>
      <c r="I14" s="20">
        <v>4928.258</v>
      </c>
      <c r="J14" s="20">
        <v>646.716</v>
      </c>
      <c r="K14" s="20">
        <v>8369.961</v>
      </c>
      <c r="L14" s="20">
        <v>-28.624</v>
      </c>
      <c r="M14" s="20">
        <v>321.945</v>
      </c>
    </row>
    <row r="15" spans="1:13" ht="15">
      <c r="A15" s="12" t="s">
        <v>28</v>
      </c>
      <c r="B15" s="21">
        <v>17922.172</v>
      </c>
      <c r="C15" s="21">
        <v>4282.891</v>
      </c>
      <c r="D15" s="21">
        <v>0</v>
      </c>
      <c r="E15" s="21">
        <v>0</v>
      </c>
      <c r="F15" s="21">
        <v>5.127</v>
      </c>
      <c r="G15" s="21">
        <v>2515.152</v>
      </c>
      <c r="H15" s="21">
        <v>4397.124</v>
      </c>
      <c r="I15" s="21">
        <v>2550.038</v>
      </c>
      <c r="J15" s="21">
        <v>66.158</v>
      </c>
      <c r="K15" s="21">
        <v>4334.677</v>
      </c>
      <c r="L15" s="21">
        <v>-293.044</v>
      </c>
      <c r="M15" s="21">
        <v>64.05</v>
      </c>
    </row>
    <row r="16" spans="1:13" ht="15">
      <c r="A16" s="12" t="s">
        <v>29</v>
      </c>
      <c r="B16" s="21">
        <v>40210.699</v>
      </c>
      <c r="C16" s="21">
        <v>12188.634</v>
      </c>
      <c r="D16" s="21">
        <v>0</v>
      </c>
      <c r="E16" s="21">
        <v>0</v>
      </c>
      <c r="F16" s="21">
        <v>0</v>
      </c>
      <c r="G16" s="21">
        <v>7276.103</v>
      </c>
      <c r="H16" s="21">
        <v>8609.93</v>
      </c>
      <c r="I16" s="21">
        <v>5123.327</v>
      </c>
      <c r="J16" s="21">
        <v>368.493</v>
      </c>
      <c r="K16" s="21">
        <v>7496.295</v>
      </c>
      <c r="L16" s="21">
        <v>-872.989</v>
      </c>
      <c r="M16" s="21">
        <v>20.907</v>
      </c>
    </row>
    <row r="17" spans="1:13" ht="15">
      <c r="A17" s="12" t="s">
        <v>30</v>
      </c>
      <c r="B17" s="21">
        <v>16442.526</v>
      </c>
      <c r="C17" s="21">
        <v>712.25</v>
      </c>
      <c r="D17" s="21">
        <v>0</v>
      </c>
      <c r="E17" s="21">
        <v>0</v>
      </c>
      <c r="F17" s="21">
        <v>0</v>
      </c>
      <c r="G17" s="21">
        <v>2112.236</v>
      </c>
      <c r="H17" s="21">
        <v>6359.524</v>
      </c>
      <c r="I17" s="21">
        <v>6216.974</v>
      </c>
      <c r="J17" s="21">
        <v>447.19</v>
      </c>
      <c r="K17" s="21">
        <v>0</v>
      </c>
      <c r="L17" s="21">
        <v>591.795</v>
      </c>
      <c r="M17" s="21">
        <v>2.558</v>
      </c>
    </row>
    <row r="18" spans="1:13" ht="15">
      <c r="A18" s="12" t="s">
        <v>70</v>
      </c>
      <c r="B18" s="21">
        <v>286047.539</v>
      </c>
      <c r="C18" s="21">
        <v>44595.681</v>
      </c>
      <c r="D18" s="21">
        <v>0</v>
      </c>
      <c r="E18" s="21">
        <v>0</v>
      </c>
      <c r="F18" s="21">
        <v>0</v>
      </c>
      <c r="G18" s="21">
        <v>74599.95</v>
      </c>
      <c r="H18" s="21">
        <v>100784.472</v>
      </c>
      <c r="I18" s="21">
        <v>46937.67</v>
      </c>
      <c r="J18" s="21">
        <v>4189.166</v>
      </c>
      <c r="K18" s="21">
        <v>16576.8</v>
      </c>
      <c r="L18" s="21">
        <v>-1636.199</v>
      </c>
      <c r="M18" s="21">
        <v>0</v>
      </c>
    </row>
    <row r="19" spans="1:13" ht="15">
      <c r="A19" s="12" t="s">
        <v>32</v>
      </c>
      <c r="B19" s="21">
        <v>4783.092</v>
      </c>
      <c r="C19" s="21">
        <v>-2.726</v>
      </c>
      <c r="D19" s="21">
        <v>0</v>
      </c>
      <c r="E19" s="21">
        <v>28.559</v>
      </c>
      <c r="F19" s="21">
        <v>2478.655</v>
      </c>
      <c r="G19" s="21">
        <v>369.776</v>
      </c>
      <c r="H19" s="21">
        <v>251.035</v>
      </c>
      <c r="I19" s="21">
        <v>1310.241</v>
      </c>
      <c r="J19" s="21">
        <v>34.224</v>
      </c>
      <c r="K19" s="21">
        <v>0</v>
      </c>
      <c r="L19" s="21">
        <v>313.328</v>
      </c>
      <c r="M19" s="21">
        <v>0</v>
      </c>
    </row>
    <row r="20" spans="1:13" ht="15">
      <c r="A20" s="12" t="s">
        <v>33</v>
      </c>
      <c r="B20" s="21">
        <v>13872.331</v>
      </c>
      <c r="C20" s="21">
        <v>445.757</v>
      </c>
      <c r="D20" s="21">
        <v>0</v>
      </c>
      <c r="E20" s="21">
        <v>599.368</v>
      </c>
      <c r="F20" s="21">
        <v>0</v>
      </c>
      <c r="G20" s="21">
        <v>4554.664</v>
      </c>
      <c r="H20" s="21">
        <v>6372.414</v>
      </c>
      <c r="I20" s="21">
        <v>1766.433</v>
      </c>
      <c r="J20" s="21">
        <v>146.752</v>
      </c>
      <c r="K20" s="21">
        <v>0</v>
      </c>
      <c r="L20" s="21">
        <v>-13.057</v>
      </c>
      <c r="M20" s="21">
        <v>0</v>
      </c>
    </row>
    <row r="21" spans="1:13" ht="15">
      <c r="A21" s="12" t="s">
        <v>34</v>
      </c>
      <c r="B21" s="21">
        <v>22071.798</v>
      </c>
      <c r="C21" s="21">
        <v>1830.92</v>
      </c>
      <c r="D21" s="21">
        <v>0</v>
      </c>
      <c r="E21" s="21">
        <v>0</v>
      </c>
      <c r="F21" s="21">
        <v>0</v>
      </c>
      <c r="G21" s="21">
        <v>4928.498</v>
      </c>
      <c r="H21" s="21">
        <v>11194.104</v>
      </c>
      <c r="I21" s="21">
        <v>3346.437</v>
      </c>
      <c r="J21" s="21">
        <v>9.673</v>
      </c>
      <c r="K21" s="21">
        <v>0</v>
      </c>
      <c r="L21" s="21">
        <v>762.167</v>
      </c>
      <c r="M21" s="21">
        <v>0</v>
      </c>
    </row>
    <row r="22" spans="1:13" ht="15">
      <c r="A22" s="12" t="s">
        <v>35</v>
      </c>
      <c r="B22" s="21">
        <v>118172.392</v>
      </c>
      <c r="C22" s="21">
        <v>3099.844</v>
      </c>
      <c r="D22" s="21">
        <v>0</v>
      </c>
      <c r="E22" s="21">
        <v>0</v>
      </c>
      <c r="F22" s="21">
        <v>0</v>
      </c>
      <c r="G22" s="21">
        <v>27936.527</v>
      </c>
      <c r="H22" s="21">
        <v>52046.121</v>
      </c>
      <c r="I22" s="21">
        <v>19094.184</v>
      </c>
      <c r="J22" s="21">
        <v>539.722</v>
      </c>
      <c r="K22" s="21">
        <v>15174</v>
      </c>
      <c r="L22" s="21">
        <v>281.993</v>
      </c>
      <c r="M22" s="21">
        <v>0</v>
      </c>
    </row>
    <row r="23" spans="1:13" ht="15">
      <c r="A23" s="12" t="s">
        <v>36</v>
      </c>
      <c r="B23" s="21">
        <v>224689.499</v>
      </c>
      <c r="C23" s="21">
        <v>5298.894</v>
      </c>
      <c r="D23" s="21">
        <v>0</v>
      </c>
      <c r="E23" s="21">
        <v>0</v>
      </c>
      <c r="F23" s="21">
        <v>0</v>
      </c>
      <c r="G23" s="21">
        <v>34894.929</v>
      </c>
      <c r="H23" s="21">
        <v>65921.054</v>
      </c>
      <c r="I23" s="21">
        <v>28603.321</v>
      </c>
      <c r="J23" s="21">
        <v>1632.975</v>
      </c>
      <c r="K23" s="21">
        <v>92211</v>
      </c>
      <c r="L23" s="21">
        <v>-3872.674</v>
      </c>
      <c r="M23" s="21">
        <v>0</v>
      </c>
    </row>
    <row r="24" spans="1:13" ht="15">
      <c r="A24" s="12" t="s">
        <v>37</v>
      </c>
      <c r="B24" s="21">
        <v>8326.958</v>
      </c>
      <c r="C24" s="21">
        <v>361.191</v>
      </c>
      <c r="D24" s="21">
        <v>0</v>
      </c>
      <c r="E24" s="21">
        <v>0</v>
      </c>
      <c r="F24" s="21">
        <v>0</v>
      </c>
      <c r="G24" s="21">
        <v>2525.202</v>
      </c>
      <c r="H24" s="21">
        <v>2807.396</v>
      </c>
      <c r="I24" s="21">
        <v>2195.322</v>
      </c>
      <c r="J24" s="21">
        <v>38.939</v>
      </c>
      <c r="K24" s="21">
        <v>0</v>
      </c>
      <c r="L24" s="21">
        <v>398.908</v>
      </c>
      <c r="M24" s="21">
        <v>0</v>
      </c>
    </row>
    <row r="25" spans="1:13" ht="15">
      <c r="A25" s="12" t="s">
        <v>38</v>
      </c>
      <c r="B25" s="21">
        <v>144034.889</v>
      </c>
      <c r="C25" s="21">
        <v>5094.549</v>
      </c>
      <c r="D25" s="21">
        <v>0</v>
      </c>
      <c r="E25" s="21">
        <v>0</v>
      </c>
      <c r="F25" s="21">
        <v>0</v>
      </c>
      <c r="G25" s="21">
        <v>58285.821</v>
      </c>
      <c r="H25" s="21">
        <v>47350.988</v>
      </c>
      <c r="I25" s="21">
        <v>29344.686</v>
      </c>
      <c r="J25" s="21">
        <v>1190.111</v>
      </c>
      <c r="K25" s="21">
        <v>0</v>
      </c>
      <c r="L25" s="21">
        <v>2768.735</v>
      </c>
      <c r="M25" s="21">
        <v>0</v>
      </c>
    </row>
    <row r="26" spans="1:13" ht="15">
      <c r="A26" s="12" t="s">
        <v>39</v>
      </c>
      <c r="B26" s="21">
        <v>2561.362</v>
      </c>
      <c r="C26" s="21">
        <v>14.004</v>
      </c>
      <c r="D26" s="21">
        <v>0</v>
      </c>
      <c r="E26" s="21">
        <v>0</v>
      </c>
      <c r="F26" s="21">
        <v>0</v>
      </c>
      <c r="G26" s="21">
        <v>0</v>
      </c>
      <c r="H26" s="21">
        <v>2231.709</v>
      </c>
      <c r="I26" s="21">
        <v>280.847</v>
      </c>
      <c r="J26" s="21">
        <v>34.802</v>
      </c>
      <c r="K26" s="21">
        <v>0</v>
      </c>
      <c r="L26" s="21">
        <v>0</v>
      </c>
      <c r="M26" s="21">
        <v>0</v>
      </c>
    </row>
    <row r="27" spans="1:13" ht="15">
      <c r="A27" s="12" t="s">
        <v>40</v>
      </c>
      <c r="B27" s="21">
        <v>4568.313</v>
      </c>
      <c r="C27" s="21">
        <v>22.966</v>
      </c>
      <c r="D27" s="21">
        <v>0</v>
      </c>
      <c r="E27" s="21">
        <v>0.567</v>
      </c>
      <c r="F27" s="21">
        <v>0</v>
      </c>
      <c r="G27" s="21">
        <v>910.26</v>
      </c>
      <c r="H27" s="21">
        <v>1632.842</v>
      </c>
      <c r="I27" s="21">
        <v>1809.28</v>
      </c>
      <c r="J27" s="21">
        <v>52.62</v>
      </c>
      <c r="K27" s="21">
        <v>0</v>
      </c>
      <c r="L27" s="21">
        <v>139.779</v>
      </c>
      <c r="M27" s="21">
        <v>0</v>
      </c>
    </row>
    <row r="28" spans="1:13" ht="15">
      <c r="A28" s="12" t="s">
        <v>41</v>
      </c>
      <c r="B28" s="21">
        <v>7814.577</v>
      </c>
      <c r="C28" s="21">
        <v>134.591</v>
      </c>
      <c r="D28" s="21">
        <v>0</v>
      </c>
      <c r="E28" s="21">
        <v>18.174</v>
      </c>
      <c r="F28" s="21">
        <v>0</v>
      </c>
      <c r="G28" s="21">
        <v>1971.754</v>
      </c>
      <c r="H28" s="21">
        <v>3065.392</v>
      </c>
      <c r="I28" s="21">
        <v>1655.641</v>
      </c>
      <c r="J28" s="21">
        <v>58.589</v>
      </c>
      <c r="K28" s="21">
        <v>0</v>
      </c>
      <c r="L28" s="21">
        <v>680.009</v>
      </c>
      <c r="M28" s="21">
        <v>230.427</v>
      </c>
    </row>
    <row r="29" spans="1:13" ht="15">
      <c r="A29" s="12" t="s">
        <v>42</v>
      </c>
      <c r="B29" s="21">
        <v>3964.161</v>
      </c>
      <c r="C29" s="21">
        <v>38.442</v>
      </c>
      <c r="D29" s="21">
        <v>0</v>
      </c>
      <c r="E29" s="21">
        <v>0</v>
      </c>
      <c r="F29" s="21">
        <v>0</v>
      </c>
      <c r="G29" s="21">
        <v>621.269</v>
      </c>
      <c r="H29" s="21">
        <v>2393.29</v>
      </c>
      <c r="I29" s="21">
        <v>396.525</v>
      </c>
      <c r="J29" s="21">
        <v>44.739</v>
      </c>
      <c r="K29" s="21">
        <v>0</v>
      </c>
      <c r="L29" s="21">
        <v>469.895</v>
      </c>
      <c r="M29" s="21">
        <v>0</v>
      </c>
    </row>
    <row r="30" spans="1:13" ht="15">
      <c r="A30" s="12" t="s">
        <v>43</v>
      </c>
      <c r="B30" s="21">
        <v>26152.956</v>
      </c>
      <c r="C30" s="21">
        <v>1683.004</v>
      </c>
      <c r="D30" s="21">
        <v>0</v>
      </c>
      <c r="E30" s="21">
        <v>0</v>
      </c>
      <c r="F30" s="21">
        <v>0</v>
      </c>
      <c r="G30" s="21">
        <v>8764.381</v>
      </c>
      <c r="H30" s="21">
        <v>7472.44</v>
      </c>
      <c r="I30" s="21">
        <v>2965.021</v>
      </c>
      <c r="J30" s="21">
        <v>211.068</v>
      </c>
      <c r="K30" s="21">
        <v>4053</v>
      </c>
      <c r="L30" s="21">
        <v>1004.041</v>
      </c>
      <c r="M30" s="21">
        <v>0</v>
      </c>
    </row>
    <row r="31" spans="1:13" ht="15">
      <c r="A31" s="12" t="s">
        <v>44</v>
      </c>
      <c r="B31" s="21">
        <v>2947.077</v>
      </c>
      <c r="C31" s="21">
        <v>0</v>
      </c>
      <c r="D31" s="21">
        <v>0</v>
      </c>
      <c r="E31" s="21">
        <v>0</v>
      </c>
      <c r="F31" s="21">
        <v>0</v>
      </c>
      <c r="G31" s="21">
        <v>318.243</v>
      </c>
      <c r="H31" s="21">
        <v>2535.858</v>
      </c>
      <c r="I31" s="21">
        <v>57.243</v>
      </c>
      <c r="J31" s="21">
        <v>0</v>
      </c>
      <c r="K31" s="21">
        <v>0</v>
      </c>
      <c r="L31" s="21">
        <v>35.733</v>
      </c>
      <c r="M31" s="21">
        <v>0</v>
      </c>
    </row>
    <row r="32" spans="1:13" ht="15">
      <c r="A32" s="12" t="s">
        <v>45</v>
      </c>
      <c r="B32" s="21">
        <v>83813.649</v>
      </c>
      <c r="C32" s="21">
        <v>4110.084</v>
      </c>
      <c r="D32" s="21">
        <v>0</v>
      </c>
      <c r="E32" s="21">
        <v>0</v>
      </c>
      <c r="F32" s="21">
        <v>0</v>
      </c>
      <c r="G32" s="21">
        <v>31551.702</v>
      </c>
      <c r="H32" s="21">
        <v>39316.758</v>
      </c>
      <c r="I32" s="21">
        <v>7016.951</v>
      </c>
      <c r="J32" s="21">
        <v>790.343</v>
      </c>
      <c r="K32" s="21">
        <v>955.89</v>
      </c>
      <c r="L32" s="21">
        <v>-228.68</v>
      </c>
      <c r="M32" s="21">
        <v>300.6</v>
      </c>
    </row>
    <row r="33" spans="1:13" ht="15">
      <c r="A33" s="12" t="s">
        <v>46</v>
      </c>
      <c r="B33" s="21">
        <v>32227.528</v>
      </c>
      <c r="C33" s="21">
        <v>2471.505</v>
      </c>
      <c r="D33" s="21">
        <v>0</v>
      </c>
      <c r="E33" s="21">
        <v>0</v>
      </c>
      <c r="F33" s="21">
        <v>0</v>
      </c>
      <c r="G33" s="21">
        <v>7282.584</v>
      </c>
      <c r="H33" s="21">
        <v>11114.261</v>
      </c>
      <c r="I33" s="21">
        <v>10498.759</v>
      </c>
      <c r="J33" s="21">
        <v>668.176</v>
      </c>
      <c r="K33" s="21">
        <v>0</v>
      </c>
      <c r="L33" s="21">
        <v>188.806</v>
      </c>
      <c r="M33" s="21">
        <v>3.437</v>
      </c>
    </row>
    <row r="34" spans="1:13" ht="15">
      <c r="A34" s="12" t="s">
        <v>47</v>
      </c>
      <c r="B34" s="21">
        <v>103280.323</v>
      </c>
      <c r="C34" s="21">
        <v>40914.707</v>
      </c>
      <c r="D34" s="21">
        <v>0</v>
      </c>
      <c r="E34" s="21">
        <v>0</v>
      </c>
      <c r="F34" s="21">
        <v>0</v>
      </c>
      <c r="G34" s="21">
        <v>17440.338</v>
      </c>
      <c r="H34" s="21">
        <v>29737.98</v>
      </c>
      <c r="I34" s="21">
        <v>12950.824</v>
      </c>
      <c r="J34" s="21">
        <v>1069.116</v>
      </c>
      <c r="K34" s="21">
        <v>0</v>
      </c>
      <c r="L34" s="21">
        <v>1140.76</v>
      </c>
      <c r="M34" s="21">
        <v>26.597</v>
      </c>
    </row>
    <row r="35" spans="1:13" ht="15">
      <c r="A35" s="12" t="s">
        <v>48</v>
      </c>
      <c r="B35" s="21">
        <v>22073.178</v>
      </c>
      <c r="C35" s="21">
        <v>565.735</v>
      </c>
      <c r="D35" s="21">
        <v>0</v>
      </c>
      <c r="E35" s="21">
        <v>0</v>
      </c>
      <c r="F35" s="21">
        <v>0</v>
      </c>
      <c r="G35" s="21">
        <v>5190.543</v>
      </c>
      <c r="H35" s="21">
        <v>9635.067</v>
      </c>
      <c r="I35" s="21">
        <v>6369.492</v>
      </c>
      <c r="J35" s="21">
        <v>187.125</v>
      </c>
      <c r="K35" s="21">
        <v>0</v>
      </c>
      <c r="L35" s="21">
        <v>125.216</v>
      </c>
      <c r="M35" s="21">
        <v>0</v>
      </c>
    </row>
    <row r="36" spans="1:13" ht="15">
      <c r="A36" s="12" t="s">
        <v>49</v>
      </c>
      <c r="B36" s="21">
        <v>32253.628</v>
      </c>
      <c r="C36" s="21">
        <v>3481.925</v>
      </c>
      <c r="D36" s="21">
        <v>0</v>
      </c>
      <c r="E36" s="21">
        <v>16.334</v>
      </c>
      <c r="F36" s="21">
        <v>0</v>
      </c>
      <c r="G36" s="21">
        <v>9681.938</v>
      </c>
      <c r="H36" s="21">
        <v>9675.485</v>
      </c>
      <c r="I36" s="21">
        <v>5989.202</v>
      </c>
      <c r="J36" s="21">
        <v>281.648</v>
      </c>
      <c r="K36" s="21">
        <v>2887</v>
      </c>
      <c r="L36" s="21">
        <v>240.096</v>
      </c>
      <c r="M36" s="21">
        <v>0</v>
      </c>
    </row>
    <row r="37" spans="1:13" ht="15">
      <c r="A37" s="12" t="s">
        <v>50</v>
      </c>
      <c r="B37" s="21">
        <v>6438.108</v>
      </c>
      <c r="C37" s="21">
        <v>1018.083</v>
      </c>
      <c r="D37" s="21">
        <v>0</v>
      </c>
      <c r="E37" s="21">
        <v>0</v>
      </c>
      <c r="F37" s="21">
        <v>0</v>
      </c>
      <c r="G37" s="21">
        <v>735.587</v>
      </c>
      <c r="H37" s="21">
        <v>2126.394</v>
      </c>
      <c r="I37" s="21">
        <v>1176.231</v>
      </c>
      <c r="J37" s="21">
        <v>57.197</v>
      </c>
      <c r="K37" s="21">
        <v>1496.852</v>
      </c>
      <c r="L37" s="21">
        <v>-172.236</v>
      </c>
      <c r="M37" s="21">
        <v>0</v>
      </c>
    </row>
    <row r="38" spans="1:13" ht="15">
      <c r="A38" s="12" t="s">
        <v>51</v>
      </c>
      <c r="B38" s="21">
        <v>16454.883</v>
      </c>
      <c r="C38" s="21">
        <v>2304.985</v>
      </c>
      <c r="D38" s="21">
        <v>0</v>
      </c>
      <c r="E38" s="21">
        <v>0</v>
      </c>
      <c r="F38" s="21">
        <v>0</v>
      </c>
      <c r="G38" s="21">
        <v>4088.253</v>
      </c>
      <c r="H38" s="21">
        <v>3598.446</v>
      </c>
      <c r="I38" s="21">
        <v>2155.288</v>
      </c>
      <c r="J38" s="21">
        <v>234.833</v>
      </c>
      <c r="K38" s="21">
        <v>4044</v>
      </c>
      <c r="L38" s="21">
        <v>27.429</v>
      </c>
      <c r="M38" s="21">
        <v>1.648</v>
      </c>
    </row>
    <row r="39" spans="1:13" ht="15">
      <c r="A39" s="13" t="s">
        <v>52</v>
      </c>
      <c r="B39" s="22">
        <v>32425.616</v>
      </c>
      <c r="C39" s="22">
        <v>1840.438</v>
      </c>
      <c r="D39" s="22">
        <v>0</v>
      </c>
      <c r="E39" s="22">
        <v>1030.171</v>
      </c>
      <c r="F39" s="22">
        <v>0</v>
      </c>
      <c r="G39" s="22">
        <v>2117.289</v>
      </c>
      <c r="H39" s="22">
        <v>8152.937</v>
      </c>
      <c r="I39" s="22">
        <v>12017.328</v>
      </c>
      <c r="J39" s="22">
        <v>293.709</v>
      </c>
      <c r="K39" s="22">
        <v>5547.6</v>
      </c>
      <c r="L39" s="22">
        <v>1287.704</v>
      </c>
      <c r="M39" s="22">
        <v>138.44</v>
      </c>
    </row>
    <row r="40" spans="1:13" ht="15">
      <c r="A40" s="14" t="s">
        <v>53</v>
      </c>
      <c r="B40" s="23">
        <v>47785.974</v>
      </c>
      <c r="C40" s="23">
        <v>1453.487</v>
      </c>
      <c r="D40" s="23">
        <v>0</v>
      </c>
      <c r="E40" s="23">
        <v>61.906</v>
      </c>
      <c r="F40" s="23">
        <v>0</v>
      </c>
      <c r="G40" s="23">
        <v>1272.915</v>
      </c>
      <c r="H40" s="23">
        <v>10920.026</v>
      </c>
      <c r="I40" s="23">
        <v>23209.504</v>
      </c>
      <c r="J40" s="23">
        <v>989.491</v>
      </c>
      <c r="K40" s="23">
        <v>12028</v>
      </c>
      <c r="L40" s="23">
        <v>-2149.355</v>
      </c>
      <c r="M40" s="23">
        <v>0</v>
      </c>
    </row>
    <row r="41" spans="1:13" ht="15">
      <c r="A41" s="10" t="s">
        <v>54</v>
      </c>
      <c r="B41" s="24">
        <v>6021.904</v>
      </c>
      <c r="C41" s="24">
        <v>92.877</v>
      </c>
      <c r="D41" s="24">
        <v>0</v>
      </c>
      <c r="E41" s="24">
        <v>0</v>
      </c>
      <c r="F41" s="24">
        <v>0</v>
      </c>
      <c r="G41" s="24">
        <v>0</v>
      </c>
      <c r="H41" s="24">
        <v>644.495</v>
      </c>
      <c r="I41" s="24">
        <v>5284.531</v>
      </c>
      <c r="J41" s="24">
        <v>0</v>
      </c>
      <c r="K41" s="24">
        <v>0</v>
      </c>
      <c r="L41" s="24">
        <v>0</v>
      </c>
      <c r="M41" s="24">
        <v>0</v>
      </c>
    </row>
    <row r="42" spans="1:13" ht="15">
      <c r="A42" s="14" t="s">
        <v>55</v>
      </c>
      <c r="B42" s="23">
        <v>28772.49</v>
      </c>
      <c r="C42" s="23">
        <v>823.727</v>
      </c>
      <c r="D42" s="23">
        <v>0</v>
      </c>
      <c r="E42" s="23">
        <v>0</v>
      </c>
      <c r="F42" s="23">
        <v>0</v>
      </c>
      <c r="G42" s="23">
        <v>4600.784</v>
      </c>
      <c r="H42" s="23">
        <v>9192.703</v>
      </c>
      <c r="I42" s="23">
        <v>15526.248</v>
      </c>
      <c r="J42" s="23">
        <v>264.266</v>
      </c>
      <c r="K42" s="23">
        <v>0</v>
      </c>
      <c r="L42" s="23">
        <v>-1760.285</v>
      </c>
      <c r="M42" s="23">
        <v>125.047</v>
      </c>
    </row>
    <row r="43" spans="1:13" ht="15">
      <c r="A43" s="15" t="s">
        <v>56</v>
      </c>
      <c r="B43" s="20">
        <v>1022.524</v>
      </c>
      <c r="C43" s="20">
        <v>382.947</v>
      </c>
      <c r="D43" s="20">
        <v>0</v>
      </c>
      <c r="E43" s="20">
        <v>0</v>
      </c>
      <c r="F43" s="20">
        <v>0</v>
      </c>
      <c r="G43" s="20">
        <v>0</v>
      </c>
      <c r="H43" s="20">
        <v>332.547</v>
      </c>
      <c r="I43" s="20">
        <v>300.238</v>
      </c>
      <c r="J43" s="20">
        <v>0</v>
      </c>
      <c r="K43" s="20">
        <v>0</v>
      </c>
      <c r="L43" s="20">
        <v>6.793</v>
      </c>
      <c r="M43" s="20">
        <v>0</v>
      </c>
    </row>
    <row r="44" spans="1:13" ht="15">
      <c r="A44" s="12" t="s">
        <v>57</v>
      </c>
      <c r="B44" s="21">
        <v>2599.443</v>
      </c>
      <c r="C44" s="21">
        <v>758.418</v>
      </c>
      <c r="D44" s="21">
        <v>0</v>
      </c>
      <c r="E44" s="21">
        <v>0</v>
      </c>
      <c r="F44" s="21">
        <v>0</v>
      </c>
      <c r="G44" s="21">
        <v>278.756</v>
      </c>
      <c r="H44" s="21">
        <v>998.485</v>
      </c>
      <c r="I44" s="21">
        <v>363.733</v>
      </c>
      <c r="J44" s="21">
        <v>0</v>
      </c>
      <c r="K44" s="21">
        <v>0</v>
      </c>
      <c r="L44" s="21">
        <v>200.052</v>
      </c>
      <c r="M44" s="21">
        <v>0</v>
      </c>
    </row>
    <row r="45" spans="1:13" ht="15">
      <c r="A45" s="12" t="s">
        <v>58</v>
      </c>
      <c r="B45" s="21">
        <v>2211.398</v>
      </c>
      <c r="C45" s="21">
        <v>150.666</v>
      </c>
      <c r="D45" s="21">
        <v>0</v>
      </c>
      <c r="E45" s="21">
        <v>0</v>
      </c>
      <c r="F45" s="21">
        <v>0</v>
      </c>
      <c r="G45" s="21">
        <v>37.855</v>
      </c>
      <c r="H45" s="21">
        <v>1094.521</v>
      </c>
      <c r="I45" s="21">
        <v>732.69</v>
      </c>
      <c r="J45" s="21">
        <v>0</v>
      </c>
      <c r="K45" s="21">
        <v>0</v>
      </c>
      <c r="L45" s="21">
        <v>195.667</v>
      </c>
      <c r="M45" s="21">
        <v>0</v>
      </c>
    </row>
    <row r="46" spans="1:13" ht="15">
      <c r="A46" s="13" t="s">
        <v>59</v>
      </c>
      <c r="B46" s="22">
        <v>15929.963</v>
      </c>
      <c r="C46" s="22">
        <v>7901.5</v>
      </c>
      <c r="D46" s="22">
        <v>0</v>
      </c>
      <c r="E46" s="22">
        <v>0</v>
      </c>
      <c r="F46" s="22">
        <v>0</v>
      </c>
      <c r="G46" s="22">
        <v>1989.471</v>
      </c>
      <c r="H46" s="22">
        <v>3588.256</v>
      </c>
      <c r="I46" s="22">
        <v>2501.403</v>
      </c>
      <c r="J46" s="22">
        <v>1.372</v>
      </c>
      <c r="K46" s="22">
        <v>0</v>
      </c>
      <c r="L46" s="22">
        <v>-52.039</v>
      </c>
      <c r="M46" s="22">
        <v>0</v>
      </c>
    </row>
    <row r="47" spans="1:13" ht="15">
      <c r="A47" s="14" t="s">
        <v>60</v>
      </c>
      <c r="B47" s="23">
        <v>148599.117</v>
      </c>
      <c r="C47" s="23">
        <v>39694.515</v>
      </c>
      <c r="D47" s="23">
        <v>0</v>
      </c>
      <c r="E47" s="23">
        <v>0</v>
      </c>
      <c r="F47" s="23">
        <v>0</v>
      </c>
      <c r="G47" s="23">
        <v>39670.098</v>
      </c>
      <c r="H47" s="23">
        <v>44293.192</v>
      </c>
      <c r="I47" s="23">
        <v>24076.253</v>
      </c>
      <c r="J47" s="23">
        <v>916.145</v>
      </c>
      <c r="K47" s="23">
        <v>0</v>
      </c>
      <c r="L47" s="23">
        <v>-51.085</v>
      </c>
      <c r="M47" s="23">
        <v>0</v>
      </c>
    </row>
    <row r="48" spans="1:13" ht="15">
      <c r="A48" s="10" t="s">
        <v>61</v>
      </c>
      <c r="B48" s="24">
        <v>7109.461</v>
      </c>
      <c r="C48" s="24">
        <v>4009.674</v>
      </c>
      <c r="D48" s="24">
        <v>0</v>
      </c>
      <c r="E48" s="24">
        <v>0</v>
      </c>
      <c r="F48" s="24">
        <v>0</v>
      </c>
      <c r="G48" s="24">
        <v>171.475</v>
      </c>
      <c r="H48" s="24">
        <v>1545.175</v>
      </c>
      <c r="I48" s="24">
        <v>1731.46</v>
      </c>
      <c r="J48" s="24">
        <v>0</v>
      </c>
      <c r="K48" s="24">
        <v>0</v>
      </c>
      <c r="L48" s="24">
        <v>-348.323</v>
      </c>
      <c r="M48" s="24">
        <v>0</v>
      </c>
    </row>
    <row r="49" spans="1:13" ht="15">
      <c r="A49" s="14" t="s">
        <v>71</v>
      </c>
      <c r="B49" s="23">
        <v>2665.079</v>
      </c>
      <c r="C49" s="23">
        <v>1543.645</v>
      </c>
      <c r="D49" s="23">
        <v>0</v>
      </c>
      <c r="E49" s="23">
        <v>0</v>
      </c>
      <c r="F49" s="23">
        <v>0</v>
      </c>
      <c r="G49" s="23">
        <v>0</v>
      </c>
      <c r="H49" s="23">
        <v>745.322</v>
      </c>
      <c r="I49" s="23">
        <v>403.419</v>
      </c>
      <c r="J49" s="23">
        <v>0</v>
      </c>
      <c r="K49" s="23">
        <v>0</v>
      </c>
      <c r="L49" s="23">
        <v>-27.306</v>
      </c>
      <c r="M49" s="23">
        <v>0</v>
      </c>
    </row>
    <row r="50" spans="1:13" ht="15">
      <c r="A50" s="15" t="s">
        <v>63</v>
      </c>
      <c r="B50" s="20">
        <v>2765.877</v>
      </c>
      <c r="C50" s="20">
        <v>77.531</v>
      </c>
      <c r="D50" s="20">
        <v>0</v>
      </c>
      <c r="E50" s="20">
        <v>0</v>
      </c>
      <c r="F50" s="20">
        <v>0</v>
      </c>
      <c r="G50" s="20">
        <v>772.313</v>
      </c>
      <c r="H50" s="20">
        <v>953.763</v>
      </c>
      <c r="I50" s="20">
        <v>668.374</v>
      </c>
      <c r="J50" s="20">
        <v>0</v>
      </c>
      <c r="K50" s="20">
        <v>0</v>
      </c>
      <c r="L50" s="20">
        <v>293.895</v>
      </c>
      <c r="M50" s="20">
        <v>0</v>
      </c>
    </row>
    <row r="51" spans="1:13" ht="15">
      <c r="A51" s="12" t="s">
        <v>64</v>
      </c>
      <c r="B51" s="21">
        <v>86582.654</v>
      </c>
      <c r="C51" s="21">
        <v>22780.559</v>
      </c>
      <c r="D51" s="21">
        <v>0</v>
      </c>
      <c r="E51" s="21">
        <v>66.52</v>
      </c>
      <c r="F51" s="21">
        <v>0</v>
      </c>
      <c r="G51" s="21">
        <v>23924.421</v>
      </c>
      <c r="H51" s="21">
        <v>14174.139</v>
      </c>
      <c r="I51" s="21">
        <v>4878.238</v>
      </c>
      <c r="J51" s="21">
        <v>814.235</v>
      </c>
      <c r="K51" s="21">
        <v>20072.995</v>
      </c>
      <c r="L51" s="21">
        <v>-208.083</v>
      </c>
      <c r="M51" s="21">
        <v>79.629</v>
      </c>
    </row>
    <row r="52" spans="1:13" ht="15">
      <c r="A52" s="14" t="s">
        <v>65</v>
      </c>
      <c r="B52" s="23">
        <v>5002.132</v>
      </c>
      <c r="C52" s="23">
        <v>213.048</v>
      </c>
      <c r="D52" s="23">
        <v>0</v>
      </c>
      <c r="E52" s="23">
        <v>0</v>
      </c>
      <c r="F52" s="23">
        <v>0</v>
      </c>
      <c r="G52" s="23">
        <v>2325.664</v>
      </c>
      <c r="H52" s="23">
        <v>1374.769</v>
      </c>
      <c r="I52" s="23">
        <v>963.431</v>
      </c>
      <c r="J52" s="23">
        <v>0</v>
      </c>
      <c r="K52" s="23">
        <v>0</v>
      </c>
      <c r="L52" s="23">
        <v>125.219</v>
      </c>
      <c r="M52" s="23">
        <v>0</v>
      </c>
    </row>
    <row r="54" ht="15">
      <c r="A54" s="1" t="s">
        <v>66</v>
      </c>
    </row>
    <row r="55" spans="1:2" ht="15">
      <c r="A55" s="1" t="s">
        <v>25</v>
      </c>
      <c r="B55" s="1" t="s">
        <v>67</v>
      </c>
    </row>
  </sheetData>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F55"/>
  <sheetViews>
    <sheetView workbookViewId="0" topLeftCell="A1"/>
  </sheetViews>
  <sheetFormatPr defaultColWidth="9.140625" defaultRowHeight="15"/>
  <cols>
    <col min="1" max="6" width="18.57421875" style="2" customWidth="1"/>
    <col min="7" max="16384" width="9.140625" style="2" customWidth="1"/>
  </cols>
  <sheetData>
    <row r="1" spans="1:6" ht="15.5">
      <c r="A1" s="52" t="s">
        <v>90</v>
      </c>
      <c r="B1" s="5"/>
      <c r="C1" s="5"/>
      <c r="E1" s="52" t="s">
        <v>95</v>
      </c>
      <c r="F1" s="5"/>
    </row>
    <row r="2" spans="1:6" ht="15">
      <c r="A2" s="7"/>
      <c r="B2" s="5"/>
      <c r="C2" s="5"/>
      <c r="E2" s="7"/>
      <c r="F2" s="5"/>
    </row>
    <row r="3" spans="1:6" ht="15">
      <c r="A3" s="6" t="s">
        <v>1</v>
      </c>
      <c r="B3" s="3">
        <v>44622.677719907406</v>
      </c>
      <c r="C3" s="5"/>
      <c r="E3" s="6" t="s">
        <v>1</v>
      </c>
      <c r="F3" s="3">
        <v>44622.67766203704</v>
      </c>
    </row>
    <row r="4" spans="1:6" ht="15">
      <c r="A4" s="6" t="s">
        <v>2</v>
      </c>
      <c r="B4" s="3">
        <v>44628.71350012731</v>
      </c>
      <c r="C4" s="5"/>
      <c r="E4" s="6" t="s">
        <v>2</v>
      </c>
      <c r="F4" s="3">
        <v>44628.7149711574</v>
      </c>
    </row>
    <row r="5" spans="1:6" ht="15">
      <c r="A5" s="6" t="s">
        <v>3</v>
      </c>
      <c r="B5" s="1" t="s">
        <v>4</v>
      </c>
      <c r="C5" s="5"/>
      <c r="E5" s="6" t="s">
        <v>3</v>
      </c>
      <c r="F5" s="1" t="s">
        <v>4</v>
      </c>
    </row>
    <row r="6" spans="1:6" ht="15">
      <c r="A6" s="1"/>
      <c r="B6" s="5"/>
      <c r="C6" s="5"/>
      <c r="E6" s="1"/>
      <c r="F6" s="5"/>
    </row>
    <row r="7" spans="1:6" ht="15">
      <c r="A7" s="1" t="s">
        <v>91</v>
      </c>
      <c r="B7" s="1" t="s">
        <v>17</v>
      </c>
      <c r="C7" s="5"/>
      <c r="E7" s="1" t="s">
        <v>91</v>
      </c>
      <c r="F7" s="1" t="s">
        <v>17</v>
      </c>
    </row>
    <row r="8" spans="1:6" ht="15">
      <c r="A8" s="6" t="s">
        <v>7</v>
      </c>
      <c r="B8" s="1" t="s">
        <v>8</v>
      </c>
      <c r="C8" s="5"/>
      <c r="E8" s="6" t="s">
        <v>96</v>
      </c>
      <c r="F8" s="1" t="s">
        <v>12</v>
      </c>
    </row>
    <row r="9" spans="1:6" ht="15">
      <c r="A9" s="6" t="s">
        <v>9</v>
      </c>
      <c r="B9" s="1" t="s">
        <v>92</v>
      </c>
      <c r="C9" s="5"/>
      <c r="E9" s="6" t="s">
        <v>9</v>
      </c>
      <c r="F9" s="1" t="s">
        <v>92</v>
      </c>
    </row>
    <row r="10" spans="1:6" ht="15">
      <c r="A10" s="5"/>
      <c r="B10" s="5"/>
      <c r="C10" s="5"/>
      <c r="E10" s="5"/>
      <c r="F10" s="5"/>
    </row>
    <row r="11" spans="1:6" ht="15">
      <c r="A11" s="11" t="s">
        <v>93</v>
      </c>
      <c r="B11" s="9" t="s">
        <v>94</v>
      </c>
      <c r="C11" s="36" t="s">
        <v>12</v>
      </c>
      <c r="E11" s="9" t="s">
        <v>97</v>
      </c>
      <c r="F11" s="36" t="s">
        <v>8</v>
      </c>
    </row>
    <row r="12" spans="1:6" ht="23">
      <c r="A12" s="25" t="s">
        <v>24</v>
      </c>
      <c r="B12" s="53">
        <v>5850722.245</v>
      </c>
      <c r="C12" s="53">
        <v>15313617.182</v>
      </c>
      <c r="E12" s="25" t="s">
        <v>24</v>
      </c>
      <c r="F12" s="53">
        <v>2610968.177</v>
      </c>
    </row>
    <row r="13" spans="1:6" ht="23">
      <c r="A13" s="26" t="s">
        <v>26</v>
      </c>
      <c r="B13" s="54">
        <v>4611351.831</v>
      </c>
      <c r="C13" s="54">
        <v>13436406.235</v>
      </c>
      <c r="E13" s="26" t="s">
        <v>26</v>
      </c>
      <c r="F13" s="54">
        <v>2316432.355</v>
      </c>
    </row>
    <row r="14" spans="1:6" ht="15">
      <c r="A14" s="15" t="s">
        <v>27</v>
      </c>
      <c r="B14" s="55">
        <v>55470.1</v>
      </c>
      <c r="C14" s="55">
        <v>832496.4</v>
      </c>
      <c r="E14" s="15" t="s">
        <v>27</v>
      </c>
      <c r="F14" s="55">
        <v>134702.9</v>
      </c>
    </row>
    <row r="15" spans="1:6" ht="15">
      <c r="A15" s="12" t="s">
        <v>28</v>
      </c>
      <c r="B15" s="56">
        <v>85173.644</v>
      </c>
      <c r="C15" s="56">
        <v>113216.607</v>
      </c>
      <c r="E15" s="12" t="s">
        <v>28</v>
      </c>
      <c r="F15" s="56">
        <v>400.635</v>
      </c>
    </row>
    <row r="16" spans="1:6" ht="15">
      <c r="A16" s="12" t="s">
        <v>29</v>
      </c>
      <c r="B16" s="56">
        <v>291223.427</v>
      </c>
      <c r="C16" s="56">
        <v>291223.427</v>
      </c>
      <c r="E16" s="12" t="s">
        <v>29</v>
      </c>
      <c r="F16" s="56">
        <v>0</v>
      </c>
    </row>
    <row r="17" spans="1:6" ht="15">
      <c r="A17" s="12" t="s">
        <v>30</v>
      </c>
      <c r="B17" s="56">
        <v>0</v>
      </c>
      <c r="C17" s="56">
        <v>103034.296</v>
      </c>
      <c r="E17" s="12" t="s">
        <v>30</v>
      </c>
      <c r="F17" s="56">
        <v>66268.204</v>
      </c>
    </row>
    <row r="18" spans="1:6" ht="15">
      <c r="A18" s="12" t="s">
        <v>31</v>
      </c>
      <c r="B18" s="56">
        <v>2045449.486</v>
      </c>
      <c r="C18" s="56">
        <v>3092272.826</v>
      </c>
      <c r="E18" s="12" t="s">
        <v>31</v>
      </c>
      <c r="F18" s="56">
        <v>0</v>
      </c>
    </row>
    <row r="19" spans="1:6" ht="15">
      <c r="A19" s="12" t="s">
        <v>32</v>
      </c>
      <c r="B19" s="56">
        <v>7920</v>
      </c>
      <c r="C19" s="56">
        <v>17202</v>
      </c>
      <c r="E19" s="12" t="s">
        <v>32</v>
      </c>
      <c r="F19" s="56">
        <v>0</v>
      </c>
    </row>
    <row r="20" spans="1:6" ht="15">
      <c r="A20" s="12" t="s">
        <v>33</v>
      </c>
      <c r="B20" s="56">
        <v>0</v>
      </c>
      <c r="C20" s="56">
        <v>135059</v>
      </c>
      <c r="E20" s="12" t="s">
        <v>33</v>
      </c>
      <c r="F20" s="56">
        <v>0</v>
      </c>
    </row>
    <row r="21" spans="1:6" ht="15">
      <c r="A21" s="12" t="s">
        <v>34</v>
      </c>
      <c r="B21" s="56">
        <v>89224.045</v>
      </c>
      <c r="C21" s="56">
        <v>232184.513</v>
      </c>
      <c r="E21" s="12" t="s">
        <v>34</v>
      </c>
      <c r="F21" s="56">
        <v>1320.113</v>
      </c>
    </row>
    <row r="22" spans="1:6" ht="15">
      <c r="A22" s="12" t="s">
        <v>35</v>
      </c>
      <c r="B22" s="56">
        <v>137090</v>
      </c>
      <c r="C22" s="56">
        <v>1314814</v>
      </c>
      <c r="E22" s="12" t="s">
        <v>35</v>
      </c>
      <c r="F22" s="56">
        <v>47433</v>
      </c>
    </row>
    <row r="23" spans="1:6" ht="15">
      <c r="A23" s="12" t="s">
        <v>36</v>
      </c>
      <c r="B23" s="56">
        <v>324908.143</v>
      </c>
      <c r="C23" s="56">
        <v>1917688.977</v>
      </c>
      <c r="E23" s="12" t="s">
        <v>36</v>
      </c>
      <c r="F23" s="56">
        <v>380089.768</v>
      </c>
    </row>
    <row r="24" spans="1:6" ht="15">
      <c r="A24" s="12" t="s">
        <v>37</v>
      </c>
      <c r="B24" s="56">
        <v>0</v>
      </c>
      <c r="C24" s="56">
        <v>82818.277</v>
      </c>
      <c r="E24" s="12" t="s">
        <v>37</v>
      </c>
      <c r="F24" s="56">
        <v>2028.25</v>
      </c>
    </row>
    <row r="25" spans="1:6" ht="15">
      <c r="A25" s="12" t="s">
        <v>38</v>
      </c>
      <c r="B25" s="56">
        <v>1094082.724</v>
      </c>
      <c r="C25" s="56">
        <v>2529566.823</v>
      </c>
      <c r="E25" s="12" t="s">
        <v>38</v>
      </c>
      <c r="F25" s="56">
        <v>12022.836</v>
      </c>
    </row>
    <row r="26" spans="1:6" ht="15">
      <c r="A26" s="12" t="s">
        <v>39</v>
      </c>
      <c r="B26" s="56">
        <v>0</v>
      </c>
      <c r="C26" s="56">
        <v>0</v>
      </c>
      <c r="E26" s="12" t="s">
        <v>39</v>
      </c>
      <c r="F26" s="56">
        <v>0</v>
      </c>
    </row>
    <row r="27" spans="1:6" ht="15">
      <c r="A27" s="12" t="s">
        <v>40</v>
      </c>
      <c r="B27" s="56">
        <v>42387.034</v>
      </c>
      <c r="C27" s="56">
        <v>42387.034</v>
      </c>
      <c r="E27" s="12" t="s">
        <v>40</v>
      </c>
      <c r="F27" s="56">
        <v>0</v>
      </c>
    </row>
    <row r="28" spans="1:6" ht="15">
      <c r="A28" s="12" t="s">
        <v>41</v>
      </c>
      <c r="B28" s="56">
        <v>46315</v>
      </c>
      <c r="C28" s="56">
        <v>110833</v>
      </c>
      <c r="E28" s="12" t="s">
        <v>41</v>
      </c>
      <c r="F28" s="56">
        <v>20089</v>
      </c>
    </row>
    <row r="29" spans="1:6" ht="15">
      <c r="A29" s="12" t="s">
        <v>42</v>
      </c>
      <c r="B29" s="56">
        <v>7868.67</v>
      </c>
      <c r="C29" s="56">
        <v>28901.447</v>
      </c>
      <c r="E29" s="12" t="s">
        <v>42</v>
      </c>
      <c r="F29" s="56">
        <v>0</v>
      </c>
    </row>
    <row r="30" spans="1:6" ht="15">
      <c r="A30" s="12" t="s">
        <v>43</v>
      </c>
      <c r="B30" s="56">
        <v>450167</v>
      </c>
      <c r="C30" s="56">
        <v>473860</v>
      </c>
      <c r="E30" s="12" t="s">
        <v>43</v>
      </c>
      <c r="F30" s="56">
        <v>165534</v>
      </c>
    </row>
    <row r="31" spans="1:6" ht="15">
      <c r="A31" s="12" t="s">
        <v>44</v>
      </c>
      <c r="B31" s="56">
        <v>0</v>
      </c>
      <c r="C31" s="56">
        <v>14236.959</v>
      </c>
      <c r="E31" s="12" t="s">
        <v>44</v>
      </c>
      <c r="F31" s="56">
        <v>0</v>
      </c>
    </row>
    <row r="32" spans="1:6" ht="15">
      <c r="A32" s="12" t="s">
        <v>45</v>
      </c>
      <c r="B32" s="56">
        <v>524974.184</v>
      </c>
      <c r="C32" s="56">
        <v>1993688.865</v>
      </c>
      <c r="E32" s="12" t="s">
        <v>45</v>
      </c>
      <c r="F32" s="56">
        <v>1332715.981</v>
      </c>
    </row>
    <row r="33" spans="1:6" ht="15">
      <c r="A33" s="12" t="s">
        <v>46</v>
      </c>
      <c r="B33" s="56">
        <v>0</v>
      </c>
      <c r="C33" s="56">
        <v>636210</v>
      </c>
      <c r="E33" s="12" t="s">
        <v>46</v>
      </c>
      <c r="F33" s="56">
        <v>388058.757</v>
      </c>
    </row>
    <row r="34" spans="1:6" ht="15">
      <c r="A34" s="12" t="s">
        <v>47</v>
      </c>
      <c r="B34" s="56">
        <v>368988.573</v>
      </c>
      <c r="C34" s="56">
        <v>673200.874</v>
      </c>
      <c r="E34" s="12" t="s">
        <v>47</v>
      </c>
      <c r="F34" s="56">
        <v>53832.745</v>
      </c>
    </row>
    <row r="35" spans="1:6" ht="15">
      <c r="A35" s="12" t="s">
        <v>48</v>
      </c>
      <c r="B35" s="56">
        <v>23163.505</v>
      </c>
      <c r="C35" s="56">
        <v>238821.528</v>
      </c>
      <c r="E35" s="12" t="s">
        <v>48</v>
      </c>
      <c r="F35" s="56">
        <v>0</v>
      </c>
    </row>
    <row r="36" spans="1:6" ht="15">
      <c r="A36" s="12" t="s">
        <v>49</v>
      </c>
      <c r="B36" s="56">
        <v>35577.578</v>
      </c>
      <c r="C36" s="56">
        <v>79479.534</v>
      </c>
      <c r="E36" s="12" t="s">
        <v>49</v>
      </c>
      <c r="F36" s="56">
        <v>5310.054</v>
      </c>
    </row>
    <row r="37" spans="1:6" ht="15">
      <c r="A37" s="12" t="s">
        <v>50</v>
      </c>
      <c r="B37" s="56">
        <v>2954.94</v>
      </c>
      <c r="C37" s="56">
        <v>34003.863</v>
      </c>
      <c r="E37" s="12" t="s">
        <v>50</v>
      </c>
      <c r="F37" s="56">
        <v>0</v>
      </c>
    </row>
    <row r="38" spans="1:6" ht="15">
      <c r="A38" s="12" t="s">
        <v>51</v>
      </c>
      <c r="B38" s="56">
        <v>143086</v>
      </c>
      <c r="C38" s="56">
        <v>167459</v>
      </c>
      <c r="E38" s="12" t="s">
        <v>51</v>
      </c>
      <c r="F38" s="56">
        <v>0</v>
      </c>
    </row>
    <row r="39" spans="1:6" ht="15">
      <c r="A39" s="13" t="s">
        <v>52</v>
      </c>
      <c r="B39" s="57">
        <v>66458</v>
      </c>
      <c r="C39" s="57">
        <v>98580</v>
      </c>
      <c r="E39" s="13" t="s">
        <v>52</v>
      </c>
      <c r="F39" s="57">
        <v>0</v>
      </c>
    </row>
    <row r="40" spans="1:6" ht="15">
      <c r="A40" s="14" t="s">
        <v>53</v>
      </c>
      <c r="B40" s="58">
        <v>8240.192</v>
      </c>
      <c r="C40" s="58">
        <v>60377.932</v>
      </c>
      <c r="E40" s="14" t="s">
        <v>53</v>
      </c>
      <c r="F40" s="58">
        <v>1161.934</v>
      </c>
    </row>
    <row r="41" spans="1:6" ht="15">
      <c r="A41" s="10" t="s">
        <v>54</v>
      </c>
      <c r="B41" s="59">
        <v>0</v>
      </c>
      <c r="C41" s="59">
        <v>0</v>
      </c>
      <c r="E41" s="10" t="s">
        <v>54</v>
      </c>
      <c r="F41" s="59">
        <v>0</v>
      </c>
    </row>
    <row r="42" spans="1:6" ht="15">
      <c r="A42" s="14" t="s">
        <v>55</v>
      </c>
      <c r="B42" s="58">
        <v>397.181</v>
      </c>
      <c r="C42" s="58">
        <v>1325.902</v>
      </c>
      <c r="E42" s="14" t="s">
        <v>55</v>
      </c>
      <c r="F42" s="58">
        <v>4348404.023</v>
      </c>
    </row>
    <row r="43" spans="1:6" ht="15">
      <c r="A43" s="15" t="s">
        <v>56</v>
      </c>
      <c r="B43" s="55">
        <v>0</v>
      </c>
      <c r="C43" s="55">
        <v>0</v>
      </c>
      <c r="E43" s="15" t="s">
        <v>56</v>
      </c>
      <c r="F43" s="55">
        <v>0</v>
      </c>
    </row>
    <row r="44" spans="1:6" ht="15">
      <c r="A44" s="12" t="s">
        <v>57</v>
      </c>
      <c r="B44" s="56">
        <v>12967</v>
      </c>
      <c r="C44" s="56">
        <v>12967</v>
      </c>
      <c r="E44" s="12" t="s">
        <v>57</v>
      </c>
      <c r="F44" s="56">
        <v>0</v>
      </c>
    </row>
    <row r="45" spans="1:6" ht="15">
      <c r="A45" s="12" t="s">
        <v>58</v>
      </c>
      <c r="B45" s="56">
        <v>0</v>
      </c>
      <c r="C45" s="56">
        <v>0</v>
      </c>
      <c r="E45" s="12" t="s">
        <v>58</v>
      </c>
      <c r="F45" s="56">
        <v>0</v>
      </c>
    </row>
    <row r="46" spans="1:6" ht="15">
      <c r="A46" s="13" t="s">
        <v>59</v>
      </c>
      <c r="B46" s="57">
        <v>50884.517</v>
      </c>
      <c r="C46" s="57">
        <v>73709.357</v>
      </c>
      <c r="E46" s="13" t="s">
        <v>59</v>
      </c>
      <c r="F46" s="57">
        <v>0</v>
      </c>
    </row>
    <row r="47" spans="1:6" ht="15">
      <c r="A47" s="14" t="s">
        <v>60</v>
      </c>
      <c r="B47" s="58">
        <v>619226.72</v>
      </c>
      <c r="C47" s="58">
        <v>1843399.255</v>
      </c>
      <c r="E47" s="14" t="s">
        <v>60</v>
      </c>
      <c r="F47" s="58">
        <v>22120.75</v>
      </c>
    </row>
    <row r="48" spans="1:6" ht="15">
      <c r="A48" s="10" t="s">
        <v>61</v>
      </c>
      <c r="B48" s="59">
        <v>7977</v>
      </c>
      <c r="C48" s="59">
        <v>7977</v>
      </c>
      <c r="E48" s="10" t="s">
        <v>61</v>
      </c>
      <c r="F48" s="59">
        <v>0</v>
      </c>
    </row>
    <row r="49" spans="1:6" ht="15">
      <c r="A49" s="14" t="s">
        <v>62</v>
      </c>
      <c r="B49" s="58">
        <v>0</v>
      </c>
      <c r="C49" s="58">
        <v>0</v>
      </c>
      <c r="E49" s="14" t="s">
        <v>62</v>
      </c>
      <c r="F49" s="58">
        <v>0</v>
      </c>
    </row>
    <row r="50" spans="1:6" ht="15">
      <c r="A50" s="15" t="s">
        <v>63</v>
      </c>
      <c r="B50" s="55">
        <v>35764</v>
      </c>
      <c r="C50" s="55">
        <v>35764</v>
      </c>
      <c r="E50" s="15" t="s">
        <v>63</v>
      </c>
      <c r="F50" s="55">
        <v>0</v>
      </c>
    </row>
    <row r="51" spans="1:6" ht="15">
      <c r="A51" s="12" t="s">
        <v>64</v>
      </c>
      <c r="B51" s="56">
        <v>0</v>
      </c>
      <c r="C51" s="56">
        <v>343593</v>
      </c>
      <c r="E51" s="12" t="s">
        <v>64</v>
      </c>
      <c r="F51" s="56">
        <v>0</v>
      </c>
    </row>
    <row r="52" spans="1:6" ht="15">
      <c r="A52" s="14" t="s">
        <v>65</v>
      </c>
      <c r="B52" s="58">
        <v>0</v>
      </c>
      <c r="C52" s="58">
        <v>107833.798</v>
      </c>
      <c r="E52" s="14" t="s">
        <v>65</v>
      </c>
      <c r="F52" s="58">
        <v>0</v>
      </c>
    </row>
    <row r="53" spans="1:6" ht="15">
      <c r="A53" s="28"/>
      <c r="B53" s="5"/>
      <c r="C53" s="5"/>
      <c r="E53" s="5"/>
      <c r="F53" s="5"/>
    </row>
    <row r="54" spans="1:2" ht="15">
      <c r="A54" s="71"/>
      <c r="B54" s="28"/>
    </row>
    <row r="55" spans="1:2" ht="15">
      <c r="A55" s="71"/>
      <c r="B55" s="71"/>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2022-03-10T09:54:05Z</dcterms:created>
  <dcterms:modified xsi:type="dcterms:W3CDTF">2022-03-25T13:16:19Z</dcterms:modified>
  <cp:category/>
  <cp:version/>
  <cp:contentType/>
  <cp:contentStatus/>
</cp:coreProperties>
</file>