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9.xml" ContentType="application/vnd.ms-office.chartcolorstyle+xml"/>
  <Override PartName="/xl/charts/style9.xml" ContentType="application/vnd.ms-office.chartstyle+xml"/>
  <Override PartName="/xl/charts/colors8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8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3040" windowHeight="9195" tabRatio="913" activeTab="0"/>
  </bookViews>
  <sheets>
    <sheet name="Figure 1" sheetId="81" r:id="rId1"/>
    <sheet name="Figure 2" sheetId="49" r:id="rId2"/>
    <sheet name="Table 1" sheetId="4" r:id="rId3"/>
    <sheet name="Figure 3" sheetId="79" r:id="rId4"/>
    <sheet name="Figure 4 " sheetId="78" r:id="rId5"/>
    <sheet name="Figure 5" sheetId="46" r:id="rId6"/>
    <sheet name="Figure 6" sheetId="22" r:id="rId7"/>
    <sheet name="Figure 7" sheetId="51" r:id="rId8"/>
    <sheet name="Figure 8" sheetId="67" r:id="rId9"/>
    <sheet name="Figure 9" sheetId="6" r:id="rId10"/>
    <sheet name="Figure 10" sheetId="27" r:id="rId11"/>
    <sheet name="Figure 11" sheetId="48" r:id="rId12"/>
    <sheet name="Figure 12" sheetId="70" r:id="rId13"/>
    <sheet name="Figure 13" sheetId="71" r:id="rId14"/>
    <sheet name="Figure 14" sheetId="74" r:id="rId15"/>
    <sheet name="Total data" sheetId="77" r:id="rId16"/>
  </sheets>
  <definedNames/>
  <calcPr calcId="162913"/>
</workbook>
</file>

<file path=xl/sharedStrings.xml><?xml version="1.0" encoding="utf-8"?>
<sst xmlns="http://schemas.openxmlformats.org/spreadsheetml/2006/main" count="2301" uniqueCount="294">
  <si>
    <t>Environmental tax revenue [env_ac_tax]</t>
  </si>
  <si>
    <t>Source of Data</t>
  </si>
  <si>
    <t>Eurostat</t>
  </si>
  <si>
    <t>TAX</t>
  </si>
  <si>
    <t>Total environmental taxes</t>
  </si>
  <si>
    <t>UNIT</t>
  </si>
  <si>
    <t>Millions of euro (from 1.1.1999)/Millions of ECU (up to 31.12.1998)</t>
  </si>
  <si>
    <t>GEO/TIME</t>
  </si>
  <si>
    <t>2002</t>
  </si>
  <si>
    <t>2003</t>
  </si>
  <si>
    <t>2004</t>
  </si>
  <si>
    <t>2005</t>
  </si>
  <si>
    <t>2006</t>
  </si>
  <si>
    <t>2007</t>
  </si>
  <si>
    <t>2008</t>
  </si>
  <si>
    <t>2009</t>
  </si>
  <si>
    <t>European Union (27 countries)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</si>
  <si>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</si>
  <si>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</si>
  <si>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</si>
  <si>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</si>
  <si>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</si>
  <si>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</si>
  <si>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</si>
  <si>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</si>
  <si>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</si>
  <si>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</si>
  <si>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</si>
  <si>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</si>
  <si>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</si>
  <si>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</si>
  <si>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</si>
  <si>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</si>
  <si>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</si>
  <si>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</si>
  <si>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</si>
  <si>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</si>
  <si>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</si>
  <si>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</si>
  <si>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</si>
  <si>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</si>
  <si>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</si>
  <si>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:</t>
  </si>
  <si>
    <t>Special values:</t>
  </si>
  <si>
    <t>0</t>
  </si>
  <si>
    <t>less than half the final digit shown and greater than real zero</t>
  </si>
  <si>
    <t>not available</t>
  </si>
  <si>
    <t>Energy taxes</t>
  </si>
  <si>
    <t>Transport taxes</t>
  </si>
  <si>
    <t>Taxes on Pollution/Resources</t>
  </si>
  <si>
    <t>2010</t>
  </si>
  <si>
    <t>PRODUCT</t>
  </si>
  <si>
    <t>Households</t>
  </si>
  <si>
    <t>Non-residents</t>
  </si>
  <si>
    <t>Not allocated</t>
  </si>
  <si>
    <t>GDP</t>
  </si>
  <si>
    <t>GEO</t>
  </si>
  <si>
    <t>% of GDP</t>
  </si>
  <si>
    <t>Pollution/resource taxes</t>
  </si>
  <si>
    <t>GDP and main components - Current prices [nama_gdp_c]</t>
  </si>
  <si>
    <t>INDIC_NA</t>
  </si>
  <si>
    <t>Gross domestic product at market prices</t>
  </si>
  <si>
    <t>Thousand tonnes of oil equivalent (TOE)</t>
  </si>
  <si>
    <t>All products</t>
  </si>
  <si>
    <t>Implicit tax rate on energy</t>
  </si>
  <si>
    <t>GDP at market prices</t>
  </si>
  <si>
    <t>Final energy consumption</t>
  </si>
  <si>
    <t>New vehicle registrations</t>
  </si>
  <si>
    <t>Transport tax revenue</t>
  </si>
  <si>
    <t>2011</t>
  </si>
  <si>
    <t>Environmental taxes</t>
  </si>
  <si>
    <t>Environment</t>
  </si>
  <si>
    <t>Germany</t>
  </si>
  <si>
    <t xml:space="preserve">Germany </t>
  </si>
  <si>
    <t>2012</t>
  </si>
  <si>
    <t>2013</t>
  </si>
  <si>
    <t>2014</t>
  </si>
  <si>
    <t>2015</t>
  </si>
  <si>
    <t>2016</t>
  </si>
  <si>
    <t>Environmental tax revenues [env_ac_tax]</t>
  </si>
  <si>
    <t>Last update</t>
  </si>
  <si>
    <t>Extracted on</t>
  </si>
  <si>
    <t>Source of data</t>
  </si>
  <si>
    <t>Croatia</t>
  </si>
  <si>
    <t>Switzerland</t>
  </si>
  <si>
    <t>Turkey</t>
  </si>
  <si>
    <t>Total tax revenues</t>
  </si>
  <si>
    <t>Agriculture, forestry and fishing</t>
  </si>
  <si>
    <t>Construction</t>
  </si>
  <si>
    <t>Services (except wholesale and retail trade, transportation and storage)</t>
  </si>
  <si>
    <r>
      <t xml:space="preserve">Notes: </t>
    </r>
    <r>
      <rPr>
        <sz val="9"/>
        <rFont val="Arial"/>
        <family val="2"/>
      </rPr>
      <t>2016 figures are provisional. 1. Data for Romania refers to sales (APIA). For registrations, see ACAROM figures at www.acea.be</t>
    </r>
  </si>
  <si>
    <t>New registrations of passenger cars by type of motor energy and engine size [road_eqr_carmot]</t>
  </si>
  <si>
    <t>Million euro</t>
  </si>
  <si>
    <t>Passenger cars</t>
  </si>
  <si>
    <t>Transport tax revenues</t>
  </si>
  <si>
    <t>Goods vehicles</t>
  </si>
  <si>
    <t>Buses and motor coaches</t>
  </si>
  <si>
    <t>Energy taxes as % of GDP</t>
  </si>
  <si>
    <t>Simplified energy balances - annual data [nrg_100a]</t>
  </si>
  <si>
    <t>European Union (current composition)</t>
  </si>
  <si>
    <t>INDIC_NRG</t>
  </si>
  <si>
    <t>INDEX 2002</t>
  </si>
  <si>
    <t>Current prices, million euro</t>
  </si>
  <si>
    <t>NA_ITEM</t>
  </si>
  <si>
    <t>SECTOR</t>
  </si>
  <si>
    <t>General government</t>
  </si>
  <si>
    <t>Total receipts from taxes and compulsory social contributions after deduction of amounts assessed but unlikely to be collected</t>
  </si>
  <si>
    <t>Pollution/Resource taxes</t>
  </si>
  <si>
    <t>Growth 2009 to 2010</t>
  </si>
  <si>
    <t>EU TOTAL</t>
  </si>
  <si>
    <t>New vehicle registrations*</t>
  </si>
  <si>
    <t>*Data gaps completed with estimations</t>
  </si>
  <si>
    <r>
      <t>Source:</t>
    </r>
    <r>
      <rPr>
        <sz val="9"/>
        <rFont val="Arial"/>
        <family val="2"/>
      </rPr>
      <t xml:space="preserve"> Eurostat (online data code: env_ac_tax)</t>
    </r>
  </si>
  <si>
    <t xml:space="preserve"> (index 2002=100)</t>
  </si>
  <si>
    <t xml:space="preserve">(index 2002=100) </t>
  </si>
  <si>
    <t>(index 2002=100)</t>
  </si>
  <si>
    <r>
      <t>Source:</t>
    </r>
    <r>
      <rPr>
        <sz val="9"/>
        <rFont val="Arial"/>
        <family val="2"/>
      </rPr>
      <t xml:space="preserve"> Eurostat (online data codes: env_ac_taxind2, road_eqr_carmot)</t>
    </r>
  </si>
  <si>
    <t>Czechia</t>
  </si>
  <si>
    <t>2017</t>
  </si>
  <si>
    <t>Supply, transformation, consumption - all products - annual data [nrg_bal_s]</t>
  </si>
  <si>
    <t>Number</t>
  </si>
  <si>
    <t>MOT_NRG</t>
  </si>
  <si>
    <t>Total</t>
  </si>
  <si>
    <t>ENGINE</t>
  </si>
  <si>
    <t>Germany (until 1990 former territory of the FRG)</t>
  </si>
  <si>
    <t>*NOTE:  Numbers in red are estimates</t>
  </si>
  <si>
    <t>Stock of vehicles by category and NUTS 2 regions [tran_r_vehst]</t>
  </si>
  <si>
    <t>VEHICLE</t>
  </si>
  <si>
    <t>Lorries</t>
  </si>
  <si>
    <t>Special value:</t>
  </si>
  <si>
    <t>Motor coaches, buses and trolley buses</t>
  </si>
  <si>
    <t>Passenger cars*</t>
  </si>
  <si>
    <t>Buses and motor coaches*</t>
  </si>
  <si>
    <t>Goods vehicles*</t>
  </si>
  <si>
    <t>Growth rate</t>
  </si>
  <si>
    <r>
      <t>Source:</t>
    </r>
    <r>
      <rPr>
        <sz val="9"/>
        <rFont val="Arial"/>
        <family val="2"/>
      </rPr>
      <t xml:space="preserve"> Eurostat (online data codes: env_ac_tax, nama_10_gdp)</t>
    </r>
  </si>
  <si>
    <r>
      <t>Source:</t>
    </r>
    <r>
      <rPr>
        <sz val="9"/>
        <rFont val="Arial"/>
        <family val="2"/>
      </rPr>
      <t xml:space="preserve"> Eurostat (online data codes: env_ac_tax, nrg_bal_s, nama_gdp_k)</t>
    </r>
  </si>
  <si>
    <r>
      <t>Source:</t>
    </r>
    <r>
      <rPr>
        <sz val="9"/>
        <rFont val="Arial"/>
        <family val="2"/>
      </rPr>
      <t xml:space="preserve"> Eurostat (online data codes: env_ac_tax, tran_r_vehst)</t>
    </r>
  </si>
  <si>
    <t>Index 2002</t>
  </si>
  <si>
    <t>EU-27</t>
  </si>
  <si>
    <t>Iceland</t>
  </si>
  <si>
    <t>EU27</t>
  </si>
  <si>
    <t>2018</t>
  </si>
  <si>
    <t>TIME</t>
  </si>
  <si>
    <t>GEO/NACE_R2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</si>
  <si>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</si>
  <si>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</si>
  <si>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</si>
  <si>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</si>
  <si>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</si>
  <si>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</si>
  <si>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EU27 TOTAL</t>
  </si>
  <si>
    <t>Solid fossil fuels</t>
  </si>
  <si>
    <t>Natural gas</t>
  </si>
  <si>
    <t>Renewables and biofuels</t>
  </si>
  <si>
    <t>Electricity</t>
  </si>
  <si>
    <t>M</t>
  </si>
  <si>
    <t>Deutschland</t>
  </si>
  <si>
    <t>Hungary*</t>
  </si>
  <si>
    <t>Poland*</t>
  </si>
  <si>
    <t>Croatia*</t>
  </si>
  <si>
    <t>Romania*</t>
  </si>
  <si>
    <t>Sweden*</t>
  </si>
  <si>
    <t>Norway*</t>
  </si>
  <si>
    <t>Czechia*</t>
  </si>
  <si>
    <t>Bulgaria*</t>
  </si>
  <si>
    <t>STATINFO</t>
  </si>
  <si>
    <t>Average</t>
  </si>
  <si>
    <t>National currency</t>
  </si>
  <si>
    <t>CURRENCY/TIME</t>
  </si>
  <si>
    <t>Bulgarian lev</t>
  </si>
  <si>
    <t>Czech koruna</t>
  </si>
  <si>
    <t>Danish krone</t>
  </si>
  <si>
    <t>Pound sterling</t>
  </si>
  <si>
    <t>Croatian kuna</t>
  </si>
  <si>
    <t>Hungarian forint</t>
  </si>
  <si>
    <t>Polish zloty</t>
  </si>
  <si>
    <t>Romanian leu</t>
  </si>
  <si>
    <t>Swedish krona</t>
  </si>
  <si>
    <t>Norwegian krone</t>
  </si>
  <si>
    <t>Environmental taxes by economic activity (NACE Rev. 2) [env_ac_taxind2]</t>
  </si>
  <si>
    <t>All NACE activities plus households, non-residents and not allocated</t>
  </si>
  <si>
    <t>European Union - 27 countries (from 2020)</t>
  </si>
  <si>
    <t>Labour taxes</t>
  </si>
  <si>
    <t>Energy intensity</t>
  </si>
  <si>
    <t>Energy intensity (TOE/GDP)</t>
  </si>
  <si>
    <t>NRG_BAL</t>
  </si>
  <si>
    <t>Kilograms of oil equivalent (KGOE) per thousand euro</t>
  </si>
  <si>
    <t>Serbia</t>
  </si>
  <si>
    <t>Pollution taxes</t>
  </si>
  <si>
    <t>Resource taxes</t>
  </si>
  <si>
    <r>
      <t xml:space="preserve">Pollution and Resource taxes - total - </t>
    </r>
    <r>
      <rPr>
        <sz val="9"/>
        <color indexed="17"/>
        <rFont val="Arial"/>
        <family val="2"/>
      </rPr>
      <t>re-arrangement of breakdown for the presentation purposes</t>
    </r>
  </si>
  <si>
    <t>Manufacturing, construction, mining and utilities</t>
  </si>
  <si>
    <t>Services (including trade, transportation and storage)</t>
  </si>
  <si>
    <t>Other NACE and not allocated</t>
  </si>
  <si>
    <t>Mining, manufacturing, construction, utilities and services*</t>
  </si>
  <si>
    <r>
      <t>Source:</t>
    </r>
    <r>
      <rPr>
        <sz val="9"/>
        <rFont val="Arial"/>
        <family val="2"/>
      </rPr>
      <t xml:space="preserve"> Eurostat (online data code: env_ac_taxind2)</t>
    </r>
  </si>
  <si>
    <t>(%)</t>
  </si>
  <si>
    <t>*for confidentiality reasons, taxes payable by mining, quarrying, manufacturing and services sector have been grouped for EU, EE and LT under a single category</t>
  </si>
  <si>
    <t xml:space="preserve">(billion EUR and % TSC and GDP) </t>
  </si>
  <si>
    <t>Pollution &amp; resource taxes</t>
  </si>
  <si>
    <t>% of TSC</t>
  </si>
  <si>
    <t>Energy taxes (deflated)</t>
  </si>
  <si>
    <t>energy taxes deflated</t>
  </si>
  <si>
    <t>GDP at current prices</t>
  </si>
  <si>
    <t>Final energy consumption (total)</t>
  </si>
  <si>
    <t>implicit tax rate</t>
  </si>
  <si>
    <t>(2002=100)</t>
  </si>
  <si>
    <t>Energy intensity of GDP in chain linked volumes (2010)</t>
  </si>
  <si>
    <t>GDP and main components (output, expenditure and income) [nama_10_gdp]</t>
  </si>
  <si>
    <t>Chain linked volumes, index 2010=100</t>
  </si>
  <si>
    <t>2019</t>
  </si>
  <si>
    <t>Increase/decrease</t>
  </si>
  <si>
    <t>Change in percentage points (right hand scale)</t>
  </si>
  <si>
    <r>
      <t>Source:</t>
    </r>
    <r>
      <rPr>
        <sz val="9"/>
        <rFont val="Arial"/>
        <family val="2"/>
      </rPr>
      <t xml:space="preserve"> Eurostat (online data code: env_ac_taxind2; nrg_100a_)</t>
    </r>
  </si>
  <si>
    <t>GDP (chain-linked volumes 2010)</t>
  </si>
  <si>
    <t>(% in TSC and change in percentage points)</t>
  </si>
  <si>
    <t xml:space="preserve">(% in total pollution and resource tax revenue) </t>
  </si>
  <si>
    <r>
      <t>Source:</t>
    </r>
    <r>
      <rPr>
        <sz val="9"/>
        <rFont val="Arial"/>
        <family val="2"/>
      </rPr>
      <t xml:space="preserve"> Eurostat (online data codes: env_ac_tax), DG TAXUD</t>
    </r>
  </si>
  <si>
    <r>
      <t>Source:</t>
    </r>
    <r>
      <rPr>
        <sz val="9"/>
        <rFont val="Arial"/>
        <family val="2"/>
      </rPr>
      <t xml:space="preserve"> Eurostat (National tax lists)</t>
    </r>
  </si>
  <si>
    <r>
      <t>Source:</t>
    </r>
    <r>
      <rPr>
        <sz val="9"/>
        <rFont val="Arial"/>
        <family val="2"/>
      </rPr>
      <t xml:space="preserve"> Eurostat (online data codes: env_ac_tax, ten00120, nama_10_gdp, nrg_100a, nrg_ind_ei)</t>
    </r>
  </si>
  <si>
    <r>
      <t>Source:</t>
    </r>
    <r>
      <rPr>
        <sz val="9"/>
        <rFont val="Arial"/>
        <family val="2"/>
      </rPr>
      <t xml:space="preserve"> Eurostat (online data codes: env_ac_tax, road_eqr_carmot)</t>
    </r>
  </si>
  <si>
    <t xml:space="preserve">Figure 2: Taxes on labour and environmental taxes as share of total taxation 2008-2018 </t>
  </si>
  <si>
    <t>(index 2008=100)</t>
  </si>
  <si>
    <t>TAX/TIME</t>
  </si>
  <si>
    <t xml:space="preserve">Figure 8:  Energy taxes, GDP and final energy consumption, EU-27, 2002-2019 </t>
  </si>
  <si>
    <t>Figure 6: Development of GDP, total tax revenue, energy tax revenue and transport tax revenue, 2002 - 2019</t>
  </si>
  <si>
    <t>Figure 4: Environmental taxes as a share of total taxes and social contributions, 2002 and 2019</t>
  </si>
  <si>
    <t>unit:</t>
  </si>
  <si>
    <t>MIO_EUR</t>
  </si>
  <si>
    <t>time:</t>
  </si>
  <si>
    <t>tax:</t>
  </si>
  <si>
    <t>NRG</t>
  </si>
  <si>
    <t>Other NACE and not-allocated</t>
  </si>
  <si>
    <t>Industry, utilities and construction</t>
  </si>
  <si>
    <t>Energy taxes by economic activity, 2018</t>
  </si>
  <si>
    <t>(% of energy tax revenue)</t>
  </si>
  <si>
    <t>TOTAL_HH_NRES</t>
  </si>
  <si>
    <r>
      <t>Source:</t>
    </r>
    <r>
      <rPr>
        <sz val="9"/>
        <color theme="1"/>
        <rFont val="Arial"/>
        <family val="2"/>
      </rPr>
      <t xml:space="preserve"> env_ac_taxind2</t>
    </r>
  </si>
  <si>
    <t>Transport taxes by economic activity, 2018</t>
  </si>
  <si>
    <r>
      <t>Source:</t>
    </r>
    <r>
      <rPr>
        <sz val="9"/>
        <color theme="1"/>
        <rFont val="Arial"/>
        <family val="2"/>
      </rPr>
      <t xml:space="preserve"> Eurostat (online data code: env_ac_taxind2)</t>
    </r>
  </si>
  <si>
    <t>%</t>
  </si>
  <si>
    <t>TRA</t>
  </si>
  <si>
    <t>Figure 1: Environmental tax revenue by type and total environmental taxes as share of TSC and GDP, EU-27, 2002-2019</t>
  </si>
  <si>
    <t>Pollution and resource taxes by paying economic activities, 2018</t>
  </si>
  <si>
    <t>**No pollution or resource taxes in 2018</t>
  </si>
  <si>
    <t>Lithuania*</t>
  </si>
  <si>
    <t>Estonia*</t>
  </si>
  <si>
    <t>EU27*</t>
  </si>
  <si>
    <t>Final energy consumption, implicit tax rate on energy, energy taxes, GDP and energy intensity, 2002-2019, EU-27</t>
  </si>
  <si>
    <t>Final consumption of energy products and energy taxes (deflated), 2002-2019, EU-27</t>
  </si>
  <si>
    <t>Denmark*</t>
  </si>
  <si>
    <t>Liechtenstein</t>
  </si>
  <si>
    <t>Germany**</t>
  </si>
  <si>
    <r>
      <t>Source:</t>
    </r>
    <r>
      <rPr>
        <sz val="9"/>
        <rFont val="Arial"/>
        <family val="2"/>
      </rPr>
      <t xml:space="preserve"> Eurostat (online data codes: env_ac_tax, gov_10a_taxag)</t>
    </r>
  </si>
  <si>
    <t>Table 44: Taxes on labour as % of total taxation - Total</t>
  </si>
  <si>
    <t xml:space="preserve"> </t>
  </si>
  <si>
    <t>% growth</t>
  </si>
  <si>
    <t>Increase/decrease (right-hand scale)</t>
  </si>
  <si>
    <t>Price index (implicit deflator), 2010=100, euro</t>
  </si>
  <si>
    <t>Energy taxes (deflated value)</t>
  </si>
  <si>
    <t>GEO/TIME+H28M7F10:H27</t>
  </si>
  <si>
    <t>billion EUR</t>
  </si>
  <si>
    <t>million EUR</t>
  </si>
  <si>
    <t>https://ec.europa.eu/taxation_customs/business/economic-analysis-taxation/data-taxation_en</t>
  </si>
  <si>
    <t>% of total 
environmental taxes</t>
  </si>
  <si>
    <t>Table 1</t>
  </si>
  <si>
    <t xml:space="preserve">% of TSC </t>
  </si>
  <si>
    <t>% of (specific type of) environmental tax revenue (by tax payer)</t>
  </si>
  <si>
    <t>Corporations</t>
  </si>
  <si>
    <t>100.0</t>
  </si>
  <si>
    <t>The latest year of data available for environmental tax revenue by payer is 2018.</t>
  </si>
  <si>
    <t>Bookmark:</t>
  </si>
  <si>
    <t>http://appsso.eurostat.ec.europa.eu/nui/show.do?query=BOOKMARK_DS-051918_QID_-779C31EF_UID_-3F171EB0&amp;layout=UNIT,L,X,0;TAX,L,Y,0;GEO,L,Z,0;TIME,C,Z,1;INDICATORS,C,Z,2;&amp;zSelection=DS-051918TIME,2017;DS-051918GEO,EU28;DS-051918INDICATORS,OBS_FLAG;&amp;rankName1=INDICATORS_1_2_-1_2&amp;rankName2=GEO_1_2_0_1&amp;rankName3=TIME_1_0_0_0&amp;rankName4=UNIT_1_2_0_0&amp;rankName5=TAX_1_2_0_1&amp;rStp=&amp;cStp=&amp;rDCh=&amp;cDCh=&amp;rDM=true&amp;cDM=true&amp;footnes=false&amp;empty=false&amp;wai=false&amp;time_mode=NONE&amp;time_most_recent=false&amp;lang=EN&amp;cfo=%23%23%23%2C%23%23%23.%23%23%23</t>
  </si>
  <si>
    <t>Source: Eurostat (online data codes: env_ac_tax and env_ac_taxind2)</t>
  </si>
  <si>
    <t>Table 1: Total environmental tax revenue by type of tax and tax payer, EU-27</t>
  </si>
  <si>
    <t>Note: the shares by ‘payer’ do not add up to 100% owing to a small share of ‘not allocated taxes’.</t>
  </si>
  <si>
    <t/>
  </si>
  <si>
    <t>Figure 11: Transport tax revenue and new vehicle registrations (passenger cars), EU-27, 2002-2019</t>
  </si>
  <si>
    <t>EU</t>
  </si>
  <si>
    <t>updated data from April:</t>
  </si>
  <si>
    <t>Figure 11:  Transport tax revenues and vehicle stock (passenger cars, buses and motor coaches, goods vehicles), EU-28, 2002-2019</t>
  </si>
  <si>
    <t xml:space="preserve">Dataset: </t>
  </si>
  <si>
    <t>Stock of vehicles by category and NUTS 2 regions [TRAN_R_VEHST__custom_942110]</t>
  </si>
  <si>
    <t xml:space="preserve">Last updated: </t>
  </si>
  <si>
    <t>06/05/2021 23:00</t>
  </si>
  <si>
    <t>Time frequency</t>
  </si>
  <si>
    <t>Annual</t>
  </si>
  <si>
    <t>Vehicles</t>
  </si>
  <si>
    <t>Unit of measure</t>
  </si>
  <si>
    <t>GEO (Labels)</t>
  </si>
  <si>
    <t>Environmental tax revenues [ENV_AC_TAX__custom_942189]</t>
  </si>
  <si>
    <t>24/02/2021 23:00</t>
  </si>
  <si>
    <t>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</si>
</sst>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dd\.mm\.yy"/>
    <numFmt numFmtId="166" formatCode="#,##0.0"/>
    <numFmt numFmtId="167" formatCode="0.0"/>
    <numFmt numFmtId="168" formatCode="#,###,##0"/>
    <numFmt numFmtId="169" formatCode="_-* #,##0.00\ _F_t_-;\-* #,##0.00\ _F_t_-;_-* &quot;-&quot;??\ _F_t_-;_-@_-"/>
    <numFmt numFmtId="170" formatCode="\(##\);\(##\)"/>
    <numFmt numFmtId="171" formatCode="_-* #,##0.00\ _k_r_-;\-* #,##0.00\ _k_r_-;_-* &quot;-&quot;??\ _k_r_-;_-@_-"/>
    <numFmt numFmtId="172" formatCode="#,##0.0_i"/>
    <numFmt numFmtId="173" formatCode="#,##0.000"/>
    <numFmt numFmtId="174" formatCode="#,##0.0000"/>
    <numFmt numFmtId="175" formatCode="#,##0.00000"/>
    <numFmt numFmtId="176" formatCode="0.000"/>
    <numFmt numFmtId="177" formatCode="#,##0.##########"/>
    <numFmt numFmtId="178" formatCode="#,##0_i"/>
  </numFmts>
  <fonts count="67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0"/>
      <name val="Times New Roman CE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b/>
      <sz val="12"/>
      <name val="Times New Roman"/>
      <family val="1"/>
    </font>
    <font>
      <i/>
      <sz val="8"/>
      <color indexed="38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8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9.5"/>
      <color rgb="FF000000"/>
      <name val="Albany AMT"/>
      <family val="2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i/>
      <sz val="9"/>
      <color rgb="FFA6A6A6"/>
      <name val="Arial"/>
      <family val="2"/>
    </font>
    <font>
      <sz val="9"/>
      <color rgb="FFFF0000"/>
      <name val="Arial"/>
      <family val="2"/>
    </font>
    <font>
      <sz val="10"/>
      <name val="Helv"/>
      <family val="2"/>
    </font>
    <font>
      <sz val="9"/>
      <color indexed="17"/>
      <name val="Arial"/>
      <family val="2"/>
    </font>
    <font>
      <b/>
      <sz val="9"/>
      <color rgb="FF00B05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595959"/>
      <name val="Arial"/>
      <family val="2"/>
    </font>
    <font>
      <sz val="9"/>
      <color rgb="FF59595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B050"/>
      <name val="Arial"/>
      <family val="2"/>
    </font>
    <font>
      <sz val="9"/>
      <color theme="5"/>
      <name val="Arial"/>
      <family val="2"/>
    </font>
    <font>
      <b/>
      <sz val="9"/>
      <color rgb="FF44546A"/>
      <name val="Arial"/>
      <family val="2"/>
    </font>
    <font>
      <b/>
      <sz val="9"/>
      <color indexed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2"/>
      <name val="Arial"/>
      <family val="2"/>
    </font>
    <font>
      <sz val="11"/>
      <color theme="1"/>
      <name val="Arial"/>
      <family val="2"/>
      <scheme val="minor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9"/>
      </patternFill>
    </fill>
    <fill>
      <patternFill patternType="solid">
        <fgColor indexed="20"/>
        <bgColor indexed="64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</fills>
  <borders count="52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B0B0B0"/>
      </left>
      <right/>
      <top style="thin">
        <color rgb="FFB0B0B0"/>
      </top>
      <bottom style="thin">
        <color rgb="FFB0B0B0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9" borderId="0">
      <alignment/>
      <protection locked="0"/>
    </xf>
    <xf numFmtId="49" fontId="1" fillId="10" borderId="1">
      <alignment vertical="top" wrapText="1"/>
      <protection/>
    </xf>
    <xf numFmtId="0" fontId="1" fillId="11" borderId="2">
      <alignment horizontal="center" vertical="center"/>
      <protection locked="0"/>
    </xf>
    <xf numFmtId="169" fontId="14" fillId="0" borderId="0" applyFont="0" applyFill="0" applyBorder="0" applyAlignment="0" applyProtection="0"/>
    <xf numFmtId="171" fontId="1" fillId="0" borderId="0" applyFont="0" applyFill="0" applyBorder="0" applyAlignment="0" applyProtection="0"/>
    <xf numFmtId="49" fontId="1" fillId="0" borderId="0">
      <alignment vertical="top" wrapText="1"/>
      <protection/>
    </xf>
    <xf numFmtId="0" fontId="9" fillId="12" borderId="0" applyNumberFormat="0" applyBorder="0">
      <alignment/>
      <protection locked="0"/>
    </xf>
    <xf numFmtId="3" fontId="26" fillId="0" borderId="1">
      <alignment horizontal="right" vertical="top"/>
      <protection/>
    </xf>
    <xf numFmtId="166" fontId="26" fillId="0" borderId="3">
      <alignment/>
      <protection/>
    </xf>
    <xf numFmtId="166" fontId="29" fillId="0" borderId="3">
      <alignment/>
      <protection/>
    </xf>
    <xf numFmtId="0" fontId="5" fillId="7" borderId="4">
      <alignment horizontal="centerContinuous" vertical="top" wrapText="1"/>
      <protection/>
    </xf>
    <xf numFmtId="0" fontId="30" fillId="0" borderId="0">
      <alignment horizontal="left" vertical="top"/>
      <protection/>
    </xf>
    <xf numFmtId="0" fontId="1" fillId="13" borderId="0">
      <alignment/>
      <protection locked="0"/>
    </xf>
    <xf numFmtId="0" fontId="5" fillId="11" borderId="0">
      <alignment vertical="center"/>
      <protection locked="0"/>
    </xf>
    <xf numFmtId="0" fontId="32" fillId="0" borderId="0" applyNumberFormat="0" applyFill="0" applyBorder="0">
      <alignment/>
      <protection locked="0"/>
    </xf>
    <xf numFmtId="0" fontId="5" fillId="0" borderId="0">
      <alignment/>
      <protection locked="0"/>
    </xf>
    <xf numFmtId="0" fontId="10" fillId="0" borderId="0">
      <alignment/>
      <protection locked="0"/>
    </xf>
    <xf numFmtId="0" fontId="31" fillId="0" borderId="0" applyNumberFormat="0" applyFill="0" applyBorder="0">
      <alignment/>
      <protection locked="0"/>
    </xf>
    <xf numFmtId="0" fontId="31" fillId="0" borderId="0" applyNumberFormat="0" applyFill="0" applyBorder="0">
      <alignment/>
      <protection locked="0"/>
    </xf>
    <xf numFmtId="0" fontId="35" fillId="0" borderId="0" applyNumberFormat="0" applyFill="0" applyBorder="0">
      <alignment/>
      <protection locked="0"/>
    </xf>
    <xf numFmtId="0" fontId="15" fillId="14" borderId="0" applyNumberFormat="0" applyBorder="0">
      <alignment horizontal="left"/>
      <protection locked="0"/>
    </xf>
    <xf numFmtId="0" fontId="9" fillId="15" borderId="0" applyNumberFormat="0" applyBorder="0">
      <alignment horizontal="right"/>
      <protection locked="0"/>
    </xf>
    <xf numFmtId="0" fontId="36" fillId="16" borderId="0" applyNumberFormat="0" applyBorder="0">
      <alignment horizontal="right"/>
      <protection locked="0"/>
    </xf>
    <xf numFmtId="0" fontId="24" fillId="0" borderId="0">
      <alignment/>
      <protection/>
    </xf>
    <xf numFmtId="0" fontId="16" fillId="15" borderId="0" applyNumberFormat="0" applyBorder="0">
      <alignment horizontal="right"/>
      <protection locked="0"/>
    </xf>
    <xf numFmtId="0" fontId="17" fillId="15" borderId="0" applyNumberFormat="0" applyBorder="0">
      <alignment horizontal="right"/>
      <protection locked="0"/>
    </xf>
    <xf numFmtId="0" fontId="37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 locked="0"/>
    </xf>
    <xf numFmtId="0" fontId="3" fillId="0" borderId="0">
      <alignment/>
      <protection/>
    </xf>
    <xf numFmtId="0" fontId="1" fillId="0" borderId="0">
      <alignment/>
      <protection/>
    </xf>
    <xf numFmtId="0" fontId="28" fillId="0" borderId="0">
      <alignment vertical="top"/>
      <protection/>
    </xf>
    <xf numFmtId="0" fontId="1" fillId="17" borderId="5" applyNumberFormat="0" applyFont="0" applyAlignment="0" applyProtection="0"/>
    <xf numFmtId="0" fontId="7" fillId="0" borderId="0">
      <alignment/>
      <protection/>
    </xf>
    <xf numFmtId="170" fontId="27" fillId="0" borderId="0">
      <alignment horizontal="right"/>
      <protection/>
    </xf>
    <xf numFmtId="172" fontId="6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1" fillId="11" borderId="6">
      <alignment vertical="center"/>
      <protection locked="0"/>
    </xf>
    <xf numFmtId="0" fontId="4" fillId="0" borderId="0" applyNumberFormat="0" applyFont="0" applyFill="0" applyBorder="0">
      <alignment/>
      <protection hidden="1"/>
    </xf>
    <xf numFmtId="0" fontId="25" fillId="0" borderId="0">
      <alignment vertical="top" wrapText="1"/>
      <protection/>
    </xf>
    <xf numFmtId="0" fontId="25" fillId="0" borderId="0">
      <alignment vertical="top" wrapText="1"/>
      <protection/>
    </xf>
    <xf numFmtId="0" fontId="3" fillId="0" borderId="0">
      <alignment/>
      <protection/>
    </xf>
    <xf numFmtId="0" fontId="1" fillId="9" borderId="0">
      <alignment/>
      <protection locked="0"/>
    </xf>
    <xf numFmtId="0" fontId="40" fillId="0" borderId="0" applyNumberFormat="0" applyFill="0" applyBorder="0" applyAlignment="0" applyProtection="0"/>
    <xf numFmtId="0" fontId="18" fillId="18" borderId="0" applyNumberFormat="0" applyBorder="0">
      <alignment horizontal="center"/>
      <protection locked="0"/>
    </xf>
    <xf numFmtId="0" fontId="12" fillId="15" borderId="0" applyNumberFormat="0" applyBorder="0">
      <alignment horizontal="left"/>
      <protection locked="0"/>
    </xf>
    <xf numFmtId="0" fontId="36" fillId="16" borderId="0" applyNumberFormat="0" applyBorder="0">
      <alignment horizontal="left"/>
      <protection locked="0"/>
    </xf>
    <xf numFmtId="0" fontId="19" fillId="12" borderId="0" applyNumberFormat="0" applyBorder="0">
      <alignment horizontal="center"/>
      <protection locked="0"/>
    </xf>
    <xf numFmtId="0" fontId="19" fillId="15" borderId="0" applyNumberFormat="0" applyBorder="0">
      <alignment horizontal="left"/>
      <protection locked="0"/>
    </xf>
    <xf numFmtId="0" fontId="11" fillId="12" borderId="0" applyNumberFormat="0" applyBorder="0">
      <alignment/>
      <protection locked="0"/>
    </xf>
    <xf numFmtId="0" fontId="11" fillId="12" borderId="0" applyNumberFormat="0" applyBorder="0">
      <alignment/>
      <protection locked="0"/>
    </xf>
    <xf numFmtId="0" fontId="12" fillId="19" borderId="0" applyNumberFormat="0" applyBorder="0">
      <alignment horizontal="left"/>
      <protection locked="0"/>
    </xf>
    <xf numFmtId="0" fontId="36" fillId="16" borderId="0" applyNumberFormat="0" applyBorder="0">
      <alignment horizontal="left"/>
      <protection locked="0"/>
    </xf>
    <xf numFmtId="0" fontId="20" fillId="12" borderId="0" applyNumberFormat="0" applyBorder="0">
      <alignment/>
      <protection locked="0"/>
    </xf>
    <xf numFmtId="0" fontId="12" fillId="20" borderId="0" applyNumberFormat="0" applyBorder="0">
      <alignment horizontal="right"/>
      <protection locked="0"/>
    </xf>
    <xf numFmtId="0" fontId="12" fillId="20" borderId="0" applyNumberFormat="0" applyBorder="0">
      <alignment/>
      <protection locked="0"/>
    </xf>
    <xf numFmtId="0" fontId="12" fillId="20" borderId="0" applyNumberFormat="0" applyBorder="0">
      <alignment/>
      <protection locked="0"/>
    </xf>
    <xf numFmtId="0" fontId="12" fillId="14" borderId="0" applyNumberFormat="0" applyBorder="0">
      <alignment/>
      <protection locked="0"/>
    </xf>
    <xf numFmtId="0" fontId="21" fillId="21" borderId="0" applyNumberFormat="0" applyBorder="0">
      <alignment/>
      <protection locked="0"/>
    </xf>
    <xf numFmtId="0" fontId="22" fillId="21" borderId="0" applyNumberFormat="0" applyBorder="0">
      <alignment/>
      <protection locked="0"/>
    </xf>
    <xf numFmtId="0" fontId="12" fillId="15" borderId="0" applyNumberFormat="0" applyBorder="0">
      <alignment/>
      <protection locked="0"/>
    </xf>
    <xf numFmtId="0" fontId="12" fillId="15" borderId="0" applyNumberFormat="0" applyBorder="0">
      <alignment/>
      <protection locked="0"/>
    </xf>
    <xf numFmtId="0" fontId="12" fillId="15" borderId="0" applyNumberFormat="0" applyBorder="0">
      <alignment/>
      <protection locked="0"/>
    </xf>
    <xf numFmtId="0" fontId="12" fillId="14" borderId="0" applyNumberFormat="0" applyBorder="0">
      <alignment/>
      <protection locked="0"/>
    </xf>
    <xf numFmtId="0" fontId="23" fillId="22" borderId="0" applyNumberFormat="0" applyBorder="0">
      <alignment/>
      <protection locked="0"/>
    </xf>
    <xf numFmtId="171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Protection="0">
      <alignment vertical="center"/>
    </xf>
    <xf numFmtId="172" fontId="47" fillId="0" borderId="0" applyFill="0" applyBorder="0" applyProtection="0">
      <alignment horizontal="right"/>
    </xf>
    <xf numFmtId="164" fontId="0" fillId="0" borderId="0" applyFont="0" applyFill="0" applyBorder="0" applyAlignment="0" applyProtection="0"/>
  </cellStyleXfs>
  <cellXfs count="313">
    <xf numFmtId="0" fontId="0" fillId="0" borderId="0" xfId="0"/>
    <xf numFmtId="0" fontId="6" fillId="0" borderId="0" xfId="0" applyFont="1"/>
    <xf numFmtId="0" fontId="6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0" borderId="0" xfId="68" applyNumberFormat="1" applyFont="1" applyFill="1" applyBorder="1" applyAlignment="1">
      <alignment/>
      <protection/>
    </xf>
    <xf numFmtId="0" fontId="6" fillId="0" borderId="0" xfId="68" applyFont="1">
      <alignment/>
      <protection/>
    </xf>
    <xf numFmtId="0" fontId="6" fillId="11" borderId="7" xfId="68" applyNumberFormat="1" applyFont="1" applyFill="1" applyBorder="1" applyAlignment="1">
      <alignment/>
      <protection/>
    </xf>
    <xf numFmtId="0" fontId="6" fillId="11" borderId="7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166" fontId="6" fillId="0" borderId="7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1" fontId="6" fillId="0" borderId="0" xfId="68" applyNumberFormat="1" applyFont="1">
      <alignment/>
      <protection/>
    </xf>
    <xf numFmtId="165" fontId="6" fillId="0" borderId="0" xfId="68" applyNumberFormat="1" applyFont="1" applyFill="1" applyBorder="1" applyAlignment="1">
      <alignment/>
      <protection/>
    </xf>
    <xf numFmtId="0" fontId="6" fillId="0" borderId="4" xfId="68" applyNumberFormat="1" applyFont="1" applyFill="1" applyBorder="1" applyAlignment="1">
      <alignment/>
      <protection/>
    </xf>
    <xf numFmtId="0" fontId="6" fillId="0" borderId="4" xfId="68" applyFont="1" applyBorder="1">
      <alignment/>
      <protection/>
    </xf>
    <xf numFmtId="0" fontId="6" fillId="0" borderId="0" xfId="62" applyFont="1">
      <alignment/>
      <protection/>
    </xf>
    <xf numFmtId="0" fontId="6" fillId="11" borderId="8" xfId="68" applyNumberFormat="1" applyFont="1" applyFill="1" applyBorder="1" applyAlignment="1">
      <alignment/>
      <protection/>
    </xf>
    <xf numFmtId="2" fontId="6" fillId="0" borderId="0" xfId="68" applyNumberFormat="1" applyFont="1">
      <alignment/>
      <protection/>
    </xf>
    <xf numFmtId="0" fontId="6" fillId="0" borderId="0" xfId="63" applyFont="1">
      <alignment/>
      <protection/>
    </xf>
    <xf numFmtId="167" fontId="6" fillId="0" borderId="0" xfId="63" applyNumberFormat="1" applyFont="1">
      <alignment/>
      <protection/>
    </xf>
    <xf numFmtId="167" fontId="6" fillId="0" borderId="0" xfId="68" applyNumberFormat="1" applyFont="1">
      <alignment/>
      <protection/>
    </xf>
    <xf numFmtId="0" fontId="6" fillId="0" borderId="0" xfId="55" applyFont="1">
      <alignment/>
      <protection/>
    </xf>
    <xf numFmtId="0" fontId="6" fillId="0" borderId="0" xfId="68" applyFont="1" applyAlignment="1">
      <alignment vertical="top"/>
      <protection/>
    </xf>
    <xf numFmtId="0" fontId="6" fillId="0" borderId="0" xfId="55" applyFont="1" applyFill="1" applyBorder="1">
      <alignment/>
      <protection/>
    </xf>
    <xf numFmtId="167" fontId="6" fillId="0" borderId="0" xfId="55" applyNumberFormat="1" applyFont="1" applyBorder="1" applyAlignment="1">
      <alignment horizontal="right" vertical="top"/>
      <protection/>
    </xf>
    <xf numFmtId="0" fontId="6" fillId="0" borderId="0" xfId="55" applyFont="1" applyBorder="1" applyAlignment="1">
      <alignment horizontal="right" vertical="top"/>
      <protection/>
    </xf>
    <xf numFmtId="1" fontId="7" fillId="23" borderId="6" xfId="55" applyNumberFormat="1" applyFont="1" applyFill="1" applyBorder="1" applyAlignment="1">
      <alignment horizontal="center" vertical="center"/>
      <protection/>
    </xf>
    <xf numFmtId="1" fontId="7" fillId="23" borderId="9" xfId="55" applyNumberFormat="1" applyFont="1" applyFill="1" applyBorder="1" applyAlignment="1">
      <alignment horizontal="center" vertical="center"/>
      <protection/>
    </xf>
    <xf numFmtId="0" fontId="7" fillId="0" borderId="0" xfId="55" applyFont="1">
      <alignment/>
      <protection/>
    </xf>
    <xf numFmtId="2" fontId="6" fillId="0" borderId="4" xfId="68" applyNumberFormat="1" applyFont="1" applyBorder="1">
      <alignment/>
      <protection/>
    </xf>
    <xf numFmtId="2" fontId="6" fillId="0" borderId="0" xfId="63" applyNumberFormat="1" applyFont="1">
      <alignment/>
      <protection/>
    </xf>
    <xf numFmtId="0" fontId="7" fillId="24" borderId="0" xfId="63" applyFont="1" applyFill="1">
      <alignment/>
      <protection/>
    </xf>
    <xf numFmtId="0" fontId="7" fillId="0" borderId="0" xfId="55" applyFont="1" applyAlignment="1">
      <alignment horizontal="center" vertical="center"/>
      <protection/>
    </xf>
    <xf numFmtId="4" fontId="6" fillId="0" borderId="0" xfId="0" applyNumberFormat="1" applyFont="1" applyFill="1" applyBorder="1" applyAlignment="1">
      <alignment/>
    </xf>
    <xf numFmtId="0" fontId="6" fillId="11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68" applyFont="1" applyAlignment="1">
      <alignment/>
      <protection/>
    </xf>
    <xf numFmtId="0" fontId="7" fillId="0" borderId="0" xfId="55" applyFont="1" applyAlignment="1">
      <alignment vertical="center"/>
      <protection/>
    </xf>
    <xf numFmtId="0" fontId="6" fillId="25" borderId="0" xfId="0" applyFont="1" applyFill="1"/>
    <xf numFmtId="0" fontId="6" fillId="11" borderId="10" xfId="0" applyNumberFormat="1" applyFont="1" applyFill="1" applyBorder="1" applyAlignment="1">
      <alignment/>
    </xf>
    <xf numFmtId="0" fontId="6" fillId="0" borderId="0" xfId="63" applyFont="1" applyAlignment="1">
      <alignment horizontal="center"/>
      <protection/>
    </xf>
    <xf numFmtId="2" fontId="6" fillId="0" borderId="0" xfId="63" applyNumberFormat="1" applyFont="1" applyAlignment="1">
      <alignment horizontal="center"/>
      <protection/>
    </xf>
    <xf numFmtId="4" fontId="6" fillId="0" borderId="0" xfId="68" applyNumberFormat="1" applyFont="1">
      <alignment/>
      <protection/>
    </xf>
    <xf numFmtId="4" fontId="6" fillId="0" borderId="0" xfId="0" applyNumberFormat="1" applyFont="1"/>
    <xf numFmtId="2" fontId="7" fillId="0" borderId="0" xfId="55" applyNumberFormat="1" applyFont="1" applyBorder="1" applyAlignment="1">
      <alignment horizontal="left" wrapText="1"/>
      <protection/>
    </xf>
    <xf numFmtId="167" fontId="6" fillId="0" borderId="0" xfId="0" applyNumberFormat="1" applyFont="1" applyFill="1"/>
    <xf numFmtId="0" fontId="6" fillId="0" borderId="0" xfId="68" applyFont="1" applyFill="1" applyBorder="1">
      <alignment/>
      <protection/>
    </xf>
    <xf numFmtId="167" fontId="6" fillId="0" borderId="0" xfId="68" applyNumberFormat="1" applyFont="1" applyFill="1">
      <alignment/>
      <protection/>
    </xf>
    <xf numFmtId="0" fontId="6" fillId="0" borderId="11" xfId="0" applyFont="1" applyBorder="1"/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68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4" fontId="6" fillId="0" borderId="7" xfId="61" applyNumberFormat="1" applyFont="1" applyFill="1" applyBorder="1" applyAlignment="1">
      <alignment/>
      <protection/>
    </xf>
    <xf numFmtId="166" fontId="6" fillId="0" borderId="7" xfId="61" applyNumberFormat="1" applyFont="1" applyFill="1" applyBorder="1" applyAlignment="1">
      <alignment/>
      <protection/>
    </xf>
    <xf numFmtId="0" fontId="7" fillId="0" borderId="0" xfId="68" applyFont="1" applyAlignment="1">
      <alignment horizontal="left"/>
      <protection/>
    </xf>
    <xf numFmtId="0" fontId="6" fillId="0" borderId="11" xfId="0" applyNumberFormat="1" applyFont="1" applyFill="1" applyBorder="1" applyAlignment="1">
      <alignment/>
    </xf>
    <xf numFmtId="3" fontId="42" fillId="0" borderId="7" xfId="0" applyNumberFormat="1" applyFont="1" applyFill="1" applyBorder="1" applyAlignment="1">
      <alignment/>
    </xf>
    <xf numFmtId="0" fontId="6" fillId="11" borderId="12" xfId="0" applyNumberFormat="1" applyFont="1" applyFill="1" applyBorder="1" applyAlignment="1">
      <alignment/>
    </xf>
    <xf numFmtId="3" fontId="6" fillId="0" borderId="0" xfId="0" applyNumberFormat="1" applyFont="1"/>
    <xf numFmtId="0" fontId="42" fillId="0" borderId="7" xfId="0" applyNumberFormat="1" applyFont="1" applyFill="1" applyBorder="1" applyAlignment="1">
      <alignment/>
    </xf>
    <xf numFmtId="0" fontId="34" fillId="0" borderId="0" xfId="63" applyFont="1" applyAlignment="1">
      <alignment/>
      <protection/>
    </xf>
    <xf numFmtId="0" fontId="34" fillId="0" borderId="11" xfId="0" applyFont="1" applyBorder="1" applyAlignment="1">
      <alignment/>
    </xf>
    <xf numFmtId="4" fontId="6" fillId="0" borderId="4" xfId="0" applyNumberFormat="1" applyFont="1" applyFill="1" applyBorder="1" applyAlignment="1">
      <alignment/>
    </xf>
    <xf numFmtId="167" fontId="6" fillId="0" borderId="0" xfId="68" applyNumberFormat="1" applyFont="1" applyFill="1" applyBorder="1">
      <alignment/>
      <protection/>
    </xf>
    <xf numFmtId="0" fontId="6" fillId="11" borderId="7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166" fontId="6" fillId="0" borderId="7" xfId="0" applyNumberFormat="1" applyFont="1" applyFill="1" applyBorder="1" applyAlignment="1">
      <alignment/>
    </xf>
    <xf numFmtId="0" fontId="47" fillId="0" borderId="0" xfId="0" applyFont="1" applyFill="1" applyBorder="1"/>
    <xf numFmtId="0" fontId="48" fillId="26" borderId="6" xfId="0" applyFont="1" applyFill="1" applyBorder="1"/>
    <xf numFmtId="0" fontId="46" fillId="26" borderId="6" xfId="0" applyFont="1" applyFill="1" applyBorder="1" applyAlignment="1">
      <alignment horizontal="center" vertical="center"/>
    </xf>
    <xf numFmtId="0" fontId="48" fillId="27" borderId="0" xfId="0" applyFont="1" applyFill="1" applyBorder="1"/>
    <xf numFmtId="1" fontId="6" fillId="0" borderId="13" xfId="0" applyNumberFormat="1" applyFont="1" applyFill="1" applyBorder="1" applyAlignment="1" quotePrefix="1">
      <alignment horizontal="left"/>
    </xf>
    <xf numFmtId="2" fontId="6" fillId="0" borderId="14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/>
    </xf>
    <xf numFmtId="2" fontId="6" fillId="0" borderId="2" xfId="0" applyNumberFormat="1" applyFont="1" applyFill="1" applyBorder="1" applyAlignment="1">
      <alignment horizontal="right"/>
    </xf>
    <xf numFmtId="2" fontId="6" fillId="0" borderId="15" xfId="0" applyNumberFormat="1" applyFont="1" applyFill="1" applyBorder="1" applyAlignment="1">
      <alignment horizontal="right"/>
    </xf>
    <xf numFmtId="0" fontId="6" fillId="0" borderId="13" xfId="0" applyFont="1" applyFill="1" applyBorder="1"/>
    <xf numFmtId="2" fontId="6" fillId="0" borderId="16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0" fontId="47" fillId="25" borderId="0" xfId="54" applyFont="1" applyFill="1" applyAlignment="1" applyProtection="1">
      <alignment vertical="center"/>
      <protection locked="0"/>
    </xf>
    <xf numFmtId="1" fontId="6" fillId="0" borderId="16" xfId="0" applyNumberFormat="1" applyFont="1" applyFill="1" applyBorder="1" applyAlignment="1">
      <alignment horizontal="right"/>
    </xf>
    <xf numFmtId="1" fontId="6" fillId="25" borderId="13" xfId="0" applyNumberFormat="1" applyFont="1" applyFill="1" applyBorder="1" applyAlignment="1">
      <alignment horizontal="left"/>
    </xf>
    <xf numFmtId="0" fontId="47" fillId="25" borderId="0" xfId="123" applyFont="1" applyFill="1" applyAlignment="1" applyProtection="1">
      <alignment vertical="center"/>
      <protection locked="0"/>
    </xf>
    <xf numFmtId="1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right"/>
    </xf>
    <xf numFmtId="2" fontId="6" fillId="0" borderId="14" xfId="125" applyNumberFormat="1" applyFont="1" applyFill="1" applyBorder="1" applyAlignment="1">
      <alignment horizontal="right"/>
      <protection/>
    </xf>
    <xf numFmtId="2" fontId="6" fillId="0" borderId="20" xfId="0" applyNumberFormat="1" applyFont="1" applyFill="1" applyBorder="1" applyAlignment="1">
      <alignment horizontal="right"/>
    </xf>
    <xf numFmtId="2" fontId="6" fillId="0" borderId="17" xfId="0" applyNumberFormat="1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1" fontId="6" fillId="0" borderId="13" xfId="54" applyNumberFormat="1" applyFont="1" applyFill="1" applyBorder="1" applyAlignment="1" quotePrefix="1">
      <alignment horizontal="left"/>
      <protection/>
    </xf>
    <xf numFmtId="2" fontId="6" fillId="0" borderId="22" xfId="54" applyNumberFormat="1" applyFont="1" applyFill="1" applyBorder="1" applyAlignment="1">
      <alignment horizontal="right"/>
      <protection/>
    </xf>
    <xf numFmtId="1" fontId="6" fillId="0" borderId="1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1" fontId="6" fillId="0" borderId="21" xfId="0" applyNumberFormat="1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 horizontal="right"/>
    </xf>
    <xf numFmtId="2" fontId="47" fillId="0" borderId="24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 quotePrefix="1">
      <alignment horizontal="left" vertical="center"/>
    </xf>
    <xf numFmtId="2" fontId="6" fillId="0" borderId="20" xfId="0" applyNumberFormat="1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right" vertical="center"/>
    </xf>
    <xf numFmtId="2" fontId="6" fillId="0" borderId="21" xfId="0" applyNumberFormat="1" applyFont="1" applyFill="1" applyBorder="1" applyAlignment="1">
      <alignment horizontal="right" vertical="center"/>
    </xf>
    <xf numFmtId="0" fontId="47" fillId="28" borderId="0" xfId="0" applyFont="1" applyFill="1" applyAlignment="1" applyProtection="1">
      <alignment vertical="center"/>
      <protection locked="0"/>
    </xf>
    <xf numFmtId="1" fontId="6" fillId="0" borderId="25" xfId="126" applyNumberFormat="1" applyFont="1" applyFill="1" applyBorder="1" applyAlignment="1" quotePrefix="1">
      <alignment horizontal="left"/>
      <protection/>
    </xf>
    <xf numFmtId="167" fontId="6" fillId="0" borderId="25" xfId="126" applyNumberFormat="1" applyFont="1" applyFill="1" applyBorder="1" applyAlignment="1" quotePrefix="1">
      <alignment horizontal="right"/>
      <protection/>
    </xf>
    <xf numFmtId="167" fontId="6" fillId="0" borderId="26" xfId="126" applyNumberFormat="1" applyFont="1" applyFill="1" applyBorder="1" applyAlignment="1" quotePrefix="1">
      <alignment horizontal="right"/>
      <protection/>
    </xf>
    <xf numFmtId="1" fontId="6" fillId="0" borderId="18" xfId="126" applyNumberFormat="1" applyFont="1" applyFill="1" applyBorder="1" applyAlignment="1">
      <alignment horizontal="left"/>
      <protection/>
    </xf>
    <xf numFmtId="1" fontId="6" fillId="0" borderId="20" xfId="0" applyNumberFormat="1" applyFont="1" applyFill="1" applyBorder="1" applyAlignment="1" quotePrefix="1">
      <alignment horizontal="left"/>
    </xf>
    <xf numFmtId="1" fontId="6" fillId="0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/>
    </xf>
    <xf numFmtId="0" fontId="6" fillId="25" borderId="0" xfId="74" applyFont="1" applyFill="1" applyBorder="1">
      <alignment/>
      <protection/>
    </xf>
    <xf numFmtId="0" fontId="7" fillId="29" borderId="0" xfId="74" applyFont="1" applyFill="1">
      <alignment/>
      <protection/>
    </xf>
    <xf numFmtId="0" fontId="7" fillId="29" borderId="0" xfId="74" applyFont="1" applyFill="1" applyAlignment="1">
      <alignment horizontal="left"/>
      <protection/>
    </xf>
    <xf numFmtId="0" fontId="6" fillId="0" borderId="0" xfId="74" applyFont="1" applyAlignment="1">
      <alignment horizontal="left"/>
      <protection/>
    </xf>
    <xf numFmtId="0" fontId="6" fillId="25" borderId="27" xfId="74" applyFont="1" applyFill="1" applyBorder="1">
      <alignment/>
      <protection/>
    </xf>
    <xf numFmtId="172" fontId="7" fillId="2" borderId="28" xfId="84" applyFont="1" applyFill="1" applyBorder="1" applyAlignment="1">
      <alignment horizontal="left"/>
    </xf>
    <xf numFmtId="0" fontId="6" fillId="2" borderId="0" xfId="84" applyNumberFormat="1" applyFont="1" applyFill="1" applyBorder="1" applyAlignment="1">
      <alignment horizontal="right"/>
    </xf>
    <xf numFmtId="0" fontId="6" fillId="2" borderId="29" xfId="84" applyNumberFormat="1" applyFont="1" applyFill="1" applyBorder="1" applyAlignment="1">
      <alignment horizontal="right"/>
    </xf>
    <xf numFmtId="172" fontId="7" fillId="2" borderId="30" xfId="84" applyFont="1" applyFill="1" applyBorder="1" applyAlignment="1">
      <alignment horizontal="left"/>
    </xf>
    <xf numFmtId="0" fontId="6" fillId="25" borderId="0" xfId="74" applyFont="1" applyFill="1">
      <alignment/>
      <protection/>
    </xf>
    <xf numFmtId="0" fontId="6" fillId="0" borderId="0" xfId="74" applyFont="1">
      <alignment/>
      <protection/>
    </xf>
    <xf numFmtId="0" fontId="34" fillId="25" borderId="0" xfId="74" applyFont="1" applyFill="1" applyBorder="1" applyAlignment="1">
      <alignment/>
      <protection/>
    </xf>
    <xf numFmtId="0" fontId="6" fillId="29" borderId="0" xfId="74" applyNumberFormat="1" applyFont="1" applyFill="1" applyBorder="1">
      <alignment/>
      <protection/>
    </xf>
    <xf numFmtId="0" fontId="6" fillId="29" borderId="0" xfId="74" applyFont="1" applyFill="1">
      <alignment/>
      <protection/>
    </xf>
    <xf numFmtId="173" fontId="6" fillId="0" borderId="7" xfId="0" applyNumberFormat="1" applyFont="1" applyFill="1" applyBorder="1" applyAlignment="1">
      <alignment/>
    </xf>
    <xf numFmtId="0" fontId="7" fillId="2" borderId="31" xfId="0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left"/>
    </xf>
    <xf numFmtId="0" fontId="6" fillId="11" borderId="7" xfId="68" applyNumberFormat="1" applyFont="1" applyFill="1" applyBorder="1" applyAlignment="1">
      <alignment/>
      <protection/>
    </xf>
    <xf numFmtId="0" fontId="47" fillId="30" borderId="0" xfId="127" applyFont="1" applyFill="1">
      <alignment/>
      <protection/>
    </xf>
    <xf numFmtId="0" fontId="47" fillId="0" borderId="0" xfId="127" applyFont="1">
      <alignment/>
      <protection/>
    </xf>
    <xf numFmtId="0" fontId="47" fillId="31" borderId="0" xfId="127" applyFont="1" applyFill="1">
      <alignment/>
      <protection/>
    </xf>
    <xf numFmtId="0" fontId="6" fillId="11" borderId="7" xfId="128" applyNumberFormat="1" applyFont="1" applyFill="1" applyBorder="1" applyAlignment="1">
      <alignment/>
    </xf>
    <xf numFmtId="4" fontId="6" fillId="0" borderId="7" xfId="128" applyNumberFormat="1" applyFont="1" applyFill="1" applyBorder="1" applyAlignment="1">
      <alignment/>
    </xf>
    <xf numFmtId="166" fontId="6" fillId="0" borderId="7" xfId="128" applyNumberFormat="1" applyFont="1" applyFill="1" applyBorder="1" applyAlignment="1">
      <alignment/>
    </xf>
    <xf numFmtId="0" fontId="47" fillId="24" borderId="0" xfId="127" applyFont="1" applyFill="1">
      <alignment/>
      <protection/>
    </xf>
    <xf numFmtId="3" fontId="6" fillId="0" borderId="7" xfId="128" applyNumberFormat="1" applyFont="1" applyFill="1" applyBorder="1" applyAlignment="1">
      <alignment/>
    </xf>
    <xf numFmtId="0" fontId="6" fillId="0" borderId="7" xfId="128" applyNumberFormat="1" applyFont="1" applyFill="1" applyBorder="1" applyAlignment="1">
      <alignment/>
    </xf>
    <xf numFmtId="0" fontId="46" fillId="0" borderId="0" xfId="127" applyFont="1" applyAlignment="1">
      <alignment horizontal="left" vertical="center" readingOrder="1"/>
      <protection/>
    </xf>
    <xf numFmtId="0" fontId="47" fillId="0" borderId="0" xfId="127" applyFont="1" applyAlignment="1">
      <alignment horizontal="left"/>
      <protection/>
    </xf>
    <xf numFmtId="0" fontId="51" fillId="2" borderId="32" xfId="127" applyFont="1" applyFill="1" applyBorder="1" applyAlignment="1">
      <alignment horizontal="center" vertical="center"/>
      <protection/>
    </xf>
    <xf numFmtId="0" fontId="52" fillId="0" borderId="0" xfId="127" applyFont="1" applyAlignment="1">
      <alignment/>
      <protection/>
    </xf>
    <xf numFmtId="2" fontId="47" fillId="0" borderId="0" xfId="127" applyNumberFormat="1" applyFont="1">
      <alignment/>
      <protection/>
    </xf>
    <xf numFmtId="1" fontId="47" fillId="0" borderId="0" xfId="127" applyNumberFormat="1" applyFont="1">
      <alignment/>
      <protection/>
    </xf>
    <xf numFmtId="2" fontId="52" fillId="0" borderId="0" xfId="127" applyNumberFormat="1" applyFont="1" applyAlignment="1">
      <alignment horizontal="left"/>
      <protection/>
    </xf>
    <xf numFmtId="2" fontId="51" fillId="2" borderId="32" xfId="127" applyNumberFormat="1" applyFont="1" applyFill="1" applyBorder="1" applyAlignment="1">
      <alignment horizontal="center" vertical="center"/>
      <protection/>
    </xf>
    <xf numFmtId="2" fontId="47" fillId="32" borderId="32" xfId="127" applyNumberFormat="1" applyFont="1" applyFill="1" applyBorder="1">
      <alignment/>
      <protection/>
    </xf>
    <xf numFmtId="2" fontId="51" fillId="2" borderId="0" xfId="127" applyNumberFormat="1" applyFont="1" applyFill="1" applyBorder="1" applyAlignment="1">
      <alignment horizontal="center" vertical="center"/>
      <protection/>
    </xf>
    <xf numFmtId="0" fontId="51" fillId="2" borderId="0" xfId="127" applyFont="1" applyFill="1" applyBorder="1" applyAlignment="1">
      <alignment horizontal="center" vertical="center"/>
      <protection/>
    </xf>
    <xf numFmtId="2" fontId="51" fillId="25" borderId="0" xfId="127" applyNumberFormat="1" applyFont="1" applyFill="1" applyAlignment="1">
      <alignment horizontal="left"/>
      <protection/>
    </xf>
    <xf numFmtId="2" fontId="47" fillId="25" borderId="0" xfId="127" applyNumberFormat="1" applyFont="1" applyFill="1">
      <alignment/>
      <protection/>
    </xf>
    <xf numFmtId="2" fontId="47" fillId="25" borderId="32" xfId="127" applyNumberFormat="1" applyFont="1" applyFill="1" applyBorder="1">
      <alignment/>
      <protection/>
    </xf>
    <xf numFmtId="2" fontId="47" fillId="25" borderId="0" xfId="127" applyNumberFormat="1" applyFont="1" applyFill="1" applyBorder="1">
      <alignment/>
      <protection/>
    </xf>
    <xf numFmtId="172" fontId="47" fillId="0" borderId="0" xfId="129" applyFont="1" applyAlignment="1">
      <alignment horizontal="right"/>
    </xf>
    <xf numFmtId="0" fontId="6" fillId="0" borderId="0" xfId="128" applyNumberFormat="1" applyFont="1" applyFill="1" applyBorder="1" applyAlignment="1">
      <alignment vertical="center"/>
    </xf>
    <xf numFmtId="0" fontId="7" fillId="0" borderId="0" xfId="128" applyNumberFormat="1" applyFont="1" applyFill="1" applyBorder="1" applyAlignment="1">
      <alignment horizontal="center"/>
    </xf>
    <xf numFmtId="0" fontId="6" fillId="0" borderId="0" xfId="128" applyNumberFormat="1" applyFont="1" applyBorder="1" applyAlignment="1">
      <alignment vertical="center"/>
    </xf>
    <xf numFmtId="4" fontId="6" fillId="0" borderId="0" xfId="128" applyNumberFormat="1" applyFont="1" applyBorder="1" applyAlignment="1">
      <alignment vertical="center"/>
    </xf>
    <xf numFmtId="2" fontId="6" fillId="0" borderId="0" xfId="128" applyFont="1" applyAlignment="1">
      <alignment/>
    </xf>
    <xf numFmtId="0" fontId="6" fillId="0" borderId="0" xfId="128" applyNumberFormat="1" applyFont="1" applyFill="1" applyBorder="1" applyAlignment="1">
      <alignment/>
    </xf>
    <xf numFmtId="165" fontId="6" fillId="0" borderId="0" xfId="128" applyNumberFormat="1" applyFont="1" applyFill="1" applyBorder="1" applyAlignment="1">
      <alignment/>
    </xf>
    <xf numFmtId="2" fontId="6" fillId="0" borderId="7" xfId="61" applyNumberFormat="1" applyFont="1" applyFill="1" applyBorder="1" applyAlignment="1">
      <alignment/>
      <protection/>
    </xf>
    <xf numFmtId="0" fontId="42" fillId="11" borderId="7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6" xfId="0" applyFont="1" applyBorder="1"/>
    <xf numFmtId="0" fontId="6" fillId="0" borderId="13" xfId="0" applyFont="1" applyBorder="1"/>
    <xf numFmtId="174" fontId="6" fillId="0" borderId="7" xfId="0" applyNumberFormat="1" applyFont="1" applyFill="1" applyBorder="1" applyAlignment="1">
      <alignment/>
    </xf>
    <xf numFmtId="175" fontId="6" fillId="0" borderId="7" xfId="0" applyNumberFormat="1" applyFont="1" applyFill="1" applyBorder="1" applyAlignment="1">
      <alignment/>
    </xf>
    <xf numFmtId="1" fontId="6" fillId="31" borderId="14" xfId="0" applyNumberFormat="1" applyFont="1" applyFill="1" applyBorder="1" applyAlignment="1">
      <alignment horizontal="right" vertical="center"/>
    </xf>
    <xf numFmtId="1" fontId="6" fillId="0" borderId="4" xfId="130" applyNumberFormat="1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0" fontId="6" fillId="0" borderId="0" xfId="61" applyFont="1">
      <alignment/>
      <protection/>
    </xf>
    <xf numFmtId="0" fontId="34" fillId="0" borderId="0" xfId="61" applyFont="1" applyAlignment="1">
      <alignment/>
      <protection/>
    </xf>
    <xf numFmtId="0" fontId="6" fillId="0" borderId="0" xfId="61" applyFont="1" applyAlignment="1">
      <alignment horizontal="left"/>
      <protection/>
    </xf>
    <xf numFmtId="0" fontId="7" fillId="0" borderId="0" xfId="61" applyFont="1" applyAlignment="1">
      <alignment horizontal="left"/>
      <protection/>
    </xf>
    <xf numFmtId="0" fontId="50" fillId="0" borderId="0" xfId="61" applyFont="1" applyAlignment="1">
      <alignment horizontal="left" vertical="center" readingOrder="1"/>
      <protection/>
    </xf>
    <xf numFmtId="0" fontId="49" fillId="0" borderId="0" xfId="61" applyFont="1" applyAlignment="1">
      <alignment horizontal="center" vertical="center" readingOrder="1"/>
      <protection/>
    </xf>
    <xf numFmtId="4" fontId="6" fillId="0" borderId="0" xfId="61" applyNumberFormat="1" applyFont="1">
      <alignment/>
      <protection/>
    </xf>
    <xf numFmtId="4" fontId="6" fillId="24" borderId="0" xfId="61" applyNumberFormat="1" applyFont="1" applyFill="1">
      <alignment/>
      <protection/>
    </xf>
    <xf numFmtId="0" fontId="6" fillId="11" borderId="7" xfId="61" applyNumberFormat="1" applyFont="1" applyFill="1" applyBorder="1" applyAlignment="1">
      <alignment/>
      <protection/>
    </xf>
    <xf numFmtId="2" fontId="6" fillId="0" borderId="0" xfId="61" applyNumberFormat="1" applyFont="1">
      <alignment/>
      <protection/>
    </xf>
    <xf numFmtId="2" fontId="53" fillId="0" borderId="0" xfId="61" applyNumberFormat="1" applyFont="1">
      <alignment/>
      <protection/>
    </xf>
    <xf numFmtId="4" fontId="45" fillId="33" borderId="0" xfId="61" applyNumberFormat="1" applyFont="1" applyFill="1">
      <alignment/>
      <protection/>
    </xf>
    <xf numFmtId="2" fontId="54" fillId="0" borderId="0" xfId="61" applyNumberFormat="1" applyFont="1">
      <alignment/>
      <protection/>
    </xf>
    <xf numFmtId="0" fontId="42" fillId="24" borderId="0" xfId="61" applyFont="1" applyFill="1">
      <alignment/>
      <protection/>
    </xf>
    <xf numFmtId="4" fontId="6" fillId="34" borderId="0" xfId="61" applyNumberFormat="1" applyFont="1" applyFill="1">
      <alignment/>
      <protection/>
    </xf>
    <xf numFmtId="0" fontId="6" fillId="34" borderId="0" xfId="61" applyFont="1" applyFill="1">
      <alignment/>
      <protection/>
    </xf>
    <xf numFmtId="0" fontId="6" fillId="35" borderId="0" xfId="61" applyFont="1" applyFill="1">
      <alignment/>
      <protection/>
    </xf>
    <xf numFmtId="0" fontId="6" fillId="34" borderId="7" xfId="61" applyNumberFormat="1" applyFont="1" applyFill="1" applyBorder="1" applyAlignment="1">
      <alignment/>
      <protection/>
    </xf>
    <xf numFmtId="4" fontId="42" fillId="0" borderId="7" xfId="61" applyNumberFormat="1" applyFont="1" applyFill="1" applyBorder="1" applyAlignment="1">
      <alignment/>
      <protection/>
    </xf>
    <xf numFmtId="4" fontId="6" fillId="0" borderId="7" xfId="61" applyNumberFormat="1" applyFont="1" applyFill="1" applyBorder="1" applyAlignment="1">
      <alignment/>
      <protection/>
    </xf>
    <xf numFmtId="3" fontId="6" fillId="0" borderId="7" xfId="61" applyNumberFormat="1" applyFont="1" applyFill="1" applyBorder="1" applyAlignment="1">
      <alignment/>
      <protection/>
    </xf>
    <xf numFmtId="166" fontId="6" fillId="0" borderId="7" xfId="61" applyNumberFormat="1" applyFont="1" applyFill="1" applyBorder="1" applyAlignment="1">
      <alignment/>
      <protection/>
    </xf>
    <xf numFmtId="0" fontId="6" fillId="0" borderId="7" xfId="61" applyNumberFormat="1" applyFont="1" applyFill="1" applyBorder="1" applyAlignment="1">
      <alignment/>
      <protection/>
    </xf>
    <xf numFmtId="0" fontId="6" fillId="0" borderId="0" xfId="61" applyNumberFormat="1" applyFont="1" applyFill="1" applyBorder="1" applyAlignment="1">
      <alignment/>
      <protection/>
    </xf>
    <xf numFmtId="165" fontId="6" fillId="0" borderId="0" xfId="61" applyNumberFormat="1" applyFont="1" applyFill="1" applyBorder="1" applyAlignment="1">
      <alignment/>
      <protection/>
    </xf>
    <xf numFmtId="0" fontId="55" fillId="0" borderId="0" xfId="0" applyFont="1" applyAlignment="1">
      <alignment horizontal="left"/>
    </xf>
    <xf numFmtId="0" fontId="6" fillId="0" borderId="0" xfId="78" applyFont="1">
      <alignment/>
      <protection/>
    </xf>
    <xf numFmtId="0" fontId="6" fillId="0" borderId="7" xfId="0" applyNumberFormat="1" applyFont="1" applyFill="1" applyBorder="1" applyAlignment="1">
      <alignment/>
    </xf>
    <xf numFmtId="2" fontId="7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1" fontId="6" fillId="0" borderId="0" xfId="0" applyNumberFormat="1" applyFont="1"/>
    <xf numFmtId="167" fontId="47" fillId="27" borderId="33" xfId="0" applyNumberFormat="1" applyFont="1" applyFill="1" applyBorder="1" applyAlignment="1">
      <alignment horizontal="center"/>
    </xf>
    <xf numFmtId="0" fontId="46" fillId="0" borderId="0" xfId="0" applyFont="1" applyFill="1" applyBorder="1"/>
    <xf numFmtId="0" fontId="47" fillId="26" borderId="6" xfId="0" applyFont="1" applyFill="1" applyBorder="1"/>
    <xf numFmtId="0" fontId="47" fillId="27" borderId="33" xfId="0" applyFont="1" applyFill="1" applyBorder="1"/>
    <xf numFmtId="0" fontId="46" fillId="0" borderId="0" xfId="61" applyFont="1" applyAlignment="1">
      <alignment horizontal="left" vertical="center" readingOrder="1"/>
      <protection/>
    </xf>
    <xf numFmtId="0" fontId="48" fillId="0" borderId="0" xfId="61" applyFont="1" applyAlignment="1">
      <alignment horizontal="left" vertical="center" readingOrder="1"/>
      <protection/>
    </xf>
    <xf numFmtId="1" fontId="6" fillId="0" borderId="18" xfId="0" applyNumberFormat="1" applyFont="1" applyFill="1" applyBorder="1" applyAlignment="1" quotePrefix="1">
      <alignment horizontal="left"/>
    </xf>
    <xf numFmtId="1" fontId="6" fillId="0" borderId="13" xfId="126" applyNumberFormat="1" applyFont="1" applyFill="1" applyBorder="1" applyAlignment="1" quotePrefix="1">
      <alignment horizontal="left"/>
      <protection/>
    </xf>
    <xf numFmtId="3" fontId="6" fillId="0" borderId="7" xfId="0" applyNumberFormat="1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horizontal="left"/>
    </xf>
    <xf numFmtId="1" fontId="6" fillId="0" borderId="25" xfId="0" applyNumberFormat="1" applyFont="1" applyFill="1" applyBorder="1" applyAlignment="1" quotePrefix="1">
      <alignment horizontal="left"/>
    </xf>
    <xf numFmtId="2" fontId="6" fillId="0" borderId="14" xfId="54" applyNumberFormat="1" applyFont="1" applyFill="1" applyBorder="1" applyAlignment="1">
      <alignment horizontal="right"/>
      <protection/>
    </xf>
    <xf numFmtId="2" fontId="6" fillId="0" borderId="22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right"/>
    </xf>
    <xf numFmtId="167" fontId="6" fillId="0" borderId="14" xfId="126" applyNumberFormat="1" applyFont="1" applyFill="1" applyBorder="1" applyAlignment="1" quotePrefix="1">
      <alignment horizontal="right"/>
      <protection/>
    </xf>
    <xf numFmtId="2" fontId="6" fillId="0" borderId="25" xfId="125" applyNumberFormat="1" applyFont="1" applyFill="1" applyBorder="1" applyAlignment="1">
      <alignment horizontal="right"/>
      <protection/>
    </xf>
    <xf numFmtId="1" fontId="6" fillId="31" borderId="2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176" fontId="6" fillId="31" borderId="14" xfId="0" applyNumberFormat="1" applyFont="1" applyFill="1" applyBorder="1" applyAlignment="1">
      <alignment horizontal="right" vertical="center"/>
    </xf>
    <xf numFmtId="0" fontId="7" fillId="0" borderId="0" xfId="128" applyNumberFormat="1" applyFont="1" applyFill="1" applyBorder="1" applyAlignment="1">
      <alignment horizontal="left"/>
    </xf>
    <xf numFmtId="0" fontId="7" fillId="0" borderId="0" xfId="128" applyNumberFormat="1" applyFont="1" applyFill="1" applyBorder="1" applyAlignment="1">
      <alignment horizontal="left" vertical="center"/>
    </xf>
    <xf numFmtId="0" fontId="7" fillId="0" borderId="0" xfId="128" applyNumberFormat="1" applyFont="1" applyFill="1" applyBorder="1" applyAlignment="1">
      <alignment horizontal="center" vertical="center"/>
    </xf>
    <xf numFmtId="2" fontId="6" fillId="0" borderId="0" xfId="128" applyFont="1" applyBorder="1" applyAlignment="1">
      <alignment/>
    </xf>
    <xf numFmtId="0" fontId="6" fillId="0" borderId="0" xfId="128" applyNumberFormat="1" applyFont="1" applyFill="1" applyBorder="1" applyAlignment="1">
      <alignment horizontal="left" vertical="center"/>
    </xf>
    <xf numFmtId="0" fontId="34" fillId="0" borderId="0" xfId="128" applyNumberFormat="1" applyFont="1" applyFill="1" applyBorder="1" applyAlignment="1">
      <alignment/>
    </xf>
    <xf numFmtId="2" fontId="7" fillId="0" borderId="0" xfId="128" applyFont="1" applyBorder="1" applyAlignment="1">
      <alignment vertical="center"/>
    </xf>
    <xf numFmtId="0" fontId="7" fillId="0" borderId="0" xfId="128" applyNumberFormat="1" applyFont="1" applyBorder="1" applyAlignment="1">
      <alignment vertical="center"/>
    </xf>
    <xf numFmtId="172" fontId="7" fillId="2" borderId="8" xfId="84" applyFont="1" applyFill="1" applyBorder="1" applyAlignment="1">
      <alignment horizontal="left"/>
    </xf>
    <xf numFmtId="3" fontId="6" fillId="0" borderId="7" xfId="128" applyNumberFormat="1" applyFont="1" applyFill="1" applyBorder="1" applyAlignment="1">
      <alignment/>
    </xf>
    <xf numFmtId="4" fontId="6" fillId="0" borderId="7" xfId="128" applyNumberFormat="1" applyFont="1" applyFill="1" applyBorder="1" applyAlignment="1">
      <alignment/>
    </xf>
    <xf numFmtId="166" fontId="6" fillId="0" borderId="7" xfId="128" applyNumberFormat="1" applyFont="1" applyFill="1" applyBorder="1" applyAlignment="1">
      <alignment/>
    </xf>
    <xf numFmtId="0" fontId="6" fillId="11" borderId="7" xfId="128" applyNumberFormat="1" applyFont="1" applyFill="1" applyBorder="1" applyAlignment="1">
      <alignment/>
    </xf>
    <xf numFmtId="0" fontId="7" fillId="2" borderId="31" xfId="128" applyNumberFormat="1" applyFont="1" applyFill="1" applyBorder="1" applyAlignment="1">
      <alignment horizontal="center" vertical="center"/>
    </xf>
    <xf numFmtId="0" fontId="7" fillId="0" borderId="0" xfId="55" applyFont="1" applyBorder="1" applyAlignment="1">
      <alignment horizontal="left" wrapText="1"/>
      <protection/>
    </xf>
    <xf numFmtId="0" fontId="51" fillId="0" borderId="0" xfId="127" applyFont="1" applyAlignment="1">
      <alignment horizontal="left"/>
      <protection/>
    </xf>
    <xf numFmtId="0" fontId="7" fillId="2" borderId="0" xfId="128" applyNumberFormat="1" applyFont="1" applyFill="1" applyBorder="1" applyAlignment="1">
      <alignment horizontal="center" vertical="center"/>
    </xf>
    <xf numFmtId="0" fontId="7" fillId="2" borderId="34" xfId="128" applyNumberFormat="1" applyFont="1" applyFill="1" applyBorder="1" applyAlignment="1">
      <alignment horizontal="center" vertical="center"/>
    </xf>
    <xf numFmtId="0" fontId="7" fillId="2" borderId="34" xfId="128" applyNumberFormat="1" applyFont="1" applyFill="1" applyBorder="1" applyAlignment="1">
      <alignment horizontal="center" vertical="center" wrapText="1"/>
    </xf>
    <xf numFmtId="0" fontId="7" fillId="32" borderId="31" xfId="128" applyNumberFormat="1" applyFont="1" applyFill="1" applyBorder="1" applyAlignment="1">
      <alignment horizontal="left" vertical="center"/>
    </xf>
    <xf numFmtId="0" fontId="7" fillId="2" borderId="35" xfId="128" applyNumberFormat="1" applyFont="1" applyFill="1" applyBorder="1" applyAlignment="1">
      <alignment horizontal="center" vertical="center" wrapText="1"/>
    </xf>
    <xf numFmtId="0" fontId="7" fillId="2" borderId="35" xfId="128" applyNumberFormat="1" applyFont="1" applyFill="1" applyBorder="1" applyAlignment="1">
      <alignment horizontal="center" vertical="center"/>
    </xf>
    <xf numFmtId="0" fontId="7" fillId="0" borderId="34" xfId="128" applyNumberFormat="1" applyFont="1" applyFill="1" applyBorder="1" applyAlignment="1">
      <alignment horizontal="left" vertical="center"/>
    </xf>
    <xf numFmtId="0" fontId="7" fillId="0" borderId="35" xfId="128" applyNumberFormat="1" applyFont="1" applyFill="1" applyBorder="1" applyAlignment="1">
      <alignment horizontal="left" vertical="center"/>
    </xf>
    <xf numFmtId="0" fontId="7" fillId="0" borderId="36" xfId="128" applyNumberFormat="1" applyFont="1" applyFill="1" applyBorder="1" applyAlignment="1">
      <alignment horizontal="left" vertical="center"/>
    </xf>
    <xf numFmtId="0" fontId="7" fillId="2" borderId="37" xfId="128" applyNumberFormat="1" applyFont="1" applyFill="1" applyBorder="1" applyAlignment="1">
      <alignment horizontal="center" vertical="center" wrapText="1"/>
    </xf>
    <xf numFmtId="0" fontId="7" fillId="2" borderId="38" xfId="128" applyNumberFormat="1" applyFont="1" applyFill="1" applyBorder="1" applyAlignment="1">
      <alignment horizontal="center" vertical="center" wrapText="1"/>
    </xf>
    <xf numFmtId="0" fontId="7" fillId="2" borderId="39" xfId="128" applyNumberFormat="1" applyFont="1" applyFill="1" applyBorder="1" applyAlignment="1">
      <alignment horizontal="center" vertical="center"/>
    </xf>
    <xf numFmtId="0" fontId="7" fillId="2" borderId="40" xfId="128" applyNumberFormat="1" applyFont="1" applyFill="1" applyBorder="1" applyAlignment="1">
      <alignment horizontal="center" vertical="center"/>
    </xf>
    <xf numFmtId="178" fontId="6" fillId="32" borderId="41" xfId="84" applyNumberFormat="1" applyFont="1" applyFill="1" applyBorder="1" applyAlignment="1">
      <alignment horizontal="right"/>
    </xf>
    <xf numFmtId="172" fontId="6" fillId="32" borderId="31" xfId="84" applyFont="1" applyFill="1" applyBorder="1" applyAlignment="1">
      <alignment horizontal="right"/>
    </xf>
    <xf numFmtId="172" fontId="6" fillId="32" borderId="42" xfId="84" applyFont="1" applyFill="1" applyBorder="1" applyAlignment="1">
      <alignment horizontal="right"/>
    </xf>
    <xf numFmtId="178" fontId="6" fillId="0" borderId="39" xfId="84" applyNumberFormat="1" applyFont="1" applyFill="1" applyBorder="1" applyAlignment="1">
      <alignment horizontal="right"/>
    </xf>
    <xf numFmtId="172" fontId="6" fillId="0" borderId="34" xfId="84" applyFont="1" applyFill="1" applyBorder="1" applyAlignment="1">
      <alignment horizontal="right"/>
    </xf>
    <xf numFmtId="172" fontId="6" fillId="0" borderId="37" xfId="84" applyFont="1" applyFill="1" applyBorder="1" applyAlignment="1">
      <alignment horizontal="right"/>
    </xf>
    <xf numFmtId="178" fontId="6" fillId="0" borderId="40" xfId="84" applyNumberFormat="1" applyFont="1" applyFill="1" applyBorder="1" applyAlignment="1">
      <alignment horizontal="right"/>
    </xf>
    <xf numFmtId="172" fontId="6" fillId="0" borderId="35" xfId="84" applyFont="1" applyFill="1" applyBorder="1" applyAlignment="1">
      <alignment horizontal="right"/>
    </xf>
    <xf numFmtId="172" fontId="6" fillId="0" borderId="38" xfId="84" applyFont="1" applyFill="1" applyBorder="1" applyAlignment="1">
      <alignment horizontal="right"/>
    </xf>
    <xf numFmtId="178" fontId="6" fillId="0" borderId="43" xfId="84" applyNumberFormat="1" applyFont="1" applyFill="1" applyBorder="1" applyAlignment="1">
      <alignment horizontal="right"/>
    </xf>
    <xf numFmtId="172" fontId="6" fillId="0" borderId="36" xfId="84" applyFont="1" applyFill="1" applyBorder="1" applyAlignment="1">
      <alignment horizontal="right"/>
    </xf>
    <xf numFmtId="172" fontId="6" fillId="0" borderId="44" xfId="84" applyFont="1" applyFill="1" applyBorder="1" applyAlignment="1">
      <alignment horizontal="right"/>
    </xf>
    <xf numFmtId="177" fontId="6" fillId="36" borderId="0" xfId="0" applyNumberFormat="1" applyFont="1" applyFill="1" applyAlignment="1">
      <alignment horizontal="right" vertical="center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6" fillId="0" borderId="0" xfId="0" applyNumberFormat="1" applyFont="1" applyAlignment="1">
      <alignment horizontal="right" vertical="center" wrapText="1"/>
    </xf>
    <xf numFmtId="172" fontId="6" fillId="0" borderId="36" xfId="84" applyFont="1" applyFill="1" applyBorder="1" applyAlignment="1">
      <alignment horizontal="right"/>
    </xf>
    <xf numFmtId="0" fontId="7" fillId="2" borderId="35" xfId="128" applyNumberFormat="1" applyFont="1" applyFill="1" applyBorder="1" applyAlignment="1">
      <alignment horizontal="center" vertical="center" wrapText="1"/>
    </xf>
    <xf numFmtId="0" fontId="7" fillId="2" borderId="35" xfId="128" applyNumberFormat="1" applyFont="1" applyFill="1" applyBorder="1" applyAlignment="1">
      <alignment horizontal="center" vertical="center"/>
    </xf>
    <xf numFmtId="0" fontId="7" fillId="2" borderId="45" xfId="128" applyNumberFormat="1" applyFont="1" applyFill="1" applyBorder="1" applyAlignment="1">
      <alignment horizontal="center" vertical="center"/>
    </xf>
    <xf numFmtId="0" fontId="7" fillId="2" borderId="34" xfId="128" applyNumberFormat="1" applyFont="1" applyFill="1" applyBorder="1" applyAlignment="1">
      <alignment horizontal="center" vertical="center" wrapText="1"/>
    </xf>
    <xf numFmtId="0" fontId="7" fillId="2" borderId="46" xfId="128" applyNumberFormat="1" applyFont="1" applyFill="1" applyBorder="1" applyAlignment="1">
      <alignment horizontal="center" vertical="center"/>
    </xf>
    <xf numFmtId="0" fontId="7" fillId="2" borderId="47" xfId="128" applyNumberFormat="1" applyFont="1" applyFill="1" applyBorder="1" applyAlignment="1">
      <alignment horizontal="center" vertical="center"/>
    </xf>
    <xf numFmtId="172" fontId="6" fillId="32" borderId="31" xfId="84" applyFont="1" applyFill="1" applyBorder="1" applyAlignment="1">
      <alignment horizontal="right"/>
    </xf>
    <xf numFmtId="172" fontId="6" fillId="0" borderId="34" xfId="84" applyFont="1" applyFill="1" applyBorder="1" applyAlignment="1">
      <alignment horizontal="right"/>
    </xf>
    <xf numFmtId="172" fontId="6" fillId="0" borderId="34" xfId="84" applyFont="1" applyBorder="1" applyAlignment="1">
      <alignment horizontal="right"/>
    </xf>
    <xf numFmtId="172" fontId="6" fillId="0" borderId="35" xfId="84" applyFont="1" applyFill="1" applyBorder="1" applyAlignment="1">
      <alignment horizontal="right"/>
    </xf>
    <xf numFmtId="0" fontId="41" fillId="0" borderId="0" xfId="0" applyFont="1" applyAlignment="1">
      <alignment horizontal="center" vertical="center"/>
    </xf>
    <xf numFmtId="0" fontId="7" fillId="0" borderId="0" xfId="55" applyFont="1" applyBorder="1" applyAlignment="1">
      <alignment horizontal="left" wrapText="1"/>
      <protection/>
    </xf>
    <xf numFmtId="0" fontId="51" fillId="0" borderId="0" xfId="127" applyFont="1" applyAlignment="1">
      <alignment horizontal="left"/>
      <protection/>
    </xf>
    <xf numFmtId="0" fontId="7" fillId="37" borderId="48" xfId="0" applyFont="1" applyFill="1" applyBorder="1" applyAlignment="1">
      <alignment horizontal="left" vertical="center"/>
    </xf>
    <xf numFmtId="3" fontId="6" fillId="36" borderId="0" xfId="0" applyNumberFormat="1" applyFont="1" applyFill="1" applyAlignment="1">
      <alignment horizontal="right" vertical="center" shrinkToFit="1"/>
    </xf>
    <xf numFmtId="3" fontId="6" fillId="0" borderId="0" xfId="0" applyNumberFormat="1" applyFont="1" applyAlignment="1">
      <alignment horizontal="right" vertical="center" shrinkToFit="1"/>
    </xf>
    <xf numFmtId="3" fontId="42" fillId="0" borderId="0" xfId="0" applyNumberFormat="1" applyFont="1" applyAlignment="1">
      <alignment horizontal="right" vertical="center" shrinkToFit="1"/>
    </xf>
    <xf numFmtId="3" fontId="42" fillId="36" borderId="0" xfId="0" applyNumberFormat="1" applyFont="1" applyFill="1" applyAlignment="1">
      <alignment horizontal="right" vertical="center" shrinkToFit="1"/>
    </xf>
    <xf numFmtId="3" fontId="6" fillId="36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Border="1" applyAlignment="1">
      <alignment horizontal="right" vertical="center" shrinkToFit="1"/>
    </xf>
    <xf numFmtId="3" fontId="42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3" fontId="42" fillId="0" borderId="0" xfId="0" applyNumberFormat="1" applyFont="1" applyBorder="1" applyAlignment="1">
      <alignment horizontal="right" vertical="center" shrinkToFit="1"/>
    </xf>
    <xf numFmtId="3" fontId="42" fillId="36" borderId="0" xfId="0" applyNumberFormat="1" applyFont="1" applyFill="1" applyBorder="1" applyAlignment="1">
      <alignment horizontal="right" vertical="center" shrinkToFit="1"/>
    </xf>
    <xf numFmtId="0" fontId="7" fillId="38" borderId="49" xfId="55" applyFont="1" applyFill="1" applyBorder="1" applyAlignment="1">
      <alignment horizontal="center" vertical="center"/>
      <protection/>
    </xf>
    <xf numFmtId="3" fontId="6" fillId="0" borderId="0" xfId="0" applyNumberFormat="1" applyFont="1" applyBorder="1"/>
    <xf numFmtId="0" fontId="6" fillId="0" borderId="0" xfId="68" applyFont="1" applyBorder="1">
      <alignment/>
      <protection/>
    </xf>
    <xf numFmtId="1" fontId="7" fillId="23" borderId="50" xfId="55" applyNumberFormat="1" applyFont="1" applyFill="1" applyBorder="1" applyAlignment="1">
      <alignment horizontal="center" vertical="center"/>
      <protection/>
    </xf>
    <xf numFmtId="0" fontId="7" fillId="39" borderId="5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6" fillId="40" borderId="48" xfId="0" applyFont="1" applyFill="1" applyBorder="1" applyAlignment="1">
      <alignment horizontal="right" vertical="center"/>
    </xf>
    <xf numFmtId="0" fontId="56" fillId="40" borderId="48" xfId="0" applyFont="1" applyFill="1" applyBorder="1" applyAlignment="1">
      <alignment horizontal="left" vertical="center"/>
    </xf>
    <xf numFmtId="0" fontId="7" fillId="41" borderId="48" xfId="0" applyFont="1" applyFill="1" applyBorder="1" applyAlignment="1">
      <alignment horizontal="left" vertical="center"/>
    </xf>
    <xf numFmtId="0" fontId="0" fillId="42" borderId="0" xfId="0" applyFill="1"/>
    <xf numFmtId="177" fontId="6" fillId="0" borderId="0" xfId="0" applyNumberFormat="1" applyFont="1" applyAlignment="1">
      <alignment horizontal="right" vertical="center" shrinkToFit="1"/>
    </xf>
    <xf numFmtId="3" fontId="0" fillId="0" borderId="0" xfId="0" applyNumberFormat="1"/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cells" xfId="27"/>
    <cellStyle name="coin" xfId="28"/>
    <cellStyle name="column field" xfId="29"/>
    <cellStyle name="Comma 2" xfId="30"/>
    <cellStyle name="Comma 3" xfId="31"/>
    <cellStyle name="contenu_unite" xfId="32"/>
    <cellStyle name="Detail ligne" xfId="33"/>
    <cellStyle name="donn_normal" xfId="34"/>
    <cellStyle name="donnnormal1" xfId="35"/>
    <cellStyle name="donntotal1" xfId="36"/>
    <cellStyle name="ent_col_ser" xfId="37"/>
    <cellStyle name="entete_indice" xfId="38"/>
    <cellStyle name="field" xfId="39"/>
    <cellStyle name="field names" xfId="40"/>
    <cellStyle name="Följde hyperlänken" xfId="41"/>
    <cellStyle name="footer" xfId="42"/>
    <cellStyle name="heading" xfId="43"/>
    <cellStyle name="Hyperlänk 2" xfId="44"/>
    <cellStyle name="Hyperlink 2" xfId="45"/>
    <cellStyle name="Hyperlink 3" xfId="46"/>
    <cellStyle name="Identification requete" xfId="47"/>
    <cellStyle name="Ligne détail" xfId="48"/>
    <cellStyle name="Ligne détail 2" xfId="49"/>
    <cellStyle name="ligne_titre_0" xfId="50"/>
    <cellStyle name="MEV1" xfId="51"/>
    <cellStyle name="MEV2" xfId="52"/>
    <cellStyle name="Normal 10" xfId="53"/>
    <cellStyle name="Normal 11" xfId="54"/>
    <cellStyle name="Normal 12" xfId="55"/>
    <cellStyle name="Normal 2" xfId="56"/>
    <cellStyle name="Normal 2 2" xfId="57"/>
    <cellStyle name="Normal 2 3" xfId="58"/>
    <cellStyle name="Normal 2 3 2" xfId="59"/>
    <cellStyle name="Normal 2 4" xfId="60"/>
    <cellStyle name="Normal 2 5" xfId="61"/>
    <cellStyle name="Normal 3" xfId="62"/>
    <cellStyle name="Normal 3 2" xfId="63"/>
    <cellStyle name="Normal 3 2 2" xfId="64"/>
    <cellStyle name="Normal 3 2 3" xfId="65"/>
    <cellStyle name="Normal 3 3" xfId="66"/>
    <cellStyle name="Normal 3 4" xfId="67"/>
    <cellStyle name="Normal 4" xfId="68"/>
    <cellStyle name="Normal 4 2" xfId="69"/>
    <cellStyle name="Normal 4 3" xfId="70"/>
    <cellStyle name="Normal 5" xfId="71"/>
    <cellStyle name="Normal 5 2" xfId="72"/>
    <cellStyle name="Normal 5 3" xfId="73"/>
    <cellStyle name="Normal 6" xfId="74"/>
    <cellStyle name="Normal 6 2" xfId="75"/>
    <cellStyle name="Normal 7" xfId="76"/>
    <cellStyle name="Normal 8" xfId="77"/>
    <cellStyle name="Normal 9" xfId="78"/>
    <cellStyle name="Normál_t6" xfId="79"/>
    <cellStyle name="Note 2" xfId="80"/>
    <cellStyle name="Note 3" xfId="81"/>
    <cellStyle name="notice_theme" xfId="82"/>
    <cellStyle name="num_note" xfId="83"/>
    <cellStyle name="NumberCellStyle" xfId="84"/>
    <cellStyle name="Percent 2" xfId="85"/>
    <cellStyle name="Percent 3" xfId="86"/>
    <cellStyle name="Pourcentage 2" xfId="87"/>
    <cellStyle name="Procent 2" xfId="88"/>
    <cellStyle name="Resultat" xfId="89"/>
    <cellStyle name="rowfield" xfId="90"/>
    <cellStyle name="SDMX_protected" xfId="91"/>
    <cellStyle name="source" xfId="92"/>
    <cellStyle name="source 2" xfId="93"/>
    <cellStyle name="Standard_E00seit45" xfId="94"/>
    <cellStyle name="Test" xfId="95"/>
    <cellStyle name="Title 2" xfId="96"/>
    <cellStyle name="Titre colonne" xfId="97"/>
    <cellStyle name="Titre colonnes" xfId="98"/>
    <cellStyle name="Titre colonnes 2" xfId="99"/>
    <cellStyle name="Titre general" xfId="100"/>
    <cellStyle name="Titre général" xfId="101"/>
    <cellStyle name="Titre ligne" xfId="102"/>
    <cellStyle name="Titre ligne 2" xfId="103"/>
    <cellStyle name="Titre lignes" xfId="104"/>
    <cellStyle name="Titre lignes 2" xfId="105"/>
    <cellStyle name="Titre tableau" xfId="106"/>
    <cellStyle name="Total 2" xfId="107"/>
    <cellStyle name="Total 3" xfId="108"/>
    <cellStyle name="Total 4" xfId="109"/>
    <cellStyle name="Total intermediaire" xfId="110"/>
    <cellStyle name="Total intermediaire 0" xfId="111"/>
    <cellStyle name="Total intermediaire 1" xfId="112"/>
    <cellStyle name="Total intermediaire 2" xfId="113"/>
    <cellStyle name="Total intermediaire 3" xfId="114"/>
    <cellStyle name="Total intermediaire 4" xfId="115"/>
    <cellStyle name="Total intermediaire 5" xfId="116"/>
    <cellStyle name="Total tableau" xfId="117"/>
    <cellStyle name="Tusental 2" xfId="118"/>
    <cellStyle name="Virgül [0]_08-01" xfId="119"/>
    <cellStyle name="Virgül_08-01" xfId="120"/>
    <cellStyle name="Normal 13" xfId="121"/>
    <cellStyle name="Normal 101" xfId="122"/>
    <cellStyle name="Normal 19" xfId="123"/>
    <cellStyle name="Obično 2" xfId="124"/>
    <cellStyle name="Normal_SI_2009" xfId="125"/>
    <cellStyle name="Normal 11 2 2" xfId="126"/>
    <cellStyle name="Normal 4 4" xfId="127"/>
    <cellStyle name="Normal 14" xfId="128"/>
    <cellStyle name="NumberCellStyle 2" xfId="129"/>
    <cellStyle name="Comma 4" xfId="130"/>
  </cellStyles>
  <dxfs count="11">
    <dxf>
      <fill>
        <patternFill>
          <bgColor rgb="FFE6B8B7"/>
        </patternFill>
      </fill>
      <border/>
    </dxf>
    <dxf>
      <fill>
        <patternFill>
          <bgColor rgb="FFE6B8B7"/>
        </patternFill>
      </fill>
      <border/>
    </dxf>
    <dxf>
      <fill>
        <patternFill>
          <bgColor rgb="FFE6B8B7"/>
        </patternFill>
      </fill>
      <border/>
    </dxf>
    <dxf>
      <fill>
        <patternFill>
          <bgColor rgb="FFE6B8B7"/>
        </patternFill>
      </fill>
      <border/>
    </dxf>
    <dxf>
      <fill>
        <patternFill>
          <bgColor rgb="FFE6B8B7"/>
        </patternFill>
      </fill>
      <border/>
    </dxf>
    <dxf>
      <fill>
        <patternFill>
          <bgColor rgb="FFE6B8B7"/>
        </patternFill>
      </fill>
      <border/>
    </dxf>
    <dxf>
      <fill>
        <patternFill>
          <bgColor rgb="FFE6B8B7"/>
        </patternFill>
      </fill>
      <border/>
    </dxf>
    <dxf>
      <fill>
        <patternFill>
          <bgColor rgb="FFE6B8B7"/>
        </patternFill>
      </fill>
      <border/>
    </dxf>
    <dxf>
      <fill>
        <patternFill>
          <bgColor rgb="FFE6B8B7"/>
        </patternFill>
      </fill>
      <border/>
    </dxf>
    <dxf>
      <fill>
        <patternFill>
          <bgColor rgb="FFE6B8B7"/>
        </patternFill>
      </fill>
      <border/>
    </dxf>
    <dxf>
      <fill>
        <patternFill>
          <bgColor rgb="FFE6B8B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and total environmental taxes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TSC and GDP, EU-27, 2002-2019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 and % TSC and GDP) 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18375"/>
          <c:w val="0.8795"/>
          <c:h val="0.5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1'!$R$9</c:f>
              <c:strCache>
                <c:ptCount val="1"/>
                <c:pt idx="0">
                  <c:v>Energy taxes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1'!$S$8:$AJ$8</c:f>
              <c:numCache/>
            </c:numRef>
          </c:cat>
          <c:val>
            <c:numRef>
              <c:f>'Figure 1'!$S$9:$AJ$9</c:f>
              <c:numCache/>
            </c:numRef>
          </c:val>
        </c:ser>
        <c:ser>
          <c:idx val="1"/>
          <c:order val="1"/>
          <c:tx>
            <c:strRef>
              <c:f>'Figure 1'!$R$10</c:f>
              <c:strCache>
                <c:ptCount val="1"/>
                <c:pt idx="0">
                  <c:v>Transport taxes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1'!$S$8:$AJ$8</c:f>
              <c:numCache/>
            </c:numRef>
          </c:cat>
          <c:val>
            <c:numRef>
              <c:f>'Figure 1'!$S$10:$AJ$10</c:f>
              <c:numCache/>
            </c:numRef>
          </c:val>
        </c:ser>
        <c:ser>
          <c:idx val="2"/>
          <c:order val="2"/>
          <c:tx>
            <c:strRef>
              <c:f>'Figure 1'!$R$11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1'!$S$8:$AJ$8</c:f>
              <c:numCache/>
            </c:numRef>
          </c:cat>
          <c:val>
            <c:numRef>
              <c:f>'Figure 1'!$S$11:$AJ$11</c:f>
              <c:numCache/>
            </c:numRef>
          </c:val>
        </c:ser>
        <c:overlap val="100"/>
        <c:gapWidth val="55"/>
        <c:axId val="60492718"/>
        <c:axId val="7563551"/>
      </c:barChart>
      <c:lineChart>
        <c:grouping val="standard"/>
        <c:varyColors val="0"/>
        <c:ser>
          <c:idx val="3"/>
          <c:order val="3"/>
          <c:tx>
            <c:strRef>
              <c:f>'Figure 1'!$R$12</c:f>
              <c:strCache>
                <c:ptCount val="1"/>
                <c:pt idx="0">
                  <c:v>% of TSC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1'!$S$8:$AJ$8</c:f>
              <c:numCache/>
            </c:numRef>
          </c:cat>
          <c:val>
            <c:numRef>
              <c:f>'Figure 1'!$S$12:$AJ$12</c:f>
              <c:numCache/>
            </c:numRef>
          </c:val>
          <c:smooth val="0"/>
        </c:ser>
        <c:ser>
          <c:idx val="4"/>
          <c:order val="4"/>
          <c:tx>
            <c:strRef>
              <c:f>'Figure 1'!$R$13</c:f>
              <c:strCache>
                <c:ptCount val="1"/>
                <c:pt idx="0">
                  <c:v>% of GDP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1'!$S$8:$AJ$8</c:f>
              <c:numCache/>
            </c:numRef>
          </c:cat>
          <c:val>
            <c:numRef>
              <c:f>'Figure 1'!$S$13:$AJ$13</c:f>
              <c:numCache/>
            </c:numRef>
          </c:val>
          <c:smooth val="0"/>
        </c:ser>
        <c:axId val="963096"/>
        <c:axId val="8667865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492718"/>
        <c:crosses val="autoZero"/>
        <c:crossBetween val="between"/>
        <c:dispUnits/>
      </c:valAx>
      <c:catAx>
        <c:axId val="963096"/>
        <c:scaling>
          <c:orientation val="minMax"/>
        </c:scaling>
        <c:axPos val="b"/>
        <c:delete val="1"/>
        <c:majorTickMark val="out"/>
        <c:minorTickMark val="none"/>
        <c:tickLblPos val="nextTo"/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963096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25"/>
          <c:y val="0.843"/>
          <c:w val="0.71875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consumption of energy products and energy taxes (deflated), 2009-2019, EU-27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2009=100)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2505"/>
          <c:w val="0.93225"/>
          <c:h val="0.4712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8'!$A$22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8'!$B$21:$L$21</c:f>
              <c:strCache/>
            </c:strRef>
          </c:cat>
          <c:val>
            <c:numRef>
              <c:f>'Figure 8'!$B$22:$L$22</c:f>
              <c:numCache/>
            </c:numRef>
          </c:val>
          <c:smooth val="0"/>
        </c:ser>
        <c:ser>
          <c:idx val="1"/>
          <c:order val="1"/>
          <c:tx>
            <c:strRef>
              <c:f>'Figure 8'!$A$23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8'!$B$21:$L$21</c:f>
              <c:strCache/>
            </c:strRef>
          </c:cat>
          <c:val>
            <c:numRef>
              <c:f>'Figure 8'!$B$23:$L$23</c:f>
              <c:numCache/>
            </c:numRef>
          </c:val>
          <c:smooth val="0"/>
        </c:ser>
        <c:ser>
          <c:idx val="2"/>
          <c:order val="2"/>
          <c:tx>
            <c:strRef>
              <c:f>'Figure 8'!$A$24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8'!$B$21:$L$21</c:f>
              <c:strCache/>
            </c:strRef>
          </c:cat>
          <c:val>
            <c:numRef>
              <c:f>'Figure 8'!$B$24:$L$24</c:f>
              <c:numCache/>
            </c:numRef>
          </c:val>
          <c:smooth val="0"/>
        </c:ser>
        <c:ser>
          <c:idx val="3"/>
          <c:order val="3"/>
          <c:tx>
            <c:strRef>
              <c:f>'Figure 8'!$A$25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rgbClr val="92D05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8'!$B$21:$L$21</c:f>
              <c:strCache/>
            </c:strRef>
          </c:cat>
          <c:val>
            <c:numRef>
              <c:f>'Figure 8'!$B$25:$L$25</c:f>
              <c:numCache/>
            </c:numRef>
          </c:val>
          <c:smooth val="0"/>
        </c:ser>
        <c:ser>
          <c:idx val="4"/>
          <c:order val="4"/>
          <c:tx>
            <c:strRef>
              <c:f>'Figure 8'!$A$26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8'!$B$21:$L$21</c:f>
              <c:strCache/>
            </c:strRef>
          </c:cat>
          <c:val>
            <c:numRef>
              <c:f>'Figure 8'!$B$26:$L$26</c:f>
              <c:numCache/>
            </c:numRef>
          </c:val>
          <c:smooth val="0"/>
        </c:ser>
        <c:ser>
          <c:idx val="5"/>
          <c:order val="5"/>
          <c:tx>
            <c:strRef>
              <c:f>'Figure 8'!$A$27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8'!$B$21:$L$21</c:f>
              <c:strCache/>
            </c:strRef>
          </c:cat>
          <c:val>
            <c:numRef>
              <c:f>'Figure 8'!$B$27:$L$27</c:f>
              <c:numCache/>
            </c:numRef>
          </c:val>
          <c:smooth val="0"/>
        </c:ser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090071"/>
        <c:crosses val="autoZero"/>
        <c:auto val="1"/>
        <c:lblOffset val="100"/>
        <c:noMultiLvlLbl val="0"/>
      </c:catAx>
      <c:valAx>
        <c:axId val="65090071"/>
        <c:scaling>
          <c:orientation val="minMax"/>
          <c:max val="130"/>
          <c:min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232230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5"/>
          <c:y val="0.8155"/>
          <c:w val="0.9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tax rate on energy (deflated),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2002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toe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5375"/>
          <c:w val="0.919"/>
          <c:h val="0.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9'!$A$8:$A$38</c:f>
              <c:strCache/>
            </c:strRef>
          </c:cat>
          <c:val>
            <c:numRef>
              <c:f>'Figure 9'!$B$8:$B$38</c:f>
              <c:numCache/>
            </c:numRef>
          </c:val>
        </c:ser>
        <c:ser>
          <c:idx val="1"/>
          <c:order val="1"/>
          <c:tx>
            <c:strRef>
              <c:f>'Figure 9'!$C$7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9'!$A$8:$A$38</c:f>
              <c:strCache/>
            </c:strRef>
          </c:cat>
          <c:val>
            <c:numRef>
              <c:f>'Figure 9'!$C$8:$C$38</c:f>
              <c:numCache/>
            </c:numRef>
          </c:val>
        </c:ser>
        <c:overlap val="-27"/>
        <c:gapWidth val="219"/>
        <c:axId val="48939728"/>
        <c:axId val="37804369"/>
      </c:barChart>
      <c:scatterChart>
        <c:scatterStyle val="lineMarker"/>
        <c:varyColors val="0"/>
        <c:ser>
          <c:idx val="2"/>
          <c:order val="2"/>
          <c:tx>
            <c:strRef>
              <c:f>'Figure 9'!$D$7</c:f>
              <c:strCache>
                <c:ptCount val="1"/>
                <c:pt idx="0">
                  <c:v>Increase/decrease (right-hand scale)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  <a:prstDash val="sysDot"/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70C0"/>
                </a:solidFill>
                <a:ln w="9525">
                  <a:noFill/>
                  <a:prstDash val="sysDot"/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bg1"/>
                </a:solidFill>
                <a:ln w="9525">
                  <a:noFill/>
                  <a:prstDash val="sysDot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9'!$A$8:$A$38</c:f>
              <c:strCache/>
            </c:strRef>
          </c:xVal>
          <c:yVal>
            <c:numRef>
              <c:f>'Figure 9'!$D$8:$D$38</c:f>
              <c:numCache/>
            </c:numRef>
          </c:yVal>
          <c:smooth val="0"/>
        </c:ser>
        <c:ser>
          <c:idx val="3"/>
          <c:order val="3"/>
          <c:tx>
            <c:strRef>
              <c:f>'Figure 9'!$E$7</c:f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9'!$A$8:$A$38</c:f>
              <c:strCache/>
            </c:strRef>
          </c:xVal>
          <c:yVal>
            <c:numRef>
              <c:f>'Figure 9'!$E$8:$E$39</c:f>
              <c:numCache/>
            </c:numRef>
          </c:yVal>
          <c:smooth val="0"/>
        </c:ser>
        <c:axId val="4695002"/>
        <c:axId val="42255019"/>
      </c:scatter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4369"/>
        <c:crosses val="autoZero"/>
        <c:auto val="1"/>
        <c:lblOffset val="100"/>
        <c:noMultiLvlLbl val="0"/>
      </c:catAx>
      <c:valAx>
        <c:axId val="3780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 per 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noFill/>
                <a:latin typeface="Arial"/>
                <a:ea typeface="Arial"/>
                <a:cs typeface="Arial"/>
              </a:defRPr>
            </a:pPr>
          </a:p>
        </c:txPr>
        <c:crossAx val="48939728"/>
        <c:crosses val="autoZero"/>
        <c:crossBetween val="between"/>
        <c:dispUnits/>
      </c:valAx>
      <c:valAx>
        <c:axId val="4695002"/>
        <c:scaling>
          <c:orientation val="minMax"/>
        </c:scaling>
        <c:axPos val="b"/>
        <c:delete val="1"/>
        <c:majorTickMark val="out"/>
        <c:minorTickMark val="none"/>
        <c:tickLblPos val="nextTo"/>
        <c:crossAx val="42255019"/>
        <c:crosses val="max"/>
        <c:crossBetween val="midCat"/>
        <c:dispUnits/>
      </c:valAx>
      <c:valAx>
        <c:axId val="42255019"/>
        <c:scaling>
          <c:orientation val="minMax"/>
          <c:max val="2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 per toe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ncrease/decrease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4695002"/>
        <c:crosses val="max"/>
        <c:crossBetween val="midCat"/>
        <c:dispUnits/>
        <c:majorUnit val="25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1375"/>
          <c:y val="0.82775"/>
          <c:w val="0.464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000000">
          <a:lumMod val="15000"/>
          <a:lumOff val="85000"/>
        </a:srgbClr>
      </a:solidFill>
      <a:prstDash val="sysDot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 and new vehicle registrations (passenger cars), EU-27, 2002-2019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2095"/>
          <c:w val="0.93375"/>
          <c:h val="0.491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10'!$A$11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10'!$B$10:$S$10</c:f>
              <c:numCache/>
            </c:numRef>
          </c:cat>
          <c:val>
            <c:numRef>
              <c:f>'Figure 10'!$B$11:$S$11</c:f>
              <c:numCache/>
            </c:numRef>
          </c:val>
          <c:smooth val="0"/>
        </c:ser>
        <c:ser>
          <c:idx val="1"/>
          <c:order val="1"/>
          <c:tx>
            <c:strRef>
              <c:f>'Figure 10'!$A$12</c:f>
              <c:strCache>
                <c:ptCount val="1"/>
                <c:pt idx="0">
                  <c:v>New vehicle registrations*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10'!$B$10:$S$10</c:f>
              <c:numCache/>
            </c:numRef>
          </c:cat>
          <c:val>
            <c:numRef>
              <c:f>'Figure 10'!$B$12:$S$12</c:f>
              <c:numCache/>
            </c:numRef>
          </c:val>
          <c:smooth val="0"/>
        </c:ser>
        <c:axId val="44750852"/>
        <c:axId val="104485"/>
      </c:lineChart>
      <c:catAx>
        <c:axId val="4475085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  <c:max val="15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44750852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"/>
          <c:y val="0.76375"/>
          <c:w val="0.415"/>
          <c:h val="0.073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revenues and vehicle stock (passenger cars, buses and motor coaches, goods vehicles), EU-27, 2002-2019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25"/>
          <c:y val="0.18175"/>
          <c:w val="0.90925"/>
          <c:h val="0.5635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11'!$A$14</c:f>
              <c:strCache>
                <c:ptCount val="1"/>
                <c:pt idx="0">
                  <c:v>Transport tax revenues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11'!$B$13:$S$13</c:f>
              <c:strCache/>
            </c:strRef>
          </c:cat>
          <c:val>
            <c:numRef>
              <c:f>'Figure 11'!$B$14:$S$14</c:f>
              <c:numCache/>
            </c:numRef>
          </c:val>
          <c:smooth val="0"/>
        </c:ser>
        <c:ser>
          <c:idx val="3"/>
          <c:order val="1"/>
          <c:tx>
            <c:strRef>
              <c:f>'Figure 11'!$A$17</c:f>
              <c:strCache>
                <c:ptCount val="1"/>
                <c:pt idx="0">
                  <c:v>Goods vehicles*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11'!$B$13:$S$13</c:f>
              <c:strCache/>
            </c:strRef>
          </c:cat>
          <c:val>
            <c:numRef>
              <c:f>'Figure 11'!$B$17:$S$17</c:f>
              <c:numCache/>
            </c:numRef>
          </c:val>
          <c:smooth val="0"/>
        </c:ser>
        <c:ser>
          <c:idx val="1"/>
          <c:order val="2"/>
          <c:tx>
            <c:strRef>
              <c:f>'Figure 11'!$A$15</c:f>
              <c:strCache>
                <c:ptCount val="1"/>
                <c:pt idx="0">
                  <c:v>Passenger cars*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11'!$B$13:$S$13</c:f>
              <c:strCache/>
            </c:strRef>
          </c:cat>
          <c:val>
            <c:numRef>
              <c:f>'Figure 11'!$B$15:$S$15</c:f>
              <c:numCache/>
            </c:numRef>
          </c:val>
          <c:smooth val="0"/>
        </c:ser>
        <c:ser>
          <c:idx val="2"/>
          <c:order val="3"/>
          <c:tx>
            <c:strRef>
              <c:f>'Figure 11'!$A$16</c:f>
              <c:strCache>
                <c:ptCount val="1"/>
                <c:pt idx="0">
                  <c:v>Buses and motor coaches*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11'!$B$13:$S$13</c:f>
              <c:strCache/>
            </c:strRef>
          </c:cat>
          <c:val>
            <c:numRef>
              <c:f>'Figure 11'!$B$16:$S$16</c:f>
              <c:numCache/>
            </c:numRef>
          </c:val>
          <c:smooth val="0"/>
        </c:ser>
        <c:axId val="940366"/>
        <c:axId val="8463295"/>
      </c:line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463295"/>
        <c:crosses val="autoZero"/>
        <c:auto val="1"/>
        <c:lblOffset val="100"/>
        <c:noMultiLvlLbl val="0"/>
      </c:catAx>
      <c:valAx>
        <c:axId val="8463295"/>
        <c:scaling>
          <c:orientation val="minMax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403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325"/>
          <c:y val="0.83425"/>
          <c:w val="0.7645"/>
          <c:h val="0.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2825"/>
          <c:w val="0.934"/>
          <c:h val="0.393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12'!$F$84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12'!$B$85:$B$120</c:f>
              <c:strCache/>
            </c:strRef>
          </c:cat>
          <c:val>
            <c:numRef>
              <c:f>'Figure 12'!$F$85:$F$120</c:f>
              <c:numCache/>
            </c:numRef>
          </c:val>
        </c:ser>
        <c:ser>
          <c:idx val="2"/>
          <c:order val="1"/>
          <c:tx>
            <c:strRef>
              <c:f>'Figure 12'!$E$84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12'!$B$85:$B$120</c:f>
              <c:strCache/>
            </c:strRef>
          </c:cat>
          <c:val>
            <c:numRef>
              <c:f>'Figure 12'!$E$85:$E$120</c:f>
              <c:numCache/>
            </c:numRef>
          </c:val>
        </c:ser>
        <c:ser>
          <c:idx val="1"/>
          <c:order val="2"/>
          <c:tx>
            <c:strRef>
              <c:f>'Figure 12'!$D$84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12'!$B$85:$B$120</c:f>
              <c:strCache/>
            </c:strRef>
          </c:cat>
          <c:val>
            <c:numRef>
              <c:f>'Figure 12'!$D$85:$D$120</c:f>
              <c:numCache/>
            </c:numRef>
          </c:val>
        </c:ser>
        <c:ser>
          <c:idx val="4"/>
          <c:order val="3"/>
          <c:tx>
            <c:strRef>
              <c:f>'Figure 12'!$G$84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12'!$B$85:$B$120</c:f>
              <c:strCache/>
            </c:strRef>
          </c:cat>
          <c:val>
            <c:numRef>
              <c:f>'Figure 12'!$G$85:$G$120</c:f>
              <c:numCache/>
            </c:numRef>
          </c:val>
        </c:ser>
        <c:ser>
          <c:idx val="0"/>
          <c:order val="4"/>
          <c:tx>
            <c:strRef>
              <c:f>'Figure 12'!$C$84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12'!$B$85:$B$120</c:f>
              <c:strCache/>
            </c:strRef>
          </c:cat>
          <c:val>
            <c:numRef>
              <c:f>'Figure 12'!$C$85:$C$120</c:f>
              <c:numCache/>
            </c:numRef>
          </c:val>
        </c:ser>
        <c:overlap val="100"/>
        <c:axId val="9060792"/>
        <c:axId val="14438265"/>
      </c:barChart>
      <c:catAx>
        <c:axId val="90607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auto val="1"/>
        <c:lblOffset val="100"/>
        <c:noMultiLvlLbl val="0"/>
      </c:catAx>
      <c:valAx>
        <c:axId val="14438265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6079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70625"/>
          <c:w val="0.8835"/>
          <c:h val="0.1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transport tax revenue)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75"/>
          <c:w val="0.97075"/>
          <c:h val="0.639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13'!$E$100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13'!$A$101:$A$138</c:f>
              <c:strCache/>
            </c:strRef>
          </c:cat>
          <c:val>
            <c:numRef>
              <c:f>'Figure 13'!$E$101:$E$138</c:f>
              <c:numCache/>
            </c:numRef>
          </c:val>
        </c:ser>
        <c:ser>
          <c:idx val="2"/>
          <c:order val="1"/>
          <c:tx>
            <c:strRef>
              <c:f>'Figure 13'!$D$100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13'!$A$101:$A$138</c:f>
              <c:strCache/>
            </c:strRef>
          </c:cat>
          <c:val>
            <c:numRef>
              <c:f>'Figure 13'!$D$101:$D$138</c:f>
              <c:numCache/>
            </c:numRef>
          </c:val>
        </c:ser>
        <c:ser>
          <c:idx val="1"/>
          <c:order val="2"/>
          <c:tx>
            <c:strRef>
              <c:f>'Figure 13'!$C$100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13'!$A$101:$A$138</c:f>
              <c:strCache/>
            </c:strRef>
          </c:cat>
          <c:val>
            <c:numRef>
              <c:f>'Figure 13'!$C$101:$C$138</c:f>
              <c:numCache/>
            </c:numRef>
          </c:val>
        </c:ser>
        <c:ser>
          <c:idx val="0"/>
          <c:order val="3"/>
          <c:tx>
            <c:strRef>
              <c:f>'Figure 13'!$B$100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13'!$A$101:$A$138</c:f>
              <c:strCache/>
            </c:strRef>
          </c:cat>
          <c:val>
            <c:numRef>
              <c:f>'Figure 13'!$B$101:$B$138</c:f>
              <c:numCache/>
            </c:numRef>
          </c:val>
        </c:ser>
        <c:ser>
          <c:idx val="4"/>
          <c:order val="4"/>
          <c:tx>
            <c:strRef>
              <c:f>'Figure 13'!$F$100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13'!$A$101:$A$138</c:f>
              <c:strCache/>
            </c:strRef>
          </c:cat>
          <c:val>
            <c:numRef>
              <c:f>'Figure 13'!$F$101:$F$138</c:f>
              <c:numCache/>
            </c:numRef>
          </c:val>
        </c:ser>
        <c:overlap val="100"/>
        <c:axId val="62835522"/>
        <c:axId val="28648787"/>
      </c:barChart>
      <c:catAx>
        <c:axId val="628355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auto val="1"/>
        <c:lblOffset val="100"/>
        <c:noMultiLvlLbl val="0"/>
      </c:catAx>
      <c:valAx>
        <c:axId val="286487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83552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7575"/>
          <c:y val="0.78875"/>
          <c:w val="0.9015"/>
          <c:h val="0.1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Pollution and resource taxes by paying economic activities, 201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in total pollution and resource tax revenue) 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2575"/>
          <c:w val="0.9255"/>
          <c:h val="0.353"/>
        </c:manualLayout>
      </c:layout>
      <c:barChart>
        <c:barDir val="col"/>
        <c:grouping val="stacked"/>
        <c:varyColors val="0"/>
        <c:ser>
          <c:idx val="2"/>
          <c:order val="0"/>
          <c:tx>
            <c:v>Households</c:v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7"/>
              <c:pt idx="0">
                <c:v>EU27</c:v>
              </c:pt>
              <c:pt idx="2">
                <c:v>Netherlands</c:v>
              </c:pt>
              <c:pt idx="3">
                <c:v>France</c:v>
              </c:pt>
              <c:pt idx="4">
                <c:v>Luxembourg</c:v>
              </c:pt>
              <c:pt idx="5">
                <c:v>Portugal</c:v>
              </c:pt>
              <c:pt idx="6">
                <c:v>Italy</c:v>
              </c:pt>
              <c:pt idx="7">
                <c:v>Ireland</c:v>
              </c:pt>
              <c:pt idx="8">
                <c:v>Denmark</c:v>
              </c:pt>
              <c:pt idx="9">
                <c:v>Hungary</c:v>
              </c:pt>
              <c:pt idx="10">
                <c:v>Slovenia</c:v>
              </c:pt>
              <c:pt idx="11">
                <c:v>Belgium</c:v>
              </c:pt>
              <c:pt idx="12">
                <c:v>Finland</c:v>
              </c:pt>
              <c:pt idx="13">
                <c:v>Czechia</c:v>
              </c:pt>
              <c:pt idx="14">
                <c:v>Poland</c:v>
              </c:pt>
              <c:pt idx="15">
                <c:v>Austria</c:v>
              </c:pt>
              <c:pt idx="16">
                <c:v>Cyprus</c:v>
              </c:pt>
              <c:pt idx="17">
                <c:v>Malta</c:v>
              </c:pt>
              <c:pt idx="18">
                <c:v>Bulgaria</c:v>
              </c:pt>
              <c:pt idx="19">
                <c:v>Romania</c:v>
              </c:pt>
              <c:pt idx="20">
                <c:v>Spain</c:v>
              </c:pt>
              <c:pt idx="21">
                <c:v>Latvia</c:v>
              </c:pt>
              <c:pt idx="22">
                <c:v>Estonia</c:v>
              </c:pt>
              <c:pt idx="23">
                <c:v>Croatia</c:v>
              </c:pt>
              <c:pt idx="24">
                <c:v>Lithuania</c:v>
              </c:pt>
              <c:pt idx="25">
                <c:v>Slovakia</c:v>
              </c:pt>
              <c:pt idx="26">
                <c:v>Sweden</c:v>
              </c:pt>
              <c:pt idx="27">
                <c:v>Germany**</c:v>
              </c:pt>
              <c:pt idx="28">
                <c:v>Greece**</c:v>
              </c:pt>
              <c:pt idx="30">
                <c:v>United Kingdom</c:v>
              </c:pt>
              <c:pt idx="32">
                <c:v>Norway</c:v>
              </c:pt>
              <c:pt idx="33">
                <c:v>Switzerland</c:v>
              </c:pt>
              <c:pt idx="35">
                <c:v>Serbia</c:v>
              </c:pt>
              <c:pt idx="36">
                <c:v>Turkey</c:v>
              </c:pt>
            </c:strLit>
          </c:cat>
          <c:val>
            <c:numLit>
              <c:ptCount val="37"/>
              <c:pt idx="0">
                <c:v>55.62888955537226</c:v>
              </c:pt>
              <c:pt idx="2">
                <c:v>74.3068391866913</c:v>
              </c:pt>
              <c:pt idx="3">
                <c:v>69.12828634779854</c:v>
              </c:pt>
              <c:pt idx="4">
                <c:v>62.78381046396839</c:v>
              </c:pt>
              <c:pt idx="5">
                <c:v>61.17678667383126</c:v>
              </c:pt>
              <c:pt idx="6">
                <c:v>57.114954921170636</c:v>
              </c:pt>
              <c:pt idx="7">
                <c:v>55.81650570676031</c:v>
              </c:pt>
              <c:pt idx="8">
                <c:v>49.666751862847256</c:v>
              </c:pt>
              <c:pt idx="9">
                <c:v>48.58199356913183</c:v>
              </c:pt>
              <c:pt idx="10">
                <c:v>42.87782805429865</c:v>
              </c:pt>
              <c:pt idx="11">
                <c:v>41.85603609267237</c:v>
              </c:pt>
              <c:pt idx="12">
                <c:v>36.322580645161295</c:v>
              </c:pt>
              <c:pt idx="13">
                <c:v>34.644613321412606</c:v>
              </c:pt>
              <c:pt idx="14">
                <c:v>30.770193889962076</c:v>
              </c:pt>
              <c:pt idx="15">
                <c:v>25.230290704629738</c:v>
              </c:pt>
              <c:pt idx="16">
                <c:v>22.23667100130039</c:v>
              </c:pt>
              <c:pt idx="17">
                <c:v>18.53312302839117</c:v>
              </c:pt>
              <c:pt idx="18">
                <c:v>11.71900291356426</c:v>
              </c:pt>
              <c:pt idx="19">
                <c:v>8.69120654396728</c:v>
              </c:pt>
              <c:pt idx="20">
                <c:v>3.361344537815126</c:v>
              </c:pt>
              <c:pt idx="21">
                <c:v>3.2342007434944247</c:v>
              </c:pt>
              <c:pt idx="22">
                <c:v>0.0146177459435755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30">
                <c:v>1.6150894537018927</c:v>
              </c:pt>
              <c:pt idx="32">
                <c:v>73.26477227935642</c:v>
              </c:pt>
              <c:pt idx="33">
                <c:v>14.848653033343295</c:v>
              </c:pt>
              <c:pt idx="35">
                <c:v>53.858548168249655</c:v>
              </c:pt>
              <c:pt idx="36">
                <c:v>28.030723672034057</c:v>
              </c:pt>
            </c:numLit>
          </c:val>
        </c:ser>
        <c:ser>
          <c:idx val="0"/>
          <c:order val="1"/>
          <c:tx>
            <c:v>Manufacturing, construction, mining and utilities</c:v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7"/>
              <c:pt idx="0">
                <c:v>EU27</c:v>
              </c:pt>
              <c:pt idx="2">
                <c:v>Netherlands</c:v>
              </c:pt>
              <c:pt idx="3">
                <c:v>France</c:v>
              </c:pt>
              <c:pt idx="4">
                <c:v>Luxembourg</c:v>
              </c:pt>
              <c:pt idx="5">
                <c:v>Portugal</c:v>
              </c:pt>
              <c:pt idx="6">
                <c:v>Italy</c:v>
              </c:pt>
              <c:pt idx="7">
                <c:v>Ireland</c:v>
              </c:pt>
              <c:pt idx="8">
                <c:v>Denmark</c:v>
              </c:pt>
              <c:pt idx="9">
                <c:v>Hungary</c:v>
              </c:pt>
              <c:pt idx="10">
                <c:v>Slovenia</c:v>
              </c:pt>
              <c:pt idx="11">
                <c:v>Belgium</c:v>
              </c:pt>
              <c:pt idx="12">
                <c:v>Finland</c:v>
              </c:pt>
              <c:pt idx="13">
                <c:v>Czechia</c:v>
              </c:pt>
              <c:pt idx="14">
                <c:v>Poland</c:v>
              </c:pt>
              <c:pt idx="15">
                <c:v>Austria</c:v>
              </c:pt>
              <c:pt idx="16">
                <c:v>Cyprus</c:v>
              </c:pt>
              <c:pt idx="17">
                <c:v>Malta</c:v>
              </c:pt>
              <c:pt idx="18">
                <c:v>Bulgaria</c:v>
              </c:pt>
              <c:pt idx="19">
                <c:v>Romania</c:v>
              </c:pt>
              <c:pt idx="20">
                <c:v>Spain</c:v>
              </c:pt>
              <c:pt idx="21">
                <c:v>Latvia</c:v>
              </c:pt>
              <c:pt idx="22">
                <c:v>Estonia</c:v>
              </c:pt>
              <c:pt idx="23">
                <c:v>Croatia</c:v>
              </c:pt>
              <c:pt idx="24">
                <c:v>Lithuania</c:v>
              </c:pt>
              <c:pt idx="25">
                <c:v>Slovakia</c:v>
              </c:pt>
              <c:pt idx="26">
                <c:v>Sweden</c:v>
              </c:pt>
              <c:pt idx="27">
                <c:v>Germany**</c:v>
              </c:pt>
              <c:pt idx="28">
                <c:v>Greece**</c:v>
              </c:pt>
              <c:pt idx="30">
                <c:v>United Kingdom</c:v>
              </c:pt>
              <c:pt idx="32">
                <c:v>Norway</c:v>
              </c:pt>
              <c:pt idx="33">
                <c:v>Switzerland</c:v>
              </c:pt>
              <c:pt idx="35">
                <c:v>Serbia</c:v>
              </c:pt>
              <c:pt idx="36">
                <c:v>Turkey</c:v>
              </c:pt>
            </c:strLit>
          </c:cat>
          <c:val>
            <c:numLit>
              <c:ptCount val="37"/>
              <c:pt idx="0">
                <c:v>0</c:v>
              </c:pt>
              <c:pt idx="2">
                <c:v>8.687615526802219</c:v>
              </c:pt>
              <c:pt idx="3">
                <c:v>13.373455812480204</c:v>
              </c:pt>
              <c:pt idx="4">
                <c:v>15.103652517275416</c:v>
              </c:pt>
              <c:pt idx="5">
                <c:v>24.099946265448683</c:v>
              </c:pt>
              <c:pt idx="6">
                <c:v>22.670666729167642</c:v>
              </c:pt>
              <c:pt idx="7">
                <c:v>19.446883230904298</c:v>
              </c:pt>
              <c:pt idx="8">
                <c:v>16.422546841515448</c:v>
              </c:pt>
              <c:pt idx="9">
                <c:v>35.28295819935691</c:v>
              </c:pt>
              <c:pt idx="10">
                <c:v>51.74660633484164</c:v>
              </c:pt>
              <c:pt idx="11">
                <c:v>34.5616922138195</c:v>
              </c:pt>
              <c:pt idx="12">
                <c:v>60.37096774193549</c:v>
              </c:pt>
              <c:pt idx="13">
                <c:v>64.55073759499331</c:v>
              </c:pt>
              <c:pt idx="14">
                <c:v>34.844744938112605</c:v>
              </c:pt>
              <c:pt idx="15">
                <c:v>48.92929776289029</c:v>
              </c:pt>
              <c:pt idx="16">
                <c:v>55.786736020806224</c:v>
              </c:pt>
              <c:pt idx="17">
                <c:v>54.889589905362776</c:v>
              </c:pt>
              <c:pt idx="18">
                <c:v>62.447393978633855</c:v>
              </c:pt>
              <c:pt idx="19">
                <c:v>82.9243353783231</c:v>
              </c:pt>
              <c:pt idx="20">
                <c:v>86.02941176470588</c:v>
              </c:pt>
              <c:pt idx="21">
                <c:v>68.4014869888476</c:v>
              </c:pt>
              <c:pt idx="22">
                <c:v>0</c:v>
              </c:pt>
              <c:pt idx="23">
                <c:v>42.53632760898283</c:v>
              </c:pt>
              <c:pt idx="24">
                <c:v>0</c:v>
              </c:pt>
              <c:pt idx="25">
                <c:v>90.90591115774748</c:v>
              </c:pt>
              <c:pt idx="26">
                <c:v>53.89923727494421</c:v>
              </c:pt>
              <c:pt idx="27">
                <c:v>0</c:v>
              </c:pt>
              <c:pt idx="28">
                <c:v>0</c:v>
              </c:pt>
              <c:pt idx="30">
                <c:v>68.27141595128433</c:v>
              </c:pt>
              <c:pt idx="32">
                <c:v>2.3040814132654885</c:v>
              </c:pt>
              <c:pt idx="33">
                <c:v>77.17201041711138</c:v>
              </c:pt>
              <c:pt idx="35">
                <c:v>35.93113975576662</c:v>
              </c:pt>
              <c:pt idx="36">
                <c:v>67.64760318341662</c:v>
              </c:pt>
            </c:numLit>
          </c:val>
        </c:ser>
        <c:ser>
          <c:idx val="5"/>
          <c:order val="2"/>
          <c:tx>
            <c:v>Mining, manufacturing, construction, utilities and services*</c:v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7"/>
              <c:pt idx="0">
                <c:v>EU27</c:v>
              </c:pt>
              <c:pt idx="2">
                <c:v>Netherlands</c:v>
              </c:pt>
              <c:pt idx="3">
                <c:v>France</c:v>
              </c:pt>
              <c:pt idx="4">
                <c:v>Luxembourg</c:v>
              </c:pt>
              <c:pt idx="5">
                <c:v>Portugal</c:v>
              </c:pt>
              <c:pt idx="6">
                <c:v>Italy</c:v>
              </c:pt>
              <c:pt idx="7">
                <c:v>Ireland</c:v>
              </c:pt>
              <c:pt idx="8">
                <c:v>Denmark</c:v>
              </c:pt>
              <c:pt idx="9">
                <c:v>Hungary</c:v>
              </c:pt>
              <c:pt idx="10">
                <c:v>Slovenia</c:v>
              </c:pt>
              <c:pt idx="11">
                <c:v>Belgium</c:v>
              </c:pt>
              <c:pt idx="12">
                <c:v>Finland</c:v>
              </c:pt>
              <c:pt idx="13">
                <c:v>Czechia</c:v>
              </c:pt>
              <c:pt idx="14">
                <c:v>Poland</c:v>
              </c:pt>
              <c:pt idx="15">
                <c:v>Austria</c:v>
              </c:pt>
              <c:pt idx="16">
                <c:v>Cyprus</c:v>
              </c:pt>
              <c:pt idx="17">
                <c:v>Malta</c:v>
              </c:pt>
              <c:pt idx="18">
                <c:v>Bulgaria</c:v>
              </c:pt>
              <c:pt idx="19">
                <c:v>Romania</c:v>
              </c:pt>
              <c:pt idx="20">
                <c:v>Spain</c:v>
              </c:pt>
              <c:pt idx="21">
                <c:v>Latvia</c:v>
              </c:pt>
              <c:pt idx="22">
                <c:v>Estonia</c:v>
              </c:pt>
              <c:pt idx="23">
                <c:v>Croatia</c:v>
              </c:pt>
              <c:pt idx="24">
                <c:v>Lithuania</c:v>
              </c:pt>
              <c:pt idx="25">
                <c:v>Slovakia</c:v>
              </c:pt>
              <c:pt idx="26">
                <c:v>Sweden</c:v>
              </c:pt>
              <c:pt idx="27">
                <c:v>Germany**</c:v>
              </c:pt>
              <c:pt idx="28">
                <c:v>Greece**</c:v>
              </c:pt>
              <c:pt idx="30">
                <c:v>United Kingdom</c:v>
              </c:pt>
              <c:pt idx="32">
                <c:v>Norway</c:v>
              </c:pt>
              <c:pt idx="33">
                <c:v>Switzerland</c:v>
              </c:pt>
              <c:pt idx="35">
                <c:v>Serbia</c:v>
              </c:pt>
              <c:pt idx="36">
                <c:v>Turkey</c:v>
              </c:pt>
            </c:strLit>
          </c:cat>
          <c:val>
            <c:numLit>
              <c:ptCount val="37"/>
              <c:pt idx="0">
                <c:v>39.49154607482943</c:v>
              </c:pt>
              <c:pt idx="2">
                <c:v>0</c:v>
              </c:pt>
              <c:pt idx="3">
                <c:v>-0.0009502692429450034</c:v>
              </c:pt>
              <c:pt idx="4">
                <c:v>1.1233747287668165E-14</c:v>
              </c:pt>
              <c:pt idx="5">
                <c:v>-0.02686727565824529</c:v>
              </c:pt>
              <c:pt idx="6">
                <c:v>2.7756009303274276E-15</c:v>
              </c:pt>
              <c:pt idx="7">
                <c:v>5.36104182215835E-15</c:v>
              </c:pt>
              <c:pt idx="8">
                <c:v>-0.003932131411836589</c:v>
              </c:pt>
              <c:pt idx="9">
                <c:v>-7.318190355246209E-15</c:v>
              </c:pt>
              <c:pt idx="10">
                <c:v>-0.03619909502262676</c:v>
              </c:pt>
              <c:pt idx="11">
                <c:v>-0.00554702956566139</c:v>
              </c:pt>
              <c:pt idx="12">
                <c:v>-0.016129032258061043</c:v>
              </c:pt>
              <c:pt idx="13">
                <c:v>7.940799460886235E-15</c:v>
              </c:pt>
              <c:pt idx="14">
                <c:v>1.842825654382459E-14</c:v>
              </c:pt>
              <c:pt idx="15">
                <c:v>-0.011963153487252279</c:v>
              </c:pt>
              <c:pt idx="16">
                <c:v>0.13003901170352417</c:v>
              </c:pt>
              <c:pt idx="17">
                <c:v>0</c:v>
              </c:pt>
              <c:pt idx="18">
                <c:v>1.976764854463697E-15</c:v>
              </c:pt>
              <c:pt idx="19">
                <c:v>-0.10224948875253873</c:v>
              </c:pt>
              <c:pt idx="20">
                <c:v>0</c:v>
              </c:pt>
              <c:pt idx="21">
                <c:v>-0.037174721189592766</c:v>
              </c:pt>
              <c:pt idx="22">
                <c:v>97.26648150855138</c:v>
              </c:pt>
              <c:pt idx="23">
                <c:v>-0.13210039630119635</c:v>
              </c:pt>
              <c:pt idx="24">
                <c:v>25.32293443821595</c:v>
              </c:pt>
              <c:pt idx="25">
                <c:v>-0.03497726477791478</c:v>
              </c:pt>
              <c:pt idx="26">
                <c:v>0.005188605821625759</c:v>
              </c:pt>
              <c:pt idx="27">
                <c:v>0</c:v>
              </c:pt>
              <c:pt idx="28">
                <c:v>0</c:v>
              </c:pt>
              <c:pt idx="30">
                <c:v>0</c:v>
              </c:pt>
              <c:pt idx="32">
                <c:v>0</c:v>
              </c:pt>
              <c:pt idx="33">
                <c:v>0</c:v>
              </c:pt>
              <c:pt idx="35">
                <c:v>0</c:v>
              </c:pt>
              <c:pt idx="36">
                <c:v>0</c:v>
              </c:pt>
            </c:numLit>
          </c:val>
        </c:ser>
        <c:ser>
          <c:idx val="1"/>
          <c:order val="3"/>
          <c:tx>
            <c:v>Services (including trade, transportation and storage)</c:v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7"/>
              <c:pt idx="0">
                <c:v>EU27</c:v>
              </c:pt>
              <c:pt idx="2">
                <c:v>Netherlands</c:v>
              </c:pt>
              <c:pt idx="3">
                <c:v>France</c:v>
              </c:pt>
              <c:pt idx="4">
                <c:v>Luxembourg</c:v>
              </c:pt>
              <c:pt idx="5">
                <c:v>Portugal</c:v>
              </c:pt>
              <c:pt idx="6">
                <c:v>Italy</c:v>
              </c:pt>
              <c:pt idx="7">
                <c:v>Ireland</c:v>
              </c:pt>
              <c:pt idx="8">
                <c:v>Denmark</c:v>
              </c:pt>
              <c:pt idx="9">
                <c:v>Hungary</c:v>
              </c:pt>
              <c:pt idx="10">
                <c:v>Slovenia</c:v>
              </c:pt>
              <c:pt idx="11">
                <c:v>Belgium</c:v>
              </c:pt>
              <c:pt idx="12">
                <c:v>Finland</c:v>
              </c:pt>
              <c:pt idx="13">
                <c:v>Czechia</c:v>
              </c:pt>
              <c:pt idx="14">
                <c:v>Poland</c:v>
              </c:pt>
              <c:pt idx="15">
                <c:v>Austria</c:v>
              </c:pt>
              <c:pt idx="16">
                <c:v>Cyprus</c:v>
              </c:pt>
              <c:pt idx="17">
                <c:v>Malta</c:v>
              </c:pt>
              <c:pt idx="18">
                <c:v>Bulgaria</c:v>
              </c:pt>
              <c:pt idx="19">
                <c:v>Romania</c:v>
              </c:pt>
              <c:pt idx="20">
                <c:v>Spain</c:v>
              </c:pt>
              <c:pt idx="21">
                <c:v>Latvia</c:v>
              </c:pt>
              <c:pt idx="22">
                <c:v>Estonia</c:v>
              </c:pt>
              <c:pt idx="23">
                <c:v>Croatia</c:v>
              </c:pt>
              <c:pt idx="24">
                <c:v>Lithuania</c:v>
              </c:pt>
              <c:pt idx="25">
                <c:v>Slovakia</c:v>
              </c:pt>
              <c:pt idx="26">
                <c:v>Sweden</c:v>
              </c:pt>
              <c:pt idx="27">
                <c:v>Germany**</c:v>
              </c:pt>
              <c:pt idx="28">
                <c:v>Greece**</c:v>
              </c:pt>
              <c:pt idx="30">
                <c:v>United Kingdom</c:v>
              </c:pt>
              <c:pt idx="32">
                <c:v>Norway</c:v>
              </c:pt>
              <c:pt idx="33">
                <c:v>Switzerland</c:v>
              </c:pt>
              <c:pt idx="35">
                <c:v>Serbia</c:v>
              </c:pt>
              <c:pt idx="36">
                <c:v>Turkey</c:v>
              </c:pt>
            </c:strLit>
          </c:cat>
          <c:val>
            <c:numLit>
              <c:ptCount val="37"/>
              <c:pt idx="0">
                <c:v>0</c:v>
              </c:pt>
              <c:pt idx="2">
                <c:v>15.588416512630932</c:v>
              </c:pt>
              <c:pt idx="3">
                <c:v>9.650934431422236</c:v>
              </c:pt>
              <c:pt idx="4">
                <c:v>21.816386969397822</c:v>
              </c:pt>
              <c:pt idx="5">
                <c:v>9.51101558301988</c:v>
              </c:pt>
              <c:pt idx="6">
                <c:v>18.22528477007453</c:v>
              </c:pt>
              <c:pt idx="7">
                <c:v>23.156277436347676</c:v>
              </c:pt>
              <c:pt idx="8">
                <c:v>22.108408863024202</c:v>
              </c:pt>
              <c:pt idx="9">
                <c:v>15.92604501607717</c:v>
              </c:pt>
              <c:pt idx="10">
                <c:v>5.266968325791856</c:v>
              </c:pt>
              <c:pt idx="11">
                <c:v>22.82047963315644</c:v>
              </c:pt>
              <c:pt idx="12">
                <c:v>2.6612903225806455</c:v>
              </c:pt>
              <c:pt idx="13">
                <c:v>0.8046490835940994</c:v>
              </c:pt>
              <c:pt idx="14">
                <c:v>31.29784646204478</c:v>
              </c:pt>
              <c:pt idx="15">
                <c:v>25.768632611556402</c:v>
              </c:pt>
              <c:pt idx="16">
                <c:v>13.914174252275682</c:v>
              </c:pt>
              <c:pt idx="17">
                <c:v>22.279179810725555</c:v>
              </c:pt>
              <c:pt idx="18">
                <c:v>25.2508902557462</c:v>
              </c:pt>
              <c:pt idx="19">
                <c:v>7.770961145194273</c:v>
              </c:pt>
              <c:pt idx="20">
                <c:v>9.737394957983192</c:v>
              </c:pt>
              <c:pt idx="21">
                <c:v>23.791821561338296</c:v>
              </c:pt>
              <c:pt idx="22">
                <c:v>0</c:v>
              </c:pt>
              <c:pt idx="23">
                <c:v>52.179656538969624</c:v>
              </c:pt>
              <c:pt idx="24">
                <c:v>11.942481111381914</c:v>
              </c:pt>
              <c:pt idx="25">
                <c:v>7.555089192025184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30">
                <c:v>29.400697287054335</c:v>
              </c:pt>
              <c:pt idx="32">
                <c:v>12.753072705772746</c:v>
              </c:pt>
              <c:pt idx="33">
                <c:v>7.893950390641678</c:v>
              </c:pt>
              <c:pt idx="35">
                <c:v>8.624491180461328</c:v>
              </c:pt>
              <c:pt idx="36">
                <c:v>4.127336664815843</c:v>
              </c:pt>
            </c:numLit>
          </c:val>
        </c:ser>
        <c:ser>
          <c:idx val="3"/>
          <c:order val="4"/>
          <c:tx>
            <c:v>Non-residents</c:v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7"/>
              <c:pt idx="0">
                <c:v>EU27</c:v>
              </c:pt>
              <c:pt idx="2">
                <c:v>Netherlands</c:v>
              </c:pt>
              <c:pt idx="3">
                <c:v>France</c:v>
              </c:pt>
              <c:pt idx="4">
                <c:v>Luxembourg</c:v>
              </c:pt>
              <c:pt idx="5">
                <c:v>Portugal</c:v>
              </c:pt>
              <c:pt idx="6">
                <c:v>Italy</c:v>
              </c:pt>
              <c:pt idx="7">
                <c:v>Ireland</c:v>
              </c:pt>
              <c:pt idx="8">
                <c:v>Denmark</c:v>
              </c:pt>
              <c:pt idx="9">
                <c:v>Hungary</c:v>
              </c:pt>
              <c:pt idx="10">
                <c:v>Slovenia</c:v>
              </c:pt>
              <c:pt idx="11">
                <c:v>Belgium</c:v>
              </c:pt>
              <c:pt idx="12">
                <c:v>Finland</c:v>
              </c:pt>
              <c:pt idx="13">
                <c:v>Czechia</c:v>
              </c:pt>
              <c:pt idx="14">
                <c:v>Poland</c:v>
              </c:pt>
              <c:pt idx="15">
                <c:v>Austria</c:v>
              </c:pt>
              <c:pt idx="16">
                <c:v>Cyprus</c:v>
              </c:pt>
              <c:pt idx="17">
                <c:v>Malta</c:v>
              </c:pt>
              <c:pt idx="18">
                <c:v>Bulgaria</c:v>
              </c:pt>
              <c:pt idx="19">
                <c:v>Romania</c:v>
              </c:pt>
              <c:pt idx="20">
                <c:v>Spain</c:v>
              </c:pt>
              <c:pt idx="21">
                <c:v>Latvia</c:v>
              </c:pt>
              <c:pt idx="22">
                <c:v>Estonia</c:v>
              </c:pt>
              <c:pt idx="23">
                <c:v>Croatia</c:v>
              </c:pt>
              <c:pt idx="24">
                <c:v>Lithuania</c:v>
              </c:pt>
              <c:pt idx="25">
                <c:v>Slovakia</c:v>
              </c:pt>
              <c:pt idx="26">
                <c:v>Sweden</c:v>
              </c:pt>
              <c:pt idx="27">
                <c:v>Germany**</c:v>
              </c:pt>
              <c:pt idx="28">
                <c:v>Greece**</c:v>
              </c:pt>
              <c:pt idx="30">
                <c:v>United Kingdom</c:v>
              </c:pt>
              <c:pt idx="32">
                <c:v>Norway</c:v>
              </c:pt>
              <c:pt idx="33">
                <c:v>Switzerland</c:v>
              </c:pt>
              <c:pt idx="35">
                <c:v>Serbia</c:v>
              </c:pt>
              <c:pt idx="36">
                <c:v>Turkey</c:v>
              </c:pt>
            </c:strLit>
          </c:cat>
          <c:val>
            <c:numLit>
              <c:ptCount val="37"/>
              <c:pt idx="0">
                <c:v>0.773318587388468</c:v>
              </c:pt>
              <c:pt idx="2">
                <c:v>0.06161429451632779</c:v>
              </c:pt>
              <c:pt idx="3">
                <c:v>2.3785239151092807</c:v>
              </c:pt>
              <c:pt idx="4">
                <c:v>0</c:v>
              </c:pt>
              <c:pt idx="5">
                <c:v>0</c:v>
              </c:pt>
              <c:pt idx="6">
                <c:v>0.7875123048797638</c:v>
              </c:pt>
              <c:pt idx="7">
                <c:v>0.8121158911325723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30">
                <c:v>0</c:v>
              </c:pt>
              <c:pt idx="32">
                <c:v>0</c:v>
              </c:pt>
              <c:pt idx="33">
                <c:v>0</c:v>
              </c:pt>
              <c:pt idx="35">
                <c:v>0</c:v>
              </c:pt>
              <c:pt idx="36">
                <c:v>0</c:v>
              </c:pt>
            </c:numLit>
          </c:val>
        </c:ser>
        <c:ser>
          <c:idx val="4"/>
          <c:order val="5"/>
          <c:tx>
            <c:v>Other NACE and not allocated</c:v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7"/>
              <c:pt idx="0">
                <c:v>EU27</c:v>
              </c:pt>
              <c:pt idx="2">
                <c:v>Netherlands</c:v>
              </c:pt>
              <c:pt idx="3">
                <c:v>France</c:v>
              </c:pt>
              <c:pt idx="4">
                <c:v>Luxembourg</c:v>
              </c:pt>
              <c:pt idx="5">
                <c:v>Portugal</c:v>
              </c:pt>
              <c:pt idx="6">
                <c:v>Italy</c:v>
              </c:pt>
              <c:pt idx="7">
                <c:v>Ireland</c:v>
              </c:pt>
              <c:pt idx="8">
                <c:v>Denmark</c:v>
              </c:pt>
              <c:pt idx="9">
                <c:v>Hungary</c:v>
              </c:pt>
              <c:pt idx="10">
                <c:v>Slovenia</c:v>
              </c:pt>
              <c:pt idx="11">
                <c:v>Belgium</c:v>
              </c:pt>
              <c:pt idx="12">
                <c:v>Finland</c:v>
              </c:pt>
              <c:pt idx="13">
                <c:v>Czechia</c:v>
              </c:pt>
              <c:pt idx="14">
                <c:v>Poland</c:v>
              </c:pt>
              <c:pt idx="15">
                <c:v>Austria</c:v>
              </c:pt>
              <c:pt idx="16">
                <c:v>Cyprus</c:v>
              </c:pt>
              <c:pt idx="17">
                <c:v>Malta</c:v>
              </c:pt>
              <c:pt idx="18">
                <c:v>Bulgaria</c:v>
              </c:pt>
              <c:pt idx="19">
                <c:v>Romania</c:v>
              </c:pt>
              <c:pt idx="20">
                <c:v>Spain</c:v>
              </c:pt>
              <c:pt idx="21">
                <c:v>Latvia</c:v>
              </c:pt>
              <c:pt idx="22">
                <c:v>Estonia</c:v>
              </c:pt>
              <c:pt idx="23">
                <c:v>Croatia</c:v>
              </c:pt>
              <c:pt idx="24">
                <c:v>Lithuania</c:v>
              </c:pt>
              <c:pt idx="25">
                <c:v>Slovakia</c:v>
              </c:pt>
              <c:pt idx="26">
                <c:v>Sweden</c:v>
              </c:pt>
              <c:pt idx="27">
                <c:v>Germany**</c:v>
              </c:pt>
              <c:pt idx="28">
                <c:v>Greece**</c:v>
              </c:pt>
              <c:pt idx="30">
                <c:v>United Kingdom</c:v>
              </c:pt>
              <c:pt idx="32">
                <c:v>Norway</c:v>
              </c:pt>
              <c:pt idx="33">
                <c:v>Switzerland</c:v>
              </c:pt>
              <c:pt idx="35">
                <c:v>Serbia</c:v>
              </c:pt>
              <c:pt idx="36">
                <c:v>Turkey</c:v>
              </c:pt>
            </c:strLit>
          </c:cat>
          <c:val>
            <c:numLit>
              <c:ptCount val="37"/>
              <c:pt idx="0">
                <c:v>4.106245782409837</c:v>
              </c:pt>
              <c:pt idx="2">
                <c:v>1.3555144793592113</c:v>
              </c:pt>
              <c:pt idx="3">
                <c:v>5.469749762432689</c:v>
              </c:pt>
              <c:pt idx="4">
                <c:v>0.2961500493583415</c:v>
              </c:pt>
              <c:pt idx="5">
                <c:v>5.239118753358409</c:v>
              </c:pt>
              <c:pt idx="6">
                <c:v>1.2015812747074175</c:v>
              </c:pt>
              <c:pt idx="7">
                <c:v>0.768217734855136</c:v>
              </c:pt>
              <c:pt idx="8">
                <c:v>11.80622456402493</c:v>
              </c:pt>
              <c:pt idx="9">
                <c:v>0.2090032154340836</c:v>
              </c:pt>
              <c:pt idx="10">
                <c:v>0.14479638009049775</c:v>
              </c:pt>
              <c:pt idx="11">
                <c:v>0.7673390899173491</c:v>
              </c:pt>
              <c:pt idx="12">
                <c:v>0.6612903225806452</c:v>
              </c:pt>
              <c:pt idx="13">
                <c:v>0</c:v>
              </c:pt>
              <c:pt idx="14">
                <c:v>3.0872147098805183</c:v>
              </c:pt>
              <c:pt idx="15">
                <c:v>0.08374207441081469</c:v>
              </c:pt>
              <c:pt idx="16">
                <c:v>7.932379713914174</c:v>
              </c:pt>
              <c:pt idx="17">
                <c:v>4.298107255520505</c:v>
              </c:pt>
              <c:pt idx="18">
                <c:v>0.5827128520556814</c:v>
              </c:pt>
              <c:pt idx="19">
                <c:v>0.7157464212678937</c:v>
              </c:pt>
              <c:pt idx="20">
                <c:v>0.8718487394957983</c:v>
              </c:pt>
              <c:pt idx="21">
                <c:v>4.609665427509294</c:v>
              </c:pt>
              <c:pt idx="22">
                <c:v>2.718900745505043</c:v>
              </c:pt>
              <c:pt idx="23">
                <c:v>5.416116248348746</c:v>
              </c:pt>
              <c:pt idx="24">
                <c:v>62.73458445040214</c:v>
              </c:pt>
              <c:pt idx="25">
                <c:v>1.5739769150052467</c:v>
              </c:pt>
              <c:pt idx="26">
                <c:v>46.095574119234165</c:v>
              </c:pt>
              <c:pt idx="27">
                <c:v>0</c:v>
              </c:pt>
              <c:pt idx="28">
                <c:v>0</c:v>
              </c:pt>
              <c:pt idx="30">
                <c:v>0.7127973079594575</c:v>
              </c:pt>
              <c:pt idx="32">
                <c:v>11.678073601605334</c:v>
              </c:pt>
              <c:pt idx="33">
                <c:v>0.08538615890364173</c:v>
              </c:pt>
              <c:pt idx="35">
                <c:v>1.5858208955223878</c:v>
              </c:pt>
              <c:pt idx="36">
                <c:v>0.19125177370596583</c:v>
              </c:pt>
            </c:numLit>
          </c:val>
        </c:ser>
        <c:overlap val="100"/>
        <c:gapWidth val="55"/>
        <c:axId val="56512492"/>
        <c:axId val="38850381"/>
      </c:bar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auto val="1"/>
        <c:lblOffset val="100"/>
        <c:noMultiLvlLbl val="0"/>
      </c:catAx>
      <c:valAx>
        <c:axId val="38850381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65124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25"/>
          <c:y val="0.69775"/>
          <c:w val="0.95925"/>
          <c:h val="0.11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Pollution and resource taxes by economic activity, 2018</a:t>
            </a: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
(% of revenue from pollution and resource taxes)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14'!$L$168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14'!$K$169:$K$205</c:f>
              <c:strCache/>
            </c:strRef>
          </c:cat>
          <c:val>
            <c:numRef>
              <c:f>'Figure 14'!$L$169:$L$205</c:f>
              <c:numCache/>
            </c:numRef>
          </c:val>
        </c:ser>
        <c:ser>
          <c:idx val="1"/>
          <c:order val="1"/>
          <c:tx>
            <c:strRef>
              <c:f>'Figure 14'!$M$168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14'!$K$169:$K$205</c:f>
              <c:strCache/>
            </c:strRef>
          </c:cat>
          <c:val>
            <c:numRef>
              <c:f>'Figure 14'!$M$169:$M$205</c:f>
              <c:numCache/>
            </c:numRef>
          </c:val>
        </c:ser>
        <c:ser>
          <c:idx val="2"/>
          <c:order val="2"/>
          <c:tx>
            <c:strRef>
              <c:f>'Figure 14'!$N$168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14'!$K$169:$K$205</c:f>
              <c:strCache/>
            </c:strRef>
          </c:cat>
          <c:val>
            <c:numRef>
              <c:f>'Figure 14'!$N$169:$N$205</c:f>
              <c:numCache/>
            </c:numRef>
          </c:val>
        </c:ser>
        <c:ser>
          <c:idx val="3"/>
          <c:order val="3"/>
          <c:tx>
            <c:strRef>
              <c:f>'Figure 14'!$O$168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14'!$K$169:$K$205</c:f>
              <c:strCache/>
            </c:strRef>
          </c:cat>
          <c:val>
            <c:numRef>
              <c:f>'Figure 14'!$O$169:$O$205</c:f>
              <c:numCache/>
            </c:numRef>
          </c:val>
        </c:ser>
        <c:ser>
          <c:idx val="4"/>
          <c:order val="4"/>
          <c:tx>
            <c:strRef>
              <c:f>'Figure 14'!$P$168</c:f>
              <c:strCache>
                <c:ptCount val="1"/>
                <c:pt idx="0">
                  <c:v>Other NACE and not allocated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14'!$K$169:$K$205</c:f>
              <c:strCache/>
            </c:strRef>
          </c:cat>
          <c:val>
            <c:numRef>
              <c:f>'Figure 14'!$P$169:$P$205</c:f>
              <c:numCache/>
            </c:numRef>
          </c:val>
        </c:ser>
        <c:ser>
          <c:idx val="5"/>
          <c:order val="5"/>
          <c:tx>
            <c:strRef>
              <c:f>'Figure 14'!$Q$168</c:f>
              <c:strCache>
                <c:ptCount val="1"/>
                <c:pt idx="0">
                  <c:v>Mining, manufacturing, construction, utilities and services*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14'!$K$169:$K$205</c:f>
              <c:strCache/>
            </c:strRef>
          </c:cat>
          <c:val>
            <c:numRef>
              <c:f>'Figure 14'!$Q$169:$Q$206</c:f>
              <c:numCache/>
            </c:numRef>
          </c:val>
        </c:ser>
        <c:overlap val="100"/>
        <c:axId val="14109110"/>
        <c:axId val="59873127"/>
      </c:bar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873127"/>
        <c:crosses val="autoZero"/>
        <c:auto val="1"/>
        <c:lblOffset val="100"/>
        <c:noMultiLvlLbl val="0"/>
      </c:catAx>
      <c:valAx>
        <c:axId val="59873127"/>
        <c:scaling>
          <c:orientation val="minMax"/>
          <c:max val="1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1091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Taxes on labour and environmental taxes as share of total taxation    2008-2019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2008=100)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7"/>
          <c:w val="0.97075"/>
          <c:h val="0.56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2'!$A$10</c:f>
              <c:strCache>
                <c:ptCount val="1"/>
                <c:pt idx="0">
                  <c:v>Labour taxes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alpha val="98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2'!$B$9:$M$9</c:f>
              <c:strCache/>
            </c:strRef>
          </c:cat>
          <c:val>
            <c:numRef>
              <c:f>'Figure 2'!$B$10:$M$10</c:f>
              <c:numCache/>
            </c:numRef>
          </c:val>
          <c:smooth val="0"/>
        </c:ser>
        <c:ser>
          <c:idx val="1"/>
          <c:order val="1"/>
          <c:tx>
            <c:strRef>
              <c:f>'Figure 2'!$A$11</c:f>
              <c:strCache>
                <c:ptCount val="1"/>
                <c:pt idx="0">
                  <c:v>Environmental taxes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2'!$B$9:$M$9</c:f>
              <c:strCache/>
            </c:strRef>
          </c:cat>
          <c:val>
            <c:numRef>
              <c:f>'Figure 2'!$B$11:$M$11</c:f>
              <c:numCache/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  <c:max val="105"/>
          <c:min val="9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09019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"/>
          <c:y val="0.82325"/>
          <c:w val="0.38425"/>
          <c:h val="0.05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5"/>
          <c:y val="0.05125"/>
          <c:w val="0.8695"/>
          <c:h val="0.4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3'!$B$61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3'!$A$62:$A$72</c:f>
              <c:strCache/>
            </c:strRef>
          </c:cat>
          <c:val>
            <c:numRef>
              <c:f>'Figure 3'!$B$62:$B$72</c:f>
              <c:numCache/>
            </c:numRef>
          </c:val>
        </c:ser>
        <c:ser>
          <c:idx val="1"/>
          <c:order val="1"/>
          <c:tx>
            <c:strRef>
              <c:f>'Figure 3'!$C$61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3'!$A$62:$A$72</c:f>
              <c:strCache/>
            </c:strRef>
          </c:cat>
          <c:val>
            <c:numRef>
              <c:f>'Figure 3'!$C$62:$C$72</c:f>
              <c:numCache/>
            </c:numRef>
          </c:val>
        </c:ser>
        <c:ser>
          <c:idx val="2"/>
          <c:order val="2"/>
          <c:tx>
            <c:strRef>
              <c:f>'Figure 3'!$D$61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3'!$A$62:$A$72</c:f>
              <c:strCache/>
            </c:strRef>
          </c:cat>
          <c:val>
            <c:numRef>
              <c:f>'Figure 3'!$D$62:$D$72</c:f>
              <c:numCache/>
            </c:numRef>
          </c:val>
        </c:ser>
        <c:ser>
          <c:idx val="3"/>
          <c:order val="3"/>
          <c:tx>
            <c:strRef>
              <c:f>'Figure 3'!$E$61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3'!$A$62:$A$72</c:f>
              <c:strCache/>
            </c:strRef>
          </c:cat>
          <c:val>
            <c:numRef>
              <c:f>'Figure 3'!$E$62:$E$72</c:f>
              <c:numCache/>
            </c:numRef>
          </c:val>
        </c:ser>
        <c:ser>
          <c:idx val="4"/>
          <c:order val="4"/>
          <c:tx>
            <c:strRef>
              <c:f>'Figure 3'!$G$61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3'!$A$62:$A$72</c:f>
              <c:strCache/>
            </c:strRef>
          </c:cat>
          <c:val>
            <c:numRef>
              <c:f>'Figure 3'!$G$62:$G$72</c:f>
              <c:numCache/>
            </c:numRef>
          </c:val>
        </c:ser>
        <c:ser>
          <c:idx val="5"/>
          <c:order val="5"/>
          <c:tx>
            <c:strRef>
              <c:f>'Figure 3'!$H$61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3'!$A$62:$A$72</c:f>
              <c:strCache/>
            </c:strRef>
          </c:cat>
          <c:val>
            <c:numRef>
              <c:f>'Figure 3'!$H$62:$H$72</c:f>
              <c:numCache/>
            </c:numRef>
          </c:val>
        </c:ser>
        <c:overlap val="-27"/>
        <c:gapWidth val="219"/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  <c:max val="3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064046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19"/>
          <c:w val="0.92825"/>
          <c:h val="0.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3'!$B$77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3'!$A$78:$A$92,'Figure 3'!$A$94)</c:f>
              <c:strCache/>
            </c:strRef>
          </c:cat>
          <c:val>
            <c:numRef>
              <c:f>('Figure 3'!$B$78:$B$92,'Figure 3'!$B$94)</c:f>
              <c:numCache/>
            </c:numRef>
          </c:val>
        </c:ser>
        <c:ser>
          <c:idx val="1"/>
          <c:order val="1"/>
          <c:tx>
            <c:strRef>
              <c:f>'Figure 3'!$C$77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3'!$A$78:$A$92,'Figure 3'!$A$94)</c:f>
              <c:strCache/>
            </c:strRef>
          </c:cat>
          <c:val>
            <c:numRef>
              <c:f>('Figure 3'!$C$78:$C$92,'Figure 3'!$C$94)</c:f>
              <c:numCache/>
            </c:numRef>
          </c:val>
        </c:ser>
        <c:ser>
          <c:idx val="2"/>
          <c:order val="2"/>
          <c:tx>
            <c:strRef>
              <c:f>'Figure 3'!$D$77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3'!$A$78:$A$92,'Figure 3'!$A$94)</c:f>
              <c:strCache/>
            </c:strRef>
          </c:cat>
          <c:val>
            <c:numRef>
              <c:f>('Figure 3'!$D$78:$D$92,'Figure 3'!$D$94)</c:f>
              <c:numCache/>
            </c:numRef>
          </c:val>
        </c:ser>
        <c:ser>
          <c:idx val="3"/>
          <c:order val="3"/>
          <c:tx>
            <c:strRef>
              <c:f>'Figure 3'!$E$77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3'!$A$78:$A$92,'Figure 3'!$A$94)</c:f>
              <c:strCache/>
            </c:strRef>
          </c:cat>
          <c:val>
            <c:numRef>
              <c:f>('Figure 3'!$E$78:$E$92,'Figure 3'!$E$94)</c:f>
              <c:numCache/>
            </c:numRef>
          </c:val>
        </c:ser>
        <c:ser>
          <c:idx val="4"/>
          <c:order val="4"/>
          <c:tx>
            <c:strRef>
              <c:f>'Figure 3'!$G$77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3'!$A$78:$A$92,'Figure 3'!$A$94)</c:f>
              <c:strCache/>
            </c:strRef>
          </c:cat>
          <c:val>
            <c:numRef>
              <c:f>('Figure 3'!$G$78:$G$92,'Figure 3'!$G$94)</c:f>
              <c:numCache/>
            </c:numRef>
          </c:val>
        </c:ser>
        <c:ser>
          <c:idx val="5"/>
          <c:order val="5"/>
          <c:tx>
            <c:strRef>
              <c:f>'Figure 3'!$H$77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3'!$A$78:$A$92,'Figure 3'!$A$94)</c:f>
              <c:strCache/>
            </c:strRef>
          </c:cat>
          <c:val>
            <c:numRef>
              <c:f>('Figure 3'!$H$78:$H$92,'Figure 3'!$H$94)</c:f>
              <c:numCache/>
            </c:numRef>
          </c:val>
        </c:ser>
        <c:overlap val="-27"/>
        <c:gapWidth val="219"/>
        <c:axId val="56570902"/>
        <c:axId val="39376071"/>
      </c:bar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6071"/>
        <c:crosses val="autoZero"/>
        <c:auto val="1"/>
        <c:lblOffset val="100"/>
        <c:noMultiLvlLbl val="0"/>
      </c:catAx>
      <c:valAx>
        <c:axId val="39376071"/>
        <c:scaling>
          <c:orientation val="minMax"/>
          <c:max val="0.30000000000000004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65709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"/>
          <c:y val="0.7895"/>
          <c:w val="0.6295"/>
          <c:h val="0.05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Total tax revenue from auctioning of emission allowances as reported by Member States, 2013-2019 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(billion euro)</a:t>
            </a:r>
          </a:p>
        </c:rich>
      </c:tx>
      <c:layout>
        <c:manualLayout>
          <c:xMode val="edge"/>
          <c:yMode val="edge"/>
          <c:x val="0.003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18840320"/>
        <c:axId val="35345153"/>
      </c:barChart>
      <c:catAx>
        <c:axId val="18840320"/>
        <c:scaling>
          <c:orientation val="minMax"/>
        </c:scaling>
        <c:axPos val="b"/>
        <c:delete val="1"/>
        <c:majorTickMark val="out"/>
        <c:minorTickMark val="none"/>
        <c:tickLblPos val="nextTo"/>
        <c:crossAx val="35345153"/>
        <c:crosses val="autoZero"/>
        <c:auto val="1"/>
        <c:lblOffset val="100"/>
        <c:noMultiLvlLbl val="0"/>
      </c:catAx>
      <c:valAx>
        <c:axId val="35345153"/>
        <c:scaling>
          <c:orientation val="minMax"/>
        </c:scaling>
        <c:axPos val="l"/>
        <c:delete val="1"/>
        <c:majorTickMark val="out"/>
        <c:minorTickMark val="none"/>
        <c:tickLblPos val="nextTo"/>
        <c:crossAx val="1884032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taxes as a share of total taxes and social contributions, 2002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in TSC and change in percentage points)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5375"/>
          <c:w val="0.919"/>
          <c:h val="0.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 '!$B$7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'!$A$8:$A$40</c:f>
              <c:strCache/>
            </c:strRef>
          </c:cat>
          <c:val>
            <c:numRef>
              <c:f>'Figure 4 '!$B$8:$B$40</c:f>
              <c:numCache/>
            </c:numRef>
          </c:val>
        </c:ser>
        <c:ser>
          <c:idx val="1"/>
          <c:order val="1"/>
          <c:tx>
            <c:strRef>
              <c:f>'Figure 4 '!$C$7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 '!$A$8:$A$40</c:f>
              <c:strCache/>
            </c:strRef>
          </c:cat>
          <c:val>
            <c:numRef>
              <c:f>'Figure 4 '!$C$8:$C$40</c:f>
              <c:numCache/>
            </c:numRef>
          </c:val>
        </c:ser>
        <c:overlap val="-27"/>
        <c:gapWidth val="219"/>
        <c:axId val="49670922"/>
        <c:axId val="44385115"/>
      </c:barChart>
      <c:scatterChart>
        <c:scatterStyle val="lineMarker"/>
        <c:varyColors val="0"/>
        <c:ser>
          <c:idx val="2"/>
          <c:order val="2"/>
          <c:tx>
            <c:strRef>
              <c:f>'Figure 4 '!$D$7</c:f>
              <c:strCache>
                <c:ptCount val="1"/>
                <c:pt idx="0">
                  <c:v>Change in percentage points (right hand scale)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  <a:prstDash val="sysDot"/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B050"/>
                </a:solidFill>
                <a:ln w="9525">
                  <a:noFill/>
                  <a:prstDash val="sysDot"/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B050"/>
                </a:solidFill>
                <a:ln w="9525">
                  <a:noFill/>
                  <a:prstDash val="sysDot"/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B050"/>
                </a:solidFill>
                <a:ln w="9525">
                  <a:noFill/>
                  <a:prstDash val="sysDot"/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B050"/>
                </a:solidFill>
                <a:ln w="9525">
                  <a:noFill/>
                  <a:prstDash val="sysDot"/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B050"/>
                </a:solidFill>
                <a:ln w="9525">
                  <a:noFill/>
                  <a:prstDash val="sysDot"/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B050"/>
                </a:solidFill>
                <a:ln w="9525">
                  <a:noFill/>
                  <a:prstDash val="sysDot"/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B050"/>
                </a:solidFill>
                <a:ln w="9525">
                  <a:noFill/>
                  <a:prstDash val="sysDot"/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B050"/>
                </a:solidFill>
                <a:ln w="9525">
                  <a:noFill/>
                  <a:prstDash val="sysDot"/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B050"/>
                </a:solidFill>
                <a:ln w="9525">
                  <a:noFill/>
                  <a:prstDash val="sysDot"/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B050"/>
                </a:solidFill>
                <a:ln w="9525">
                  <a:noFill/>
                  <a:prstDash val="sysDot"/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rgbClr val="00B050"/>
                </a:solidFill>
                <a:ln w="9525">
                  <a:noFill/>
                  <a:prstDash val="sysDot"/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bg1"/>
                </a:solidFill>
                <a:ln w="9525">
                  <a:noFill/>
                  <a:prstDash val="sysDot"/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bg1"/>
                </a:solidFill>
                <a:ln w="9525">
                  <a:noFill/>
                  <a:prstDash val="sysDot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4 '!$A$8:$A$40</c:f>
              <c:strCache/>
            </c:strRef>
          </c:xVal>
          <c:yVal>
            <c:numRef>
              <c:f>'Figure 4 '!$D$8:$D$40</c:f>
              <c:numCache/>
            </c:numRef>
          </c:yVal>
          <c:smooth val="0"/>
        </c:ser>
        <c:ser>
          <c:idx val="3"/>
          <c:order val="3"/>
          <c:tx>
            <c:strRef>
              <c:f>'Figure 4 '!$E$7</c:f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4 '!$A$8:$A$40</c:f>
              <c:strCache/>
            </c:strRef>
          </c:xVal>
          <c:yVal>
            <c:numRef>
              <c:f>'Figure 4 '!$E$8:$E$42</c:f>
              <c:numCache/>
            </c:numRef>
          </c:yVal>
          <c:smooth val="0"/>
        </c:ser>
        <c:axId val="63921716"/>
        <c:axId val="38424533"/>
      </c:scatter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of TSC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noFill/>
                <a:latin typeface="Arial"/>
                <a:ea typeface="Arial"/>
                <a:cs typeface="Arial"/>
              </a:defRPr>
            </a:pPr>
          </a:p>
        </c:txPr>
        <c:crossAx val="49670922"/>
        <c:crosses val="autoZero"/>
        <c:crossBetween val="between"/>
        <c:dispUnits/>
      </c:valAx>
      <c:valAx>
        <c:axId val="63921716"/>
        <c:scaling>
          <c:orientation val="minMax"/>
        </c:scaling>
        <c:axPos val="b"/>
        <c:delete val="1"/>
        <c:majorTickMark val="out"/>
        <c:minorTickMark val="none"/>
        <c:tickLblPos val="nextTo"/>
        <c:crossAx val="38424533"/>
        <c:crosses val="max"/>
        <c:crossBetween val="midCat"/>
        <c:dispUnits/>
      </c:valAx>
      <c:valAx>
        <c:axId val="3842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ppt change between 2002 and 2019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6392171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1375"/>
          <c:y val="0.82775"/>
          <c:w val="0.464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000000">
          <a:lumMod val="15000"/>
          <a:lumOff val="85000"/>
        </a:srgbClr>
      </a:solidFill>
      <a:prstDash val="sysDot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GDP, total tax revenue, energy-, transport- and pollution/resource tax revenue, 2002 - 2019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(index 2002=100)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875"/>
          <c:w val="0.97075"/>
          <c:h val="0.5107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5'!$A$48</c:f>
              <c:strCache>
                <c:ptCount val="1"/>
                <c:pt idx="0">
                  <c:v>GDP at current prices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5'!$B$46:$S$47</c:f>
              <c:multiLvlStrCache/>
            </c:multiLvlStrRef>
          </c:cat>
          <c:val>
            <c:numRef>
              <c:f>'Figure 5'!$B$48:$S$48</c:f>
              <c:numCache/>
            </c:numRef>
          </c:val>
          <c:smooth val="0"/>
        </c:ser>
        <c:ser>
          <c:idx val="0"/>
          <c:order val="1"/>
          <c:tx>
            <c:strRef>
              <c:f>'Figure 5'!$A$49</c:f>
              <c:strCache>
                <c:ptCount val="1"/>
                <c:pt idx="0">
                  <c:v>Total tax revenues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5'!$B$46:$S$47</c:f>
              <c:multiLvlStrCache/>
            </c:multiLvlStrRef>
          </c:cat>
          <c:val>
            <c:numRef>
              <c:f>'Figure 5'!$B$49:$S$49</c:f>
              <c:numCache/>
            </c:numRef>
          </c:val>
          <c:smooth val="0"/>
        </c:ser>
        <c:ser>
          <c:idx val="4"/>
          <c:order val="2"/>
          <c:tx>
            <c:strRef>
              <c:f>'Figure 5'!$A$50</c:f>
              <c:strCache>
                <c:ptCount val="1"/>
                <c:pt idx="0">
                  <c:v>Total environmental taxes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5'!$B$46:$S$47</c:f>
              <c:multiLvlStrCache/>
            </c:multiLvlStrRef>
          </c:cat>
          <c:val>
            <c:numRef>
              <c:f>'Figure 5'!$B$50:$S$50</c:f>
              <c:numCache/>
            </c:numRef>
          </c:val>
          <c:smooth val="0"/>
        </c:ser>
        <c:ser>
          <c:idx val="2"/>
          <c:order val="3"/>
          <c:tx>
            <c:strRef>
              <c:f>'Figure 5'!$A$51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5'!$B$46:$S$47</c:f>
              <c:multiLvlStrCache/>
            </c:multiLvlStrRef>
          </c:cat>
          <c:val>
            <c:numRef>
              <c:f>'Figure 5'!$B$51:$S$51</c:f>
              <c:numCache/>
            </c:numRef>
          </c:val>
          <c:smooth val="0"/>
        </c:ser>
        <c:ser>
          <c:idx val="3"/>
          <c:order val="4"/>
          <c:tx>
            <c:strRef>
              <c:f>'Figure 5'!$A$52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5'!$B$46:$S$47</c:f>
              <c:multiLvlStrCache/>
            </c:multiLvlStrRef>
          </c:cat>
          <c:val>
            <c:numRef>
              <c:f>'Figure 5'!$B$52:$S$52</c:f>
              <c:numCache/>
            </c:numRef>
          </c:val>
          <c:smooth val="0"/>
        </c:ser>
        <c:ser>
          <c:idx val="5"/>
          <c:order val="5"/>
          <c:tx>
            <c:strRef>
              <c:f>'Figure 5'!$A$53</c:f>
              <c:strCache>
                <c:ptCount val="1"/>
                <c:pt idx="0">
                  <c:v>Pollution/Resource taxes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5'!$B$46:$S$47</c:f>
              <c:multiLvlStrCache/>
            </c:multiLvlStrRef>
          </c:cat>
          <c:val>
            <c:numRef>
              <c:f>'Figure 5'!$B$53:$S$53</c:f>
              <c:numCache/>
            </c:numRef>
          </c:val>
          <c:smooth val="0"/>
        </c:ser>
        <c:axId val="10276478"/>
        <c:axId val="25379439"/>
      </c:line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379439"/>
        <c:crosses val="autoZero"/>
        <c:auto val="1"/>
        <c:lblOffset val="100"/>
        <c:noMultiLvlLbl val="0"/>
      </c:catAx>
      <c:valAx>
        <c:axId val="25379439"/>
        <c:scaling>
          <c:orientation val="minMax"/>
          <c:min val="9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27647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56"/>
          <c:y val="0.771"/>
          <c:w val="0.61625"/>
          <c:h val="0.08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taxes, GDP and final energy consumption, EU-27, 2002-2019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 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2"/>
          <c:w val="0.9705"/>
          <c:h val="0.6807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6'!$A$45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6'!$B$43:$S$43</c:f>
              <c:strCache/>
            </c:strRef>
          </c:cat>
          <c:val>
            <c:numRef>
              <c:f>'Figure 6'!$B$45:$S$45</c:f>
              <c:numCache/>
            </c:numRef>
          </c:val>
          <c:smooth val="0"/>
        </c:ser>
        <c:ser>
          <c:idx val="0"/>
          <c:order val="1"/>
          <c:tx>
            <c:strRef>
              <c:f>'Figure 6'!$A$44</c:f>
              <c:strCache>
                <c:ptCount val="1"/>
                <c:pt idx="0">
                  <c:v>Energy taxes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6'!$B$43:$S$43</c:f>
              <c:strCache/>
            </c:strRef>
          </c:cat>
          <c:val>
            <c:numRef>
              <c:f>'Figure 6'!$B$44:$S$44</c:f>
              <c:numCache/>
            </c:numRef>
          </c:val>
          <c:smooth val="0"/>
        </c:ser>
        <c:ser>
          <c:idx val="3"/>
          <c:order val="2"/>
          <c:tx>
            <c:strRef>
              <c:f>'Figure 6'!$A$47</c:f>
              <c:strCache>
                <c:ptCount val="1"/>
                <c:pt idx="0">
                  <c:v>Final energy consumption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6'!$B$43:$S$43</c:f>
              <c:strCache/>
            </c:strRef>
          </c:cat>
          <c:val>
            <c:numRef>
              <c:f>'Figure 6'!$B$47:$S$47</c:f>
              <c:numCache/>
            </c:numRef>
          </c:val>
          <c:smooth val="0"/>
        </c:ser>
        <c:ser>
          <c:idx val="2"/>
          <c:order val="3"/>
          <c:tx>
            <c:strRef>
              <c:f>'Figure 6'!$A$46</c:f>
              <c:strCache>
                <c:ptCount val="1"/>
                <c:pt idx="0">
                  <c:v>Energy taxes as % of GDP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6'!$B$43:$S$43</c:f>
              <c:strCache/>
            </c:strRef>
          </c:cat>
          <c:val>
            <c:numRef>
              <c:f>'Figure 6'!$B$46:$S$46</c:f>
              <c:numCache/>
            </c:numRef>
          </c:val>
          <c:smooth val="0"/>
        </c:ser>
        <c:marker val="1"/>
        <c:axId val="27088360"/>
        <c:axId val="42468649"/>
      </c:lineChart>
      <c:lineChart>
        <c:grouping val="standard"/>
        <c:varyColors val="0"/>
        <c:marker val="1"/>
        <c:axId val="46673522"/>
        <c:axId val="17408515"/>
      </c:line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088360"/>
        <c:crosses val="autoZero"/>
        <c:crossBetween val="between"/>
        <c:dispUnits/>
        <c:majorUnit val="10"/>
      </c:valAx>
      <c:catAx>
        <c:axId val="46673522"/>
        <c:scaling>
          <c:orientation val="minMax"/>
        </c:scaling>
        <c:axPos val="b"/>
        <c:delete val="1"/>
        <c:majorTickMark val="out"/>
        <c:minorTickMark val="none"/>
        <c:tickLblPos val="nextTo"/>
        <c:crossAx val="17408515"/>
        <c:crosses val="autoZero"/>
        <c:auto val="1"/>
        <c:lblOffset val="100"/>
        <c:noMultiLvlLbl val="0"/>
      </c:catAx>
      <c:valAx>
        <c:axId val="17408515"/>
        <c:scaling>
          <c:orientation val="minMax"/>
          <c:max val="350"/>
          <c:min val="50"/>
        </c:scaling>
        <c:axPos val="l"/>
        <c:delete val="1"/>
        <c:majorTickMark val="out"/>
        <c:minorTickMark val="none"/>
        <c:tickLblPos val="nextTo"/>
        <c:crossAx val="46673522"/>
        <c:crosses val="max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05"/>
          <c:y val="0.84925"/>
          <c:w val="0.9"/>
          <c:h val="0.04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consumption, implicit tax rate on energy, energy taxes, GDP and energy intensity, 2002-2019, EU-27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4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575"/>
          <c:w val="0.97075"/>
          <c:h val="0.5812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7'!$A$21</c:f>
              <c:strCache>
                <c:ptCount val="1"/>
                <c:pt idx="0">
                  <c:v>Final energy consumption (total)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7'!$B$20:$S$20</c:f>
              <c:strCache/>
            </c:strRef>
          </c:cat>
          <c:val>
            <c:numRef>
              <c:f>'Figure 7'!$B$21:$S$21</c:f>
              <c:numCache/>
            </c:numRef>
          </c:val>
          <c:smooth val="0"/>
        </c:ser>
        <c:ser>
          <c:idx val="1"/>
          <c:order val="1"/>
          <c:tx>
            <c:strRef>
              <c:f>'Figure 7'!$A$22</c:f>
              <c:strCache>
                <c:ptCount val="1"/>
                <c:pt idx="0">
                  <c:v>Implicit tax rate on energy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7'!$B$20:$S$20</c:f>
              <c:strCache/>
            </c:strRef>
          </c:cat>
          <c:val>
            <c:numRef>
              <c:f>'Figure 7'!$B$22:$S$22</c:f>
              <c:numCache/>
            </c:numRef>
          </c:val>
          <c:smooth val="0"/>
        </c:ser>
        <c:ser>
          <c:idx val="2"/>
          <c:order val="2"/>
          <c:tx>
            <c:strRef>
              <c:f>'Figure 7'!$A$23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7'!$B$20:$S$20</c:f>
              <c:strCache/>
            </c:strRef>
          </c:cat>
          <c:val>
            <c:numRef>
              <c:f>'Figure 7'!$B$23:$S$23</c:f>
              <c:numCache/>
            </c:numRef>
          </c:val>
          <c:smooth val="0"/>
        </c:ser>
        <c:ser>
          <c:idx val="3"/>
          <c:order val="3"/>
          <c:tx>
            <c:strRef>
              <c:f>'Figure 7'!$A$24</c:f>
              <c:strCache>
                <c:ptCount val="1"/>
                <c:pt idx="0">
                  <c:v>GDP (chain-linked volumes 2010)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7'!$B$20:$S$20</c:f>
              <c:strCache/>
            </c:strRef>
          </c:cat>
          <c:val>
            <c:numRef>
              <c:f>'Figure 7'!$B$24:$S$24</c:f>
              <c:numCache/>
            </c:numRef>
          </c:val>
          <c:smooth val="0"/>
        </c:ser>
        <c:ser>
          <c:idx val="4"/>
          <c:order val="4"/>
          <c:tx>
            <c:strRef>
              <c:f>'Figure 7'!$A$25</c:f>
              <c:strCache>
                <c:ptCount val="1"/>
                <c:pt idx="0">
                  <c:v>Energy intensity (TOE/GDP)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7'!$B$20:$S$20</c:f>
              <c:strCache/>
            </c:strRef>
          </c:cat>
          <c:val>
            <c:numRef>
              <c:f>'Figure 7'!$B$25:$S$25</c:f>
              <c:numCache/>
            </c:numRef>
          </c:val>
          <c:smooth val="0"/>
        </c:ser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803581"/>
        <c:crosses val="autoZero"/>
        <c:auto val="1"/>
        <c:lblOffset val="100"/>
        <c:noMultiLvlLbl val="0"/>
      </c:catAx>
      <c:valAx>
        <c:axId val="803581"/>
        <c:scaling>
          <c:orientation val="minMax"/>
          <c:max val="130"/>
          <c:min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24589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04"/>
          <c:w val="0.85375"/>
          <c:h val="0.09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400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env_ac_tax, gov_10a_taxag)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env_ac_tax,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68</xdr:row>
      <xdr:rowOff>95250</xdr:rowOff>
    </xdr:from>
    <xdr:ext cx="10629900" cy="5657850"/>
    <xdr:graphicFrame macro="">
      <xdr:nvGraphicFramePr>
        <xdr:cNvPr id="6349" name="Chart 2"/>
        <xdr:cNvGraphicFramePr/>
      </xdr:nvGraphicFramePr>
      <xdr:xfrm>
        <a:off x="314325" y="10410825"/>
        <a:ext cx="106299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env_ac_tax, nrg_bal_s, nama_gdp_k)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1581150</xdr:colOff>
      <xdr:row>54</xdr:row>
      <xdr:rowOff>19050</xdr:rowOff>
    </xdr:from>
    <xdr:ext cx="9544050" cy="5381625"/>
    <xdr:graphicFrame macro="">
      <xdr:nvGraphicFramePr>
        <xdr:cNvPr id="3" name="Chart 2"/>
        <xdr:cNvGraphicFramePr/>
      </xdr:nvGraphicFramePr>
      <xdr:xfrm>
        <a:off x="1581150" y="8248650"/>
        <a:ext cx="95440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env_ac_tax, ten00120, nama_10_gdp, nrg_100a, nrg_ind_ei)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56</xdr:row>
      <xdr:rowOff>123825</xdr:rowOff>
    </xdr:from>
    <xdr:to>
      <xdr:col>12</xdr:col>
      <xdr:colOff>600075</xdr:colOff>
      <xdr:row>92</xdr:row>
      <xdr:rowOff>47625</xdr:rowOff>
    </xdr:to>
    <xdr:graphicFrame macro="">
      <xdr:nvGraphicFramePr>
        <xdr:cNvPr id="2" name="Chart 1"/>
        <xdr:cNvGraphicFramePr/>
      </xdr:nvGraphicFramePr>
      <xdr:xfrm>
        <a:off x="876300" y="8658225"/>
        <a:ext cx="94202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91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env_ac_tax; nrg_100a_)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65</xdr:row>
      <xdr:rowOff>114300</xdr:rowOff>
    </xdr:from>
    <xdr:to>
      <xdr:col>14</xdr:col>
      <xdr:colOff>161925</xdr:colOff>
      <xdr:row>100</xdr:row>
      <xdr:rowOff>0</xdr:rowOff>
    </xdr:to>
    <xdr:graphicFrame macro="">
      <xdr:nvGraphicFramePr>
        <xdr:cNvPr id="2" name="Chart 1"/>
        <xdr:cNvGraphicFramePr/>
      </xdr:nvGraphicFramePr>
      <xdr:xfrm>
        <a:off x="142875" y="10058400"/>
        <a:ext cx="102584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18</xdr:row>
      <xdr:rowOff>19050</xdr:rowOff>
    </xdr:from>
    <xdr:to>
      <xdr:col>25</xdr:col>
      <xdr:colOff>209550</xdr:colOff>
      <xdr:row>57</xdr:row>
      <xdr:rowOff>114300</xdr:rowOff>
    </xdr:to>
    <xdr:graphicFrame macro="">
      <xdr:nvGraphicFramePr>
        <xdr:cNvPr id="2" name="Chart 1"/>
        <xdr:cNvGraphicFramePr/>
      </xdr:nvGraphicFramePr>
      <xdr:xfrm>
        <a:off x="3467100" y="2762250"/>
        <a:ext cx="143541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85725</xdr:rowOff>
    </xdr:from>
    <xdr:to>
      <xdr:col>18</xdr:col>
      <xdr:colOff>171450</xdr:colOff>
      <xdr:row>54</xdr:row>
      <xdr:rowOff>9525</xdr:rowOff>
    </xdr:to>
    <xdr:graphicFrame macro="">
      <xdr:nvGraphicFramePr>
        <xdr:cNvPr id="2" name="Chart 1"/>
        <xdr:cNvGraphicFramePr/>
      </xdr:nvGraphicFramePr>
      <xdr:xfrm>
        <a:off x="85725" y="3286125"/>
        <a:ext cx="115728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*Data gaps completed with estimations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env_ac_tax, road_eqr_carmot)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17</xdr:row>
      <xdr:rowOff>57150</xdr:rowOff>
    </xdr:from>
    <xdr:ext cx="11182350" cy="5619750"/>
    <xdr:graphicFrame macro="">
      <xdr:nvGraphicFramePr>
        <xdr:cNvPr id="7433" name="Chart 1"/>
        <xdr:cNvGraphicFramePr/>
      </xdr:nvGraphicFramePr>
      <xdr:xfrm>
        <a:off x="0" y="2981325"/>
        <a:ext cx="111823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20</xdr:col>
      <xdr:colOff>304800</xdr:colOff>
      <xdr:row>37</xdr:row>
      <xdr:rowOff>123825</xdr:rowOff>
    </xdr:from>
    <xdr:ext cx="1581150" cy="276225"/>
    <xdr:sp macro="" textlink="">
      <xdr:nvSpPr>
        <xdr:cNvPr id="2" name="TextBox 1"/>
        <xdr:cNvSpPr txBox="1"/>
      </xdr:nvSpPr>
      <xdr:spPr>
        <a:xfrm>
          <a:off x="14830425" y="6334125"/>
          <a:ext cx="158115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*Data gaps completed with estimations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env_ac_tax, tran_r_vehst)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22</xdr:row>
      <xdr:rowOff>19050</xdr:rowOff>
    </xdr:from>
    <xdr:ext cx="11277600" cy="5629275"/>
    <xdr:graphicFrame macro="">
      <xdr:nvGraphicFramePr>
        <xdr:cNvPr id="3" name="Chart 1"/>
        <xdr:cNvGraphicFramePr/>
      </xdr:nvGraphicFramePr>
      <xdr:xfrm>
        <a:off x="19050" y="3371850"/>
        <a:ext cx="112776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019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env_ac_taxind2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82</xdr:row>
      <xdr:rowOff>9525</xdr:rowOff>
    </xdr:from>
    <xdr:to>
      <xdr:col>24</xdr:col>
      <xdr:colOff>466725</xdr:colOff>
      <xdr:row>130</xdr:row>
      <xdr:rowOff>152400</xdr:rowOff>
    </xdr:to>
    <xdr:graphicFrame macro="">
      <xdr:nvGraphicFramePr>
        <xdr:cNvPr id="2" name="Chart 1"/>
        <xdr:cNvGraphicFramePr/>
      </xdr:nvGraphicFramePr>
      <xdr:xfrm>
        <a:off x="5829300" y="12582525"/>
        <a:ext cx="1073467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200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99</xdr:row>
      <xdr:rowOff>66675</xdr:rowOff>
    </xdr:from>
    <xdr:to>
      <xdr:col>24</xdr:col>
      <xdr:colOff>447675</xdr:colOff>
      <xdr:row>142</xdr:row>
      <xdr:rowOff>9525</xdr:rowOff>
    </xdr:to>
    <xdr:graphicFrame macro="">
      <xdr:nvGraphicFramePr>
        <xdr:cNvPr id="2" name="Chart 1"/>
        <xdr:cNvGraphicFramePr/>
      </xdr:nvGraphicFramePr>
      <xdr:xfrm>
        <a:off x="5172075" y="15192375"/>
        <a:ext cx="9172575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*for confidentiality reasons, taxes payable by mining, quarrying, manufacturing and services sector have been grouped for EU, EE and LT under a single category</a:t>
          </a:r>
        </a:p>
        <a:p>
          <a:r>
            <a:rPr lang="en-GB" sz="1200">
              <a:latin typeface="Arial" panose="020B0604020202020204" pitchFamily="34" charset="0"/>
            </a:rPr>
            <a:t>**No pollution or resource taxes in 2017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260</xdr:row>
      <xdr:rowOff>114300</xdr:rowOff>
    </xdr:from>
    <xdr:ext cx="10610850" cy="6267450"/>
    <xdr:graphicFrame macro="">
      <xdr:nvGraphicFramePr>
        <xdr:cNvPr id="2" name="Chart 1"/>
        <xdr:cNvGraphicFramePr/>
      </xdr:nvGraphicFramePr>
      <xdr:xfrm>
        <a:off x="85725" y="41709975"/>
        <a:ext cx="106108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0</xdr:colOff>
      <xdr:row>224</xdr:row>
      <xdr:rowOff>9525</xdr:rowOff>
    </xdr:from>
    <xdr:to>
      <xdr:col>18</xdr:col>
      <xdr:colOff>333375</xdr:colOff>
      <xdr:row>248</xdr:row>
      <xdr:rowOff>95250</xdr:rowOff>
    </xdr:to>
    <xdr:graphicFrame macro="">
      <xdr:nvGraphicFramePr>
        <xdr:cNvPr id="7" name="Chart 6"/>
        <xdr:cNvGraphicFramePr/>
      </xdr:nvGraphicFramePr>
      <xdr:xfrm>
        <a:off x="1314450" y="34709100"/>
        <a:ext cx="1084897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381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env_ac_tax), DG TAXUD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85725</xdr:rowOff>
    </xdr:from>
    <xdr:to>
      <xdr:col>13</xdr:col>
      <xdr:colOff>257175</xdr:colOff>
      <xdr:row>43</xdr:row>
      <xdr:rowOff>180975</xdr:rowOff>
    </xdr:to>
    <xdr:graphicFrame macro="">
      <xdr:nvGraphicFramePr>
        <xdr:cNvPr id="2" name="Chart 1"/>
        <xdr:cNvGraphicFramePr/>
      </xdr:nvGraphicFramePr>
      <xdr:xfrm>
        <a:off x="66675" y="2066925"/>
        <a:ext cx="94107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953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GB" sz="1200">
            <a:latin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99</xdr:row>
      <xdr:rowOff>9525</xdr:rowOff>
    </xdr:from>
    <xdr:to>
      <xdr:col>7</xdr:col>
      <xdr:colOff>428625</xdr:colOff>
      <xdr:row>134</xdr:row>
      <xdr:rowOff>142875</xdr:rowOff>
    </xdr:to>
    <xdr:graphicFrame macro="">
      <xdr:nvGraphicFramePr>
        <xdr:cNvPr id="2" name="Chart 1"/>
        <xdr:cNvGraphicFramePr/>
      </xdr:nvGraphicFramePr>
      <xdr:xfrm>
        <a:off x="209550" y="15582900"/>
        <a:ext cx="48196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100</xdr:row>
      <xdr:rowOff>66675</xdr:rowOff>
    </xdr:from>
    <xdr:to>
      <xdr:col>22</xdr:col>
      <xdr:colOff>47625</xdr:colOff>
      <xdr:row>133</xdr:row>
      <xdr:rowOff>95250</xdr:rowOff>
    </xdr:to>
    <xdr:graphicFrame macro="">
      <xdr:nvGraphicFramePr>
        <xdr:cNvPr id="3" name="Chart 2"/>
        <xdr:cNvGraphicFramePr/>
      </xdr:nvGraphicFramePr>
      <xdr:xfrm>
        <a:off x="5019675" y="15792450"/>
        <a:ext cx="9486900" cy="588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21</xdr:col>
      <xdr:colOff>609600</xdr:colOff>
      <xdr:row>175</xdr:row>
      <xdr:rowOff>114300</xdr:rowOff>
    </xdr:to>
    <xdr:graphicFrame macro="">
      <xdr:nvGraphicFramePr>
        <xdr:cNvPr id="5" name="Chart 4"/>
        <xdr:cNvGraphicFramePr/>
      </xdr:nvGraphicFramePr>
      <xdr:xfrm>
        <a:off x="0" y="21945600"/>
        <a:ext cx="14411325" cy="733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18</xdr:row>
      <xdr:rowOff>0</xdr:rowOff>
    </xdr:from>
    <xdr:to>
      <xdr:col>21</xdr:col>
      <xdr:colOff>333375</xdr:colOff>
      <xdr:row>54</xdr:row>
      <xdr:rowOff>9525</xdr:rowOff>
    </xdr:to>
    <xdr:graphicFrame macro="">
      <xdr:nvGraphicFramePr>
        <xdr:cNvPr id="2" name="Chart 1"/>
        <xdr:cNvGraphicFramePr/>
      </xdr:nvGraphicFramePr>
      <xdr:xfrm>
        <a:off x="3190875" y="2743200"/>
        <a:ext cx="117348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U72"/>
  <sheetViews>
    <sheetView showGridLines="0" tabSelected="1" workbookViewId="0" topLeftCell="A10">
      <selection activeCell="L18" sqref="L18"/>
    </sheetView>
  </sheetViews>
  <sheetFormatPr defaultColWidth="8.375" defaultRowHeight="14.25"/>
  <cols>
    <col min="1" max="18" width="8.375" style="127" customWidth="1"/>
    <col min="19" max="19" width="10.625" style="127" customWidth="1"/>
    <col min="20" max="36" width="8.625" style="127" bestFit="1" customWidth="1"/>
    <col min="37" max="40" width="8.375" style="127" customWidth="1"/>
    <col min="41" max="46" width="8.375" style="126" customWidth="1"/>
    <col min="47" max="16384" width="8.375" style="127" customWidth="1"/>
  </cols>
  <sheetData>
    <row r="1" spans="1:40" ht="12">
      <c r="A1" s="117"/>
      <c r="B1" s="117"/>
      <c r="C1" s="118" t="s">
        <v>71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 t="s">
        <v>71</v>
      </c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</row>
    <row r="2" spans="1:40" ht="12">
      <c r="A2" s="117"/>
      <c r="B2" s="117"/>
      <c r="C2" s="118" t="s">
        <v>70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 t="s">
        <v>70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</row>
    <row r="3" spans="1:40" ht="12">
      <c r="A3" s="117"/>
      <c r="B3" s="117"/>
      <c r="C3" s="118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</row>
    <row r="4" spans="1:40" ht="12">
      <c r="A4" s="117"/>
      <c r="B4" s="117"/>
      <c r="C4" s="118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1:40" ht="12">
      <c r="A5" s="117"/>
      <c r="B5" s="117"/>
      <c r="C5" s="119" t="s">
        <v>243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</row>
    <row r="6" spans="1:40" ht="12">
      <c r="A6" s="117"/>
      <c r="B6" s="117"/>
      <c r="C6" s="120" t="s">
        <v>199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</row>
    <row r="7" spans="1:40" ht="1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1:47" ht="12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22"/>
      <c r="S8" s="123">
        <v>2002</v>
      </c>
      <c r="T8" s="123">
        <v>2003</v>
      </c>
      <c r="U8" s="123">
        <v>2004</v>
      </c>
      <c r="V8" s="123">
        <v>2005</v>
      </c>
      <c r="W8" s="123">
        <v>2006</v>
      </c>
      <c r="X8" s="123">
        <v>2007</v>
      </c>
      <c r="Y8" s="123">
        <v>2008</v>
      </c>
      <c r="Z8" s="123">
        <v>2009</v>
      </c>
      <c r="AA8" s="123">
        <v>2010</v>
      </c>
      <c r="AB8" s="123">
        <v>2011</v>
      </c>
      <c r="AC8" s="123">
        <v>2012</v>
      </c>
      <c r="AD8" s="123">
        <v>2013</v>
      </c>
      <c r="AE8" s="123">
        <v>2014</v>
      </c>
      <c r="AF8" s="124">
        <v>2015</v>
      </c>
      <c r="AG8" s="124">
        <v>2016</v>
      </c>
      <c r="AH8" s="124">
        <v>2017</v>
      </c>
      <c r="AI8" s="124">
        <v>2018</v>
      </c>
      <c r="AJ8" s="124">
        <v>2019</v>
      </c>
      <c r="AK8" s="117"/>
      <c r="AL8" s="117"/>
      <c r="AM8" s="117"/>
      <c r="AN8" s="117"/>
      <c r="AO8" s="117"/>
      <c r="AU8" s="126"/>
    </row>
    <row r="9" spans="1:47" ht="1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238" t="s">
        <v>47</v>
      </c>
      <c r="S9" s="239">
        <v>167255.41</v>
      </c>
      <c r="T9" s="239">
        <v>175566.5</v>
      </c>
      <c r="U9" s="239">
        <v>179069.73</v>
      </c>
      <c r="V9" s="239">
        <v>182475.6</v>
      </c>
      <c r="W9" s="239">
        <v>186397.82</v>
      </c>
      <c r="X9" s="239">
        <v>187347.21</v>
      </c>
      <c r="Y9" s="239">
        <v>189353.03</v>
      </c>
      <c r="Z9" s="239">
        <v>189758.61</v>
      </c>
      <c r="AA9" s="239">
        <v>198632.91</v>
      </c>
      <c r="AB9" s="239">
        <v>209372.07</v>
      </c>
      <c r="AC9" s="239">
        <v>215343.17</v>
      </c>
      <c r="AD9" s="239">
        <v>220853.34</v>
      </c>
      <c r="AE9" s="239">
        <v>226240.28</v>
      </c>
      <c r="AF9" s="239">
        <v>231767.48</v>
      </c>
      <c r="AG9" s="239">
        <v>241210.86</v>
      </c>
      <c r="AH9" s="239">
        <v>246047.76</v>
      </c>
      <c r="AI9" s="239">
        <v>252404.91</v>
      </c>
      <c r="AJ9" s="239">
        <v>257533.91</v>
      </c>
      <c r="AK9" s="117"/>
      <c r="AL9" s="117"/>
      <c r="AM9" s="117"/>
      <c r="AN9" s="117"/>
      <c r="AO9" s="117"/>
      <c r="AU9" s="126"/>
    </row>
    <row r="10" spans="1:47" ht="12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238" t="s">
        <v>48</v>
      </c>
      <c r="S10" s="239">
        <v>42467.26</v>
      </c>
      <c r="T10" s="239">
        <v>43334.38</v>
      </c>
      <c r="U10" s="239">
        <v>48532.17</v>
      </c>
      <c r="V10" s="239">
        <v>52052.76</v>
      </c>
      <c r="W10" s="239">
        <v>54879.29</v>
      </c>
      <c r="X10" s="239">
        <v>57787.72</v>
      </c>
      <c r="Y10" s="239">
        <v>56287.47</v>
      </c>
      <c r="Z10" s="239">
        <v>50925.17</v>
      </c>
      <c r="AA10" s="239">
        <v>52036.43</v>
      </c>
      <c r="AB10" s="239">
        <v>53647.15</v>
      </c>
      <c r="AC10" s="239">
        <v>53417.64</v>
      </c>
      <c r="AD10" s="239">
        <v>53615.61</v>
      </c>
      <c r="AE10" s="239">
        <v>54665.95</v>
      </c>
      <c r="AF10" s="239">
        <v>56736.91</v>
      </c>
      <c r="AG10" s="239">
        <v>58429.76</v>
      </c>
      <c r="AH10" s="239">
        <v>59930.59</v>
      </c>
      <c r="AI10" s="239">
        <v>61948.51</v>
      </c>
      <c r="AJ10" s="239">
        <v>62432.75</v>
      </c>
      <c r="AK10" s="126"/>
      <c r="AL10" s="126"/>
      <c r="AM10" s="126"/>
      <c r="AN10" s="126"/>
      <c r="AU10" s="126"/>
    </row>
    <row r="11" spans="1:47" ht="12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238" t="s">
        <v>200</v>
      </c>
      <c r="S11" s="239">
        <v>7900.66</v>
      </c>
      <c r="T11" s="239">
        <v>7782.78</v>
      </c>
      <c r="U11" s="239">
        <v>7865.76</v>
      </c>
      <c r="V11" s="239">
        <v>7979.99</v>
      </c>
      <c r="W11" s="239">
        <v>8518.28</v>
      </c>
      <c r="X11" s="239">
        <v>8905.5</v>
      </c>
      <c r="Y11" s="239">
        <v>9360.13</v>
      </c>
      <c r="Z11" s="239">
        <v>8805.82</v>
      </c>
      <c r="AA11" s="239">
        <v>8934.26</v>
      </c>
      <c r="AB11" s="239">
        <v>9337.98</v>
      </c>
      <c r="AC11" s="239">
        <v>9721.8</v>
      </c>
      <c r="AD11" s="239">
        <v>9705.31</v>
      </c>
      <c r="AE11" s="239">
        <v>10073.62</v>
      </c>
      <c r="AF11" s="239">
        <v>10562.1</v>
      </c>
      <c r="AG11" s="239">
        <v>10532.73</v>
      </c>
      <c r="AH11" s="239">
        <v>10657.27</v>
      </c>
      <c r="AI11" s="239">
        <v>10605.21</v>
      </c>
      <c r="AJ11" s="239">
        <v>10610.37</v>
      </c>
      <c r="AK11" s="126"/>
      <c r="AL11" s="126"/>
      <c r="AM11" s="126"/>
      <c r="AN11" s="126"/>
      <c r="AU11" s="126"/>
    </row>
    <row r="12" spans="1:47" ht="12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25" t="s">
        <v>201</v>
      </c>
      <c r="S12" s="240">
        <v>6.62</v>
      </c>
      <c r="T12" s="240">
        <v>6.71</v>
      </c>
      <c r="U12" s="240">
        <v>6.71</v>
      </c>
      <c r="V12" s="240">
        <v>6.58</v>
      </c>
      <c r="W12" s="240">
        <v>6.35</v>
      </c>
      <c r="X12" s="240">
        <v>6.07</v>
      </c>
      <c r="Y12" s="240">
        <v>5.98</v>
      </c>
      <c r="Z12" s="240">
        <v>6.19</v>
      </c>
      <c r="AA12" s="240">
        <v>6.23</v>
      </c>
      <c r="AB12" s="240">
        <v>6.27</v>
      </c>
      <c r="AC12" s="240">
        <v>6.22</v>
      </c>
      <c r="AD12" s="241">
        <v>6.2</v>
      </c>
      <c r="AE12" s="241">
        <v>6.2</v>
      </c>
      <c r="AF12" s="240">
        <v>6.16</v>
      </c>
      <c r="AG12" s="241">
        <v>6.2</v>
      </c>
      <c r="AH12" s="240">
        <v>6.07</v>
      </c>
      <c r="AI12" s="240">
        <v>5.99</v>
      </c>
      <c r="AJ12" s="240">
        <v>5.91</v>
      </c>
      <c r="AK12" s="126"/>
      <c r="AL12" s="126"/>
      <c r="AM12" s="126"/>
      <c r="AN12" s="126"/>
      <c r="AU12" s="126"/>
    </row>
    <row r="13" spans="1:47" ht="12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 t="s">
        <v>57</v>
      </c>
      <c r="S13" s="240">
        <v>2.55</v>
      </c>
      <c r="T13" s="240">
        <v>2.59</v>
      </c>
      <c r="U13" s="240">
        <v>2.57</v>
      </c>
      <c r="V13" s="240">
        <v>2.54</v>
      </c>
      <c r="W13" s="240">
        <v>2.47</v>
      </c>
      <c r="X13" s="240">
        <v>2.37</v>
      </c>
      <c r="Y13" s="241">
        <v>2.3</v>
      </c>
      <c r="Z13" s="240">
        <v>2.36</v>
      </c>
      <c r="AA13" s="240">
        <v>2.36</v>
      </c>
      <c r="AB13" s="240">
        <v>2.41</v>
      </c>
      <c r="AC13" s="240">
        <v>2.45</v>
      </c>
      <c r="AD13" s="240">
        <v>2.47</v>
      </c>
      <c r="AE13" s="240">
        <v>2.47</v>
      </c>
      <c r="AF13" s="240">
        <v>2.45</v>
      </c>
      <c r="AG13" s="240">
        <v>2.47</v>
      </c>
      <c r="AH13" s="240">
        <v>2.42</v>
      </c>
      <c r="AI13" s="241">
        <v>2.4</v>
      </c>
      <c r="AJ13" s="240">
        <v>2.37</v>
      </c>
      <c r="AK13" s="126"/>
      <c r="AL13" s="126"/>
      <c r="AM13" s="126"/>
      <c r="AN13" s="126"/>
      <c r="AU13" s="126"/>
    </row>
    <row r="14" spans="1:40" ht="1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60"/>
      <c r="S14" s="160"/>
      <c r="T14" s="160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26"/>
      <c r="AM14" s="126"/>
      <c r="AN14" s="126"/>
    </row>
    <row r="15" spans="1:40" ht="12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62"/>
      <c r="S15" s="163">
        <f>S12-AJ12</f>
        <v>0.71</v>
      </c>
      <c r="T15" s="162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26"/>
      <c r="AM15" s="126"/>
      <c r="AN15" s="126"/>
    </row>
    <row r="16" spans="1:40" ht="12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62"/>
      <c r="S16" s="163">
        <f>S13-AJ13</f>
        <v>0.17999999999999972</v>
      </c>
      <c r="T16" s="162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26"/>
      <c r="AM16" s="126"/>
      <c r="AN16" s="126"/>
    </row>
    <row r="17" spans="1:40" ht="12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28" t="s">
        <v>254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26"/>
      <c r="AJ17" s="126"/>
      <c r="AK17" s="126"/>
      <c r="AL17" s="126"/>
      <c r="AM17" s="126"/>
      <c r="AN17" s="126"/>
    </row>
    <row r="18" spans="1:46" ht="12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65" t="s">
        <v>79</v>
      </c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O18" s="127"/>
      <c r="AP18" s="127"/>
      <c r="AQ18" s="127"/>
      <c r="AR18" s="127"/>
      <c r="AS18" s="127"/>
      <c r="AT18" s="127"/>
    </row>
    <row r="19" spans="1:46" ht="12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O19" s="127"/>
      <c r="AP19" s="127"/>
      <c r="AQ19" s="127"/>
      <c r="AR19" s="127"/>
      <c r="AS19" s="127"/>
      <c r="AT19" s="127"/>
    </row>
    <row r="20" spans="1:46" ht="12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O20" s="127"/>
      <c r="AP20" s="127"/>
      <c r="AQ20" s="127"/>
      <c r="AR20" s="127"/>
      <c r="AS20" s="127"/>
      <c r="AT20" s="127"/>
    </row>
    <row r="21" spans="1:46" ht="12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O21" s="127"/>
      <c r="AP21" s="127"/>
      <c r="AQ21" s="127"/>
      <c r="AR21" s="127"/>
      <c r="AS21" s="127"/>
      <c r="AT21" s="127"/>
    </row>
    <row r="22" spans="1:46" ht="12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O22" s="127"/>
      <c r="AP22" s="127"/>
      <c r="AQ22" s="127"/>
      <c r="AR22" s="127"/>
      <c r="AS22" s="127"/>
      <c r="AT22" s="127"/>
    </row>
    <row r="23" spans="1:46" ht="12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O23" s="127"/>
      <c r="AP23" s="127"/>
      <c r="AQ23" s="127"/>
      <c r="AR23" s="127"/>
      <c r="AS23" s="127"/>
      <c r="AT23" s="127"/>
    </row>
    <row r="24" spans="1:46" ht="12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O24" s="127"/>
      <c r="AP24" s="127"/>
      <c r="AQ24" s="127"/>
      <c r="AR24" s="127"/>
      <c r="AS24" s="127"/>
      <c r="AT24" s="127"/>
    </row>
    <row r="25" spans="1:40" ht="12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26"/>
      <c r="AL25" s="126"/>
      <c r="AM25" s="126"/>
      <c r="AN25" s="126"/>
    </row>
    <row r="26" spans="1:40" ht="152.4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65" t="s">
        <v>80</v>
      </c>
      <c r="S26" s="166">
        <v>44172.71221064815</v>
      </c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26"/>
      <c r="AL26" s="126"/>
      <c r="AM26" s="126"/>
      <c r="AN26" s="126"/>
    </row>
    <row r="27" spans="1:40" ht="15" customHeight="1">
      <c r="A27" s="117"/>
      <c r="B27" s="117"/>
      <c r="I27" s="117"/>
      <c r="J27" s="117"/>
      <c r="K27" s="117"/>
      <c r="L27" s="117"/>
      <c r="M27" s="117"/>
      <c r="N27" s="117"/>
      <c r="O27" s="117"/>
      <c r="P27" s="117"/>
      <c r="Q27" s="117"/>
      <c r="R27" s="165" t="s">
        <v>81</v>
      </c>
      <c r="S27" s="166">
        <v>44173.47117048611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26"/>
      <c r="AL27" s="126"/>
      <c r="AM27" s="126"/>
      <c r="AN27" s="126"/>
    </row>
    <row r="28" spans="1:40" ht="12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65" t="s">
        <v>82</v>
      </c>
      <c r="S28" s="165" t="s">
        <v>2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26"/>
      <c r="AL28" s="126"/>
      <c r="AM28" s="126"/>
      <c r="AN28" s="126"/>
    </row>
    <row r="29" spans="1:40" ht="12">
      <c r="A29" s="117"/>
      <c r="B29" s="117"/>
      <c r="D29" s="117"/>
      <c r="E29" s="129"/>
      <c r="F29" s="129"/>
      <c r="G29" s="129"/>
      <c r="H29" s="129"/>
      <c r="I29" s="117"/>
      <c r="J29" s="117"/>
      <c r="K29" s="117"/>
      <c r="L29" s="117"/>
      <c r="M29" s="117"/>
      <c r="N29" s="117"/>
      <c r="O29" s="117"/>
      <c r="P29" s="117"/>
      <c r="Q29" s="117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26"/>
      <c r="AL29" s="126"/>
      <c r="AM29" s="126"/>
      <c r="AN29" s="126"/>
    </row>
    <row r="30" spans="1:40" ht="12">
      <c r="A30" s="117"/>
      <c r="B30" s="117"/>
      <c r="C30" s="130"/>
      <c r="D30" s="130"/>
      <c r="E30" s="130"/>
      <c r="F30" s="130"/>
      <c r="G30" s="130"/>
      <c r="H30" s="130"/>
      <c r="I30" s="117"/>
      <c r="J30" s="117"/>
      <c r="K30" s="117"/>
      <c r="L30" s="117"/>
      <c r="M30" s="117"/>
      <c r="N30" s="117"/>
      <c r="O30" s="117"/>
      <c r="P30" s="117"/>
      <c r="Q30" s="117"/>
      <c r="R30" s="165" t="s">
        <v>56</v>
      </c>
      <c r="S30" s="165" t="s">
        <v>182</v>
      </c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26"/>
      <c r="AL30" s="126"/>
      <c r="AM30" s="126"/>
      <c r="AN30" s="126"/>
    </row>
    <row r="31" spans="1:40" ht="12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65" t="s">
        <v>5</v>
      </c>
      <c r="S31" s="165" t="s">
        <v>92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26"/>
      <c r="AL31" s="126"/>
      <c r="AM31" s="126"/>
      <c r="AN31" s="126"/>
    </row>
    <row r="32" spans="1:40" ht="1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26"/>
      <c r="AL32" s="126"/>
      <c r="AM32" s="126"/>
      <c r="AN32" s="126"/>
    </row>
    <row r="33" spans="1:40" ht="12">
      <c r="A33" s="117"/>
      <c r="B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242" t="s">
        <v>224</v>
      </c>
      <c r="S33" s="242" t="s">
        <v>8</v>
      </c>
      <c r="T33" s="242" t="s">
        <v>9</v>
      </c>
      <c r="U33" s="242" t="s">
        <v>10</v>
      </c>
      <c r="V33" s="242" t="s">
        <v>11</v>
      </c>
      <c r="W33" s="242" t="s">
        <v>12</v>
      </c>
      <c r="X33" s="242" t="s">
        <v>13</v>
      </c>
      <c r="Y33" s="242" t="s">
        <v>14</v>
      </c>
      <c r="Z33" s="242" t="s">
        <v>15</v>
      </c>
      <c r="AA33" s="242" t="s">
        <v>50</v>
      </c>
      <c r="AB33" s="242" t="s">
        <v>69</v>
      </c>
      <c r="AC33" s="242" t="s">
        <v>74</v>
      </c>
      <c r="AD33" s="242" t="s">
        <v>75</v>
      </c>
      <c r="AE33" s="242" t="s">
        <v>76</v>
      </c>
      <c r="AF33" s="242" t="s">
        <v>77</v>
      </c>
      <c r="AG33" s="242" t="s">
        <v>78</v>
      </c>
      <c r="AH33" s="242" t="s">
        <v>118</v>
      </c>
      <c r="AI33" s="242" t="s">
        <v>142</v>
      </c>
      <c r="AJ33" s="242" t="s">
        <v>211</v>
      </c>
      <c r="AK33" s="126"/>
      <c r="AL33" s="126"/>
      <c r="AM33" s="126"/>
      <c r="AN33" s="126"/>
    </row>
    <row r="34" spans="1:40" ht="12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242" t="s">
        <v>4</v>
      </c>
      <c r="S34" s="240">
        <v>217623.33</v>
      </c>
      <c r="T34" s="240">
        <v>226683.65</v>
      </c>
      <c r="U34" s="240">
        <v>235467.66</v>
      </c>
      <c r="V34" s="240">
        <v>242508.35</v>
      </c>
      <c r="W34" s="240">
        <v>249795.39</v>
      </c>
      <c r="X34" s="240">
        <v>254040.43</v>
      </c>
      <c r="Y34" s="240">
        <v>255000.63</v>
      </c>
      <c r="Z34" s="241">
        <v>249489.6</v>
      </c>
      <c r="AA34" s="241">
        <v>259603.6</v>
      </c>
      <c r="AB34" s="240">
        <v>272357.19</v>
      </c>
      <c r="AC34" s="240">
        <v>278482.61</v>
      </c>
      <c r="AD34" s="240">
        <v>284174.26</v>
      </c>
      <c r="AE34" s="240">
        <v>290979.85</v>
      </c>
      <c r="AF34" s="240">
        <v>299066.49</v>
      </c>
      <c r="AG34" s="240">
        <v>310173.35</v>
      </c>
      <c r="AH34" s="240">
        <v>316635.62</v>
      </c>
      <c r="AI34" s="240">
        <v>324958.63</v>
      </c>
      <c r="AJ34" s="240">
        <v>330577.03</v>
      </c>
      <c r="AK34" s="126"/>
      <c r="AL34" s="126"/>
      <c r="AM34" s="126"/>
      <c r="AN34" s="126"/>
    </row>
    <row r="35" spans="1:40" ht="12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242" t="s">
        <v>47</v>
      </c>
      <c r="S35" s="240">
        <v>167255.41</v>
      </c>
      <c r="T35" s="241">
        <v>175566.5</v>
      </c>
      <c r="U35" s="240">
        <v>179069.73</v>
      </c>
      <c r="V35" s="241">
        <v>182475.6</v>
      </c>
      <c r="W35" s="240">
        <v>186397.82</v>
      </c>
      <c r="X35" s="240">
        <v>187347.21</v>
      </c>
      <c r="Y35" s="240">
        <v>189353.03</v>
      </c>
      <c r="Z35" s="240">
        <v>189758.61</v>
      </c>
      <c r="AA35" s="240">
        <v>198632.91</v>
      </c>
      <c r="AB35" s="240">
        <v>209372.07</v>
      </c>
      <c r="AC35" s="240">
        <v>215343.17</v>
      </c>
      <c r="AD35" s="240">
        <v>220853.34</v>
      </c>
      <c r="AE35" s="240">
        <v>226240.28</v>
      </c>
      <c r="AF35" s="240">
        <v>231767.48</v>
      </c>
      <c r="AG35" s="240">
        <v>241210.86</v>
      </c>
      <c r="AH35" s="240">
        <v>246047.76</v>
      </c>
      <c r="AI35" s="240">
        <v>252404.91</v>
      </c>
      <c r="AJ35" s="240">
        <v>257533.91</v>
      </c>
      <c r="AK35" s="126"/>
      <c r="AL35" s="126"/>
      <c r="AM35" s="126"/>
      <c r="AN35" s="126"/>
    </row>
    <row r="36" spans="1:40" ht="12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242" t="s">
        <v>48</v>
      </c>
      <c r="S36" s="240">
        <v>42467.26</v>
      </c>
      <c r="T36" s="240">
        <v>43334.38</v>
      </c>
      <c r="U36" s="240">
        <v>48532.17</v>
      </c>
      <c r="V36" s="240">
        <v>52052.76</v>
      </c>
      <c r="W36" s="240">
        <v>54879.29</v>
      </c>
      <c r="X36" s="240">
        <v>57787.72</v>
      </c>
      <c r="Y36" s="240">
        <v>56287.47</v>
      </c>
      <c r="Z36" s="240">
        <v>50925.17</v>
      </c>
      <c r="AA36" s="240">
        <v>52036.43</v>
      </c>
      <c r="AB36" s="240">
        <v>53647.15</v>
      </c>
      <c r="AC36" s="240">
        <v>53417.64</v>
      </c>
      <c r="AD36" s="240">
        <v>53615.61</v>
      </c>
      <c r="AE36" s="240">
        <v>54665.95</v>
      </c>
      <c r="AF36" s="240">
        <v>56736.91</v>
      </c>
      <c r="AG36" s="240">
        <v>58429.76</v>
      </c>
      <c r="AH36" s="240">
        <v>59930.59</v>
      </c>
      <c r="AI36" s="240">
        <v>61948.51</v>
      </c>
      <c r="AJ36" s="240">
        <v>62432.75</v>
      </c>
      <c r="AK36" s="126"/>
      <c r="AL36" s="126"/>
      <c r="AM36" s="126"/>
      <c r="AN36" s="126"/>
    </row>
    <row r="37" spans="1:40" ht="12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242" t="s">
        <v>49</v>
      </c>
      <c r="S37" s="240">
        <v>7900.66</v>
      </c>
      <c r="T37" s="240">
        <v>7782.78</v>
      </c>
      <c r="U37" s="240">
        <v>7865.76</v>
      </c>
      <c r="V37" s="240">
        <v>7979.99</v>
      </c>
      <c r="W37" s="240">
        <v>8518.28</v>
      </c>
      <c r="X37" s="241">
        <v>8905.5</v>
      </c>
      <c r="Y37" s="240">
        <v>9360.13</v>
      </c>
      <c r="Z37" s="240">
        <v>8805.82</v>
      </c>
      <c r="AA37" s="240">
        <v>8934.26</v>
      </c>
      <c r="AB37" s="240">
        <v>9337.98</v>
      </c>
      <c r="AC37" s="241">
        <v>9721.8</v>
      </c>
      <c r="AD37" s="240">
        <v>9705.31</v>
      </c>
      <c r="AE37" s="240">
        <v>10073.62</v>
      </c>
      <c r="AF37" s="241">
        <v>10562.1</v>
      </c>
      <c r="AG37" s="240">
        <v>10532.73</v>
      </c>
      <c r="AH37" s="240">
        <v>10657.27</v>
      </c>
      <c r="AI37" s="240">
        <v>10605.21</v>
      </c>
      <c r="AJ37" s="240">
        <v>10610.37</v>
      </c>
      <c r="AK37" s="126"/>
      <c r="AL37" s="126"/>
      <c r="AM37" s="126"/>
      <c r="AN37" s="126"/>
    </row>
    <row r="38" spans="1:40" ht="12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26"/>
      <c r="AJ38" s="126"/>
      <c r="AK38" s="126"/>
      <c r="AL38" s="126"/>
      <c r="AM38" s="126"/>
      <c r="AN38" s="126"/>
    </row>
    <row r="39" spans="1:40" ht="12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26"/>
      <c r="AJ39" s="126"/>
      <c r="AK39" s="126"/>
      <c r="AL39" s="126"/>
      <c r="AM39" s="126"/>
      <c r="AN39" s="126"/>
    </row>
    <row r="40" spans="1:40" ht="12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26"/>
      <c r="AJ40" s="126"/>
      <c r="AK40" s="126"/>
      <c r="AL40" s="126"/>
      <c r="AM40" s="126"/>
      <c r="AN40" s="126"/>
    </row>
    <row r="41" spans="1:40" ht="12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26"/>
      <c r="AJ41" s="126"/>
      <c r="AK41" s="126"/>
      <c r="AL41" s="126"/>
      <c r="AM41" s="126"/>
      <c r="AN41" s="126"/>
    </row>
    <row r="42" spans="1:40" ht="12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26"/>
      <c r="AJ42" s="126"/>
      <c r="AK42" s="126"/>
      <c r="AL42" s="126"/>
      <c r="AM42" s="126"/>
      <c r="AN42" s="126"/>
    </row>
    <row r="43" spans="1:40" ht="12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26"/>
      <c r="AJ43" s="126"/>
      <c r="AK43" s="126"/>
      <c r="AL43" s="126"/>
      <c r="AM43" s="126"/>
      <c r="AN43" s="126"/>
    </row>
    <row r="44" spans="1:40" ht="12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26"/>
      <c r="AJ44" s="126"/>
      <c r="AK44" s="126"/>
      <c r="AL44" s="126"/>
      <c r="AM44" s="126"/>
      <c r="AN44" s="126"/>
    </row>
    <row r="45" spans="1:40" ht="12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26"/>
      <c r="AJ45" s="126"/>
      <c r="AK45" s="126"/>
      <c r="AL45" s="126"/>
      <c r="AM45" s="126"/>
      <c r="AN45" s="126"/>
    </row>
    <row r="46" spans="1:40" ht="12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26"/>
      <c r="AJ46" s="126"/>
      <c r="AK46" s="126"/>
      <c r="AL46" s="126"/>
      <c r="AM46" s="126"/>
      <c r="AN46" s="126"/>
    </row>
    <row r="47" spans="1:36" ht="12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26"/>
      <c r="AJ47" s="126"/>
    </row>
    <row r="48" spans="1:36" ht="12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26"/>
      <c r="AJ48" s="126"/>
    </row>
    <row r="49" spans="1:36" ht="12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26"/>
      <c r="AJ49" s="126"/>
    </row>
    <row r="50" spans="1:36" ht="12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26"/>
      <c r="AJ50" s="126"/>
    </row>
    <row r="51" spans="1:36" ht="12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26"/>
      <c r="AJ51" s="126"/>
    </row>
    <row r="52" spans="2:36" ht="12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26"/>
      <c r="AJ52" s="126"/>
    </row>
    <row r="53" spans="1:36" ht="12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26"/>
      <c r="AJ53" s="126"/>
    </row>
    <row r="54" spans="1:36" ht="12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26"/>
      <c r="AJ54" s="126"/>
    </row>
    <row r="55" spans="1:36" ht="12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26"/>
      <c r="AJ55" s="126"/>
    </row>
    <row r="56" spans="1:36" ht="14.2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26"/>
      <c r="AJ56" s="126"/>
    </row>
    <row r="57" spans="1:36" ht="14.2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26"/>
      <c r="AJ57" s="126"/>
    </row>
    <row r="58" spans="1:36" ht="14.2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26"/>
      <c r="AJ58" s="126"/>
    </row>
    <row r="59" spans="1:36" ht="14.2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26"/>
      <c r="AJ59" s="126"/>
    </row>
    <row r="60" spans="1:36" ht="14.2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26"/>
      <c r="AJ60" s="126"/>
    </row>
    <row r="61" spans="1:36" ht="14.2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26"/>
      <c r="AJ61" s="126"/>
    </row>
    <row r="62" spans="1:36" ht="14.2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26"/>
      <c r="AJ62" s="126"/>
    </row>
    <row r="63" spans="1:34" ht="14.2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</row>
    <row r="64" spans="1:34" ht="14.2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14.2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</row>
    <row r="66" spans="1:34" ht="14.2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</row>
    <row r="67" spans="1:34" ht="14.2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</row>
    <row r="68" spans="1:34" ht="14.2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</row>
    <row r="69" spans="1:34" ht="14.2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</row>
    <row r="70" spans="1:34" ht="14.2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</row>
    <row r="71" spans="1:34" ht="14.2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</row>
    <row r="72" spans="1:34" ht="14.2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I76"/>
  <sheetViews>
    <sheetView showGridLines="0" workbookViewId="0" topLeftCell="A13">
      <selection activeCell="A39" sqref="A39:D40"/>
    </sheetView>
  </sheetViews>
  <sheetFormatPr defaultColWidth="9.00390625" defaultRowHeight="14.25"/>
  <cols>
    <col min="1" max="1" width="12.625" style="1" customWidth="1"/>
    <col min="2" max="2" width="9.00390625" style="1" customWidth="1"/>
    <col min="3" max="3" width="11.50390625" style="1" customWidth="1"/>
    <col min="4" max="16384" width="9.00390625" style="1" customWidth="1"/>
  </cols>
  <sheetData>
    <row r="1" spans="1:4" ht="12">
      <c r="A1" s="2" t="s">
        <v>79</v>
      </c>
      <c r="D1" s="3" t="s">
        <v>227</v>
      </c>
    </row>
    <row r="2" ht="12">
      <c r="D2" s="52" t="s">
        <v>216</v>
      </c>
    </row>
    <row r="3" ht="12"/>
    <row r="4" spans="1:4" ht="12">
      <c r="A4" s="2" t="s">
        <v>3</v>
      </c>
      <c r="D4" s="37" t="s">
        <v>112</v>
      </c>
    </row>
    <row r="5" ht="12">
      <c r="A5" s="2" t="s">
        <v>5</v>
      </c>
    </row>
    <row r="6" ht="12"/>
    <row r="7" spans="1:4" ht="12">
      <c r="A7" s="133"/>
      <c r="B7" s="132">
        <v>2002</v>
      </c>
      <c r="C7" s="132">
        <v>2019</v>
      </c>
      <c r="D7" s="1" t="s">
        <v>258</v>
      </c>
    </row>
    <row r="8" spans="1:5" ht="12">
      <c r="A8" s="206" t="s">
        <v>141</v>
      </c>
      <c r="B8" s="207">
        <v>205.76</v>
      </c>
      <c r="C8" s="207">
        <v>247.07</v>
      </c>
      <c r="D8" s="208">
        <v>41.31</v>
      </c>
      <c r="E8" s="1">
        <v>0</v>
      </c>
    </row>
    <row r="9" spans="1:5" ht="12">
      <c r="A9" s="206"/>
      <c r="B9" s="207"/>
      <c r="C9" s="207"/>
      <c r="D9" s="208"/>
      <c r="E9" s="1">
        <v>0</v>
      </c>
    </row>
    <row r="10" spans="1:5" ht="12">
      <c r="A10" s="272" t="s">
        <v>25</v>
      </c>
      <c r="B10" s="273">
        <v>306.55</v>
      </c>
      <c r="C10" s="274">
        <v>380.27</v>
      </c>
      <c r="D10" s="208">
        <f>C10-B10</f>
        <v>73.71999999999997</v>
      </c>
      <c r="E10" s="1">
        <v>0</v>
      </c>
    </row>
    <row r="11" spans="1:5" ht="12">
      <c r="A11" s="272" t="s">
        <v>22</v>
      </c>
      <c r="B11" s="273">
        <v>147.01</v>
      </c>
      <c r="C11" s="274">
        <v>375.43</v>
      </c>
      <c r="D11" s="208">
        <f aca="true" t="shared" si="0" ref="D11:D38">C11-B11</f>
        <v>228.42000000000002</v>
      </c>
      <c r="E11" s="1">
        <v>0</v>
      </c>
    </row>
    <row r="12" spans="1:5" ht="12">
      <c r="A12" s="272" t="s">
        <v>19</v>
      </c>
      <c r="B12" s="273">
        <v>459.93</v>
      </c>
      <c r="C12" s="274">
        <v>361.39</v>
      </c>
      <c r="D12" s="208">
        <f t="shared" si="0"/>
        <v>-98.54000000000002</v>
      </c>
      <c r="E12" s="1">
        <v>0</v>
      </c>
    </row>
    <row r="13" spans="1:5" ht="12">
      <c r="A13" s="272" t="s">
        <v>32</v>
      </c>
      <c r="B13" s="273">
        <v>197.37</v>
      </c>
      <c r="C13" s="274">
        <v>316.78</v>
      </c>
      <c r="D13" s="208">
        <f t="shared" si="0"/>
        <v>119.40999999999997</v>
      </c>
      <c r="E13" s="1">
        <v>0</v>
      </c>
    </row>
    <row r="14" spans="1:5" ht="12">
      <c r="A14" s="272" t="s">
        <v>24</v>
      </c>
      <c r="B14" s="273">
        <v>212.88</v>
      </c>
      <c r="C14" s="274">
        <v>312.62</v>
      </c>
      <c r="D14" s="208">
        <f t="shared" si="0"/>
        <v>99.74000000000001</v>
      </c>
      <c r="E14" s="1">
        <v>0</v>
      </c>
    </row>
    <row r="15" spans="1:5" ht="12">
      <c r="A15" s="272" t="s">
        <v>26</v>
      </c>
      <c r="B15" s="273">
        <v>97.71</v>
      </c>
      <c r="C15" s="274">
        <v>274.8</v>
      </c>
      <c r="D15" s="208">
        <f t="shared" si="0"/>
        <v>177.09000000000003</v>
      </c>
      <c r="E15" s="1">
        <v>0</v>
      </c>
    </row>
    <row r="16" spans="1:5" ht="12">
      <c r="A16" s="272" t="s">
        <v>31</v>
      </c>
      <c r="B16" s="273">
        <v>256.06</v>
      </c>
      <c r="C16" s="274">
        <v>263.47</v>
      </c>
      <c r="D16" s="208">
        <f t="shared" si="0"/>
        <v>7.410000000000025</v>
      </c>
      <c r="E16" s="1">
        <v>0</v>
      </c>
    </row>
    <row r="17" spans="1:5" ht="12">
      <c r="A17" s="272" t="s">
        <v>37</v>
      </c>
      <c r="B17" s="273">
        <v>167.71</v>
      </c>
      <c r="C17" s="274">
        <v>247.04</v>
      </c>
      <c r="D17" s="208">
        <f t="shared" si="0"/>
        <v>79.32999999999998</v>
      </c>
      <c r="E17" s="1">
        <v>0</v>
      </c>
    </row>
    <row r="18" spans="1:5" ht="12">
      <c r="A18" s="272" t="s">
        <v>17</v>
      </c>
      <c r="B18" s="273">
        <v>126.02</v>
      </c>
      <c r="C18" s="274">
        <v>238.25</v>
      </c>
      <c r="D18" s="208">
        <f t="shared" si="0"/>
        <v>112.23</v>
      </c>
      <c r="E18" s="1">
        <v>0</v>
      </c>
    </row>
    <row r="19" spans="1:5" ht="12">
      <c r="A19" s="272" t="s">
        <v>40</v>
      </c>
      <c r="B19" s="273">
        <v>216.47</v>
      </c>
      <c r="C19" s="274">
        <v>224.81</v>
      </c>
      <c r="D19" s="208">
        <f t="shared" si="0"/>
        <v>8.340000000000003</v>
      </c>
      <c r="E19" s="1">
        <v>0</v>
      </c>
    </row>
    <row r="20" spans="1:5" ht="12">
      <c r="A20" s="272" t="s">
        <v>21</v>
      </c>
      <c r="B20" s="273">
        <v>165.22</v>
      </c>
      <c r="C20" s="274">
        <v>222.24</v>
      </c>
      <c r="D20" s="208">
        <f t="shared" si="0"/>
        <v>57.02000000000001</v>
      </c>
      <c r="E20" s="1">
        <v>0</v>
      </c>
    </row>
    <row r="21" spans="1:5" ht="12">
      <c r="A21" s="272" t="s">
        <v>29</v>
      </c>
      <c r="B21" s="273">
        <v>248.47</v>
      </c>
      <c r="C21" s="274">
        <v>219.47</v>
      </c>
      <c r="D21" s="208">
        <f t="shared" si="0"/>
        <v>-29</v>
      </c>
      <c r="E21" s="1">
        <v>0</v>
      </c>
    </row>
    <row r="22" spans="1:5" ht="12">
      <c r="A22" s="272" t="s">
        <v>72</v>
      </c>
      <c r="B22" s="273">
        <v>245.18</v>
      </c>
      <c r="C22" s="274">
        <v>217.61</v>
      </c>
      <c r="D22" s="208">
        <f t="shared" si="0"/>
        <v>-27.569999999999993</v>
      </c>
      <c r="E22" s="1">
        <v>0</v>
      </c>
    </row>
    <row r="23" spans="1:5" ht="12">
      <c r="A23" s="272" t="s">
        <v>35</v>
      </c>
      <c r="B23" s="273">
        <v>193.42</v>
      </c>
      <c r="C23" s="274">
        <v>214.78</v>
      </c>
      <c r="D23" s="208">
        <f t="shared" si="0"/>
        <v>21.360000000000014</v>
      </c>
      <c r="E23" s="1">
        <v>0</v>
      </c>
    </row>
    <row r="24" spans="1:5" ht="12">
      <c r="A24" s="272" t="s">
        <v>20</v>
      </c>
      <c r="B24" s="273">
        <v>68.77</v>
      </c>
      <c r="C24" s="274">
        <v>214.61</v>
      </c>
      <c r="D24" s="208">
        <f t="shared" si="0"/>
        <v>145.84000000000003</v>
      </c>
      <c r="E24" s="1">
        <v>0</v>
      </c>
    </row>
    <row r="25" spans="1:5" ht="12">
      <c r="A25" s="272" t="s">
        <v>23</v>
      </c>
      <c r="B25" s="273">
        <v>182.78</v>
      </c>
      <c r="C25" s="274">
        <v>211.93</v>
      </c>
      <c r="D25" s="208">
        <f t="shared" si="0"/>
        <v>29.150000000000006</v>
      </c>
      <c r="E25" s="1">
        <v>0</v>
      </c>
    </row>
    <row r="26" spans="1:5" ht="12">
      <c r="A26" s="272" t="s">
        <v>83</v>
      </c>
      <c r="B26" s="273">
        <v>161.28</v>
      </c>
      <c r="C26" s="274">
        <v>204.79</v>
      </c>
      <c r="D26" s="208">
        <f t="shared" si="0"/>
        <v>43.50999999999999</v>
      </c>
      <c r="E26" s="1">
        <v>0</v>
      </c>
    </row>
    <row r="27" spans="1:5" ht="12">
      <c r="A27" s="272" t="s">
        <v>33</v>
      </c>
      <c r="B27" s="273">
        <v>187.01</v>
      </c>
      <c r="C27" s="274">
        <v>183.61</v>
      </c>
      <c r="D27" s="208">
        <f t="shared" si="0"/>
        <v>-3.3999999999999773</v>
      </c>
      <c r="E27" s="1">
        <v>0</v>
      </c>
    </row>
    <row r="28" spans="1:5" ht="12">
      <c r="A28" s="272" t="s">
        <v>38</v>
      </c>
      <c r="B28" s="273">
        <v>80.19</v>
      </c>
      <c r="C28" s="274">
        <v>178.37</v>
      </c>
      <c r="D28" s="208">
        <f t="shared" si="0"/>
        <v>98.18</v>
      </c>
      <c r="E28" s="1">
        <v>0</v>
      </c>
    </row>
    <row r="29" spans="1:5" ht="12">
      <c r="A29" s="272" t="s">
        <v>34</v>
      </c>
      <c r="B29" s="273">
        <v>94.9</v>
      </c>
      <c r="C29" s="274">
        <v>166.91</v>
      </c>
      <c r="D29" s="208">
        <f t="shared" si="0"/>
        <v>72.00999999999999</v>
      </c>
      <c r="E29" s="1">
        <v>0</v>
      </c>
    </row>
    <row r="30" spans="1:5" ht="12">
      <c r="A30" s="272" t="s">
        <v>39</v>
      </c>
      <c r="B30" s="273">
        <v>129.61</v>
      </c>
      <c r="C30" s="274">
        <v>159.45</v>
      </c>
      <c r="D30" s="208">
        <f t="shared" si="0"/>
        <v>29.839999999999975</v>
      </c>
      <c r="E30" s="1">
        <v>0</v>
      </c>
    </row>
    <row r="31" spans="1:5" ht="12">
      <c r="A31" s="272" t="s">
        <v>117</v>
      </c>
      <c r="B31" s="273">
        <v>101.74</v>
      </c>
      <c r="C31" s="274">
        <v>155.21</v>
      </c>
      <c r="D31" s="208">
        <f t="shared" si="0"/>
        <v>53.47000000000001</v>
      </c>
      <c r="E31" s="1">
        <v>0</v>
      </c>
    </row>
    <row r="32" spans="1:5" ht="12">
      <c r="A32" s="272" t="s">
        <v>27</v>
      </c>
      <c r="B32" s="273">
        <v>67.13</v>
      </c>
      <c r="C32" s="274">
        <v>150.48</v>
      </c>
      <c r="D32" s="208">
        <f t="shared" si="0"/>
        <v>83.35</v>
      </c>
      <c r="E32" s="1">
        <v>0</v>
      </c>
    </row>
    <row r="33" spans="1:5" ht="12">
      <c r="A33" s="272" t="s">
        <v>36</v>
      </c>
      <c r="B33" s="273">
        <v>72.05</v>
      </c>
      <c r="C33" s="274">
        <v>147.2</v>
      </c>
      <c r="D33" s="208">
        <f t="shared" si="0"/>
        <v>75.14999999999999</v>
      </c>
      <c r="E33" s="1">
        <v>0</v>
      </c>
    </row>
    <row r="34" spans="1:5" ht="12">
      <c r="A34" s="272" t="s">
        <v>18</v>
      </c>
      <c r="B34" s="273">
        <v>63.46</v>
      </c>
      <c r="C34" s="274">
        <v>135.95</v>
      </c>
      <c r="D34" s="208">
        <f t="shared" si="0"/>
        <v>72.48999999999998</v>
      </c>
      <c r="E34" s="1">
        <v>0</v>
      </c>
    </row>
    <row r="35" spans="1:5" ht="12">
      <c r="A35" s="272" t="s">
        <v>30</v>
      </c>
      <c r="B35" s="273">
        <v>113.19</v>
      </c>
      <c r="C35" s="274">
        <v>123.77</v>
      </c>
      <c r="D35" s="208">
        <f t="shared" si="0"/>
        <v>10.579999999999998</v>
      </c>
      <c r="E35" s="1">
        <v>0</v>
      </c>
    </row>
    <row r="36" spans="1:5" ht="12">
      <c r="A36" s="272" t="s">
        <v>28</v>
      </c>
      <c r="B36" s="273">
        <v>102.75</v>
      </c>
      <c r="C36" s="274">
        <v>123</v>
      </c>
      <c r="D36" s="208">
        <f t="shared" si="0"/>
        <v>20.25</v>
      </c>
      <c r="E36" s="1">
        <v>0</v>
      </c>
    </row>
    <row r="37" spans="1:5" ht="12">
      <c r="A37" s="272"/>
      <c r="B37" s="273"/>
      <c r="C37" s="274"/>
      <c r="D37" s="208"/>
      <c r="E37" s="1">
        <v>0</v>
      </c>
    </row>
    <row r="38" spans="1:5" ht="12">
      <c r="A38" s="206" t="s">
        <v>41</v>
      </c>
      <c r="B38" s="207">
        <v>281.02</v>
      </c>
      <c r="C38" s="207">
        <v>252.7</v>
      </c>
      <c r="D38" s="208">
        <f t="shared" si="0"/>
        <v>-28.319999999999993</v>
      </c>
      <c r="E38" s="1">
        <v>0</v>
      </c>
    </row>
    <row r="39" ht="12">
      <c r="E39" s="1">
        <v>0</v>
      </c>
    </row>
    <row r="40" ht="12"/>
    <row r="41" ht="12"/>
    <row r="42" ht="12"/>
    <row r="43" ht="12"/>
    <row r="44" ht="12"/>
    <row r="45" ht="12"/>
    <row r="46" ht="28.35" customHeight="1"/>
    <row r="47" ht="12"/>
    <row r="48" ht="12"/>
    <row r="49" ht="12"/>
    <row r="50" ht="12">
      <c r="E50" s="37"/>
    </row>
    <row r="51" ht="15" customHeight="1"/>
    <row r="52" ht="12"/>
    <row r="53" ht="12"/>
    <row r="54" spans="6:9" ht="12">
      <c r="F54" s="286"/>
      <c r="G54" s="286"/>
      <c r="H54" s="286"/>
      <c r="I54" s="286"/>
    </row>
    <row r="55" ht="12"/>
    <row r="56" ht="12"/>
    <row r="57" ht="12"/>
    <row r="58" ht="15" customHeight="1"/>
    <row r="72" ht="14.25">
      <c r="F72" s="52"/>
    </row>
    <row r="76" ht="14.45" customHeight="1">
      <c r="F76" s="37"/>
    </row>
  </sheetData>
  <mergeCells count="1">
    <mergeCell ref="F54:I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AH139"/>
  <sheetViews>
    <sheetView showGridLines="0" workbookViewId="0" topLeftCell="A103">
      <selection activeCell="A143" sqref="A143"/>
    </sheetView>
  </sheetViews>
  <sheetFormatPr defaultColWidth="9.00390625" defaultRowHeight="14.25"/>
  <cols>
    <col min="1" max="1" width="18.625" style="5" customWidth="1"/>
    <col min="2" max="2" width="8.50390625" style="5" customWidth="1"/>
    <col min="3" max="3" width="9.375" style="20" customWidth="1"/>
    <col min="4" max="4" width="10.625" style="20" customWidth="1"/>
    <col min="5" max="5" width="9.125" style="20" customWidth="1"/>
    <col min="6" max="6" width="9.375" style="20" customWidth="1"/>
    <col min="7" max="7" width="8.875" style="20" customWidth="1"/>
    <col min="8" max="8" width="10.125" style="20" customWidth="1"/>
    <col min="9" max="9" width="9.125" style="20" customWidth="1"/>
    <col min="10" max="15" width="8.50390625" style="20" customWidth="1"/>
    <col min="16" max="16" width="10.00390625" style="5" customWidth="1"/>
    <col min="17" max="17" width="8.875" style="5" customWidth="1"/>
    <col min="18" max="22" width="9.00390625" style="5" customWidth="1"/>
    <col min="23" max="16384" width="9.00390625" style="5" customWidth="1"/>
  </cols>
  <sheetData>
    <row r="1" spans="1:19" ht="14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2"/>
      <c r="O1" s="32"/>
      <c r="P1" s="32"/>
      <c r="Q1" s="32"/>
      <c r="R1" s="21"/>
      <c r="S1" s="21"/>
    </row>
    <row r="2" spans="1:19" s="22" customFormat="1" ht="30" customHeight="1">
      <c r="A2" s="23" t="s">
        <v>279</v>
      </c>
      <c r="B2" s="23"/>
      <c r="C2" s="23"/>
      <c r="D2" s="23"/>
      <c r="E2" s="24"/>
      <c r="F2" s="21"/>
      <c r="G2" s="24"/>
      <c r="H2" s="21"/>
      <c r="I2" s="24"/>
      <c r="J2" s="24"/>
      <c r="K2" s="24"/>
      <c r="L2" s="24"/>
      <c r="M2" s="25"/>
      <c r="N2" s="25"/>
      <c r="O2" s="25"/>
      <c r="P2" s="25"/>
      <c r="Q2" s="25"/>
      <c r="R2" s="21"/>
      <c r="S2" s="21"/>
    </row>
    <row r="3" spans="1:19" ht="26.45" customHeight="1">
      <c r="A3" s="23"/>
      <c r="B3" s="303">
        <v>2002</v>
      </c>
      <c r="C3" s="26">
        <v>2003</v>
      </c>
      <c r="D3" s="26">
        <v>2004</v>
      </c>
      <c r="E3" s="26">
        <v>2005</v>
      </c>
      <c r="F3" s="26">
        <v>2006</v>
      </c>
      <c r="G3" s="26">
        <v>2007</v>
      </c>
      <c r="H3" s="26">
        <v>2008</v>
      </c>
      <c r="I3" s="26">
        <v>2009</v>
      </c>
      <c r="J3" s="26">
        <v>2010</v>
      </c>
      <c r="K3" s="26">
        <v>2011</v>
      </c>
      <c r="L3" s="26">
        <v>2012</v>
      </c>
      <c r="M3" s="26">
        <v>2013</v>
      </c>
      <c r="N3" s="26">
        <v>2014</v>
      </c>
      <c r="O3" s="26">
        <v>2015</v>
      </c>
      <c r="P3" s="26">
        <v>2016</v>
      </c>
      <c r="Q3" s="26">
        <v>2017</v>
      </c>
      <c r="R3" s="26">
        <v>2018</v>
      </c>
      <c r="S3" s="27">
        <v>2019</v>
      </c>
    </row>
    <row r="4" spans="1:19" ht="15" customHeight="1">
      <c r="A4" s="23" t="s">
        <v>68</v>
      </c>
      <c r="B4" s="33">
        <v>42440.73</v>
      </c>
      <c r="C4" s="33">
        <v>43304.88</v>
      </c>
      <c r="D4" s="33">
        <v>48501.92</v>
      </c>
      <c r="E4" s="33">
        <v>52024.08</v>
      </c>
      <c r="F4" s="33">
        <v>54850.81</v>
      </c>
      <c r="G4" s="33">
        <v>57774.95</v>
      </c>
      <c r="H4" s="35">
        <v>56285</v>
      </c>
      <c r="I4" s="33">
        <v>50925.86</v>
      </c>
      <c r="J4" s="33">
        <v>52037.15</v>
      </c>
      <c r="K4" s="33">
        <v>53644.47</v>
      </c>
      <c r="L4" s="33">
        <v>53413.33</v>
      </c>
      <c r="M4" s="33">
        <v>53608.29</v>
      </c>
      <c r="N4" s="33">
        <v>54648.52</v>
      </c>
      <c r="O4" s="33">
        <v>56717.03</v>
      </c>
      <c r="P4" s="33">
        <v>58409.23</v>
      </c>
      <c r="Q4" s="33">
        <v>59896.08</v>
      </c>
      <c r="R4" s="33">
        <v>61877.5</v>
      </c>
      <c r="S4" s="33">
        <v>62433</v>
      </c>
    </row>
    <row r="5" spans="1:19" ht="12">
      <c r="A5" s="300" t="s">
        <v>67</v>
      </c>
      <c r="B5" s="301">
        <v>12940770</v>
      </c>
      <c r="C5" s="301">
        <v>13158989</v>
      </c>
      <c r="D5" s="301">
        <v>14087490</v>
      </c>
      <c r="E5" s="301">
        <v>14097351</v>
      </c>
      <c r="F5" s="301">
        <v>14654933</v>
      </c>
      <c r="G5" s="301">
        <v>15102403</v>
      </c>
      <c r="H5" s="301">
        <v>14358933</v>
      </c>
      <c r="I5" s="301">
        <v>13596025</v>
      </c>
      <c r="J5" s="301">
        <v>12699707</v>
      </c>
      <c r="K5" s="301">
        <v>12502459</v>
      </c>
      <c r="L5" s="301">
        <v>11386112</v>
      </c>
      <c r="M5" s="301">
        <v>10901898</v>
      </c>
      <c r="N5" s="301">
        <v>11371690</v>
      </c>
      <c r="O5" s="301">
        <v>12578877</v>
      </c>
      <c r="P5" s="301">
        <v>13645984</v>
      </c>
      <c r="Q5" s="301">
        <v>14335155</v>
      </c>
      <c r="R5" s="302">
        <v>14629959</v>
      </c>
      <c r="S5" s="302">
        <v>14883409</v>
      </c>
    </row>
    <row r="6" spans="1:18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44"/>
      <c r="O6" s="46"/>
      <c r="P6" s="46"/>
      <c r="Q6" s="244"/>
      <c r="R6" s="244"/>
    </row>
    <row r="7" spans="1:19" ht="12.75" customHeight="1" hidden="1">
      <c r="A7" s="28" t="s">
        <v>90</v>
      </c>
      <c r="B7" s="28"/>
      <c r="C7" s="28"/>
      <c r="D7" s="28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3:15" ht="12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3:15" ht="12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9" ht="12">
      <c r="B10" s="26">
        <v>2002</v>
      </c>
      <c r="C10" s="26">
        <v>2003</v>
      </c>
      <c r="D10" s="26">
        <v>2004</v>
      </c>
      <c r="E10" s="26">
        <v>2005</v>
      </c>
      <c r="F10" s="26">
        <v>2006</v>
      </c>
      <c r="G10" s="26">
        <v>2007</v>
      </c>
      <c r="H10" s="26">
        <v>2008</v>
      </c>
      <c r="I10" s="26">
        <v>2009</v>
      </c>
      <c r="J10" s="26">
        <v>2010</v>
      </c>
      <c r="K10" s="26">
        <v>2011</v>
      </c>
      <c r="L10" s="26">
        <v>2012</v>
      </c>
      <c r="M10" s="26">
        <v>2013</v>
      </c>
      <c r="N10" s="26">
        <v>2014</v>
      </c>
      <c r="O10" s="26">
        <v>2015</v>
      </c>
      <c r="P10" s="26">
        <v>2016</v>
      </c>
      <c r="Q10" s="26">
        <v>2017</v>
      </c>
      <c r="R10" s="26">
        <v>2018</v>
      </c>
      <c r="S10" s="27">
        <v>2019</v>
      </c>
    </row>
    <row r="11" spans="1:19" ht="12">
      <c r="A11" s="5" t="s">
        <v>48</v>
      </c>
      <c r="B11" s="5">
        <f aca="true" t="shared" si="0" ref="B11:S11">B4/$B4*100</f>
        <v>100</v>
      </c>
      <c r="C11" s="11">
        <f t="shared" si="0"/>
        <v>102.03613368573066</v>
      </c>
      <c r="D11" s="11">
        <f t="shared" si="0"/>
        <v>114.28154039763217</v>
      </c>
      <c r="E11" s="11">
        <f t="shared" si="0"/>
        <v>122.58054939205805</v>
      </c>
      <c r="F11" s="11">
        <f t="shared" si="0"/>
        <v>129.24096734434113</v>
      </c>
      <c r="G11" s="11">
        <f t="shared" si="0"/>
        <v>136.13090538263594</v>
      </c>
      <c r="H11" s="11">
        <f t="shared" si="0"/>
        <v>132.62024475073827</v>
      </c>
      <c r="I11" s="11">
        <f t="shared" si="0"/>
        <v>119.99289361893632</v>
      </c>
      <c r="J11" s="11">
        <f t="shared" si="0"/>
        <v>122.61134528081867</v>
      </c>
      <c r="K11" s="11">
        <f t="shared" si="0"/>
        <v>126.39855629250485</v>
      </c>
      <c r="L11" s="11">
        <f t="shared" si="0"/>
        <v>125.85393795064317</v>
      </c>
      <c r="M11" s="11">
        <f t="shared" si="0"/>
        <v>126.31330799446663</v>
      </c>
      <c r="N11" s="11">
        <f t="shared" si="0"/>
        <v>128.76432615555856</v>
      </c>
      <c r="O11" s="11">
        <f t="shared" si="0"/>
        <v>133.63820556338214</v>
      </c>
      <c r="P11" s="11">
        <f t="shared" si="0"/>
        <v>137.62541313497672</v>
      </c>
      <c r="Q11" s="11">
        <f t="shared" si="0"/>
        <v>141.12876946273073</v>
      </c>
      <c r="R11" s="11">
        <f t="shared" si="0"/>
        <v>145.79744504865963</v>
      </c>
      <c r="S11" s="11">
        <f t="shared" si="0"/>
        <v>147.10632922666505</v>
      </c>
    </row>
    <row r="12" spans="1:19" ht="12">
      <c r="A12" s="5" t="s">
        <v>110</v>
      </c>
      <c r="B12" s="5">
        <f aca="true" t="shared" si="1" ref="B12:S12">B5/$B5*100</f>
        <v>100</v>
      </c>
      <c r="C12" s="11">
        <f t="shared" si="1"/>
        <v>101.68629069213037</v>
      </c>
      <c r="D12" s="11">
        <f t="shared" si="1"/>
        <v>108.86129650708574</v>
      </c>
      <c r="E12" s="11">
        <f t="shared" si="1"/>
        <v>108.93749753685444</v>
      </c>
      <c r="F12" s="11">
        <f t="shared" si="1"/>
        <v>113.24622105176121</v>
      </c>
      <c r="G12" s="11">
        <f t="shared" si="1"/>
        <v>116.7040523863727</v>
      </c>
      <c r="H12" s="11">
        <f t="shared" si="1"/>
        <v>110.95887648107492</v>
      </c>
      <c r="I12" s="11">
        <f t="shared" si="1"/>
        <v>105.06349313062515</v>
      </c>
      <c r="J12" s="11">
        <f t="shared" si="1"/>
        <v>98.13718194512381</v>
      </c>
      <c r="K12" s="11">
        <f t="shared" si="1"/>
        <v>96.6129449793173</v>
      </c>
      <c r="L12" s="11">
        <f t="shared" si="1"/>
        <v>87.98635629873648</v>
      </c>
      <c r="M12" s="11">
        <f t="shared" si="1"/>
        <v>84.24458513674224</v>
      </c>
      <c r="N12" s="11">
        <f t="shared" si="1"/>
        <v>87.87491007103905</v>
      </c>
      <c r="O12" s="11">
        <f t="shared" si="1"/>
        <v>97.20346625432644</v>
      </c>
      <c r="P12" s="11">
        <f t="shared" si="1"/>
        <v>105.44955207456744</v>
      </c>
      <c r="Q12" s="11">
        <f t="shared" si="1"/>
        <v>110.77513161890676</v>
      </c>
      <c r="R12" s="11">
        <f t="shared" si="1"/>
        <v>113.053234081125</v>
      </c>
      <c r="S12" s="11">
        <f t="shared" si="1"/>
        <v>115.01177286977513</v>
      </c>
    </row>
    <row r="13" spans="3:15" ht="1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5"/>
      <c r="O14" s="5"/>
    </row>
    <row r="15" ht="12"/>
    <row r="16" ht="12">
      <c r="A16" s="57" t="s">
        <v>278</v>
      </c>
    </row>
    <row r="17" ht="12">
      <c r="A17" s="53" t="s">
        <v>138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>
      <c r="T35" s="5" t="s">
        <v>111</v>
      </c>
    </row>
    <row r="36" ht="31.35" customHeight="1">
      <c r="T36" s="38" t="s">
        <v>116</v>
      </c>
    </row>
    <row r="37" spans="18:34" ht="12">
      <c r="R37" s="2" t="s">
        <v>91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8:34" ht="12"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ht="12"/>
    <row r="40" ht="12"/>
    <row r="41" ht="12">
      <c r="F41" s="5"/>
    </row>
    <row r="42" spans="6:12" ht="15" customHeight="1">
      <c r="F42" s="5"/>
      <c r="L42" s="1"/>
    </row>
    <row r="43" ht="12"/>
    <row r="44" ht="12"/>
    <row r="45" ht="12"/>
    <row r="46" ht="12"/>
    <row r="47" ht="12"/>
    <row r="48" ht="12"/>
    <row r="49" spans="4:5" ht="12">
      <c r="D49" s="5"/>
      <c r="E49" s="5"/>
    </row>
    <row r="50" spans="3:5" ht="15" customHeight="1">
      <c r="C50" s="5"/>
      <c r="D50" s="5"/>
      <c r="E50" s="5"/>
    </row>
    <row r="51" ht="12"/>
    <row r="52" ht="12"/>
    <row r="53" ht="12"/>
    <row r="54" ht="14.25">
      <c r="A54" s="53" t="s">
        <v>111</v>
      </c>
    </row>
    <row r="55" ht="14.25">
      <c r="A55" s="38" t="s">
        <v>221</v>
      </c>
    </row>
    <row r="65" spans="1:17" ht="14.25">
      <c r="A65" s="2" t="s">
        <v>91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4.25">
      <c r="A67" s="2" t="s">
        <v>80</v>
      </c>
      <c r="B67" s="36">
        <v>43595.67034722222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>
      <c r="A68" s="2" t="s">
        <v>81</v>
      </c>
      <c r="B68" s="36">
        <v>43670.66030950232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>
      <c r="A69" s="2" t="s">
        <v>82</v>
      </c>
      <c r="B69" s="2" t="s">
        <v>2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2" t="s">
        <v>5</v>
      </c>
      <c r="B71" s="2" t="s">
        <v>120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2" t="s">
        <v>121</v>
      </c>
      <c r="B72" s="2" t="s">
        <v>122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2" t="s">
        <v>123</v>
      </c>
      <c r="B73" s="2" t="s">
        <v>122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8" ht="14.25">
      <c r="A75" s="7" t="s">
        <v>7</v>
      </c>
      <c r="B75" s="7" t="s">
        <v>8</v>
      </c>
      <c r="C75" s="7" t="s">
        <v>9</v>
      </c>
      <c r="D75" s="7" t="s">
        <v>10</v>
      </c>
      <c r="E75" s="7" t="s">
        <v>11</v>
      </c>
      <c r="F75" s="7" t="s">
        <v>12</v>
      </c>
      <c r="G75" s="7" t="s">
        <v>13</v>
      </c>
      <c r="H75" s="7" t="s">
        <v>14</v>
      </c>
      <c r="I75" s="7" t="s">
        <v>15</v>
      </c>
      <c r="J75" s="7" t="s">
        <v>50</v>
      </c>
      <c r="K75" s="7" t="s">
        <v>69</v>
      </c>
      <c r="L75" s="7" t="s">
        <v>74</v>
      </c>
      <c r="M75" s="7" t="s">
        <v>75</v>
      </c>
      <c r="N75" s="7" t="s">
        <v>76</v>
      </c>
      <c r="O75" s="7" t="s">
        <v>77</v>
      </c>
      <c r="P75" s="7" t="s">
        <v>78</v>
      </c>
      <c r="Q75" s="7" t="s">
        <v>118</v>
      </c>
      <c r="R75" s="7" t="s">
        <v>142</v>
      </c>
    </row>
    <row r="76" spans="1:18" ht="14.25">
      <c r="A76" s="7" t="s">
        <v>17</v>
      </c>
      <c r="B76" s="10">
        <v>472830</v>
      </c>
      <c r="C76" s="10">
        <v>463173</v>
      </c>
      <c r="D76" s="10">
        <v>489346</v>
      </c>
      <c r="E76" s="10">
        <v>484915</v>
      </c>
      <c r="F76" s="10">
        <v>530941</v>
      </c>
      <c r="G76" s="10">
        <v>529606</v>
      </c>
      <c r="H76" s="10">
        <v>540542</v>
      </c>
      <c r="I76" s="10">
        <v>479920</v>
      </c>
      <c r="J76" s="10">
        <v>551661</v>
      </c>
      <c r="K76" s="10">
        <v>577382</v>
      </c>
      <c r="L76" s="10">
        <v>490711</v>
      </c>
      <c r="M76" s="10">
        <v>490369</v>
      </c>
      <c r="N76" s="10">
        <v>487711</v>
      </c>
      <c r="O76" s="10">
        <v>506284</v>
      </c>
      <c r="P76" s="10">
        <v>546142</v>
      </c>
      <c r="Q76" s="10">
        <v>553692</v>
      </c>
      <c r="R76" s="10">
        <v>557487</v>
      </c>
    </row>
    <row r="77" spans="1:18" ht="14.25">
      <c r="A77" s="7" t="s">
        <v>18</v>
      </c>
      <c r="B77" s="10">
        <v>121512</v>
      </c>
      <c r="C77" s="10">
        <v>143480</v>
      </c>
      <c r="D77" s="10">
        <v>150803</v>
      </c>
      <c r="E77" s="10">
        <v>168102</v>
      </c>
      <c r="F77" s="10">
        <v>182095</v>
      </c>
      <c r="G77" s="10">
        <v>348887</v>
      </c>
      <c r="H77" s="10">
        <v>351433</v>
      </c>
      <c r="I77" s="10">
        <v>201304</v>
      </c>
      <c r="J77" s="10">
        <v>186092</v>
      </c>
      <c r="K77" s="10">
        <v>191430</v>
      </c>
      <c r="L77" s="10">
        <v>196614</v>
      </c>
      <c r="M77" s="10">
        <v>199963</v>
      </c>
      <c r="N77" s="10">
        <v>211033</v>
      </c>
      <c r="O77" s="10">
        <v>225868</v>
      </c>
      <c r="P77" s="10">
        <v>238877</v>
      </c>
      <c r="Q77" s="10">
        <v>240121</v>
      </c>
      <c r="R77" s="10">
        <v>250489</v>
      </c>
    </row>
    <row r="78" spans="1:18" ht="14.25">
      <c r="A78" s="7" t="s">
        <v>117</v>
      </c>
      <c r="B78" s="59">
        <v>144849</v>
      </c>
      <c r="C78" s="10">
        <v>144849</v>
      </c>
      <c r="D78" s="10">
        <v>123579</v>
      </c>
      <c r="E78" s="10">
        <v>125166</v>
      </c>
      <c r="F78" s="10">
        <v>120370</v>
      </c>
      <c r="G78" s="10">
        <v>129443</v>
      </c>
      <c r="H78" s="10">
        <v>141954</v>
      </c>
      <c r="I78" s="10">
        <v>160614</v>
      </c>
      <c r="J78" s="10">
        <v>168372</v>
      </c>
      <c r="K78" s="10">
        <v>172787</v>
      </c>
      <c r="L78" s="10">
        <v>174311</v>
      </c>
      <c r="M78" s="10">
        <v>164627</v>
      </c>
      <c r="N78" s="10">
        <v>192923</v>
      </c>
      <c r="O78" s="10">
        <v>229731</v>
      </c>
      <c r="P78" s="10">
        <v>257854</v>
      </c>
      <c r="Q78" s="10">
        <v>269622</v>
      </c>
      <c r="R78" s="10">
        <v>259525</v>
      </c>
    </row>
    <row r="79" spans="1:18" ht="14.25">
      <c r="A79" s="7" t="s">
        <v>19</v>
      </c>
      <c r="B79" s="10">
        <v>111598</v>
      </c>
      <c r="C79" s="62">
        <v>121602</v>
      </c>
      <c r="D79" s="62">
        <v>121602</v>
      </c>
      <c r="E79" s="62">
        <v>121602</v>
      </c>
      <c r="F79" s="10">
        <v>131605</v>
      </c>
      <c r="G79" s="10">
        <v>252183</v>
      </c>
      <c r="H79" s="10">
        <v>184323</v>
      </c>
      <c r="I79" s="62">
        <v>182483</v>
      </c>
      <c r="J79" s="62">
        <v>182483</v>
      </c>
      <c r="K79" s="62">
        <v>182483</v>
      </c>
      <c r="L79" s="62">
        <v>182483</v>
      </c>
      <c r="M79" s="10">
        <v>180643</v>
      </c>
      <c r="N79" s="10">
        <v>188409</v>
      </c>
      <c r="O79" s="10">
        <v>206652</v>
      </c>
      <c r="P79" s="10">
        <v>222474</v>
      </c>
      <c r="Q79" s="10">
        <v>221476</v>
      </c>
      <c r="R79" s="10">
        <v>218478</v>
      </c>
    </row>
    <row r="80" spans="1:18" ht="14.25">
      <c r="A80" s="7" t="s">
        <v>124</v>
      </c>
      <c r="B80" s="10">
        <v>3252898</v>
      </c>
      <c r="C80" s="10">
        <v>3236938</v>
      </c>
      <c r="D80" s="10">
        <v>3266826</v>
      </c>
      <c r="E80" s="10">
        <v>3342122</v>
      </c>
      <c r="F80" s="10">
        <v>3467961</v>
      </c>
      <c r="G80" s="10">
        <v>3148163</v>
      </c>
      <c r="H80" s="10">
        <v>3090040</v>
      </c>
      <c r="I80" s="10">
        <v>3807175</v>
      </c>
      <c r="J80" s="10">
        <v>2916260</v>
      </c>
      <c r="K80" s="10">
        <v>3173634</v>
      </c>
      <c r="L80" s="10">
        <v>3082504</v>
      </c>
      <c r="M80" s="10">
        <v>2952431</v>
      </c>
      <c r="N80" s="10">
        <v>3036773</v>
      </c>
      <c r="O80" s="10">
        <v>3206042</v>
      </c>
      <c r="P80" s="10">
        <v>3285904</v>
      </c>
      <c r="Q80" s="10">
        <v>3441262</v>
      </c>
      <c r="R80" s="10">
        <v>3435778</v>
      </c>
    </row>
    <row r="81" spans="1:18" ht="14.25">
      <c r="A81" s="7" t="s">
        <v>20</v>
      </c>
      <c r="B81" s="10">
        <v>14701</v>
      </c>
      <c r="C81" s="10">
        <v>15824</v>
      </c>
      <c r="D81" s="10">
        <v>16514</v>
      </c>
      <c r="E81" s="62">
        <v>20943</v>
      </c>
      <c r="F81" s="10">
        <v>25372</v>
      </c>
      <c r="G81" s="10">
        <v>30916</v>
      </c>
      <c r="H81" s="10">
        <v>24590</v>
      </c>
      <c r="I81" s="10">
        <v>9948</v>
      </c>
      <c r="J81" s="10">
        <v>10294</v>
      </c>
      <c r="K81" s="10">
        <v>17058</v>
      </c>
      <c r="L81" s="10">
        <v>19422</v>
      </c>
      <c r="M81" s="10">
        <v>19690</v>
      </c>
      <c r="N81" s="10">
        <v>21128</v>
      </c>
      <c r="O81" s="10">
        <v>21064</v>
      </c>
      <c r="P81" s="10">
        <v>23020</v>
      </c>
      <c r="Q81" s="10">
        <v>25621</v>
      </c>
      <c r="R81" s="10">
        <v>26299</v>
      </c>
    </row>
    <row r="82" spans="1:18" ht="14.25">
      <c r="A82" s="7" t="s">
        <v>21</v>
      </c>
      <c r="B82" s="10">
        <v>150485</v>
      </c>
      <c r="C82" s="10">
        <v>142992</v>
      </c>
      <c r="D82" s="10">
        <v>149635</v>
      </c>
      <c r="E82" s="10">
        <v>166270</v>
      </c>
      <c r="F82" s="10">
        <v>173273</v>
      </c>
      <c r="G82" s="10">
        <v>193915</v>
      </c>
      <c r="H82" s="10">
        <v>158350</v>
      </c>
      <c r="I82" s="10">
        <v>59358</v>
      </c>
      <c r="J82" s="10">
        <v>105343</v>
      </c>
      <c r="K82" s="10">
        <v>104022</v>
      </c>
      <c r="L82" s="10">
        <v>77506</v>
      </c>
      <c r="M82" s="10">
        <v>74960</v>
      </c>
      <c r="N82" s="10">
        <v>84136</v>
      </c>
      <c r="O82" s="10">
        <v>129959</v>
      </c>
      <c r="P82" s="10">
        <v>149763</v>
      </c>
      <c r="Q82" s="10">
        <v>133579</v>
      </c>
      <c r="R82" s="10">
        <v>128549</v>
      </c>
    </row>
    <row r="83" spans="1:18" ht="14.25">
      <c r="A83" s="7" t="s">
        <v>22</v>
      </c>
      <c r="B83" s="10">
        <v>277567</v>
      </c>
      <c r="C83" s="10">
        <v>272515</v>
      </c>
      <c r="D83" s="10">
        <v>317508</v>
      </c>
      <c r="E83" s="10">
        <v>302613</v>
      </c>
      <c r="F83" s="10">
        <v>304700</v>
      </c>
      <c r="G83" s="10">
        <v>317879</v>
      </c>
      <c r="H83" s="10">
        <v>295853</v>
      </c>
      <c r="I83" s="10">
        <v>244539</v>
      </c>
      <c r="J83" s="10">
        <v>153847</v>
      </c>
      <c r="K83" s="10">
        <v>107737</v>
      </c>
      <c r="L83" s="10">
        <v>64301</v>
      </c>
      <c r="M83" s="10">
        <v>64932</v>
      </c>
      <c r="N83" s="10">
        <v>84445</v>
      </c>
      <c r="O83" s="10">
        <v>96151</v>
      </c>
      <c r="P83" s="10">
        <v>106617</v>
      </c>
      <c r="Q83" s="10">
        <v>130227</v>
      </c>
      <c r="R83" s="59">
        <v>130227</v>
      </c>
    </row>
    <row r="84" spans="1:18" ht="14.25">
      <c r="A84" s="7" t="s">
        <v>23</v>
      </c>
      <c r="B84" s="10">
        <v>1408426</v>
      </c>
      <c r="C84" s="62">
        <v>1534527</v>
      </c>
      <c r="D84" s="62">
        <v>1534527</v>
      </c>
      <c r="E84" s="62">
        <v>1534527</v>
      </c>
      <c r="F84" s="10">
        <v>1660627</v>
      </c>
      <c r="G84" s="10">
        <v>1633806</v>
      </c>
      <c r="H84" s="10">
        <v>1188485</v>
      </c>
      <c r="I84" s="10">
        <v>971177</v>
      </c>
      <c r="J84" s="10">
        <v>1000010</v>
      </c>
      <c r="K84" s="10">
        <v>817688</v>
      </c>
      <c r="L84" s="10">
        <v>710638</v>
      </c>
      <c r="M84" s="10">
        <v>742305</v>
      </c>
      <c r="N84" s="10">
        <v>890125</v>
      </c>
      <c r="O84" s="10">
        <v>1094117</v>
      </c>
      <c r="P84" s="10">
        <v>1230104</v>
      </c>
      <c r="Q84" s="10">
        <v>1342011</v>
      </c>
      <c r="R84" s="10">
        <v>1424758</v>
      </c>
    </row>
    <row r="85" spans="1:18" ht="14.25">
      <c r="A85" s="7" t="s">
        <v>24</v>
      </c>
      <c r="B85" s="10">
        <v>2145071</v>
      </c>
      <c r="C85" s="10">
        <v>2009246</v>
      </c>
      <c r="D85" s="10">
        <v>2013709</v>
      </c>
      <c r="E85" s="62">
        <v>2007129</v>
      </c>
      <c r="F85" s="10">
        <v>2000549</v>
      </c>
      <c r="G85" s="10">
        <v>2064543</v>
      </c>
      <c r="H85" s="10">
        <v>2050283</v>
      </c>
      <c r="I85" s="10">
        <v>2269011</v>
      </c>
      <c r="J85" s="10">
        <v>2210186</v>
      </c>
      <c r="K85" s="10">
        <v>2160928</v>
      </c>
      <c r="L85" s="10">
        <v>1857013</v>
      </c>
      <c r="M85" s="10">
        <v>1756953</v>
      </c>
      <c r="N85" s="10">
        <v>1765855</v>
      </c>
      <c r="O85" s="10">
        <v>1886229</v>
      </c>
      <c r="P85" s="10">
        <v>1984471</v>
      </c>
      <c r="Q85" s="10">
        <v>2079515</v>
      </c>
      <c r="R85" s="10">
        <v>2138600</v>
      </c>
    </row>
    <row r="86" spans="1:18" ht="14.25">
      <c r="A86" s="7" t="s">
        <v>83</v>
      </c>
      <c r="B86" s="10">
        <v>94989</v>
      </c>
      <c r="C86" s="10">
        <v>104399</v>
      </c>
      <c r="D86" s="10">
        <v>99863</v>
      </c>
      <c r="E86" s="10">
        <v>101916</v>
      </c>
      <c r="F86" s="10">
        <v>114680</v>
      </c>
      <c r="G86" s="10">
        <v>108015</v>
      </c>
      <c r="H86" s="10">
        <v>96712</v>
      </c>
      <c r="I86" s="10">
        <v>53569</v>
      </c>
      <c r="J86" s="10">
        <v>46437</v>
      </c>
      <c r="K86" s="10">
        <v>48883</v>
      </c>
      <c r="L86" s="10">
        <v>40825</v>
      </c>
      <c r="M86" s="10">
        <v>46563</v>
      </c>
      <c r="N86" s="10">
        <v>68522</v>
      </c>
      <c r="O86" s="10">
        <v>74181</v>
      </c>
      <c r="P86" s="10">
        <v>96455</v>
      </c>
      <c r="Q86" s="10">
        <v>93802</v>
      </c>
      <c r="R86" s="10">
        <v>140644</v>
      </c>
    </row>
    <row r="87" spans="1:18" ht="14.25">
      <c r="A87" s="7" t="s">
        <v>25</v>
      </c>
      <c r="B87" s="10">
        <v>2224764</v>
      </c>
      <c r="C87" s="10">
        <v>2516972</v>
      </c>
      <c r="D87" s="10">
        <v>2743769</v>
      </c>
      <c r="E87" s="10">
        <v>2441978</v>
      </c>
      <c r="F87" s="10">
        <v>2541570</v>
      </c>
      <c r="G87" s="10">
        <v>2514905</v>
      </c>
      <c r="H87" s="10">
        <v>2193822</v>
      </c>
      <c r="I87" s="10">
        <v>2176940</v>
      </c>
      <c r="J87" s="10">
        <v>1971830</v>
      </c>
      <c r="K87" s="10">
        <v>1764592</v>
      </c>
      <c r="L87" s="10">
        <v>1403043</v>
      </c>
      <c r="M87" s="10">
        <v>1311334</v>
      </c>
      <c r="N87" s="10">
        <v>1376185</v>
      </c>
      <c r="O87" s="10">
        <v>1593857</v>
      </c>
      <c r="P87" s="10">
        <v>1848841</v>
      </c>
      <c r="Q87" s="10">
        <v>1993826</v>
      </c>
      <c r="R87" s="10">
        <v>1944312</v>
      </c>
    </row>
    <row r="88" spans="1:18" ht="14.25">
      <c r="A88" s="7" t="s">
        <v>26</v>
      </c>
      <c r="B88" s="10">
        <v>28101</v>
      </c>
      <c r="C88" s="10">
        <v>29961</v>
      </c>
      <c r="D88" s="10">
        <v>43842</v>
      </c>
      <c r="E88" s="10">
        <v>38676</v>
      </c>
      <c r="F88" s="10">
        <v>37192</v>
      </c>
      <c r="G88" s="10">
        <v>50908</v>
      </c>
      <c r="H88" s="10">
        <v>51410</v>
      </c>
      <c r="I88" s="10">
        <v>37494</v>
      </c>
      <c r="J88" s="10">
        <v>32680</v>
      </c>
      <c r="K88" s="10">
        <v>27929</v>
      </c>
      <c r="L88" s="10">
        <v>20556</v>
      </c>
      <c r="M88" s="10">
        <v>14771</v>
      </c>
      <c r="N88" s="10">
        <v>17933</v>
      </c>
      <c r="O88" s="10">
        <v>21462</v>
      </c>
      <c r="P88" s="10">
        <v>27956</v>
      </c>
      <c r="Q88" s="10">
        <v>36067</v>
      </c>
      <c r="R88" s="10">
        <v>40683</v>
      </c>
    </row>
    <row r="89" spans="1:18" ht="14.25">
      <c r="A89" s="7" t="s">
        <v>27</v>
      </c>
      <c r="B89" s="10">
        <v>40335</v>
      </c>
      <c r="C89" s="10">
        <v>50290</v>
      </c>
      <c r="D89" s="10">
        <v>57474</v>
      </c>
      <c r="E89" s="10">
        <v>69704</v>
      </c>
      <c r="F89" s="10">
        <v>97399</v>
      </c>
      <c r="G89" s="10">
        <v>107003</v>
      </c>
      <c r="H89" s="10">
        <v>54759</v>
      </c>
      <c r="I89" s="10">
        <v>17288</v>
      </c>
      <c r="J89" s="10">
        <v>26656</v>
      </c>
      <c r="K89" s="10">
        <v>43468</v>
      </c>
      <c r="L89" s="10">
        <v>50135</v>
      </c>
      <c r="M89" s="10">
        <v>55808</v>
      </c>
      <c r="N89" s="10">
        <v>13173</v>
      </c>
      <c r="O89" s="10">
        <v>14291</v>
      </c>
      <c r="P89" s="10">
        <v>16768</v>
      </c>
      <c r="Q89" s="10">
        <v>17064</v>
      </c>
      <c r="R89" s="10">
        <v>17185</v>
      </c>
    </row>
    <row r="90" spans="1:18" ht="14.25">
      <c r="A90" s="7" t="s">
        <v>28</v>
      </c>
      <c r="B90" s="10">
        <v>93305</v>
      </c>
      <c r="C90" s="10">
        <v>118263</v>
      </c>
      <c r="D90" s="10">
        <v>134612</v>
      </c>
      <c r="E90" s="10">
        <v>173644</v>
      </c>
      <c r="F90" s="10">
        <v>185271</v>
      </c>
      <c r="G90" s="10">
        <v>220236</v>
      </c>
      <c r="H90" s="10">
        <v>191768</v>
      </c>
      <c r="I90" s="10">
        <v>136803</v>
      </c>
      <c r="J90" s="10">
        <v>161266</v>
      </c>
      <c r="K90" s="10">
        <v>132117</v>
      </c>
      <c r="L90" s="10">
        <v>153024</v>
      </c>
      <c r="M90" s="10">
        <v>155855</v>
      </c>
      <c r="N90" s="10">
        <v>136098</v>
      </c>
      <c r="O90" s="10">
        <v>131606</v>
      </c>
      <c r="P90" s="10">
        <v>139871</v>
      </c>
      <c r="Q90" s="10">
        <v>161115</v>
      </c>
      <c r="R90" s="10">
        <v>169143</v>
      </c>
    </row>
    <row r="91" spans="1:18" ht="14.25">
      <c r="A91" s="7" t="s">
        <v>29</v>
      </c>
      <c r="B91" s="10">
        <v>43677</v>
      </c>
      <c r="C91" s="10">
        <v>43765</v>
      </c>
      <c r="D91" s="10">
        <v>48273</v>
      </c>
      <c r="E91" s="10">
        <v>48517</v>
      </c>
      <c r="F91" s="10">
        <v>50837</v>
      </c>
      <c r="G91" s="10">
        <v>51332</v>
      </c>
      <c r="H91" s="10">
        <v>52359</v>
      </c>
      <c r="I91" s="10">
        <v>47264</v>
      </c>
      <c r="J91" s="10">
        <v>49726</v>
      </c>
      <c r="K91" s="10">
        <v>49881</v>
      </c>
      <c r="L91" s="10">
        <v>50398</v>
      </c>
      <c r="M91" s="10">
        <v>46624</v>
      </c>
      <c r="N91" s="10">
        <v>49793</v>
      </c>
      <c r="O91" s="10">
        <v>46473</v>
      </c>
      <c r="P91" s="10">
        <v>50561</v>
      </c>
      <c r="Q91" s="10">
        <v>52775</v>
      </c>
      <c r="R91" s="10">
        <v>52811</v>
      </c>
    </row>
    <row r="92" spans="1:18" ht="14.25">
      <c r="A92" s="7" t="s">
        <v>30</v>
      </c>
      <c r="B92" s="10">
        <v>160238</v>
      </c>
      <c r="C92" s="10">
        <v>190107</v>
      </c>
      <c r="D92" s="10">
        <v>188488</v>
      </c>
      <c r="E92" s="62">
        <v>170079</v>
      </c>
      <c r="F92" s="10">
        <v>151670</v>
      </c>
      <c r="G92" s="10">
        <v>136032</v>
      </c>
      <c r="H92" s="10">
        <v>176678</v>
      </c>
      <c r="I92" s="62">
        <v>119001</v>
      </c>
      <c r="J92" s="10">
        <v>61324</v>
      </c>
      <c r="K92" s="10">
        <v>76528</v>
      </c>
      <c r="L92" s="10">
        <v>106671</v>
      </c>
      <c r="M92" s="10">
        <v>126937</v>
      </c>
      <c r="N92" s="10">
        <v>164420</v>
      </c>
      <c r="O92" s="10">
        <v>199906</v>
      </c>
      <c r="P92" s="10">
        <v>238655</v>
      </c>
      <c r="Q92" s="10">
        <v>271720</v>
      </c>
      <c r="R92" s="10">
        <v>295431</v>
      </c>
    </row>
    <row r="93" spans="1:18" ht="14.25">
      <c r="A93" s="7" t="s">
        <v>31</v>
      </c>
      <c r="B93" s="10">
        <v>10267</v>
      </c>
      <c r="C93" s="62">
        <v>10163</v>
      </c>
      <c r="D93" s="62">
        <v>10163</v>
      </c>
      <c r="E93" s="10">
        <v>10058</v>
      </c>
      <c r="F93" s="10">
        <v>9966</v>
      </c>
      <c r="G93" s="10">
        <v>9574</v>
      </c>
      <c r="H93" s="10">
        <v>9542</v>
      </c>
      <c r="I93" s="10">
        <v>15816</v>
      </c>
      <c r="J93" s="10">
        <v>13605</v>
      </c>
      <c r="K93" s="10">
        <v>15875</v>
      </c>
      <c r="L93" s="10">
        <v>13037</v>
      </c>
      <c r="M93" s="10">
        <v>13094</v>
      </c>
      <c r="N93" s="10">
        <v>15439</v>
      </c>
      <c r="O93" s="10">
        <v>16803</v>
      </c>
      <c r="P93" s="10">
        <v>16712</v>
      </c>
      <c r="Q93" s="10">
        <v>18729</v>
      </c>
      <c r="R93" s="10">
        <v>19479</v>
      </c>
    </row>
    <row r="94" spans="1:18" ht="14.25">
      <c r="A94" s="7" t="s">
        <v>32</v>
      </c>
      <c r="B94" s="10">
        <v>510744</v>
      </c>
      <c r="C94" s="10">
        <v>488977</v>
      </c>
      <c r="D94" s="10">
        <v>483885</v>
      </c>
      <c r="E94" s="10">
        <v>465196</v>
      </c>
      <c r="F94" s="10">
        <v>483999</v>
      </c>
      <c r="G94" s="10">
        <v>505779</v>
      </c>
      <c r="H94" s="10">
        <v>500098</v>
      </c>
      <c r="I94" s="10">
        <v>387408</v>
      </c>
      <c r="J94" s="10">
        <v>482633</v>
      </c>
      <c r="K94" s="10">
        <v>555846</v>
      </c>
      <c r="L94" s="10">
        <v>502479</v>
      </c>
      <c r="M94" s="10">
        <v>416717</v>
      </c>
      <c r="N94" s="10">
        <v>387569</v>
      </c>
      <c r="O94" s="10">
        <v>448927</v>
      </c>
      <c r="P94" s="10">
        <v>382515</v>
      </c>
      <c r="Q94" s="10">
        <v>414309</v>
      </c>
      <c r="R94" s="59">
        <v>414309</v>
      </c>
    </row>
    <row r="95" spans="1:18" ht="14.25">
      <c r="A95" s="7" t="s">
        <v>33</v>
      </c>
      <c r="B95" s="10">
        <v>279493</v>
      </c>
      <c r="C95" s="10">
        <v>300121</v>
      </c>
      <c r="D95" s="10">
        <v>311292</v>
      </c>
      <c r="E95" s="62">
        <v>309943</v>
      </c>
      <c r="F95" s="10">
        <v>308594</v>
      </c>
      <c r="G95" s="10">
        <v>298182</v>
      </c>
      <c r="H95" s="10">
        <v>293697</v>
      </c>
      <c r="I95" s="10">
        <v>319403</v>
      </c>
      <c r="J95" s="10">
        <v>328563</v>
      </c>
      <c r="K95" s="10">
        <v>356145</v>
      </c>
      <c r="L95" s="10">
        <v>336010</v>
      </c>
      <c r="M95" s="10">
        <v>319035</v>
      </c>
      <c r="N95" s="10">
        <v>303318</v>
      </c>
      <c r="O95" s="10">
        <v>308555</v>
      </c>
      <c r="P95" s="10">
        <v>329604</v>
      </c>
      <c r="Q95" s="10">
        <v>353320</v>
      </c>
      <c r="R95" s="10">
        <v>341068</v>
      </c>
    </row>
    <row r="96" spans="1:18" ht="14.25">
      <c r="A96" s="7" t="s">
        <v>34</v>
      </c>
      <c r="B96" s="10">
        <v>421167</v>
      </c>
      <c r="C96" s="10">
        <v>274392</v>
      </c>
      <c r="D96" s="10">
        <v>833021</v>
      </c>
      <c r="E96" s="10">
        <v>979082</v>
      </c>
      <c r="F96" s="10">
        <v>923783</v>
      </c>
      <c r="G96" s="10">
        <v>1128684</v>
      </c>
      <c r="H96" s="10">
        <v>1280633</v>
      </c>
      <c r="I96" s="10">
        <v>864295</v>
      </c>
      <c r="J96" s="10">
        <v>873098</v>
      </c>
      <c r="K96" s="10">
        <v>928457</v>
      </c>
      <c r="L96" s="10">
        <v>908906</v>
      </c>
      <c r="M96" s="10">
        <v>987809</v>
      </c>
      <c r="N96" s="10">
        <v>1047598</v>
      </c>
      <c r="O96" s="10">
        <v>1145506</v>
      </c>
      <c r="P96" s="10">
        <v>1361270</v>
      </c>
      <c r="Q96" s="10">
        <v>1336787</v>
      </c>
      <c r="R96" s="59">
        <v>1336787</v>
      </c>
    </row>
    <row r="97" spans="1:18" ht="14.25">
      <c r="A97" s="7" t="s">
        <v>35</v>
      </c>
      <c r="B97" s="10">
        <v>267374</v>
      </c>
      <c r="C97" s="62">
        <v>224253</v>
      </c>
      <c r="D97" s="62">
        <v>224253</v>
      </c>
      <c r="E97" s="62">
        <v>224253</v>
      </c>
      <c r="F97" s="62">
        <v>224253</v>
      </c>
      <c r="G97" s="62">
        <v>224253</v>
      </c>
      <c r="H97" s="62">
        <v>224253</v>
      </c>
      <c r="I97" s="10">
        <v>181132</v>
      </c>
      <c r="J97" s="10">
        <v>248813</v>
      </c>
      <c r="K97" s="10">
        <v>177183</v>
      </c>
      <c r="L97" s="10">
        <v>110002</v>
      </c>
      <c r="M97" s="62">
        <v>141322</v>
      </c>
      <c r="N97" s="10">
        <v>172642</v>
      </c>
      <c r="O97" s="10">
        <v>224892</v>
      </c>
      <c r="P97" s="10">
        <v>272603</v>
      </c>
      <c r="Q97" s="10">
        <v>292209</v>
      </c>
      <c r="R97" s="10">
        <v>305710</v>
      </c>
    </row>
    <row r="98" spans="1:18" ht="14.25">
      <c r="A98" s="7" t="s">
        <v>36</v>
      </c>
      <c r="B98" s="59">
        <v>149290</v>
      </c>
      <c r="C98" s="59">
        <v>149290</v>
      </c>
      <c r="D98" s="10">
        <v>149290</v>
      </c>
      <c r="E98" s="10">
        <v>179531</v>
      </c>
      <c r="F98" s="10">
        <v>312515</v>
      </c>
      <c r="G98" s="10">
        <v>436349</v>
      </c>
      <c r="H98" s="10">
        <v>586476</v>
      </c>
      <c r="I98" s="10">
        <v>328880</v>
      </c>
      <c r="J98" s="10">
        <v>309952</v>
      </c>
      <c r="K98" s="10">
        <v>176555</v>
      </c>
      <c r="L98" s="10">
        <v>242025</v>
      </c>
      <c r="M98" s="10">
        <v>57700</v>
      </c>
      <c r="N98" s="10">
        <v>70175</v>
      </c>
      <c r="O98" s="10">
        <v>81175</v>
      </c>
      <c r="P98" s="10">
        <v>95181</v>
      </c>
      <c r="Q98" s="10">
        <v>106873</v>
      </c>
      <c r="R98" s="10">
        <v>130921</v>
      </c>
    </row>
    <row r="99" spans="1:18" ht="14.25">
      <c r="A99" s="7" t="s">
        <v>37</v>
      </c>
      <c r="B99" s="10">
        <v>50859</v>
      </c>
      <c r="C99" s="10">
        <v>59881</v>
      </c>
      <c r="D99" s="10">
        <v>62697</v>
      </c>
      <c r="E99" s="10">
        <v>60531</v>
      </c>
      <c r="F99" s="10">
        <v>59885</v>
      </c>
      <c r="G99" s="10">
        <v>67791</v>
      </c>
      <c r="H99" s="10">
        <v>71037</v>
      </c>
      <c r="I99" s="10">
        <v>57391</v>
      </c>
      <c r="J99" s="10">
        <v>60777</v>
      </c>
      <c r="K99" s="10">
        <v>59813</v>
      </c>
      <c r="L99" s="10">
        <v>49700</v>
      </c>
      <c r="M99" s="10">
        <v>51968</v>
      </c>
      <c r="N99" s="10">
        <v>30209</v>
      </c>
      <c r="O99" s="10">
        <v>60668</v>
      </c>
      <c r="P99" s="10">
        <v>64899</v>
      </c>
      <c r="Q99" s="10">
        <v>72477</v>
      </c>
      <c r="R99" s="10">
        <v>74518</v>
      </c>
    </row>
    <row r="100" spans="1:18" ht="14.25">
      <c r="A100" s="7" t="s">
        <v>38</v>
      </c>
      <c r="B100" s="10">
        <v>67298</v>
      </c>
      <c r="C100" s="10">
        <v>71954</v>
      </c>
      <c r="D100" s="10">
        <v>71954</v>
      </c>
      <c r="E100" s="62">
        <v>109123</v>
      </c>
      <c r="F100" s="62">
        <v>109123</v>
      </c>
      <c r="G100" s="10">
        <v>146292</v>
      </c>
      <c r="H100" s="10">
        <v>151814</v>
      </c>
      <c r="I100" s="10">
        <v>148370</v>
      </c>
      <c r="J100" s="10">
        <v>126663</v>
      </c>
      <c r="K100" s="10">
        <v>130772</v>
      </c>
      <c r="L100" s="10">
        <v>130818</v>
      </c>
      <c r="M100" s="10">
        <v>113876</v>
      </c>
      <c r="N100" s="10">
        <v>125813</v>
      </c>
      <c r="O100" s="10">
        <v>137751</v>
      </c>
      <c r="P100" s="10">
        <v>151870</v>
      </c>
      <c r="Q100" s="10">
        <v>165652</v>
      </c>
      <c r="R100" s="10">
        <v>169898</v>
      </c>
    </row>
    <row r="101" spans="1:18" ht="14.25">
      <c r="A101" s="7" t="s">
        <v>39</v>
      </c>
      <c r="B101" s="10">
        <v>117486</v>
      </c>
      <c r="C101" s="10">
        <v>148020</v>
      </c>
      <c r="D101" s="10">
        <v>143160</v>
      </c>
      <c r="E101" s="62">
        <v>144681</v>
      </c>
      <c r="F101" s="10">
        <v>146201</v>
      </c>
      <c r="G101" s="10">
        <v>126022</v>
      </c>
      <c r="H101" s="10">
        <v>140216</v>
      </c>
      <c r="I101" s="10">
        <v>90923</v>
      </c>
      <c r="J101" s="10">
        <v>112418</v>
      </c>
      <c r="K101" s="10">
        <v>126651</v>
      </c>
      <c r="L101" s="10">
        <v>111664</v>
      </c>
      <c r="M101" s="10">
        <v>103450</v>
      </c>
      <c r="N101" s="10">
        <v>106235</v>
      </c>
      <c r="O101" s="10">
        <v>108819</v>
      </c>
      <c r="P101" s="10">
        <v>119000</v>
      </c>
      <c r="Q101" s="10">
        <v>118587</v>
      </c>
      <c r="R101" s="10">
        <v>120505</v>
      </c>
    </row>
    <row r="102" spans="1:18" ht="14.25">
      <c r="A102" s="7" t="s">
        <v>40</v>
      </c>
      <c r="B102" s="10">
        <v>281446</v>
      </c>
      <c r="C102" s="10">
        <v>293035</v>
      </c>
      <c r="D102" s="10">
        <v>297405</v>
      </c>
      <c r="E102" s="10">
        <v>297050</v>
      </c>
      <c r="F102" s="10">
        <v>300502</v>
      </c>
      <c r="G102" s="10">
        <v>321705</v>
      </c>
      <c r="H102" s="10">
        <v>257806</v>
      </c>
      <c r="I102" s="10">
        <v>228519</v>
      </c>
      <c r="J102" s="10">
        <v>308718</v>
      </c>
      <c r="K102" s="10">
        <v>326615</v>
      </c>
      <c r="L102" s="10">
        <v>301316</v>
      </c>
      <c r="M102" s="10">
        <v>292162</v>
      </c>
      <c r="N102" s="10">
        <v>324030</v>
      </c>
      <c r="O102" s="10">
        <v>361908</v>
      </c>
      <c r="P102" s="10">
        <v>387997</v>
      </c>
      <c r="Q102" s="10">
        <v>392717</v>
      </c>
      <c r="R102" s="10">
        <v>365513</v>
      </c>
    </row>
    <row r="103" spans="1:17" ht="14.25">
      <c r="A103" s="7"/>
      <c r="B103" s="10"/>
      <c r="C103" s="10"/>
      <c r="D103" s="10"/>
      <c r="E103" s="62"/>
      <c r="F103" s="62"/>
      <c r="G103" s="62"/>
      <c r="H103" s="10"/>
      <c r="I103" s="10"/>
      <c r="J103" s="10"/>
      <c r="K103" s="10"/>
      <c r="L103" s="62"/>
      <c r="M103" s="62"/>
      <c r="N103" s="62"/>
      <c r="O103" s="10"/>
      <c r="P103" s="10"/>
      <c r="Q103" s="10"/>
    </row>
    <row r="104" spans="1:18" ht="14.25">
      <c r="A104" s="34" t="s">
        <v>151</v>
      </c>
      <c r="B104" s="61">
        <f>SUM(B76:B103)</f>
        <v>12940770</v>
      </c>
      <c r="C104" s="61">
        <f aca="true" t="shared" si="2" ref="C104:R104">SUM(C76:C103)</f>
        <v>13158989</v>
      </c>
      <c r="D104" s="61">
        <f t="shared" si="2"/>
        <v>14087490</v>
      </c>
      <c r="E104" s="61">
        <f t="shared" si="2"/>
        <v>14097351</v>
      </c>
      <c r="F104" s="61">
        <f t="shared" si="2"/>
        <v>14654933</v>
      </c>
      <c r="G104" s="61">
        <f t="shared" si="2"/>
        <v>15102403</v>
      </c>
      <c r="H104" s="61">
        <f t="shared" si="2"/>
        <v>14358933</v>
      </c>
      <c r="I104" s="61">
        <f t="shared" si="2"/>
        <v>13596025</v>
      </c>
      <c r="J104" s="61">
        <f t="shared" si="2"/>
        <v>12699707</v>
      </c>
      <c r="K104" s="61">
        <f t="shared" si="2"/>
        <v>12502459</v>
      </c>
      <c r="L104" s="61">
        <f t="shared" si="2"/>
        <v>11386112</v>
      </c>
      <c r="M104" s="61">
        <f t="shared" si="2"/>
        <v>10901898</v>
      </c>
      <c r="N104" s="61">
        <f t="shared" si="2"/>
        <v>11371690</v>
      </c>
      <c r="O104" s="61">
        <f t="shared" si="2"/>
        <v>12578877</v>
      </c>
      <c r="P104" s="61">
        <f t="shared" si="2"/>
        <v>13645984</v>
      </c>
      <c r="Q104" s="61">
        <f t="shared" si="2"/>
        <v>14335155</v>
      </c>
      <c r="R104" s="61">
        <f t="shared" si="2"/>
        <v>14509107</v>
      </c>
    </row>
    <row r="105" spans="1:17" ht="14.25">
      <c r="A105" s="3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4.25">
      <c r="A106" s="34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1:17" ht="14.25">
      <c r="A107" s="34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</row>
    <row r="108" spans="1:17" ht="14.25">
      <c r="A108" s="1"/>
      <c r="B108" s="1" t="s">
        <v>280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9" ht="14.25">
      <c r="A109" s="7" t="s">
        <v>7</v>
      </c>
      <c r="B109" s="7" t="s">
        <v>8</v>
      </c>
      <c r="C109" s="7" t="s">
        <v>9</v>
      </c>
      <c r="D109" s="7" t="s">
        <v>10</v>
      </c>
      <c r="E109" s="7" t="s">
        <v>11</v>
      </c>
      <c r="F109" s="7" t="s">
        <v>12</v>
      </c>
      <c r="G109" s="7" t="s">
        <v>13</v>
      </c>
      <c r="H109" s="7" t="s">
        <v>14</v>
      </c>
      <c r="I109" s="7" t="s">
        <v>15</v>
      </c>
      <c r="J109" s="7" t="s">
        <v>50</v>
      </c>
      <c r="K109" s="7" t="s">
        <v>69</v>
      </c>
      <c r="L109" s="7" t="s">
        <v>74</v>
      </c>
      <c r="M109" s="7" t="s">
        <v>75</v>
      </c>
      <c r="N109" s="7" t="s">
        <v>76</v>
      </c>
      <c r="O109" s="7" t="s">
        <v>77</v>
      </c>
      <c r="P109" s="7" t="s">
        <v>78</v>
      </c>
      <c r="Q109" s="7" t="s">
        <v>118</v>
      </c>
      <c r="R109" s="7" t="s">
        <v>142</v>
      </c>
      <c r="S109" s="7" t="s">
        <v>211</v>
      </c>
    </row>
    <row r="110" spans="1:19" ht="14.25">
      <c r="A110" s="304" t="s">
        <v>17</v>
      </c>
      <c r="B110" s="294">
        <v>472830</v>
      </c>
      <c r="C110" s="294">
        <v>463173</v>
      </c>
      <c r="D110" s="294">
        <v>489346</v>
      </c>
      <c r="E110" s="294">
        <v>484915</v>
      </c>
      <c r="F110" s="294">
        <v>530941</v>
      </c>
      <c r="G110" s="294">
        <v>529606</v>
      </c>
      <c r="H110" s="294">
        <v>540542</v>
      </c>
      <c r="I110" s="294">
        <v>479920</v>
      </c>
      <c r="J110" s="294">
        <v>551661</v>
      </c>
      <c r="K110" s="294">
        <v>577382</v>
      </c>
      <c r="L110" s="294">
        <v>490711</v>
      </c>
      <c r="M110" s="294">
        <v>490369</v>
      </c>
      <c r="N110" s="294">
        <v>487711</v>
      </c>
      <c r="O110" s="294">
        <v>506284</v>
      </c>
      <c r="P110" s="294">
        <v>546142</v>
      </c>
      <c r="Q110" s="294">
        <v>553692</v>
      </c>
      <c r="R110" s="294">
        <v>557487</v>
      </c>
      <c r="S110" s="294">
        <v>557970</v>
      </c>
    </row>
    <row r="111" spans="1:19" ht="14.25">
      <c r="A111" s="304" t="s">
        <v>18</v>
      </c>
      <c r="B111" s="295">
        <v>121512</v>
      </c>
      <c r="C111" s="295">
        <v>143480</v>
      </c>
      <c r="D111" s="295">
        <v>150803</v>
      </c>
      <c r="E111" s="295">
        <v>168102</v>
      </c>
      <c r="F111" s="295">
        <v>182095</v>
      </c>
      <c r="G111" s="295">
        <v>348887</v>
      </c>
      <c r="H111" s="295">
        <v>351433</v>
      </c>
      <c r="I111" s="295">
        <v>201304</v>
      </c>
      <c r="J111" s="295">
        <v>186092</v>
      </c>
      <c r="K111" s="295">
        <v>191430</v>
      </c>
      <c r="L111" s="295">
        <v>196614</v>
      </c>
      <c r="M111" s="295">
        <v>199963</v>
      </c>
      <c r="N111" s="295">
        <v>211033</v>
      </c>
      <c r="O111" s="295">
        <v>225868</v>
      </c>
      <c r="P111" s="295">
        <v>238877</v>
      </c>
      <c r="Q111" s="295">
        <v>240121</v>
      </c>
      <c r="R111" s="295">
        <v>250489</v>
      </c>
      <c r="S111" s="295">
        <v>224564</v>
      </c>
    </row>
    <row r="112" spans="1:19" ht="14.25">
      <c r="A112" s="304" t="s">
        <v>117</v>
      </c>
      <c r="B112" s="296">
        <v>144849</v>
      </c>
      <c r="C112" s="294">
        <v>144849</v>
      </c>
      <c r="D112" s="294">
        <v>123579</v>
      </c>
      <c r="E112" s="294">
        <v>125166</v>
      </c>
      <c r="F112" s="294">
        <v>120370</v>
      </c>
      <c r="G112" s="294">
        <v>129443</v>
      </c>
      <c r="H112" s="294">
        <v>141954</v>
      </c>
      <c r="I112" s="294">
        <v>160614</v>
      </c>
      <c r="J112" s="294">
        <v>168372</v>
      </c>
      <c r="K112" s="294">
        <v>172787</v>
      </c>
      <c r="L112" s="294">
        <v>174311</v>
      </c>
      <c r="M112" s="294">
        <v>164627</v>
      </c>
      <c r="N112" s="294">
        <v>192923</v>
      </c>
      <c r="O112" s="294">
        <v>229731</v>
      </c>
      <c r="P112" s="294">
        <v>257854</v>
      </c>
      <c r="Q112" s="294">
        <v>269622</v>
      </c>
      <c r="R112" s="294">
        <v>259525</v>
      </c>
      <c r="S112" s="294">
        <v>247567</v>
      </c>
    </row>
    <row r="113" spans="1:19" ht="14.25">
      <c r="A113" s="304" t="s">
        <v>19</v>
      </c>
      <c r="B113" s="295">
        <v>111598</v>
      </c>
      <c r="C113" s="297">
        <v>121602</v>
      </c>
      <c r="D113" s="297">
        <v>121602</v>
      </c>
      <c r="E113" s="297">
        <v>121602</v>
      </c>
      <c r="F113" s="295">
        <v>131605</v>
      </c>
      <c r="G113" s="295">
        <v>252183</v>
      </c>
      <c r="H113" s="295">
        <v>184323</v>
      </c>
      <c r="I113" s="297">
        <v>182483</v>
      </c>
      <c r="J113" s="297">
        <v>182483</v>
      </c>
      <c r="K113" s="297">
        <v>182483</v>
      </c>
      <c r="L113" s="297">
        <v>182483</v>
      </c>
      <c r="M113" s="295">
        <v>180643</v>
      </c>
      <c r="N113" s="295">
        <v>188409</v>
      </c>
      <c r="O113" s="295">
        <v>206652</v>
      </c>
      <c r="P113" s="295">
        <v>222474</v>
      </c>
      <c r="Q113" s="295">
        <v>221476</v>
      </c>
      <c r="R113" s="295">
        <v>218478</v>
      </c>
      <c r="S113" s="295">
        <v>225634</v>
      </c>
    </row>
    <row r="114" spans="1:19" ht="14.25">
      <c r="A114" s="304" t="s">
        <v>73</v>
      </c>
      <c r="B114" s="294">
        <v>3252898</v>
      </c>
      <c r="C114" s="294">
        <v>3236938</v>
      </c>
      <c r="D114" s="294">
        <v>3266826</v>
      </c>
      <c r="E114" s="294">
        <v>3342122</v>
      </c>
      <c r="F114" s="294">
        <v>3467961</v>
      </c>
      <c r="G114" s="294">
        <v>3148163</v>
      </c>
      <c r="H114" s="294">
        <v>3090040</v>
      </c>
      <c r="I114" s="294">
        <v>3807175</v>
      </c>
      <c r="J114" s="294">
        <v>2916260</v>
      </c>
      <c r="K114" s="294">
        <v>3173634</v>
      </c>
      <c r="L114" s="294">
        <v>3082504</v>
      </c>
      <c r="M114" s="294">
        <v>2952431</v>
      </c>
      <c r="N114" s="294">
        <v>3036773</v>
      </c>
      <c r="O114" s="294">
        <v>3206042</v>
      </c>
      <c r="P114" s="294">
        <v>3285904</v>
      </c>
      <c r="Q114" s="294">
        <v>3441262</v>
      </c>
      <c r="R114" s="294">
        <v>3435778</v>
      </c>
      <c r="S114" s="294">
        <v>3607258</v>
      </c>
    </row>
    <row r="115" spans="1:19" ht="14.25">
      <c r="A115" s="304" t="s">
        <v>20</v>
      </c>
      <c r="B115" s="295">
        <v>14701</v>
      </c>
      <c r="C115" s="295">
        <v>15824</v>
      </c>
      <c r="D115" s="295">
        <v>16514</v>
      </c>
      <c r="E115" s="297">
        <v>20943</v>
      </c>
      <c r="F115" s="295">
        <v>25372</v>
      </c>
      <c r="G115" s="295">
        <v>30916</v>
      </c>
      <c r="H115" s="295">
        <v>24590</v>
      </c>
      <c r="I115" s="295">
        <v>9948</v>
      </c>
      <c r="J115" s="295">
        <v>10294</v>
      </c>
      <c r="K115" s="295">
        <v>17058</v>
      </c>
      <c r="L115" s="295">
        <v>19422</v>
      </c>
      <c r="M115" s="295">
        <v>19690</v>
      </c>
      <c r="N115" s="295">
        <v>21128</v>
      </c>
      <c r="O115" s="295">
        <v>21064</v>
      </c>
      <c r="P115" s="295">
        <v>23020</v>
      </c>
      <c r="Q115" s="295">
        <v>25621</v>
      </c>
      <c r="R115" s="295">
        <v>26299</v>
      </c>
      <c r="S115" s="295">
        <v>27579</v>
      </c>
    </row>
    <row r="116" spans="1:19" ht="14.25">
      <c r="A116" s="304" t="s">
        <v>21</v>
      </c>
      <c r="B116" s="294">
        <v>150485</v>
      </c>
      <c r="C116" s="294">
        <v>142992</v>
      </c>
      <c r="D116" s="294">
        <v>149635</v>
      </c>
      <c r="E116" s="294">
        <v>166270</v>
      </c>
      <c r="F116" s="294">
        <v>173273</v>
      </c>
      <c r="G116" s="294">
        <v>193915</v>
      </c>
      <c r="H116" s="294">
        <v>158350</v>
      </c>
      <c r="I116" s="294">
        <v>59358</v>
      </c>
      <c r="J116" s="294">
        <v>105343</v>
      </c>
      <c r="K116" s="294">
        <v>104022</v>
      </c>
      <c r="L116" s="294">
        <v>77506</v>
      </c>
      <c r="M116" s="294">
        <v>74960</v>
      </c>
      <c r="N116" s="294">
        <v>84136</v>
      </c>
      <c r="O116" s="294">
        <v>129959</v>
      </c>
      <c r="P116" s="294">
        <v>149763</v>
      </c>
      <c r="Q116" s="294">
        <v>133579</v>
      </c>
      <c r="R116" s="294">
        <v>128549</v>
      </c>
      <c r="S116" s="294">
        <v>126104</v>
      </c>
    </row>
    <row r="117" spans="1:19" ht="14.25">
      <c r="A117" s="304" t="s">
        <v>22</v>
      </c>
      <c r="B117" s="295">
        <v>277567</v>
      </c>
      <c r="C117" s="295">
        <v>272515</v>
      </c>
      <c r="D117" s="295">
        <v>317508</v>
      </c>
      <c r="E117" s="295">
        <v>302613</v>
      </c>
      <c r="F117" s="295">
        <v>304700</v>
      </c>
      <c r="G117" s="295">
        <v>317879</v>
      </c>
      <c r="H117" s="295">
        <v>295853</v>
      </c>
      <c r="I117" s="295">
        <v>244539</v>
      </c>
      <c r="J117" s="295">
        <v>153847</v>
      </c>
      <c r="K117" s="295">
        <v>107737</v>
      </c>
      <c r="L117" s="295">
        <v>64301</v>
      </c>
      <c r="M117" s="295">
        <v>64932</v>
      </c>
      <c r="N117" s="295">
        <v>84445</v>
      </c>
      <c r="O117" s="295">
        <v>96151</v>
      </c>
      <c r="P117" s="295">
        <v>106617</v>
      </c>
      <c r="Q117" s="295">
        <v>130227</v>
      </c>
      <c r="R117" s="295">
        <v>163500</v>
      </c>
      <c r="S117" s="295">
        <v>185120</v>
      </c>
    </row>
    <row r="118" spans="1:19" ht="14.25">
      <c r="A118" s="304" t="s">
        <v>23</v>
      </c>
      <c r="B118" s="294">
        <v>1408426</v>
      </c>
      <c r="C118" s="297">
        <v>1534527</v>
      </c>
      <c r="D118" s="297">
        <v>1534527</v>
      </c>
      <c r="E118" s="297">
        <v>1534527</v>
      </c>
      <c r="F118" s="294">
        <v>1660627</v>
      </c>
      <c r="G118" s="294">
        <v>1633806</v>
      </c>
      <c r="H118" s="294">
        <v>1188485</v>
      </c>
      <c r="I118" s="294">
        <v>971177</v>
      </c>
      <c r="J118" s="294">
        <v>1000010</v>
      </c>
      <c r="K118" s="294">
        <v>817688</v>
      </c>
      <c r="L118" s="294">
        <v>710638</v>
      </c>
      <c r="M118" s="294">
        <v>742305</v>
      </c>
      <c r="N118" s="294">
        <v>890125</v>
      </c>
      <c r="O118" s="294">
        <v>1094117</v>
      </c>
      <c r="P118" s="294">
        <v>1230104</v>
      </c>
      <c r="Q118" s="294">
        <v>1342011</v>
      </c>
      <c r="R118" s="294">
        <v>1424758</v>
      </c>
      <c r="S118" s="294">
        <v>1375381</v>
      </c>
    </row>
    <row r="119" spans="1:19" ht="14.25">
      <c r="A119" s="304" t="s">
        <v>24</v>
      </c>
      <c r="B119" s="295">
        <v>2145071</v>
      </c>
      <c r="C119" s="295">
        <v>2009246</v>
      </c>
      <c r="D119" s="295">
        <v>2013709</v>
      </c>
      <c r="E119" s="297">
        <v>2007129</v>
      </c>
      <c r="F119" s="295">
        <v>2000549</v>
      </c>
      <c r="G119" s="295">
        <v>2064543</v>
      </c>
      <c r="H119" s="295">
        <v>2050283</v>
      </c>
      <c r="I119" s="295">
        <v>2269011</v>
      </c>
      <c r="J119" s="295">
        <v>2210186</v>
      </c>
      <c r="K119" s="295">
        <v>2160928</v>
      </c>
      <c r="L119" s="295">
        <v>1857013</v>
      </c>
      <c r="M119" s="295">
        <v>1756953</v>
      </c>
      <c r="N119" s="295">
        <v>1765855</v>
      </c>
      <c r="O119" s="295">
        <v>1886229</v>
      </c>
      <c r="P119" s="295">
        <v>1984471</v>
      </c>
      <c r="Q119" s="295">
        <v>2079515</v>
      </c>
      <c r="R119" s="295">
        <v>2138600</v>
      </c>
      <c r="S119" s="295">
        <v>2172967</v>
      </c>
    </row>
    <row r="120" spans="1:19" ht="14.25">
      <c r="A120" s="304" t="s">
        <v>83</v>
      </c>
      <c r="B120" s="294">
        <v>94989</v>
      </c>
      <c r="C120" s="294">
        <v>104399</v>
      </c>
      <c r="D120" s="294">
        <v>99863</v>
      </c>
      <c r="E120" s="294">
        <v>101916</v>
      </c>
      <c r="F120" s="294">
        <v>114680</v>
      </c>
      <c r="G120" s="294">
        <v>108015</v>
      </c>
      <c r="H120" s="294">
        <v>96712</v>
      </c>
      <c r="I120" s="294">
        <v>53569</v>
      </c>
      <c r="J120" s="294">
        <v>46437</v>
      </c>
      <c r="K120" s="294">
        <v>48883</v>
      </c>
      <c r="L120" s="294">
        <v>40825</v>
      </c>
      <c r="M120" s="294">
        <v>46563</v>
      </c>
      <c r="N120" s="294">
        <v>68522</v>
      </c>
      <c r="O120" s="294">
        <v>74181</v>
      </c>
      <c r="P120" s="294">
        <v>96455</v>
      </c>
      <c r="Q120" s="294">
        <v>93802</v>
      </c>
      <c r="R120" s="294">
        <v>140644</v>
      </c>
      <c r="S120" s="294">
        <v>149137</v>
      </c>
    </row>
    <row r="121" spans="1:19" ht="14.25">
      <c r="A121" s="304" t="s">
        <v>25</v>
      </c>
      <c r="B121" s="295">
        <v>2224764</v>
      </c>
      <c r="C121" s="295">
        <v>2516972</v>
      </c>
      <c r="D121" s="295">
        <v>2743769</v>
      </c>
      <c r="E121" s="295">
        <v>2441978</v>
      </c>
      <c r="F121" s="295">
        <v>2541570</v>
      </c>
      <c r="G121" s="295">
        <v>2514905</v>
      </c>
      <c r="H121" s="295">
        <v>2193822</v>
      </c>
      <c r="I121" s="295">
        <v>2176940</v>
      </c>
      <c r="J121" s="295">
        <v>1971830</v>
      </c>
      <c r="K121" s="295">
        <v>1764592</v>
      </c>
      <c r="L121" s="295">
        <v>1403043</v>
      </c>
      <c r="M121" s="295">
        <v>1311334</v>
      </c>
      <c r="N121" s="295">
        <v>1376185</v>
      </c>
      <c r="O121" s="295">
        <v>1593857</v>
      </c>
      <c r="P121" s="295">
        <v>1848841</v>
      </c>
      <c r="Q121" s="295">
        <v>1993826</v>
      </c>
      <c r="R121" s="295">
        <v>1944312</v>
      </c>
      <c r="S121" s="295">
        <v>1948479</v>
      </c>
    </row>
    <row r="122" spans="1:19" ht="14.25">
      <c r="A122" s="304" t="s">
        <v>26</v>
      </c>
      <c r="B122" s="294">
        <v>28101</v>
      </c>
      <c r="C122" s="294">
        <v>29961</v>
      </c>
      <c r="D122" s="294">
        <v>43842</v>
      </c>
      <c r="E122" s="294">
        <v>38676</v>
      </c>
      <c r="F122" s="294">
        <v>37192</v>
      </c>
      <c r="G122" s="294">
        <v>50908</v>
      </c>
      <c r="H122" s="294">
        <v>51410</v>
      </c>
      <c r="I122" s="294">
        <v>37494</v>
      </c>
      <c r="J122" s="294">
        <v>32680</v>
      </c>
      <c r="K122" s="294">
        <v>27929</v>
      </c>
      <c r="L122" s="294">
        <v>20556</v>
      </c>
      <c r="M122" s="294">
        <v>14771</v>
      </c>
      <c r="N122" s="294">
        <v>17933</v>
      </c>
      <c r="O122" s="294">
        <v>21462</v>
      </c>
      <c r="P122" s="294">
        <v>27956</v>
      </c>
      <c r="Q122" s="294">
        <v>36067</v>
      </c>
      <c r="R122" s="294">
        <v>40683</v>
      </c>
      <c r="S122" s="294">
        <v>37802</v>
      </c>
    </row>
    <row r="123" spans="1:19" ht="14.25">
      <c r="A123" s="304" t="s">
        <v>27</v>
      </c>
      <c r="B123" s="295">
        <v>40335</v>
      </c>
      <c r="C123" s="295">
        <v>50290</v>
      </c>
      <c r="D123" s="295">
        <v>57474</v>
      </c>
      <c r="E123" s="295">
        <v>69704</v>
      </c>
      <c r="F123" s="295">
        <v>97399</v>
      </c>
      <c r="G123" s="295">
        <v>107003</v>
      </c>
      <c r="H123" s="295">
        <v>54759</v>
      </c>
      <c r="I123" s="295">
        <v>17288</v>
      </c>
      <c r="J123" s="295">
        <v>26656</v>
      </c>
      <c r="K123" s="295">
        <v>43468</v>
      </c>
      <c r="L123" s="295">
        <v>50135</v>
      </c>
      <c r="M123" s="295">
        <v>55808</v>
      </c>
      <c r="N123" s="295">
        <v>13173</v>
      </c>
      <c r="O123" s="295">
        <v>14291</v>
      </c>
      <c r="P123" s="295">
        <v>16768</v>
      </c>
      <c r="Q123" s="295">
        <v>17064</v>
      </c>
      <c r="R123" s="295">
        <v>17185</v>
      </c>
      <c r="S123" s="295">
        <v>18537</v>
      </c>
    </row>
    <row r="124" spans="1:19" ht="14.25">
      <c r="A124" s="304" t="s">
        <v>28</v>
      </c>
      <c r="B124" s="294">
        <v>93305</v>
      </c>
      <c r="C124" s="294">
        <v>118263</v>
      </c>
      <c r="D124" s="294">
        <v>134612</v>
      </c>
      <c r="E124" s="294">
        <v>173644</v>
      </c>
      <c r="F124" s="294">
        <v>185271</v>
      </c>
      <c r="G124" s="294">
        <v>220236</v>
      </c>
      <c r="H124" s="294">
        <v>191768</v>
      </c>
      <c r="I124" s="294">
        <v>136803</v>
      </c>
      <c r="J124" s="294">
        <v>161266</v>
      </c>
      <c r="K124" s="294">
        <v>132117</v>
      </c>
      <c r="L124" s="294">
        <v>153024</v>
      </c>
      <c r="M124" s="294">
        <v>155855</v>
      </c>
      <c r="N124" s="294">
        <v>136098</v>
      </c>
      <c r="O124" s="294">
        <v>131606</v>
      </c>
      <c r="P124" s="294">
        <v>139871</v>
      </c>
      <c r="Q124" s="294">
        <v>161115</v>
      </c>
      <c r="R124" s="294">
        <v>169143</v>
      </c>
      <c r="S124" s="294">
        <v>163925</v>
      </c>
    </row>
    <row r="125" spans="1:19" ht="14.25">
      <c r="A125" s="304" t="s">
        <v>29</v>
      </c>
      <c r="B125" s="295">
        <v>43677</v>
      </c>
      <c r="C125" s="295">
        <v>43765</v>
      </c>
      <c r="D125" s="295">
        <v>48273</v>
      </c>
      <c r="E125" s="295">
        <v>48517</v>
      </c>
      <c r="F125" s="295">
        <v>50837</v>
      </c>
      <c r="G125" s="295">
        <v>51332</v>
      </c>
      <c r="H125" s="295">
        <v>52359</v>
      </c>
      <c r="I125" s="295">
        <v>47264</v>
      </c>
      <c r="J125" s="295">
        <v>49726</v>
      </c>
      <c r="K125" s="295">
        <v>49881</v>
      </c>
      <c r="L125" s="295">
        <v>50398</v>
      </c>
      <c r="M125" s="295">
        <v>46624</v>
      </c>
      <c r="N125" s="295">
        <v>49793</v>
      </c>
      <c r="O125" s="295">
        <v>46473</v>
      </c>
      <c r="P125" s="295">
        <v>50561</v>
      </c>
      <c r="Q125" s="295">
        <v>52775</v>
      </c>
      <c r="R125" s="295">
        <v>52811</v>
      </c>
      <c r="S125" s="295">
        <v>54069</v>
      </c>
    </row>
    <row r="126" spans="1:19" ht="14.25">
      <c r="A126" s="304" t="s">
        <v>30</v>
      </c>
      <c r="B126" s="294">
        <v>160238</v>
      </c>
      <c r="C126" s="294">
        <v>190107</v>
      </c>
      <c r="D126" s="294">
        <v>188488</v>
      </c>
      <c r="E126" s="297">
        <v>170079</v>
      </c>
      <c r="F126" s="294">
        <v>151670</v>
      </c>
      <c r="G126" s="294">
        <v>136032</v>
      </c>
      <c r="H126" s="294">
        <v>176678</v>
      </c>
      <c r="I126" s="297">
        <v>119001</v>
      </c>
      <c r="J126" s="294">
        <v>61324</v>
      </c>
      <c r="K126" s="294">
        <v>76528</v>
      </c>
      <c r="L126" s="294">
        <v>106671</v>
      </c>
      <c r="M126" s="294">
        <v>126937</v>
      </c>
      <c r="N126" s="294">
        <v>164420</v>
      </c>
      <c r="O126" s="294">
        <v>199906</v>
      </c>
      <c r="P126" s="294">
        <v>238655</v>
      </c>
      <c r="Q126" s="294">
        <v>271720</v>
      </c>
      <c r="R126" s="294">
        <v>295431</v>
      </c>
      <c r="S126" s="294">
        <v>314498</v>
      </c>
    </row>
    <row r="127" spans="1:19" ht="14.25">
      <c r="A127" s="304" t="s">
        <v>31</v>
      </c>
      <c r="B127" s="295">
        <v>10267</v>
      </c>
      <c r="C127" s="297">
        <v>10163</v>
      </c>
      <c r="D127" s="297">
        <v>10163</v>
      </c>
      <c r="E127" s="295">
        <v>10058</v>
      </c>
      <c r="F127" s="295">
        <v>9966</v>
      </c>
      <c r="G127" s="295">
        <v>9574</v>
      </c>
      <c r="H127" s="295">
        <v>9542</v>
      </c>
      <c r="I127" s="295">
        <v>15816</v>
      </c>
      <c r="J127" s="295">
        <v>13605</v>
      </c>
      <c r="K127" s="295">
        <v>15875</v>
      </c>
      <c r="L127" s="295">
        <v>13037</v>
      </c>
      <c r="M127" s="295">
        <v>13094</v>
      </c>
      <c r="N127" s="295">
        <v>15439</v>
      </c>
      <c r="O127" s="295">
        <v>16803</v>
      </c>
      <c r="P127" s="295">
        <v>16712</v>
      </c>
      <c r="Q127" s="295">
        <v>18729</v>
      </c>
      <c r="R127" s="295">
        <v>19479</v>
      </c>
      <c r="S127" s="295">
        <v>18889</v>
      </c>
    </row>
    <row r="128" spans="1:19" ht="14.25">
      <c r="A128" s="304" t="s">
        <v>32</v>
      </c>
      <c r="B128" s="294">
        <v>510744</v>
      </c>
      <c r="C128" s="294">
        <v>488977</v>
      </c>
      <c r="D128" s="294">
        <v>483885</v>
      </c>
      <c r="E128" s="294">
        <v>465196</v>
      </c>
      <c r="F128" s="294">
        <v>483999</v>
      </c>
      <c r="G128" s="294">
        <v>505779</v>
      </c>
      <c r="H128" s="294">
        <v>500098</v>
      </c>
      <c r="I128" s="294">
        <v>387408</v>
      </c>
      <c r="J128" s="294">
        <v>482633</v>
      </c>
      <c r="K128" s="294">
        <v>555846</v>
      </c>
      <c r="L128" s="294">
        <v>502479</v>
      </c>
      <c r="M128" s="294">
        <v>416717</v>
      </c>
      <c r="N128" s="294">
        <v>387569</v>
      </c>
      <c r="O128" s="294">
        <v>448906</v>
      </c>
      <c r="P128" s="294">
        <v>382512</v>
      </c>
      <c r="Q128" s="294">
        <v>414309</v>
      </c>
      <c r="R128" s="294">
        <v>443529</v>
      </c>
      <c r="S128" s="294">
        <v>445217</v>
      </c>
    </row>
    <row r="129" spans="1:19" ht="14.25">
      <c r="A129" s="304" t="s">
        <v>33</v>
      </c>
      <c r="B129" s="295">
        <v>279493</v>
      </c>
      <c r="C129" s="295">
        <v>300121</v>
      </c>
      <c r="D129" s="295">
        <v>311292</v>
      </c>
      <c r="E129" s="297">
        <v>309943</v>
      </c>
      <c r="F129" s="295">
        <v>308594</v>
      </c>
      <c r="G129" s="295">
        <v>298182</v>
      </c>
      <c r="H129" s="295">
        <v>293697</v>
      </c>
      <c r="I129" s="295">
        <v>319403</v>
      </c>
      <c r="J129" s="295">
        <v>328563</v>
      </c>
      <c r="K129" s="295">
        <v>356145</v>
      </c>
      <c r="L129" s="295">
        <v>336010</v>
      </c>
      <c r="M129" s="295">
        <v>319035</v>
      </c>
      <c r="N129" s="295">
        <v>303318</v>
      </c>
      <c r="O129" s="295">
        <v>308555</v>
      </c>
      <c r="P129" s="295">
        <v>329604</v>
      </c>
      <c r="Q129" s="295">
        <v>353320</v>
      </c>
      <c r="R129" s="295">
        <v>341068</v>
      </c>
      <c r="S129" s="298">
        <v>341068</v>
      </c>
    </row>
    <row r="130" spans="1:19" ht="14.25">
      <c r="A130" s="304" t="s">
        <v>34</v>
      </c>
      <c r="B130" s="294">
        <v>421167</v>
      </c>
      <c r="C130" s="294">
        <v>274392</v>
      </c>
      <c r="D130" s="294">
        <v>833021</v>
      </c>
      <c r="E130" s="294">
        <v>979082</v>
      </c>
      <c r="F130" s="294">
        <v>923783</v>
      </c>
      <c r="G130" s="294">
        <v>1128684</v>
      </c>
      <c r="H130" s="294">
        <v>1280633</v>
      </c>
      <c r="I130" s="294">
        <v>864295</v>
      </c>
      <c r="J130" s="294">
        <v>873098</v>
      </c>
      <c r="K130" s="294">
        <v>928457</v>
      </c>
      <c r="L130" s="294">
        <v>908906</v>
      </c>
      <c r="M130" s="294">
        <v>987809</v>
      </c>
      <c r="N130" s="294">
        <v>1047598</v>
      </c>
      <c r="O130" s="294">
        <v>1145506</v>
      </c>
      <c r="P130" s="294">
        <v>1361270</v>
      </c>
      <c r="Q130" s="294">
        <v>1336787</v>
      </c>
      <c r="R130" s="299">
        <v>1395146</v>
      </c>
      <c r="S130" s="294">
        <v>1453505</v>
      </c>
    </row>
    <row r="131" spans="1:19" ht="14.25">
      <c r="A131" s="304" t="s">
        <v>35</v>
      </c>
      <c r="B131" s="295">
        <v>267374</v>
      </c>
      <c r="C131" s="297">
        <v>224253</v>
      </c>
      <c r="D131" s="297">
        <v>224253</v>
      </c>
      <c r="E131" s="297">
        <v>224253</v>
      </c>
      <c r="F131" s="297">
        <v>224253</v>
      </c>
      <c r="G131" s="297">
        <v>224253</v>
      </c>
      <c r="H131" s="297">
        <v>224253</v>
      </c>
      <c r="I131" s="295">
        <v>181132</v>
      </c>
      <c r="J131" s="295">
        <v>248813</v>
      </c>
      <c r="K131" s="295">
        <v>177183</v>
      </c>
      <c r="L131" s="295">
        <v>110002</v>
      </c>
      <c r="M131" s="297">
        <v>141322</v>
      </c>
      <c r="N131" s="295">
        <v>172642</v>
      </c>
      <c r="O131" s="295">
        <v>224892</v>
      </c>
      <c r="P131" s="295">
        <v>272603</v>
      </c>
      <c r="Q131" s="295">
        <v>292209</v>
      </c>
      <c r="R131" s="295">
        <v>305710</v>
      </c>
      <c r="S131" s="295">
        <v>303134</v>
      </c>
    </row>
    <row r="132" spans="1:19" ht="14.25">
      <c r="A132" s="304" t="s">
        <v>36</v>
      </c>
      <c r="B132" s="296">
        <v>149290</v>
      </c>
      <c r="C132" s="296">
        <v>149290</v>
      </c>
      <c r="D132" s="294">
        <v>149290</v>
      </c>
      <c r="E132" s="294">
        <v>179531</v>
      </c>
      <c r="F132" s="294">
        <v>312515</v>
      </c>
      <c r="G132" s="294">
        <v>436349</v>
      </c>
      <c r="H132" s="294">
        <v>586476</v>
      </c>
      <c r="I132" s="294">
        <v>328880</v>
      </c>
      <c r="J132" s="294">
        <v>309952</v>
      </c>
      <c r="K132" s="294">
        <v>176555</v>
      </c>
      <c r="L132" s="294">
        <v>242025</v>
      </c>
      <c r="M132" s="294">
        <v>57700</v>
      </c>
      <c r="N132" s="294">
        <v>70175</v>
      </c>
      <c r="O132" s="294">
        <v>81175</v>
      </c>
      <c r="P132" s="294">
        <v>95181</v>
      </c>
      <c r="Q132" s="294">
        <v>106873</v>
      </c>
      <c r="R132" s="294">
        <v>130921</v>
      </c>
      <c r="S132" s="294">
        <v>161564</v>
      </c>
    </row>
    <row r="133" spans="1:19" ht="14.25">
      <c r="A133" s="304" t="s">
        <v>37</v>
      </c>
      <c r="B133" s="295">
        <v>50859</v>
      </c>
      <c r="C133" s="295">
        <v>59881</v>
      </c>
      <c r="D133" s="295">
        <v>62697</v>
      </c>
      <c r="E133" s="295">
        <v>60531</v>
      </c>
      <c r="F133" s="295">
        <v>59885</v>
      </c>
      <c r="G133" s="295">
        <v>67791</v>
      </c>
      <c r="H133" s="295">
        <v>71037</v>
      </c>
      <c r="I133" s="295">
        <v>57391</v>
      </c>
      <c r="J133" s="295">
        <v>60777</v>
      </c>
      <c r="K133" s="295">
        <v>59813</v>
      </c>
      <c r="L133" s="295">
        <v>49700</v>
      </c>
      <c r="M133" s="295">
        <v>51968</v>
      </c>
      <c r="N133" s="295">
        <v>30209</v>
      </c>
      <c r="O133" s="295">
        <v>60668</v>
      </c>
      <c r="P133" s="295">
        <v>64899</v>
      </c>
      <c r="Q133" s="295">
        <v>72477</v>
      </c>
      <c r="R133" s="295">
        <v>74518</v>
      </c>
      <c r="S133" s="295">
        <v>72710</v>
      </c>
    </row>
    <row r="134" spans="1:19" ht="14.25">
      <c r="A134" s="304" t="s">
        <v>38</v>
      </c>
      <c r="B134" s="294">
        <v>67298</v>
      </c>
      <c r="C134" s="294">
        <v>71954</v>
      </c>
      <c r="D134" s="294">
        <v>71954</v>
      </c>
      <c r="E134" s="297">
        <v>109123</v>
      </c>
      <c r="F134" s="297">
        <v>109123</v>
      </c>
      <c r="G134" s="294">
        <v>146292</v>
      </c>
      <c r="H134" s="294">
        <v>151814</v>
      </c>
      <c r="I134" s="294">
        <v>148370</v>
      </c>
      <c r="J134" s="294">
        <v>126663</v>
      </c>
      <c r="K134" s="294">
        <v>130772</v>
      </c>
      <c r="L134" s="294">
        <v>130818</v>
      </c>
      <c r="M134" s="294">
        <v>113876</v>
      </c>
      <c r="N134" s="294">
        <v>125813</v>
      </c>
      <c r="O134" s="294">
        <v>137751</v>
      </c>
      <c r="P134" s="294">
        <v>151870</v>
      </c>
      <c r="Q134" s="294">
        <v>165652</v>
      </c>
      <c r="R134" s="294">
        <v>169898</v>
      </c>
      <c r="S134" s="294">
        <v>169583</v>
      </c>
    </row>
    <row r="135" spans="1:19" ht="14.25">
      <c r="A135" s="304" t="s">
        <v>39</v>
      </c>
      <c r="B135" s="295">
        <v>117486</v>
      </c>
      <c r="C135" s="295">
        <v>148020</v>
      </c>
      <c r="D135" s="295">
        <v>143160</v>
      </c>
      <c r="E135" s="297">
        <v>144681</v>
      </c>
      <c r="F135" s="295">
        <v>146201</v>
      </c>
      <c r="G135" s="295">
        <v>126022</v>
      </c>
      <c r="H135" s="295">
        <v>140216</v>
      </c>
      <c r="I135" s="295">
        <v>90923</v>
      </c>
      <c r="J135" s="295">
        <v>112418</v>
      </c>
      <c r="K135" s="295">
        <v>126651</v>
      </c>
      <c r="L135" s="295">
        <v>111664</v>
      </c>
      <c r="M135" s="295">
        <v>103450</v>
      </c>
      <c r="N135" s="295">
        <v>106235</v>
      </c>
      <c r="O135" s="295">
        <v>108819</v>
      </c>
      <c r="P135" s="295">
        <v>119000</v>
      </c>
      <c r="Q135" s="295">
        <v>118587</v>
      </c>
      <c r="R135" s="295">
        <v>120505</v>
      </c>
      <c r="S135" s="295">
        <v>114202</v>
      </c>
    </row>
    <row r="136" spans="1:19" ht="14.25">
      <c r="A136" s="304" t="s">
        <v>40</v>
      </c>
      <c r="B136" s="294">
        <v>281446</v>
      </c>
      <c r="C136" s="294">
        <v>293035</v>
      </c>
      <c r="D136" s="294">
        <v>297405</v>
      </c>
      <c r="E136" s="294">
        <v>297050</v>
      </c>
      <c r="F136" s="294">
        <v>300502</v>
      </c>
      <c r="G136" s="294">
        <v>321705</v>
      </c>
      <c r="H136" s="294">
        <v>257806</v>
      </c>
      <c r="I136" s="294">
        <v>228519</v>
      </c>
      <c r="J136" s="294">
        <v>308718</v>
      </c>
      <c r="K136" s="294">
        <v>326615</v>
      </c>
      <c r="L136" s="294">
        <v>301316</v>
      </c>
      <c r="M136" s="294">
        <v>292162</v>
      </c>
      <c r="N136" s="294">
        <v>324030</v>
      </c>
      <c r="O136" s="294">
        <v>361908</v>
      </c>
      <c r="P136" s="294">
        <v>387997</v>
      </c>
      <c r="Q136" s="294">
        <v>392717</v>
      </c>
      <c r="R136" s="294">
        <v>365513</v>
      </c>
      <c r="S136" s="294">
        <v>366946</v>
      </c>
    </row>
    <row r="137" spans="1:19" ht="14.25">
      <c r="A137" s="304" t="s">
        <v>141</v>
      </c>
      <c r="B137" s="295">
        <f>SUM(B110:B136)</f>
        <v>12940770</v>
      </c>
      <c r="C137" s="295">
        <f aca="true" t="shared" si="3" ref="C137:S137">SUM(C110:C136)</f>
        <v>13158989</v>
      </c>
      <c r="D137" s="295">
        <f t="shared" si="3"/>
        <v>14087490</v>
      </c>
      <c r="E137" s="295">
        <f t="shared" si="3"/>
        <v>14097351</v>
      </c>
      <c r="F137" s="295">
        <f t="shared" si="3"/>
        <v>14654933</v>
      </c>
      <c r="G137" s="295">
        <f t="shared" si="3"/>
        <v>15102403</v>
      </c>
      <c r="H137" s="295">
        <f t="shared" si="3"/>
        <v>14358933</v>
      </c>
      <c r="I137" s="295">
        <f t="shared" si="3"/>
        <v>13596025</v>
      </c>
      <c r="J137" s="295">
        <f t="shared" si="3"/>
        <v>12699707</v>
      </c>
      <c r="K137" s="295">
        <f t="shared" si="3"/>
        <v>12502459</v>
      </c>
      <c r="L137" s="295">
        <f t="shared" si="3"/>
        <v>11386112</v>
      </c>
      <c r="M137" s="295">
        <f t="shared" si="3"/>
        <v>10901898</v>
      </c>
      <c r="N137" s="295">
        <f t="shared" si="3"/>
        <v>11371690</v>
      </c>
      <c r="O137" s="295">
        <f t="shared" si="3"/>
        <v>12578856</v>
      </c>
      <c r="P137" s="295">
        <f t="shared" si="3"/>
        <v>13645981</v>
      </c>
      <c r="Q137" s="295">
        <f t="shared" si="3"/>
        <v>14335155</v>
      </c>
      <c r="R137" s="295">
        <f t="shared" si="3"/>
        <v>14629959</v>
      </c>
      <c r="S137" s="295">
        <f t="shared" si="3"/>
        <v>14883409</v>
      </c>
    </row>
    <row r="139" ht="14.25">
      <c r="B139" s="1" t="s">
        <v>125</v>
      </c>
    </row>
  </sheetData>
  <mergeCells count="2">
    <mergeCell ref="A6:M6"/>
    <mergeCell ref="A14:M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W306"/>
  <sheetViews>
    <sheetView workbookViewId="0" topLeftCell="A1">
      <selection activeCell="A2" sqref="A2"/>
    </sheetView>
  </sheetViews>
  <sheetFormatPr defaultColWidth="8.625" defaultRowHeight="14.25"/>
  <cols>
    <col min="1" max="1" width="32.125" style="1" customWidth="1"/>
    <col min="2" max="3" width="13.125" style="1" customWidth="1"/>
    <col min="4" max="4" width="12.125" style="1" customWidth="1"/>
    <col min="5" max="5" width="13.125" style="1" customWidth="1"/>
    <col min="6" max="6" width="13.625" style="1" customWidth="1"/>
    <col min="7" max="7" width="11.625" style="1" customWidth="1"/>
    <col min="8" max="9" width="12.125" style="1" customWidth="1"/>
    <col min="10" max="10" width="12.00390625" style="1" customWidth="1"/>
    <col min="11" max="11" width="12.50390625" style="1" customWidth="1"/>
    <col min="12" max="13" width="11.50390625" style="1" customWidth="1"/>
    <col min="14" max="14" width="11.625" style="1" customWidth="1"/>
    <col min="15" max="15" width="12.125" style="1" customWidth="1"/>
    <col min="16" max="16" width="11.50390625" style="1" customWidth="1"/>
    <col min="17" max="17" width="11.625" style="1" bestFit="1" customWidth="1"/>
    <col min="18" max="18" width="11.625" style="1" customWidth="1"/>
    <col min="19" max="19" width="11.25390625" style="1" customWidth="1"/>
    <col min="20" max="16384" width="8.625" style="1" customWidth="1"/>
  </cols>
  <sheetData>
    <row r="1" ht="12">
      <c r="A1" s="2" t="s">
        <v>79</v>
      </c>
    </row>
    <row r="2" ht="12"/>
    <row r="3" ht="12"/>
    <row r="4" spans="1:2" ht="12">
      <c r="A4" s="2" t="s">
        <v>3</v>
      </c>
      <c r="B4" s="2" t="s">
        <v>48</v>
      </c>
    </row>
    <row r="5" spans="1:2" ht="12">
      <c r="A5" s="2" t="s">
        <v>5</v>
      </c>
      <c r="B5" s="2" t="s">
        <v>92</v>
      </c>
    </row>
    <row r="6" ht="12"/>
    <row r="7" spans="1:19" ht="12">
      <c r="A7" s="7" t="s">
        <v>7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50</v>
      </c>
      <c r="K7" s="7" t="s">
        <v>69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>
        <v>2017</v>
      </c>
      <c r="R7" s="7">
        <v>2018</v>
      </c>
      <c r="S7" s="7">
        <v>2019</v>
      </c>
    </row>
    <row r="8" spans="1:19" ht="12">
      <c r="A8" s="7" t="s">
        <v>94</v>
      </c>
      <c r="B8" s="8">
        <v>42440.73</v>
      </c>
      <c r="C8" s="8">
        <v>43304.89</v>
      </c>
      <c r="D8" s="8">
        <v>48501.92</v>
      </c>
      <c r="E8" s="8">
        <v>52023.57</v>
      </c>
      <c r="F8" s="8">
        <v>54850.12</v>
      </c>
      <c r="G8" s="8">
        <v>57770.96</v>
      </c>
      <c r="H8" s="10">
        <v>56287.47</v>
      </c>
      <c r="I8" s="8">
        <v>50925.17</v>
      </c>
      <c r="J8" s="8">
        <v>52036.43</v>
      </c>
      <c r="K8" s="8">
        <v>53647.15</v>
      </c>
      <c r="L8" s="8">
        <v>53417.64</v>
      </c>
      <c r="M8" s="8">
        <v>53615.61</v>
      </c>
      <c r="N8" s="8">
        <v>54665.95</v>
      </c>
      <c r="O8" s="8">
        <v>56736.91</v>
      </c>
      <c r="P8" s="8">
        <v>58429.76</v>
      </c>
      <c r="Q8" s="8">
        <v>59930.59</v>
      </c>
      <c r="R8" s="9">
        <v>61948.51</v>
      </c>
      <c r="S8" s="9">
        <v>62432.75</v>
      </c>
    </row>
    <row r="9" spans="1:19" ht="12">
      <c r="A9" s="34" t="s">
        <v>93</v>
      </c>
      <c r="B9" s="33">
        <v>190116709</v>
      </c>
      <c r="C9" s="33">
        <v>192263967</v>
      </c>
      <c r="D9" s="33">
        <v>194846435</v>
      </c>
      <c r="E9" s="33">
        <v>198469234</v>
      </c>
      <c r="F9" s="33">
        <v>202239796</v>
      </c>
      <c r="G9" s="33">
        <v>207839359</v>
      </c>
      <c r="H9" s="33">
        <v>206290817</v>
      </c>
      <c r="I9" s="33">
        <v>208184158</v>
      </c>
      <c r="J9" s="33">
        <v>211705073</v>
      </c>
      <c r="K9" s="33">
        <v>214519310</v>
      </c>
      <c r="L9" s="33">
        <v>216287410</v>
      </c>
      <c r="M9" s="33">
        <v>217950710</v>
      </c>
      <c r="N9" s="33">
        <v>220443211</v>
      </c>
      <c r="O9" s="33">
        <v>223622291</v>
      </c>
      <c r="P9" s="33">
        <v>227667338</v>
      </c>
      <c r="Q9" s="33">
        <v>232143476</v>
      </c>
      <c r="R9" s="1">
        <v>236808671</v>
      </c>
      <c r="S9" s="1">
        <v>241713654</v>
      </c>
    </row>
    <row r="10" spans="1:19" ht="12">
      <c r="A10" s="34" t="s">
        <v>96</v>
      </c>
      <c r="B10" s="33">
        <v>703812</v>
      </c>
      <c r="C10" s="33">
        <v>703583</v>
      </c>
      <c r="D10" s="33">
        <v>704577</v>
      </c>
      <c r="E10" s="33">
        <v>703339</v>
      </c>
      <c r="F10" s="33">
        <v>691603</v>
      </c>
      <c r="G10" s="33">
        <v>704127</v>
      </c>
      <c r="H10" s="33">
        <v>709468</v>
      </c>
      <c r="I10" s="33">
        <v>710064</v>
      </c>
      <c r="J10" s="33">
        <v>710160</v>
      </c>
      <c r="K10" s="33">
        <v>713481</v>
      </c>
      <c r="L10" s="33">
        <v>707687</v>
      </c>
      <c r="M10" s="33">
        <v>710558</v>
      </c>
      <c r="N10" s="33">
        <v>719092</v>
      </c>
      <c r="O10" s="33">
        <v>731753</v>
      </c>
      <c r="P10" s="33">
        <v>741917</v>
      </c>
      <c r="Q10" s="33">
        <v>752384</v>
      </c>
      <c r="R10" s="1">
        <v>761996</v>
      </c>
      <c r="S10" s="1">
        <v>775375</v>
      </c>
    </row>
    <row r="11" spans="1:19" ht="12">
      <c r="A11" s="34" t="s">
        <v>95</v>
      </c>
      <c r="B11" s="33">
        <v>23584957</v>
      </c>
      <c r="C11" s="33">
        <v>24142446</v>
      </c>
      <c r="D11" s="33">
        <v>24650507</v>
      </c>
      <c r="E11" s="33">
        <v>25146514</v>
      </c>
      <c r="F11" s="33">
        <v>25732703</v>
      </c>
      <c r="G11" s="33">
        <v>26772604</v>
      </c>
      <c r="H11" s="33">
        <v>26857690</v>
      </c>
      <c r="I11" s="33">
        <v>28166173</v>
      </c>
      <c r="J11" s="33">
        <v>28670580</v>
      </c>
      <c r="K11" s="33">
        <v>28932577</v>
      </c>
      <c r="L11" s="33">
        <v>28951092</v>
      </c>
      <c r="M11" s="33">
        <v>29053922</v>
      </c>
      <c r="N11" s="33">
        <v>29481440</v>
      </c>
      <c r="O11" s="33">
        <v>29819314</v>
      </c>
      <c r="P11" s="33">
        <v>30311319</v>
      </c>
      <c r="Q11" s="33">
        <v>30840281</v>
      </c>
      <c r="R11" s="1">
        <v>31403851</v>
      </c>
      <c r="S11" s="1">
        <v>32025054</v>
      </c>
    </row>
    <row r="12" spans="1:17" ht="12">
      <c r="A12" s="3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9" ht="12">
      <c r="A13" s="7"/>
      <c r="B13" s="7" t="s">
        <v>8</v>
      </c>
      <c r="C13" s="7" t="s">
        <v>9</v>
      </c>
      <c r="D13" s="7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7" t="s">
        <v>15</v>
      </c>
      <c r="J13" s="7" t="s">
        <v>50</v>
      </c>
      <c r="K13" s="7" t="s">
        <v>69</v>
      </c>
      <c r="L13" s="7" t="s">
        <v>74</v>
      </c>
      <c r="M13" s="7" t="s">
        <v>75</v>
      </c>
      <c r="N13" s="7" t="s">
        <v>76</v>
      </c>
      <c r="O13" s="7" t="s">
        <v>77</v>
      </c>
      <c r="P13" s="7" t="s">
        <v>78</v>
      </c>
      <c r="Q13" s="7">
        <v>2017</v>
      </c>
      <c r="R13" s="7">
        <v>2018</v>
      </c>
      <c r="S13" s="7">
        <v>2019</v>
      </c>
    </row>
    <row r="14" spans="1:19" ht="12">
      <c r="A14" s="34" t="s">
        <v>94</v>
      </c>
      <c r="B14" s="33">
        <f>B8/$B8*100</f>
        <v>100</v>
      </c>
      <c r="C14" s="33">
        <f aca="true" t="shared" si="0" ref="C14:R14">C8/$B8*100</f>
        <v>102.03615724800208</v>
      </c>
      <c r="D14" s="33">
        <f t="shared" si="0"/>
        <v>114.28154039763217</v>
      </c>
      <c r="E14" s="33">
        <f t="shared" si="0"/>
        <v>122.57934771621505</v>
      </c>
      <c r="F14" s="33">
        <f t="shared" si="0"/>
        <v>129.23934154761238</v>
      </c>
      <c r="G14" s="33">
        <f t="shared" si="0"/>
        <v>136.1215040363349</v>
      </c>
      <c r="H14" s="33">
        <f t="shared" si="0"/>
        <v>132.62606463178176</v>
      </c>
      <c r="I14" s="33">
        <f t="shared" si="0"/>
        <v>119.99126782220758</v>
      </c>
      <c r="J14" s="33">
        <f t="shared" si="0"/>
        <v>122.60964879727563</v>
      </c>
      <c r="K14" s="33">
        <f t="shared" si="0"/>
        <v>126.40487098124844</v>
      </c>
      <c r="L14" s="33">
        <f t="shared" si="0"/>
        <v>125.86409328963002</v>
      </c>
      <c r="M14" s="33">
        <f t="shared" si="0"/>
        <v>126.33055557715429</v>
      </c>
      <c r="N14" s="33">
        <f t="shared" si="0"/>
        <v>128.80539519466322</v>
      </c>
      <c r="O14" s="33">
        <f t="shared" si="0"/>
        <v>133.68504735898745</v>
      </c>
      <c r="P14" s="33">
        <f t="shared" si="0"/>
        <v>137.67378647822503</v>
      </c>
      <c r="Q14" s="33">
        <f t="shared" si="0"/>
        <v>141.21008286143993</v>
      </c>
      <c r="R14" s="33">
        <f t="shared" si="0"/>
        <v>145.96476073809285</v>
      </c>
      <c r="S14" s="33">
        <f aca="true" t="shared" si="1" ref="S14">S8/$B8*100</f>
        <v>147.10574016987925</v>
      </c>
    </row>
    <row r="15" spans="1:19" ht="12">
      <c r="A15" s="34" t="s">
        <v>131</v>
      </c>
      <c r="B15" s="33">
        <f>B9/$B9*100</f>
        <v>100</v>
      </c>
      <c r="C15" s="33">
        <f aca="true" t="shared" si="2" ref="C15:R15">C9/$B9*100</f>
        <v>101.12944202079576</v>
      </c>
      <c r="D15" s="33">
        <f t="shared" si="2"/>
        <v>102.4878013220816</v>
      </c>
      <c r="E15" s="33">
        <f t="shared" si="2"/>
        <v>104.3933671290302</v>
      </c>
      <c r="F15" s="33">
        <f t="shared" si="2"/>
        <v>106.37665519446796</v>
      </c>
      <c r="G15" s="33">
        <f t="shared" si="2"/>
        <v>109.32198442378886</v>
      </c>
      <c r="H15" s="33">
        <f t="shared" si="2"/>
        <v>108.50746264495879</v>
      </c>
      <c r="I15" s="33">
        <f t="shared" si="2"/>
        <v>109.50334617879378</v>
      </c>
      <c r="J15" s="33">
        <f t="shared" si="2"/>
        <v>111.35532174607545</v>
      </c>
      <c r="K15" s="33">
        <f t="shared" si="2"/>
        <v>112.83558984812849</v>
      </c>
      <c r="L15" s="33">
        <f t="shared" si="2"/>
        <v>113.76559753093558</v>
      </c>
      <c r="M15" s="33">
        <f t="shared" si="2"/>
        <v>114.64048117937912</v>
      </c>
      <c r="N15" s="33">
        <f t="shared" si="2"/>
        <v>115.9515184959361</v>
      </c>
      <c r="O15" s="33">
        <f t="shared" si="2"/>
        <v>117.62369135055877</v>
      </c>
      <c r="P15" s="33">
        <f t="shared" si="2"/>
        <v>119.75135652069382</v>
      </c>
      <c r="Q15" s="33">
        <f t="shared" si="2"/>
        <v>122.10577240741107</v>
      </c>
      <c r="R15" s="33">
        <f t="shared" si="2"/>
        <v>124.55963089493622</v>
      </c>
      <c r="S15" s="33">
        <f aca="true" t="shared" si="3" ref="S15">S9/$B9*100</f>
        <v>127.13961611864426</v>
      </c>
    </row>
    <row r="16" spans="1:19" ht="12">
      <c r="A16" s="34" t="s">
        <v>132</v>
      </c>
      <c r="B16" s="33">
        <f>B10/$B10*100</f>
        <v>100</v>
      </c>
      <c r="C16" s="33">
        <f aca="true" t="shared" si="4" ref="C16:R16">C10/$B10*100</f>
        <v>99.96746290202498</v>
      </c>
      <c r="D16" s="33">
        <f t="shared" si="4"/>
        <v>100.10869379891221</v>
      </c>
      <c r="E16" s="33">
        <f t="shared" si="4"/>
        <v>99.93279455309089</v>
      </c>
      <c r="F16" s="33">
        <f t="shared" si="4"/>
        <v>98.26530380272006</v>
      </c>
      <c r="G16" s="33">
        <f t="shared" si="4"/>
        <v>100.04475627014031</v>
      </c>
      <c r="H16" s="33">
        <f t="shared" si="4"/>
        <v>100.803623694964</v>
      </c>
      <c r="I16" s="33">
        <f t="shared" si="4"/>
        <v>100.88830539973743</v>
      </c>
      <c r="J16" s="33">
        <f t="shared" si="4"/>
        <v>100.90194540587542</v>
      </c>
      <c r="K16" s="33">
        <f t="shared" si="4"/>
        <v>101.37380436821198</v>
      </c>
      <c r="L16" s="33">
        <f t="shared" si="4"/>
        <v>100.55057316442459</v>
      </c>
      <c r="M16" s="33">
        <f t="shared" si="4"/>
        <v>100.95849459798924</v>
      </c>
      <c r="N16" s="33">
        <f t="shared" si="4"/>
        <v>102.17103431029877</v>
      </c>
      <c r="O16" s="33">
        <f t="shared" si="4"/>
        <v>103.96995220314516</v>
      </c>
      <c r="P16" s="33">
        <f t="shared" si="4"/>
        <v>105.41408785300621</v>
      </c>
      <c r="Q16" s="33">
        <f t="shared" si="4"/>
        <v>106.90127477224031</v>
      </c>
      <c r="R16" s="33">
        <f t="shared" si="4"/>
        <v>108.26698038680784</v>
      </c>
      <c r="S16" s="33">
        <f aca="true" t="shared" si="5" ref="S16">S10/$B10*100</f>
        <v>110.1679141588947</v>
      </c>
    </row>
    <row r="17" spans="1:19" ht="12">
      <c r="A17" s="34" t="s">
        <v>133</v>
      </c>
      <c r="B17" s="33">
        <f>B11/$B11*100</f>
        <v>100</v>
      </c>
      <c r="C17" s="33">
        <f aca="true" t="shared" si="6" ref="C17:R17">C11/$B11*100</f>
        <v>102.36374821459289</v>
      </c>
      <c r="D17" s="33">
        <f t="shared" si="6"/>
        <v>104.51792216538702</v>
      </c>
      <c r="E17" s="33">
        <f t="shared" si="6"/>
        <v>106.62098726743491</v>
      </c>
      <c r="F17" s="33">
        <f t="shared" si="6"/>
        <v>109.10642321713794</v>
      </c>
      <c r="G17" s="33">
        <f t="shared" si="6"/>
        <v>113.51559385925529</v>
      </c>
      <c r="H17" s="33">
        <f t="shared" si="6"/>
        <v>113.87635771394453</v>
      </c>
      <c r="I17" s="33">
        <f t="shared" si="6"/>
        <v>119.42431355715424</v>
      </c>
      <c r="J17" s="33">
        <f t="shared" si="6"/>
        <v>121.5629945816734</v>
      </c>
      <c r="K17" s="33">
        <f t="shared" si="6"/>
        <v>122.67385944354277</v>
      </c>
      <c r="L17" s="33">
        <f t="shared" si="6"/>
        <v>122.75236287265649</v>
      </c>
      <c r="M17" s="33">
        <f t="shared" si="6"/>
        <v>123.18836112357549</v>
      </c>
      <c r="N17" s="33">
        <f t="shared" si="6"/>
        <v>125.00103349775029</v>
      </c>
      <c r="O17" s="33">
        <f t="shared" si="6"/>
        <v>126.43361613930439</v>
      </c>
      <c r="P17" s="33">
        <f t="shared" si="6"/>
        <v>128.51971279828916</v>
      </c>
      <c r="Q17" s="33">
        <f t="shared" si="6"/>
        <v>130.76250679617522</v>
      </c>
      <c r="R17" s="33">
        <f t="shared" si="6"/>
        <v>133.15203839464283</v>
      </c>
      <c r="S17" s="33">
        <f aca="true" t="shared" si="7" ref="S17">S11/$B11*100</f>
        <v>135.7859333811802</v>
      </c>
    </row>
    <row r="18" spans="1:16" ht="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2">
      <c r="A20" s="3" t="s">
        <v>281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2">
      <c r="A21" s="52" t="s">
        <v>115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spans="1:10" ht="53.8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</row>
    <row r="50" spans="1:10" ht="12">
      <c r="A50" s="50"/>
      <c r="B50" s="50"/>
      <c r="C50" s="50"/>
      <c r="D50" s="50"/>
      <c r="E50" s="50"/>
      <c r="F50" s="50"/>
      <c r="G50" s="50"/>
      <c r="H50" s="50"/>
      <c r="I50" s="50"/>
      <c r="J50" s="50"/>
    </row>
    <row r="51" spans="2:10" ht="12">
      <c r="B51" s="50"/>
      <c r="C51" s="50"/>
      <c r="D51" s="50"/>
      <c r="E51" s="50"/>
      <c r="F51" s="50"/>
      <c r="G51" s="50"/>
      <c r="H51" s="50"/>
      <c r="I51" s="50"/>
      <c r="J51" s="50"/>
    </row>
    <row r="52" spans="3:10" ht="12">
      <c r="C52" s="50"/>
      <c r="D52" s="50"/>
      <c r="E52" s="50"/>
      <c r="F52" s="50"/>
      <c r="G52" s="50"/>
      <c r="H52" s="50"/>
      <c r="I52" s="50"/>
      <c r="J52" s="50"/>
    </row>
    <row r="53" spans="3:10" ht="15" customHeight="1">
      <c r="C53" s="50"/>
      <c r="D53" s="50"/>
      <c r="E53" s="50"/>
      <c r="F53" s="50"/>
      <c r="G53" s="50"/>
      <c r="H53" s="50"/>
      <c r="I53" s="50"/>
      <c r="J53" s="50"/>
    </row>
    <row r="54" spans="1:10" ht="12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2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12">
      <c r="A56" s="51" t="s">
        <v>111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4.45" customHeight="1">
      <c r="A57" s="64" t="s">
        <v>137</v>
      </c>
      <c r="B57" s="50"/>
      <c r="C57" s="50"/>
      <c r="D57" s="50"/>
      <c r="E57" s="50"/>
      <c r="F57" s="50"/>
      <c r="G57" s="50"/>
      <c r="H57" s="50"/>
      <c r="I57" s="50"/>
      <c r="J57" s="50"/>
    </row>
    <row r="58" spans="1:10" ht="14.25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 ht="14.25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ht="14.25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ht="14.25">
      <c r="A61" s="58" t="s">
        <v>126</v>
      </c>
      <c r="B61" s="50"/>
      <c r="C61" s="50"/>
      <c r="D61" s="50"/>
      <c r="E61" s="50"/>
      <c r="F61" s="50"/>
      <c r="G61" s="50"/>
      <c r="H61" s="50"/>
      <c r="I61" s="50"/>
      <c r="J61" s="50"/>
    </row>
    <row r="63" spans="1:2" ht="14.25">
      <c r="A63" s="2" t="s">
        <v>80</v>
      </c>
      <c r="B63" s="36">
        <v>44029.60841435185</v>
      </c>
    </row>
    <row r="64" spans="1:2" ht="14.25">
      <c r="A64" s="2" t="s">
        <v>81</v>
      </c>
      <c r="B64" s="36">
        <v>44036.681805555556</v>
      </c>
    </row>
    <row r="65" spans="1:2" ht="14.25">
      <c r="A65" s="2" t="s">
        <v>82</v>
      </c>
      <c r="B65" s="2" t="s">
        <v>2</v>
      </c>
    </row>
    <row r="67" spans="1:2" ht="14.25">
      <c r="A67" s="2" t="s">
        <v>127</v>
      </c>
      <c r="B67" s="2" t="s">
        <v>128</v>
      </c>
    </row>
    <row r="68" spans="1:2" ht="14.25">
      <c r="A68" s="2" t="s">
        <v>5</v>
      </c>
      <c r="B68" s="2" t="s">
        <v>120</v>
      </c>
    </row>
    <row r="70" spans="1:19" ht="14.25">
      <c r="A70" s="7" t="s">
        <v>7</v>
      </c>
      <c r="B70" s="7" t="s">
        <v>8</v>
      </c>
      <c r="C70" s="7" t="s">
        <v>9</v>
      </c>
      <c r="D70" s="7" t="s">
        <v>10</v>
      </c>
      <c r="E70" s="7" t="s">
        <v>11</v>
      </c>
      <c r="F70" s="7" t="s">
        <v>12</v>
      </c>
      <c r="G70" s="7" t="s">
        <v>13</v>
      </c>
      <c r="H70" s="7" t="s">
        <v>14</v>
      </c>
      <c r="I70" s="7" t="s">
        <v>15</v>
      </c>
      <c r="J70" s="7" t="s">
        <v>50</v>
      </c>
      <c r="K70" s="7" t="s">
        <v>69</v>
      </c>
      <c r="L70" s="7" t="s">
        <v>74</v>
      </c>
      <c r="M70" s="7" t="s">
        <v>75</v>
      </c>
      <c r="N70" s="7" t="s">
        <v>76</v>
      </c>
      <c r="O70" s="7" t="s">
        <v>77</v>
      </c>
      <c r="P70" s="7" t="s">
        <v>78</v>
      </c>
      <c r="Q70" s="7" t="s">
        <v>118</v>
      </c>
      <c r="R70" s="7">
        <v>2018</v>
      </c>
      <c r="S70" s="7">
        <v>2019</v>
      </c>
    </row>
    <row r="71" spans="1:19" ht="14.25">
      <c r="A71" s="7" t="s">
        <v>17</v>
      </c>
      <c r="B71" s="10">
        <v>540600</v>
      </c>
      <c r="C71" s="10">
        <v>556400</v>
      </c>
      <c r="D71" s="10">
        <v>578100</v>
      </c>
      <c r="E71" s="10">
        <v>604400</v>
      </c>
      <c r="F71" s="10">
        <v>623300</v>
      </c>
      <c r="G71" s="10">
        <v>642700</v>
      </c>
      <c r="H71" s="10">
        <v>662700</v>
      </c>
      <c r="I71" s="10">
        <v>676600</v>
      </c>
      <c r="J71" s="10">
        <v>690900</v>
      </c>
      <c r="K71" s="10">
        <v>714400</v>
      </c>
      <c r="L71" s="10">
        <v>726200</v>
      </c>
      <c r="M71" s="10">
        <v>739400</v>
      </c>
      <c r="N71" s="10">
        <v>752266</v>
      </c>
      <c r="O71" s="10">
        <v>770508</v>
      </c>
      <c r="P71" s="10">
        <v>796930</v>
      </c>
      <c r="Q71" s="10">
        <v>826742</v>
      </c>
      <c r="R71" s="10">
        <v>856096</v>
      </c>
      <c r="S71" s="10">
        <v>856096</v>
      </c>
    </row>
    <row r="72" spans="1:19" ht="14.25">
      <c r="A72" s="7" t="s">
        <v>18</v>
      </c>
      <c r="B72" s="59">
        <v>296000</v>
      </c>
      <c r="C72" s="59">
        <v>296000</v>
      </c>
      <c r="D72" s="10">
        <v>296000</v>
      </c>
      <c r="E72" s="10">
        <v>311000</v>
      </c>
      <c r="F72" s="10">
        <v>208300</v>
      </c>
      <c r="G72" s="10">
        <v>239800</v>
      </c>
      <c r="H72" s="10">
        <v>273600</v>
      </c>
      <c r="I72" s="10">
        <v>290000</v>
      </c>
      <c r="J72" s="10">
        <v>304000</v>
      </c>
      <c r="K72" s="10">
        <v>316000</v>
      </c>
      <c r="L72" s="10">
        <v>332000</v>
      </c>
      <c r="M72" s="10">
        <v>348800</v>
      </c>
      <c r="N72" s="10">
        <v>369189</v>
      </c>
      <c r="O72" s="10">
        <v>396582</v>
      </c>
      <c r="P72" s="10">
        <v>405217</v>
      </c>
      <c r="Q72" s="10">
        <v>372851</v>
      </c>
      <c r="R72" s="10">
        <v>387186</v>
      </c>
      <c r="S72" s="10">
        <v>387186</v>
      </c>
    </row>
    <row r="73" spans="1:19" ht="14.25">
      <c r="A73" s="7" t="s">
        <v>117</v>
      </c>
      <c r="B73" s="10">
        <v>323400</v>
      </c>
      <c r="C73" s="10">
        <v>340100</v>
      </c>
      <c r="D73" s="10">
        <v>371000</v>
      </c>
      <c r="E73" s="10">
        <v>415000</v>
      </c>
      <c r="F73" s="10">
        <v>468000</v>
      </c>
      <c r="G73" s="10">
        <v>533800</v>
      </c>
      <c r="H73" s="10">
        <v>589600</v>
      </c>
      <c r="I73" s="10">
        <v>588000</v>
      </c>
      <c r="J73" s="10">
        <v>585000</v>
      </c>
      <c r="K73" s="10">
        <v>586000</v>
      </c>
      <c r="L73" s="10">
        <v>595400</v>
      </c>
      <c r="M73" s="10">
        <v>593000</v>
      </c>
      <c r="N73" s="10">
        <v>608711</v>
      </c>
      <c r="O73" s="10">
        <v>646792</v>
      </c>
      <c r="P73" s="10">
        <v>667705</v>
      </c>
      <c r="Q73" s="10">
        <v>689368</v>
      </c>
      <c r="R73" s="10">
        <v>706262</v>
      </c>
      <c r="S73" s="10">
        <v>706262</v>
      </c>
    </row>
    <row r="74" spans="1:19" ht="14.25">
      <c r="A74" s="7" t="s">
        <v>19</v>
      </c>
      <c r="B74" s="10">
        <v>389400</v>
      </c>
      <c r="C74" s="10">
        <v>400000</v>
      </c>
      <c r="D74" s="10">
        <v>423100</v>
      </c>
      <c r="E74" s="10">
        <v>455700</v>
      </c>
      <c r="F74" s="10">
        <v>494236</v>
      </c>
      <c r="G74" s="10">
        <v>521228</v>
      </c>
      <c r="H74" s="10">
        <v>516516</v>
      </c>
      <c r="I74" s="10">
        <v>494659</v>
      </c>
      <c r="J74" s="10">
        <v>472275</v>
      </c>
      <c r="K74" s="10">
        <v>456386</v>
      </c>
      <c r="L74" s="10">
        <v>446968</v>
      </c>
      <c r="M74" s="10">
        <v>431567</v>
      </c>
      <c r="N74" s="10">
        <v>426694</v>
      </c>
      <c r="O74" s="10">
        <v>423958</v>
      </c>
      <c r="P74" s="10">
        <v>425327</v>
      </c>
      <c r="Q74" s="10">
        <v>423809</v>
      </c>
      <c r="R74" s="10">
        <v>417585</v>
      </c>
      <c r="S74" s="10">
        <v>417585</v>
      </c>
    </row>
    <row r="75" spans="1:19" ht="14.25">
      <c r="A75" s="7" t="s">
        <v>124</v>
      </c>
      <c r="B75" s="10">
        <v>2649097</v>
      </c>
      <c r="C75" s="10">
        <v>2619267</v>
      </c>
      <c r="D75" s="10">
        <v>2586329</v>
      </c>
      <c r="E75" s="10">
        <v>2572142</v>
      </c>
      <c r="F75" s="10">
        <v>2573077</v>
      </c>
      <c r="G75" s="10">
        <v>2604061</v>
      </c>
      <c r="H75" s="10">
        <v>2323064</v>
      </c>
      <c r="I75" s="10">
        <v>2346678</v>
      </c>
      <c r="J75" s="10">
        <v>2385099</v>
      </c>
      <c r="K75" s="10">
        <v>2441377</v>
      </c>
      <c r="L75" s="10">
        <v>2528656</v>
      </c>
      <c r="M75" s="10">
        <v>2578567</v>
      </c>
      <c r="N75" s="10">
        <v>2629209</v>
      </c>
      <c r="O75" s="10">
        <v>2701343</v>
      </c>
      <c r="P75" s="10">
        <v>2800780</v>
      </c>
      <c r="Q75" s="10">
        <v>2911907</v>
      </c>
      <c r="R75" s="10">
        <v>3031139</v>
      </c>
      <c r="S75" s="10">
        <v>3031139</v>
      </c>
    </row>
    <row r="76" spans="1:19" ht="14.25">
      <c r="A76" s="7" t="s">
        <v>20</v>
      </c>
      <c r="B76" s="10">
        <v>80179</v>
      </c>
      <c r="C76" s="10">
        <v>78000</v>
      </c>
      <c r="D76" s="10">
        <v>80000</v>
      </c>
      <c r="E76" s="10">
        <v>79600</v>
      </c>
      <c r="F76" s="10">
        <v>85300</v>
      </c>
      <c r="G76" s="10">
        <v>72100</v>
      </c>
      <c r="H76" s="10">
        <v>75317</v>
      </c>
      <c r="I76" s="10">
        <v>73594</v>
      </c>
      <c r="J76" s="10">
        <v>72934</v>
      </c>
      <c r="K76" s="10">
        <v>75234</v>
      </c>
      <c r="L76" s="10">
        <v>78380</v>
      </c>
      <c r="M76" s="10">
        <v>82000</v>
      </c>
      <c r="N76" s="10">
        <v>86039</v>
      </c>
      <c r="O76" s="10">
        <v>90960</v>
      </c>
      <c r="P76" s="10">
        <v>96852</v>
      </c>
      <c r="Q76" s="10">
        <v>102913</v>
      </c>
      <c r="R76" s="10">
        <v>109415</v>
      </c>
      <c r="S76" s="10">
        <v>109415</v>
      </c>
    </row>
    <row r="77" spans="1:19" ht="14.25">
      <c r="A77" s="7" t="s">
        <v>21</v>
      </c>
      <c r="B77" s="10">
        <v>233100</v>
      </c>
      <c r="C77" s="62">
        <v>259800</v>
      </c>
      <c r="D77" s="62">
        <v>259800</v>
      </c>
      <c r="E77" s="10">
        <v>286500</v>
      </c>
      <c r="F77" s="10">
        <v>286500</v>
      </c>
      <c r="G77" s="10">
        <v>345900</v>
      </c>
      <c r="H77" s="10">
        <v>351300</v>
      </c>
      <c r="I77" s="10">
        <v>343900</v>
      </c>
      <c r="J77" s="10">
        <v>319000</v>
      </c>
      <c r="K77" s="10">
        <v>313000</v>
      </c>
      <c r="L77" s="10">
        <v>301000</v>
      </c>
      <c r="M77" s="10">
        <v>310000</v>
      </c>
      <c r="N77" s="10">
        <v>307820</v>
      </c>
      <c r="O77" s="10">
        <v>318832</v>
      </c>
      <c r="P77" s="10">
        <v>328721</v>
      </c>
      <c r="Q77" s="10">
        <v>335572</v>
      </c>
      <c r="R77" s="10">
        <v>340670</v>
      </c>
      <c r="S77" s="10">
        <v>340670</v>
      </c>
    </row>
    <row r="78" spans="1:19" ht="14.25">
      <c r="A78" s="7" t="s">
        <v>22</v>
      </c>
      <c r="B78" s="59">
        <v>1130766</v>
      </c>
      <c r="C78" s="59">
        <v>1130766</v>
      </c>
      <c r="D78" s="10">
        <v>1130766</v>
      </c>
      <c r="E78" s="10">
        <v>1155749</v>
      </c>
      <c r="F78" s="10">
        <v>1186745</v>
      </c>
      <c r="G78" s="10">
        <v>1220393</v>
      </c>
      <c r="H78" s="10">
        <v>1251203</v>
      </c>
      <c r="I78" s="10">
        <v>1261689</v>
      </c>
      <c r="J78" s="10">
        <v>1276337</v>
      </c>
      <c r="K78" s="10">
        <v>1278014</v>
      </c>
      <c r="L78" s="10">
        <v>1274987</v>
      </c>
      <c r="M78" s="10">
        <v>1272113</v>
      </c>
      <c r="N78" s="10">
        <v>1274025</v>
      </c>
      <c r="O78" s="10">
        <v>1272137</v>
      </c>
      <c r="P78" s="10">
        <v>1282193</v>
      </c>
      <c r="Q78" s="10">
        <v>1294246</v>
      </c>
      <c r="R78" s="10">
        <v>1294574</v>
      </c>
      <c r="S78" s="10">
        <v>1294574</v>
      </c>
    </row>
    <row r="79" spans="1:19" ht="14.25">
      <c r="A79" s="7" t="s">
        <v>23</v>
      </c>
      <c r="B79" s="10">
        <v>4092000</v>
      </c>
      <c r="C79" s="10">
        <v>4189000</v>
      </c>
      <c r="D79" s="10">
        <v>4418000</v>
      </c>
      <c r="E79" s="10">
        <v>4655400</v>
      </c>
      <c r="F79" s="10">
        <v>4910300</v>
      </c>
      <c r="G79" s="10">
        <v>5140600</v>
      </c>
      <c r="H79" s="10">
        <v>5186210</v>
      </c>
      <c r="I79" s="10">
        <v>5136214</v>
      </c>
      <c r="J79" s="10">
        <v>5103980</v>
      </c>
      <c r="K79" s="10">
        <v>5060791</v>
      </c>
      <c r="L79" s="10">
        <v>4985000</v>
      </c>
      <c r="M79" s="10">
        <v>4887352</v>
      </c>
      <c r="N79" s="10">
        <v>4839484</v>
      </c>
      <c r="O79" s="10">
        <v>4851518</v>
      </c>
      <c r="P79" s="10">
        <v>4879480</v>
      </c>
      <c r="Q79" s="10">
        <v>4924476</v>
      </c>
      <c r="R79" s="10">
        <v>4980911</v>
      </c>
      <c r="S79" s="10">
        <v>4980911</v>
      </c>
    </row>
    <row r="80" spans="1:19" ht="14.25">
      <c r="A80" s="7" t="s">
        <v>24</v>
      </c>
      <c r="B80" s="10">
        <v>5084100</v>
      </c>
      <c r="C80" s="10">
        <v>5079500</v>
      </c>
      <c r="D80" s="10">
        <v>5085400</v>
      </c>
      <c r="E80" s="10">
        <v>5107000</v>
      </c>
      <c r="F80" s="10">
        <v>5099000</v>
      </c>
      <c r="G80" s="10">
        <v>5221000</v>
      </c>
      <c r="H80" s="10">
        <v>4989800</v>
      </c>
      <c r="I80" s="10">
        <v>6160805</v>
      </c>
      <c r="J80" s="10">
        <v>6484934</v>
      </c>
      <c r="K80" s="10">
        <v>6477011</v>
      </c>
      <c r="L80" s="10">
        <v>6494485</v>
      </c>
      <c r="M80" s="10">
        <v>6580440</v>
      </c>
      <c r="N80" s="10">
        <v>6614747</v>
      </c>
      <c r="O80" s="10">
        <v>6639113</v>
      </c>
      <c r="P80" s="10">
        <v>6539112</v>
      </c>
      <c r="Q80" s="10">
        <v>6753825</v>
      </c>
      <c r="R80" s="10">
        <v>6734987</v>
      </c>
      <c r="S80" s="10">
        <v>6734987</v>
      </c>
    </row>
    <row r="81" spans="1:19" ht="14.25">
      <c r="A81" s="7" t="s">
        <v>83</v>
      </c>
      <c r="B81" s="10">
        <v>128900</v>
      </c>
      <c r="C81" s="10">
        <v>138300</v>
      </c>
      <c r="D81" s="10">
        <v>145100</v>
      </c>
      <c r="E81" s="10">
        <v>150200</v>
      </c>
      <c r="F81" s="10">
        <v>156800</v>
      </c>
      <c r="G81" s="10">
        <v>156600</v>
      </c>
      <c r="H81" s="10">
        <v>157000</v>
      </c>
      <c r="I81" s="10">
        <v>151800</v>
      </c>
      <c r="J81" s="10">
        <v>147000</v>
      </c>
      <c r="K81" s="10">
        <v>143500</v>
      </c>
      <c r="L81" s="10">
        <v>130900</v>
      </c>
      <c r="M81" s="10">
        <v>130500</v>
      </c>
      <c r="N81" s="10">
        <v>132045</v>
      </c>
      <c r="O81" s="10">
        <v>136854</v>
      </c>
      <c r="P81" s="10">
        <v>146230</v>
      </c>
      <c r="Q81" s="10">
        <v>156724</v>
      </c>
      <c r="R81" s="10">
        <v>169175</v>
      </c>
      <c r="S81" s="10">
        <v>169175</v>
      </c>
    </row>
    <row r="82" spans="1:19" ht="14.25">
      <c r="A82" s="7" t="s">
        <v>25</v>
      </c>
      <c r="B82" s="10">
        <v>3297260</v>
      </c>
      <c r="C82" s="10">
        <v>3450903</v>
      </c>
      <c r="D82" s="10">
        <v>3502633</v>
      </c>
      <c r="E82" s="10">
        <v>3637740</v>
      </c>
      <c r="F82" s="10">
        <v>3763093</v>
      </c>
      <c r="G82" s="10">
        <v>3842995</v>
      </c>
      <c r="H82" s="10">
        <v>3911100</v>
      </c>
      <c r="I82" s="10">
        <v>3941500</v>
      </c>
      <c r="J82" s="10">
        <v>3980100</v>
      </c>
      <c r="K82" s="10">
        <v>4020100</v>
      </c>
      <c r="L82" s="10">
        <v>3986700</v>
      </c>
      <c r="M82" s="10">
        <v>3935400</v>
      </c>
      <c r="N82" s="10">
        <v>3928518</v>
      </c>
      <c r="O82" s="10">
        <v>3941612</v>
      </c>
      <c r="P82" s="10">
        <v>4016380</v>
      </c>
      <c r="Q82" s="10">
        <v>4080937</v>
      </c>
      <c r="R82" s="10">
        <v>4127899</v>
      </c>
      <c r="S82" s="10">
        <v>4127899</v>
      </c>
    </row>
    <row r="83" spans="1:19" ht="14.25">
      <c r="A83" s="7" t="s">
        <v>26</v>
      </c>
      <c r="B83" s="10">
        <v>116500</v>
      </c>
      <c r="C83" s="10">
        <v>118400</v>
      </c>
      <c r="D83" s="10">
        <v>116300</v>
      </c>
      <c r="E83" s="10">
        <v>116800</v>
      </c>
      <c r="F83" s="10">
        <v>113900</v>
      </c>
      <c r="G83" s="10">
        <v>115700</v>
      </c>
      <c r="H83" s="10">
        <v>119800</v>
      </c>
      <c r="I83" s="10">
        <v>121900</v>
      </c>
      <c r="J83" s="10">
        <v>118500</v>
      </c>
      <c r="K83" s="10">
        <v>116000</v>
      </c>
      <c r="L83" s="10">
        <v>112000</v>
      </c>
      <c r="M83" s="10">
        <v>107400</v>
      </c>
      <c r="N83" s="10">
        <v>102788</v>
      </c>
      <c r="O83" s="10">
        <v>102199</v>
      </c>
      <c r="P83" s="10">
        <v>104499</v>
      </c>
      <c r="Q83" s="10">
        <v>105867</v>
      </c>
      <c r="R83" s="10">
        <v>109044</v>
      </c>
      <c r="S83" s="10">
        <v>109044</v>
      </c>
    </row>
    <row r="84" spans="1:19" ht="14.25">
      <c r="A84" s="7" t="s">
        <v>27</v>
      </c>
      <c r="B84" s="10">
        <v>91600</v>
      </c>
      <c r="C84" s="10">
        <v>93100</v>
      </c>
      <c r="D84" s="10">
        <v>95500</v>
      </c>
      <c r="E84" s="10">
        <v>100200</v>
      </c>
      <c r="F84" s="10">
        <v>106400</v>
      </c>
      <c r="G84" s="10">
        <v>113200</v>
      </c>
      <c r="H84" s="10">
        <v>114000</v>
      </c>
      <c r="I84" s="10">
        <v>106400</v>
      </c>
      <c r="J84" s="10">
        <v>61100</v>
      </c>
      <c r="K84" s="10">
        <v>61000</v>
      </c>
      <c r="L84" s="10">
        <v>63600</v>
      </c>
      <c r="M84" s="10">
        <v>66700</v>
      </c>
      <c r="N84" s="10">
        <v>70068</v>
      </c>
      <c r="O84" s="10">
        <v>72619</v>
      </c>
      <c r="P84" s="10">
        <v>70526</v>
      </c>
      <c r="Q84" s="10">
        <v>72831</v>
      </c>
      <c r="R84" s="10">
        <v>74429</v>
      </c>
      <c r="S84" s="10">
        <v>74429</v>
      </c>
    </row>
    <row r="85" spans="1:19" ht="14.25">
      <c r="A85" s="7" t="s">
        <v>28</v>
      </c>
      <c r="B85" s="10">
        <v>93508</v>
      </c>
      <c r="C85" s="10">
        <v>97454</v>
      </c>
      <c r="D85" s="10">
        <v>101284</v>
      </c>
      <c r="E85" s="10">
        <v>106247</v>
      </c>
      <c r="F85" s="10">
        <v>117427</v>
      </c>
      <c r="G85" s="10">
        <v>126507</v>
      </c>
      <c r="H85" s="10">
        <v>128733</v>
      </c>
      <c r="I85" s="10">
        <v>126519</v>
      </c>
      <c r="J85" s="10">
        <v>113113</v>
      </c>
      <c r="K85" s="10">
        <v>113452</v>
      </c>
      <c r="L85" s="10">
        <v>113505</v>
      </c>
      <c r="M85" s="10">
        <v>115367</v>
      </c>
      <c r="N85" s="10">
        <v>76169</v>
      </c>
      <c r="O85" s="10">
        <v>78115</v>
      </c>
      <c r="P85" s="10">
        <v>81258</v>
      </c>
      <c r="Q85" s="10">
        <v>84625</v>
      </c>
      <c r="R85" s="10">
        <v>89754</v>
      </c>
      <c r="S85" s="10">
        <v>89754</v>
      </c>
    </row>
    <row r="86" spans="1:19" ht="14.25">
      <c r="A86" s="7" t="s">
        <v>29</v>
      </c>
      <c r="B86" s="10">
        <v>22691</v>
      </c>
      <c r="C86" s="10">
        <v>23330</v>
      </c>
      <c r="D86" s="10">
        <v>23976</v>
      </c>
      <c r="E86" s="10">
        <v>24863</v>
      </c>
      <c r="F86" s="10">
        <v>25769</v>
      </c>
      <c r="G86" s="10">
        <v>27043</v>
      </c>
      <c r="H86" s="10">
        <v>28571</v>
      </c>
      <c r="I86" s="10">
        <v>29191</v>
      </c>
      <c r="J86" s="10">
        <v>30158</v>
      </c>
      <c r="K86" s="10">
        <v>31457</v>
      </c>
      <c r="L86" s="10">
        <v>32385</v>
      </c>
      <c r="M86" s="10">
        <v>32933</v>
      </c>
      <c r="N86" s="10">
        <v>33832</v>
      </c>
      <c r="O86" s="10">
        <v>35072</v>
      </c>
      <c r="P86" s="10">
        <v>36732</v>
      </c>
      <c r="Q86" s="10">
        <v>38558</v>
      </c>
      <c r="R86" s="10">
        <v>40181</v>
      </c>
      <c r="S86" s="10">
        <v>40181</v>
      </c>
    </row>
    <row r="87" spans="1:19" ht="14.25">
      <c r="A87" s="7" t="s">
        <v>30</v>
      </c>
      <c r="B87" s="10">
        <v>354646</v>
      </c>
      <c r="C87" s="10">
        <v>362277</v>
      </c>
      <c r="D87" s="10">
        <v>363564</v>
      </c>
      <c r="E87" s="10">
        <v>377004</v>
      </c>
      <c r="F87" s="10">
        <v>389897</v>
      </c>
      <c r="G87" s="10">
        <v>401101</v>
      </c>
      <c r="H87" s="10">
        <v>409588</v>
      </c>
      <c r="I87" s="10">
        <v>405219</v>
      </c>
      <c r="J87" s="10">
        <v>403114</v>
      </c>
      <c r="K87" s="10">
        <v>402501</v>
      </c>
      <c r="L87" s="10">
        <v>401723</v>
      </c>
      <c r="M87" s="10">
        <v>406560</v>
      </c>
      <c r="N87" s="10">
        <v>417536</v>
      </c>
      <c r="O87" s="10">
        <v>431795</v>
      </c>
      <c r="P87" s="10">
        <v>448961</v>
      </c>
      <c r="Q87" s="10">
        <v>469948</v>
      </c>
      <c r="R87" s="10">
        <v>493605</v>
      </c>
      <c r="S87" s="10">
        <v>493605</v>
      </c>
    </row>
    <row r="88" spans="1:19" ht="14.25">
      <c r="A88" s="7" t="s">
        <v>31</v>
      </c>
      <c r="B88" s="10">
        <v>45000</v>
      </c>
      <c r="C88" s="10">
        <v>45800</v>
      </c>
      <c r="D88" s="10">
        <v>45800</v>
      </c>
      <c r="E88" s="10">
        <v>39397</v>
      </c>
      <c r="F88" s="10">
        <v>40116</v>
      </c>
      <c r="G88" s="10">
        <v>41549</v>
      </c>
      <c r="H88" s="10">
        <v>41968</v>
      </c>
      <c r="I88" s="10">
        <v>41323</v>
      </c>
      <c r="J88" s="10">
        <v>41269</v>
      </c>
      <c r="K88" s="10">
        <v>41495</v>
      </c>
      <c r="L88" s="10">
        <v>41642</v>
      </c>
      <c r="M88" s="10">
        <v>42286</v>
      </c>
      <c r="N88" s="10">
        <v>42974</v>
      </c>
      <c r="O88" s="10">
        <v>43026</v>
      </c>
      <c r="P88" s="10">
        <v>44194</v>
      </c>
      <c r="Q88" s="10">
        <v>45940</v>
      </c>
      <c r="R88" s="10">
        <v>47694</v>
      </c>
      <c r="S88" s="10">
        <v>47694</v>
      </c>
    </row>
    <row r="89" spans="1:19" ht="14.25">
      <c r="A89" s="7" t="s">
        <v>32</v>
      </c>
      <c r="B89" s="10">
        <v>917378</v>
      </c>
      <c r="C89" s="10">
        <v>946197</v>
      </c>
      <c r="D89" s="10">
        <v>971074</v>
      </c>
      <c r="E89" s="10">
        <v>938898</v>
      </c>
      <c r="F89" s="10">
        <v>925189</v>
      </c>
      <c r="G89" s="10">
        <v>937616</v>
      </c>
      <c r="H89" s="10">
        <v>951282</v>
      </c>
      <c r="I89" s="10">
        <v>945723</v>
      </c>
      <c r="J89" s="10">
        <v>932636</v>
      </c>
      <c r="K89" s="10">
        <v>919211</v>
      </c>
      <c r="L89" s="10">
        <v>899217</v>
      </c>
      <c r="M89" s="10">
        <v>880215</v>
      </c>
      <c r="N89" s="10">
        <v>878310</v>
      </c>
      <c r="O89" s="10">
        <v>890819</v>
      </c>
      <c r="P89" s="10">
        <v>914787</v>
      </c>
      <c r="Q89" s="10">
        <v>945931</v>
      </c>
      <c r="R89" s="10">
        <v>977729</v>
      </c>
      <c r="S89" s="10">
        <v>977729</v>
      </c>
    </row>
    <row r="90" spans="1:19" ht="14.25">
      <c r="A90" s="7" t="s">
        <v>33</v>
      </c>
      <c r="B90" s="10">
        <v>320000</v>
      </c>
      <c r="C90" s="10">
        <v>326100</v>
      </c>
      <c r="D90" s="10">
        <v>333000</v>
      </c>
      <c r="E90" s="10">
        <v>338800</v>
      </c>
      <c r="F90" s="10">
        <v>345500</v>
      </c>
      <c r="G90" s="10">
        <v>353700</v>
      </c>
      <c r="H90" s="10">
        <v>363000</v>
      </c>
      <c r="I90" s="10">
        <v>371000</v>
      </c>
      <c r="J90" s="10">
        <v>380000</v>
      </c>
      <c r="K90" s="10">
        <v>391000</v>
      </c>
      <c r="L90" s="10">
        <v>400000</v>
      </c>
      <c r="M90" s="10">
        <v>409000</v>
      </c>
      <c r="N90" s="10">
        <v>418594</v>
      </c>
      <c r="O90" s="10">
        <v>427515</v>
      </c>
      <c r="P90" s="10">
        <v>440368</v>
      </c>
      <c r="Q90" s="10">
        <v>456908</v>
      </c>
      <c r="R90" s="10">
        <v>476327</v>
      </c>
      <c r="S90" s="10">
        <v>476327</v>
      </c>
    </row>
    <row r="91" spans="1:19" ht="14.25">
      <c r="A91" s="7" t="s">
        <v>34</v>
      </c>
      <c r="B91" s="10">
        <v>2051800</v>
      </c>
      <c r="C91" s="10">
        <v>2191800</v>
      </c>
      <c r="D91" s="10">
        <v>2262900</v>
      </c>
      <c r="E91" s="10">
        <v>2178000</v>
      </c>
      <c r="F91" s="10">
        <v>2246000</v>
      </c>
      <c r="G91" s="10">
        <v>2345000</v>
      </c>
      <c r="H91" s="10">
        <v>2512000</v>
      </c>
      <c r="I91" s="10">
        <v>2596000</v>
      </c>
      <c r="J91" s="10">
        <v>2767000</v>
      </c>
      <c r="K91" s="10">
        <v>2892100</v>
      </c>
      <c r="L91" s="10">
        <v>2921000</v>
      </c>
      <c r="M91" s="10">
        <v>2962000</v>
      </c>
      <c r="N91" s="10">
        <v>3037427</v>
      </c>
      <c r="O91" s="10">
        <v>3098376</v>
      </c>
      <c r="P91" s="10">
        <v>3179655</v>
      </c>
      <c r="Q91" s="10">
        <v>3248538</v>
      </c>
      <c r="R91" s="10">
        <v>3338166</v>
      </c>
      <c r="S91" s="10">
        <v>3338166</v>
      </c>
    </row>
    <row r="92" spans="1:19" ht="14.25">
      <c r="A92" s="7" t="s">
        <v>35</v>
      </c>
      <c r="B92" s="59">
        <v>61200</v>
      </c>
      <c r="C92" s="59">
        <v>61200</v>
      </c>
      <c r="D92" s="59">
        <v>61200</v>
      </c>
      <c r="E92" s="59">
        <v>61200</v>
      </c>
      <c r="F92" s="59">
        <v>61200</v>
      </c>
      <c r="G92" s="59">
        <v>61200</v>
      </c>
      <c r="H92" s="59">
        <v>61200</v>
      </c>
      <c r="I92" s="59">
        <v>61200</v>
      </c>
      <c r="J92" s="59">
        <v>61200</v>
      </c>
      <c r="K92" s="10">
        <v>61200</v>
      </c>
      <c r="L92" s="10">
        <v>57348</v>
      </c>
      <c r="M92" s="10">
        <v>51122</v>
      </c>
      <c r="N92" s="10">
        <v>48528</v>
      </c>
      <c r="O92" s="10">
        <v>53197</v>
      </c>
      <c r="P92" s="10">
        <v>37256</v>
      </c>
      <c r="Q92" s="10">
        <v>50760</v>
      </c>
      <c r="R92" s="10">
        <v>51908</v>
      </c>
      <c r="S92" s="10">
        <v>51908</v>
      </c>
    </row>
    <row r="93" spans="1:19" ht="14.25">
      <c r="A93" s="7" t="s">
        <v>36</v>
      </c>
      <c r="B93" s="10">
        <v>411200</v>
      </c>
      <c r="C93" s="10">
        <v>426000</v>
      </c>
      <c r="D93" s="10">
        <v>442700</v>
      </c>
      <c r="E93" s="10">
        <v>456300</v>
      </c>
      <c r="F93" s="10">
        <v>422800</v>
      </c>
      <c r="G93" s="10">
        <v>553400</v>
      </c>
      <c r="H93" s="10">
        <v>612200</v>
      </c>
      <c r="I93" s="10">
        <v>629800</v>
      </c>
      <c r="J93" s="10">
        <v>636100</v>
      </c>
      <c r="K93" s="10">
        <v>666000</v>
      </c>
      <c r="L93" s="10">
        <v>642200</v>
      </c>
      <c r="M93" s="10">
        <v>676600</v>
      </c>
      <c r="N93" s="10">
        <v>712317</v>
      </c>
      <c r="O93" s="10">
        <v>750497</v>
      </c>
      <c r="P93" s="10">
        <v>794578</v>
      </c>
      <c r="Q93" s="10">
        <v>846472</v>
      </c>
      <c r="R93" s="10">
        <v>895443</v>
      </c>
      <c r="S93" s="10">
        <v>895443</v>
      </c>
    </row>
    <row r="94" spans="1:19" ht="14.25">
      <c r="A94" s="7" t="s">
        <v>37</v>
      </c>
      <c r="B94" s="10">
        <v>53132</v>
      </c>
      <c r="C94" s="10">
        <v>54832</v>
      </c>
      <c r="D94" s="10">
        <v>57601</v>
      </c>
      <c r="E94" s="10">
        <v>60234</v>
      </c>
      <c r="F94" s="10">
        <v>62964</v>
      </c>
      <c r="G94" s="10">
        <v>68891</v>
      </c>
      <c r="H94" s="10">
        <v>74238</v>
      </c>
      <c r="I94" s="10">
        <v>74749</v>
      </c>
      <c r="J94" s="10">
        <v>75121</v>
      </c>
      <c r="K94" s="10">
        <v>75508</v>
      </c>
      <c r="L94" s="10">
        <v>75096</v>
      </c>
      <c r="M94" s="10">
        <v>75300</v>
      </c>
      <c r="N94" s="10">
        <v>77103</v>
      </c>
      <c r="O94" s="10">
        <v>79950</v>
      </c>
      <c r="P94" s="10">
        <v>83911</v>
      </c>
      <c r="Q94" s="10">
        <v>89005</v>
      </c>
      <c r="R94" s="10">
        <v>94450</v>
      </c>
      <c r="S94" s="10">
        <v>94450</v>
      </c>
    </row>
    <row r="95" spans="1:19" ht="14.25">
      <c r="A95" s="7" t="s">
        <v>38</v>
      </c>
      <c r="B95" s="10">
        <v>130300</v>
      </c>
      <c r="C95" s="10">
        <v>142100</v>
      </c>
      <c r="D95" s="10">
        <v>140400</v>
      </c>
      <c r="E95" s="10">
        <v>160100</v>
      </c>
      <c r="F95" s="10">
        <v>172800</v>
      </c>
      <c r="G95" s="10">
        <v>196100</v>
      </c>
      <c r="H95" s="10">
        <v>227200</v>
      </c>
      <c r="I95" s="10">
        <v>246700</v>
      </c>
      <c r="J95" s="10">
        <v>253000</v>
      </c>
      <c r="K95" s="10">
        <v>257000</v>
      </c>
      <c r="L95" s="10">
        <v>260000</v>
      </c>
      <c r="M95" s="10">
        <v>262000</v>
      </c>
      <c r="N95" s="10">
        <v>265424</v>
      </c>
      <c r="O95" s="10">
        <v>272955</v>
      </c>
      <c r="P95" s="10">
        <v>278274</v>
      </c>
      <c r="Q95" s="10">
        <v>285645</v>
      </c>
      <c r="R95" s="10">
        <v>293907</v>
      </c>
      <c r="S95" s="10">
        <v>293907</v>
      </c>
    </row>
    <row r="96" spans="1:19" ht="14.25">
      <c r="A96" s="7" t="s">
        <v>39</v>
      </c>
      <c r="B96" s="10">
        <v>319700</v>
      </c>
      <c r="C96" s="10">
        <v>327120</v>
      </c>
      <c r="D96" s="10">
        <v>355180</v>
      </c>
      <c r="E96" s="10">
        <v>363640</v>
      </c>
      <c r="F96" s="10">
        <v>376090</v>
      </c>
      <c r="G96" s="10">
        <v>394720</v>
      </c>
      <c r="H96" s="10">
        <v>424500</v>
      </c>
      <c r="I96" s="10">
        <v>443910</v>
      </c>
      <c r="J96" s="10">
        <v>464410</v>
      </c>
      <c r="K96" s="10">
        <v>488940</v>
      </c>
      <c r="L96" s="10">
        <v>508000</v>
      </c>
      <c r="M96" s="10">
        <v>526100</v>
      </c>
      <c r="N96" s="10">
        <v>542890</v>
      </c>
      <c r="O96" s="10">
        <v>541020</v>
      </c>
      <c r="P96" s="10">
        <v>582060</v>
      </c>
      <c r="Q96" s="10">
        <v>595902</v>
      </c>
      <c r="R96" s="10">
        <v>624446</v>
      </c>
      <c r="S96" s="10">
        <v>624446</v>
      </c>
    </row>
    <row r="97" spans="1:19" ht="14.25">
      <c r="A97" s="7" t="s">
        <v>40</v>
      </c>
      <c r="B97" s="10">
        <v>351500</v>
      </c>
      <c r="C97" s="10">
        <v>362000</v>
      </c>
      <c r="D97" s="10">
        <v>377100</v>
      </c>
      <c r="E97" s="10">
        <v>394400</v>
      </c>
      <c r="F97" s="10">
        <v>472000</v>
      </c>
      <c r="G97" s="10">
        <v>495700</v>
      </c>
      <c r="H97" s="10">
        <v>502000</v>
      </c>
      <c r="I97" s="10">
        <v>501100</v>
      </c>
      <c r="J97" s="10">
        <v>512300</v>
      </c>
      <c r="K97" s="10">
        <v>533900</v>
      </c>
      <c r="L97" s="10">
        <v>542700</v>
      </c>
      <c r="M97" s="10">
        <v>551200</v>
      </c>
      <c r="N97" s="10">
        <v>567275</v>
      </c>
      <c r="O97" s="10">
        <v>582042</v>
      </c>
      <c r="P97" s="10">
        <v>601753</v>
      </c>
      <c r="Q97" s="10">
        <v>623573</v>
      </c>
      <c r="R97" s="10">
        <v>640869</v>
      </c>
      <c r="S97" s="10">
        <v>640869</v>
      </c>
    </row>
    <row r="98" spans="1:17" ht="14.25">
      <c r="A98" s="7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9" ht="14.25">
      <c r="A99" s="60" t="s">
        <v>109</v>
      </c>
      <c r="B99" s="61">
        <f>SUM(B71:B98)</f>
        <v>23584957</v>
      </c>
      <c r="C99" s="61">
        <f aca="true" t="shared" si="8" ref="C99:R99">SUM(C71:C98)</f>
        <v>24115746</v>
      </c>
      <c r="D99" s="61">
        <f t="shared" si="8"/>
        <v>24623807</v>
      </c>
      <c r="E99" s="61">
        <f t="shared" si="8"/>
        <v>25146514</v>
      </c>
      <c r="F99" s="61">
        <f t="shared" si="8"/>
        <v>25732703</v>
      </c>
      <c r="G99" s="61">
        <f t="shared" si="8"/>
        <v>26772604</v>
      </c>
      <c r="H99" s="61">
        <f t="shared" si="8"/>
        <v>26857690</v>
      </c>
      <c r="I99" s="61">
        <f t="shared" si="8"/>
        <v>28166173</v>
      </c>
      <c r="J99" s="61">
        <f t="shared" si="8"/>
        <v>28670580</v>
      </c>
      <c r="K99" s="61">
        <f t="shared" si="8"/>
        <v>28932577</v>
      </c>
      <c r="L99" s="61">
        <f t="shared" si="8"/>
        <v>28951092</v>
      </c>
      <c r="M99" s="61">
        <f t="shared" si="8"/>
        <v>29053922</v>
      </c>
      <c r="N99" s="61">
        <f t="shared" si="8"/>
        <v>29259982</v>
      </c>
      <c r="O99" s="61">
        <f t="shared" si="8"/>
        <v>29649406</v>
      </c>
      <c r="P99" s="61">
        <f t="shared" si="8"/>
        <v>30083739</v>
      </c>
      <c r="Q99" s="61">
        <f t="shared" si="8"/>
        <v>30833873</v>
      </c>
      <c r="R99" s="61">
        <f t="shared" si="8"/>
        <v>31403851</v>
      </c>
      <c r="S99" s="61">
        <f aca="true" t="shared" si="9" ref="S99">SUM(S71:S98)</f>
        <v>31403851</v>
      </c>
    </row>
    <row r="100" ht="14.25">
      <c r="A100" s="2" t="s">
        <v>129</v>
      </c>
    </row>
    <row r="101" spans="1:2" ht="14.25">
      <c r="A101" s="2" t="s">
        <v>42</v>
      </c>
      <c r="B101" s="2" t="s">
        <v>46</v>
      </c>
    </row>
    <row r="103" spans="1:2" ht="14.25">
      <c r="A103" s="2" t="s">
        <v>127</v>
      </c>
      <c r="B103" s="2" t="s">
        <v>93</v>
      </c>
    </row>
    <row r="104" spans="1:2" ht="14.25">
      <c r="A104" s="2" t="s">
        <v>5</v>
      </c>
      <c r="B104" s="2" t="s">
        <v>120</v>
      </c>
    </row>
    <row r="106" spans="1:19" ht="14.25">
      <c r="A106" s="7" t="s">
        <v>7</v>
      </c>
      <c r="B106" s="7" t="s">
        <v>8</v>
      </c>
      <c r="C106" s="7" t="s">
        <v>9</v>
      </c>
      <c r="D106" s="7" t="s">
        <v>10</v>
      </c>
      <c r="E106" s="7" t="s">
        <v>11</v>
      </c>
      <c r="F106" s="7" t="s">
        <v>12</v>
      </c>
      <c r="G106" s="7" t="s">
        <v>13</v>
      </c>
      <c r="H106" s="7" t="s">
        <v>14</v>
      </c>
      <c r="I106" s="7" t="s">
        <v>15</v>
      </c>
      <c r="J106" s="7" t="s">
        <v>50</v>
      </c>
      <c r="K106" s="7" t="s">
        <v>69</v>
      </c>
      <c r="L106" s="7" t="s">
        <v>74</v>
      </c>
      <c r="M106" s="7" t="s">
        <v>75</v>
      </c>
      <c r="N106" s="7" t="s">
        <v>76</v>
      </c>
      <c r="O106" s="7" t="s">
        <v>77</v>
      </c>
      <c r="P106" s="7" t="s">
        <v>78</v>
      </c>
      <c r="Q106" s="7" t="s">
        <v>118</v>
      </c>
      <c r="R106" s="7">
        <v>2018</v>
      </c>
      <c r="S106" s="7">
        <v>2019</v>
      </c>
    </row>
    <row r="107" spans="1:19" ht="14.25">
      <c r="A107" s="7" t="s">
        <v>17</v>
      </c>
      <c r="B107" s="10">
        <v>4787400</v>
      </c>
      <c r="C107" s="10">
        <v>4820900</v>
      </c>
      <c r="D107" s="10">
        <v>4874400</v>
      </c>
      <c r="E107" s="10">
        <v>4918600</v>
      </c>
      <c r="F107" s="10">
        <v>4976300</v>
      </c>
      <c r="G107" s="10">
        <v>5048700</v>
      </c>
      <c r="H107" s="10">
        <v>5130600</v>
      </c>
      <c r="I107" s="10">
        <v>5192600</v>
      </c>
      <c r="J107" s="10">
        <v>5276300</v>
      </c>
      <c r="K107" s="10">
        <v>5407000</v>
      </c>
      <c r="L107" s="10">
        <v>5444000</v>
      </c>
      <c r="M107" s="10">
        <v>5493000</v>
      </c>
      <c r="N107" s="10">
        <v>5555499</v>
      </c>
      <c r="O107" s="10">
        <v>5623579</v>
      </c>
      <c r="P107" s="10">
        <v>5712061</v>
      </c>
      <c r="Q107" s="10">
        <v>5785447</v>
      </c>
      <c r="R107" s="10">
        <v>5853782</v>
      </c>
      <c r="S107" s="10">
        <v>5853782</v>
      </c>
    </row>
    <row r="108" spans="1:19" ht="14.25">
      <c r="A108" s="7" t="s">
        <v>18</v>
      </c>
      <c r="B108" s="59">
        <v>2438000</v>
      </c>
      <c r="C108" s="59">
        <v>2438000</v>
      </c>
      <c r="D108" s="10">
        <v>2438000</v>
      </c>
      <c r="E108" s="10">
        <v>2538000</v>
      </c>
      <c r="F108" s="10">
        <v>1768000</v>
      </c>
      <c r="G108" s="10">
        <v>2082000</v>
      </c>
      <c r="H108" s="10">
        <v>2366000</v>
      </c>
      <c r="I108" s="10">
        <v>2502000</v>
      </c>
      <c r="J108" s="10">
        <v>2602000</v>
      </c>
      <c r="K108" s="10">
        <v>2695000</v>
      </c>
      <c r="L108" s="10">
        <v>2807000</v>
      </c>
      <c r="M108" s="10">
        <v>2910200</v>
      </c>
      <c r="N108" s="10">
        <v>3013863</v>
      </c>
      <c r="O108" s="10">
        <v>3162037</v>
      </c>
      <c r="P108" s="10">
        <v>3143568</v>
      </c>
      <c r="Q108" s="10">
        <v>2770615</v>
      </c>
      <c r="R108" s="10">
        <v>2773325</v>
      </c>
      <c r="S108" s="10">
        <v>2773325</v>
      </c>
    </row>
    <row r="109" spans="1:19" ht="14.25">
      <c r="A109" s="7" t="s">
        <v>117</v>
      </c>
      <c r="B109" s="10">
        <v>3647100</v>
      </c>
      <c r="C109" s="10">
        <v>3706000</v>
      </c>
      <c r="D109" s="10">
        <v>3816000</v>
      </c>
      <c r="E109" s="10">
        <v>3959000</v>
      </c>
      <c r="F109" s="10">
        <v>4109000</v>
      </c>
      <c r="G109" s="10">
        <v>4280100</v>
      </c>
      <c r="H109" s="10">
        <v>4423400</v>
      </c>
      <c r="I109" s="10">
        <v>4436000</v>
      </c>
      <c r="J109" s="10">
        <v>4496000</v>
      </c>
      <c r="K109" s="10">
        <v>4582000</v>
      </c>
      <c r="L109" s="10">
        <v>4706300</v>
      </c>
      <c r="M109" s="10">
        <v>4729000</v>
      </c>
      <c r="N109" s="10">
        <v>4833386</v>
      </c>
      <c r="O109" s="10">
        <v>5115316</v>
      </c>
      <c r="P109" s="10">
        <v>5307808</v>
      </c>
      <c r="Q109" s="10">
        <v>5538222</v>
      </c>
      <c r="R109" s="10">
        <v>5747913</v>
      </c>
      <c r="S109" s="10">
        <v>5747913</v>
      </c>
    </row>
    <row r="110" spans="1:19" ht="14.25">
      <c r="A110" s="7" t="s">
        <v>19</v>
      </c>
      <c r="B110" s="10">
        <v>1888300</v>
      </c>
      <c r="C110" s="10">
        <v>1894600</v>
      </c>
      <c r="D110" s="10">
        <v>1915800</v>
      </c>
      <c r="E110" s="10">
        <v>1964682</v>
      </c>
      <c r="F110" s="10">
        <v>2020013</v>
      </c>
      <c r="G110" s="10">
        <v>2068493</v>
      </c>
      <c r="H110" s="10">
        <v>2099090</v>
      </c>
      <c r="I110" s="10">
        <v>2120322</v>
      </c>
      <c r="J110" s="10">
        <v>2163676</v>
      </c>
      <c r="K110" s="10">
        <v>2197831</v>
      </c>
      <c r="L110" s="10">
        <v>2237122</v>
      </c>
      <c r="M110" s="10">
        <v>2278121</v>
      </c>
      <c r="N110" s="10">
        <v>2329578</v>
      </c>
      <c r="O110" s="10">
        <v>2390823</v>
      </c>
      <c r="P110" s="10">
        <v>2465538</v>
      </c>
      <c r="Q110" s="10">
        <v>2530047</v>
      </c>
      <c r="R110" s="10">
        <v>2594469</v>
      </c>
      <c r="S110" s="10">
        <v>2594469</v>
      </c>
    </row>
    <row r="111" spans="1:19" ht="14.25">
      <c r="A111" s="7" t="s">
        <v>124</v>
      </c>
      <c r="B111" s="10">
        <v>44383323</v>
      </c>
      <c r="C111" s="10">
        <v>44657303</v>
      </c>
      <c r="D111" s="10">
        <v>45022926</v>
      </c>
      <c r="E111" s="10">
        <v>45375526</v>
      </c>
      <c r="F111" s="10">
        <v>46090303</v>
      </c>
      <c r="G111" s="10">
        <v>46569657</v>
      </c>
      <c r="H111" s="10">
        <v>41183594</v>
      </c>
      <c r="I111" s="10">
        <v>41321171</v>
      </c>
      <c r="J111" s="10">
        <v>41737627</v>
      </c>
      <c r="K111" s="10">
        <v>42301563</v>
      </c>
      <c r="L111" s="10">
        <v>42929647</v>
      </c>
      <c r="M111" s="10">
        <v>43397459</v>
      </c>
      <c r="N111" s="10">
        <v>43851230</v>
      </c>
      <c r="O111" s="10">
        <v>44403124</v>
      </c>
      <c r="P111" s="10">
        <v>45071209</v>
      </c>
      <c r="Q111" s="10">
        <v>45803560</v>
      </c>
      <c r="R111" s="10">
        <v>46474594</v>
      </c>
      <c r="S111" s="10">
        <v>46474594</v>
      </c>
    </row>
    <row r="112" spans="1:19" ht="14.25">
      <c r="A112" s="7" t="s">
        <v>20</v>
      </c>
      <c r="B112" s="10">
        <v>400700</v>
      </c>
      <c r="C112" s="10">
        <v>434000</v>
      </c>
      <c r="D112" s="10">
        <v>471200</v>
      </c>
      <c r="E112" s="10">
        <v>493800</v>
      </c>
      <c r="F112" s="10">
        <v>554000</v>
      </c>
      <c r="G112" s="10">
        <v>523800</v>
      </c>
      <c r="H112" s="10">
        <v>551800</v>
      </c>
      <c r="I112" s="10">
        <v>545600</v>
      </c>
      <c r="J112" s="10">
        <v>552680</v>
      </c>
      <c r="K112" s="10">
        <v>574000</v>
      </c>
      <c r="L112" s="10">
        <v>602100</v>
      </c>
      <c r="M112" s="10">
        <v>628500</v>
      </c>
      <c r="N112" s="10">
        <v>652950</v>
      </c>
      <c r="O112" s="10">
        <v>676596</v>
      </c>
      <c r="P112" s="10">
        <v>703151</v>
      </c>
      <c r="Q112" s="10">
        <v>725944</v>
      </c>
      <c r="R112" s="10">
        <v>746464</v>
      </c>
      <c r="S112" s="10">
        <v>746464</v>
      </c>
    </row>
    <row r="113" spans="1:19" ht="14.25">
      <c r="A113" s="7" t="s">
        <v>21</v>
      </c>
      <c r="B113" s="10">
        <v>1447900</v>
      </c>
      <c r="C113" s="10">
        <v>1507100</v>
      </c>
      <c r="D113" s="10">
        <v>1582800</v>
      </c>
      <c r="E113" s="10">
        <v>1662200</v>
      </c>
      <c r="F113" s="10">
        <v>1778900</v>
      </c>
      <c r="G113" s="10">
        <v>1882900</v>
      </c>
      <c r="H113" s="10">
        <v>1924300</v>
      </c>
      <c r="I113" s="10">
        <v>1902400</v>
      </c>
      <c r="J113" s="10">
        <v>1873000</v>
      </c>
      <c r="K113" s="10">
        <v>1962000</v>
      </c>
      <c r="L113" s="10">
        <v>1951000</v>
      </c>
      <c r="M113" s="10">
        <v>1985000</v>
      </c>
      <c r="N113" s="10">
        <v>2018180</v>
      </c>
      <c r="O113" s="10">
        <v>2059990</v>
      </c>
      <c r="P113" s="10">
        <v>2092050</v>
      </c>
      <c r="Q113" s="10">
        <v>2142260</v>
      </c>
      <c r="R113" s="10">
        <v>2177390</v>
      </c>
      <c r="S113" s="10">
        <v>2177390</v>
      </c>
    </row>
    <row r="114" spans="1:19" ht="14.25">
      <c r="A114" s="7" t="s">
        <v>22</v>
      </c>
      <c r="B114" s="10">
        <v>3646069</v>
      </c>
      <c r="C114" s="10">
        <v>3839549</v>
      </c>
      <c r="D114" s="10">
        <v>4073511</v>
      </c>
      <c r="E114" s="10">
        <v>4303129</v>
      </c>
      <c r="F114" s="10">
        <v>4543016</v>
      </c>
      <c r="G114" s="10">
        <v>4798530</v>
      </c>
      <c r="H114" s="10">
        <v>5023944</v>
      </c>
      <c r="I114" s="10">
        <v>5131960</v>
      </c>
      <c r="J114" s="10">
        <v>5216873</v>
      </c>
      <c r="K114" s="10">
        <v>5203591</v>
      </c>
      <c r="L114" s="10">
        <v>5167557</v>
      </c>
      <c r="M114" s="10">
        <v>5124208</v>
      </c>
      <c r="N114" s="10">
        <v>5110873</v>
      </c>
      <c r="O114" s="10">
        <v>5107620</v>
      </c>
      <c r="P114" s="10">
        <v>5160056</v>
      </c>
      <c r="Q114" s="10">
        <v>5235928</v>
      </c>
      <c r="R114" s="10">
        <v>5282695</v>
      </c>
      <c r="S114" s="10">
        <v>5282695</v>
      </c>
    </row>
    <row r="115" spans="1:19" ht="14.25">
      <c r="A115" s="7" t="s">
        <v>23</v>
      </c>
      <c r="B115" s="10">
        <v>18735000</v>
      </c>
      <c r="C115" s="10">
        <v>18689000</v>
      </c>
      <c r="D115" s="10">
        <v>19542000</v>
      </c>
      <c r="E115" s="10">
        <v>20251000</v>
      </c>
      <c r="F115" s="10">
        <v>20637000</v>
      </c>
      <c r="G115" s="10">
        <v>21760000</v>
      </c>
      <c r="H115" s="10">
        <v>22002585</v>
      </c>
      <c r="I115" s="10">
        <v>21983485</v>
      </c>
      <c r="J115" s="10">
        <v>22147455</v>
      </c>
      <c r="K115" s="10">
        <v>22277244</v>
      </c>
      <c r="L115" s="10">
        <v>22250000</v>
      </c>
      <c r="M115" s="10">
        <v>22024538</v>
      </c>
      <c r="N115" s="10">
        <v>22029512</v>
      </c>
      <c r="O115" s="10">
        <v>22355549</v>
      </c>
      <c r="P115" s="10">
        <v>22876830</v>
      </c>
      <c r="Q115" s="10">
        <v>23500401</v>
      </c>
      <c r="R115" s="10">
        <v>24074151</v>
      </c>
      <c r="S115" s="10">
        <v>24074151</v>
      </c>
    </row>
    <row r="116" spans="1:19" ht="14.25">
      <c r="A116" s="7" t="s">
        <v>24</v>
      </c>
      <c r="B116" s="10">
        <v>30590900</v>
      </c>
      <c r="C116" s="10">
        <v>30582700</v>
      </c>
      <c r="D116" s="10">
        <v>30537200</v>
      </c>
      <c r="E116" s="10">
        <v>30497000</v>
      </c>
      <c r="F116" s="10">
        <v>31002300</v>
      </c>
      <c r="G116" s="10">
        <v>31442700</v>
      </c>
      <c r="H116" s="10">
        <v>31109100</v>
      </c>
      <c r="I116" s="10">
        <v>31393700</v>
      </c>
      <c r="J116" s="10">
        <v>32675972</v>
      </c>
      <c r="K116" s="10">
        <v>32611510</v>
      </c>
      <c r="L116" s="10">
        <v>32865346</v>
      </c>
      <c r="M116" s="10">
        <v>32856502</v>
      </c>
      <c r="N116" s="10">
        <v>32529927</v>
      </c>
      <c r="O116" s="10">
        <v>32324999</v>
      </c>
      <c r="P116" s="10">
        <v>32074202</v>
      </c>
      <c r="Q116" s="10">
        <v>32841823</v>
      </c>
      <c r="R116" s="10">
        <v>32879052</v>
      </c>
      <c r="S116" s="10">
        <v>32879052</v>
      </c>
    </row>
    <row r="117" spans="1:19" ht="14.25">
      <c r="A117" s="7" t="s">
        <v>83</v>
      </c>
      <c r="B117" s="10">
        <v>1244300</v>
      </c>
      <c r="C117" s="10">
        <v>1293400</v>
      </c>
      <c r="D117" s="10">
        <v>1337600</v>
      </c>
      <c r="E117" s="10">
        <v>1384700</v>
      </c>
      <c r="F117" s="10">
        <v>1436300</v>
      </c>
      <c r="G117" s="10">
        <v>1491200</v>
      </c>
      <c r="H117" s="10">
        <v>1544900</v>
      </c>
      <c r="I117" s="10">
        <v>1532500</v>
      </c>
      <c r="J117" s="10">
        <v>1515400</v>
      </c>
      <c r="K117" s="10">
        <v>1518300</v>
      </c>
      <c r="L117" s="10">
        <v>1445200</v>
      </c>
      <c r="M117" s="10">
        <v>1448300</v>
      </c>
      <c r="N117" s="10">
        <v>1474495</v>
      </c>
      <c r="O117" s="10">
        <v>1499802</v>
      </c>
      <c r="P117" s="10">
        <v>1552904</v>
      </c>
      <c r="Q117" s="10">
        <v>1596087</v>
      </c>
      <c r="R117" s="10">
        <v>1666413</v>
      </c>
      <c r="S117" s="10">
        <v>1666413</v>
      </c>
    </row>
    <row r="118" spans="1:19" ht="14.25">
      <c r="A118" s="7" t="s">
        <v>25</v>
      </c>
      <c r="B118" s="10">
        <v>33706153</v>
      </c>
      <c r="C118" s="10">
        <v>34310446</v>
      </c>
      <c r="D118" s="10">
        <v>33973147</v>
      </c>
      <c r="E118" s="10">
        <v>34667485</v>
      </c>
      <c r="F118" s="10">
        <v>35297282</v>
      </c>
      <c r="G118" s="10">
        <v>35680097</v>
      </c>
      <c r="H118" s="10">
        <v>36074000</v>
      </c>
      <c r="I118" s="10">
        <v>36344000</v>
      </c>
      <c r="J118" s="10">
        <v>36724000</v>
      </c>
      <c r="K118" s="10">
        <v>37095000</v>
      </c>
      <c r="L118" s="10">
        <v>37060000</v>
      </c>
      <c r="M118" s="10">
        <v>36945500</v>
      </c>
      <c r="N118" s="10">
        <v>37063708</v>
      </c>
      <c r="O118" s="10">
        <v>37334334</v>
      </c>
      <c r="P118" s="10">
        <v>37859458</v>
      </c>
      <c r="Q118" s="10">
        <v>38503317</v>
      </c>
      <c r="R118" s="10">
        <v>39001377</v>
      </c>
      <c r="S118" s="10">
        <v>39001377</v>
      </c>
    </row>
    <row r="119" spans="1:19" ht="14.25">
      <c r="A119" s="7" t="s">
        <v>26</v>
      </c>
      <c r="B119" s="10">
        <v>287600</v>
      </c>
      <c r="C119" s="10">
        <v>302500</v>
      </c>
      <c r="D119" s="10">
        <v>335600</v>
      </c>
      <c r="E119" s="10">
        <v>355100</v>
      </c>
      <c r="F119" s="10">
        <v>372900</v>
      </c>
      <c r="G119" s="10">
        <v>410900</v>
      </c>
      <c r="H119" s="10">
        <v>443500</v>
      </c>
      <c r="I119" s="10">
        <v>460500</v>
      </c>
      <c r="J119" s="10">
        <v>462700</v>
      </c>
      <c r="K119" s="10">
        <v>469500</v>
      </c>
      <c r="L119" s="10">
        <v>475500</v>
      </c>
      <c r="M119" s="10">
        <v>474600</v>
      </c>
      <c r="N119" s="10">
        <v>478492</v>
      </c>
      <c r="O119" s="10">
        <v>487692</v>
      </c>
      <c r="P119" s="10">
        <v>508284</v>
      </c>
      <c r="Q119" s="10">
        <v>526617</v>
      </c>
      <c r="R119" s="10">
        <v>550695</v>
      </c>
      <c r="S119" s="10">
        <v>550695</v>
      </c>
    </row>
    <row r="120" spans="1:19" ht="14.25">
      <c r="A120" s="7" t="s">
        <v>27</v>
      </c>
      <c r="B120" s="10">
        <v>619100</v>
      </c>
      <c r="C120" s="10">
        <v>649000</v>
      </c>
      <c r="D120" s="10">
        <v>686000</v>
      </c>
      <c r="E120" s="10">
        <v>742400</v>
      </c>
      <c r="F120" s="10">
        <v>822000</v>
      </c>
      <c r="G120" s="10">
        <v>904900</v>
      </c>
      <c r="H120" s="10">
        <v>932800</v>
      </c>
      <c r="I120" s="10">
        <v>904300</v>
      </c>
      <c r="J120" s="10">
        <v>636700</v>
      </c>
      <c r="K120" s="10">
        <v>612000</v>
      </c>
      <c r="L120" s="10">
        <v>618300</v>
      </c>
      <c r="M120" s="10">
        <v>634600</v>
      </c>
      <c r="N120" s="10">
        <v>657799</v>
      </c>
      <c r="O120" s="10">
        <v>679048</v>
      </c>
      <c r="P120" s="10">
        <v>664177</v>
      </c>
      <c r="Q120" s="10">
        <v>689536</v>
      </c>
      <c r="R120" s="10">
        <v>707841</v>
      </c>
      <c r="S120" s="10">
        <v>707841</v>
      </c>
    </row>
    <row r="121" spans="1:19" ht="14.25">
      <c r="A121" s="7" t="s">
        <v>28</v>
      </c>
      <c r="B121" s="10">
        <v>1180945</v>
      </c>
      <c r="C121" s="10">
        <v>1256853</v>
      </c>
      <c r="D121" s="10">
        <v>1315914</v>
      </c>
      <c r="E121" s="10">
        <v>1455276</v>
      </c>
      <c r="F121" s="10">
        <v>1592238</v>
      </c>
      <c r="G121" s="10">
        <v>1587903</v>
      </c>
      <c r="H121" s="10">
        <v>1671065</v>
      </c>
      <c r="I121" s="10">
        <v>1695286</v>
      </c>
      <c r="J121" s="10">
        <v>1691855</v>
      </c>
      <c r="K121" s="10">
        <v>1713277</v>
      </c>
      <c r="L121" s="10">
        <v>1753407</v>
      </c>
      <c r="M121" s="10">
        <v>1808982</v>
      </c>
      <c r="N121" s="10">
        <v>1205668</v>
      </c>
      <c r="O121" s="10">
        <v>1244063</v>
      </c>
      <c r="P121" s="10">
        <v>1298737</v>
      </c>
      <c r="Q121" s="10">
        <v>1356987</v>
      </c>
      <c r="R121" s="10">
        <v>1430520</v>
      </c>
      <c r="S121" s="10">
        <v>1430520</v>
      </c>
    </row>
    <row r="122" spans="1:19" ht="14.25">
      <c r="A122" s="7" t="s">
        <v>29</v>
      </c>
      <c r="B122" s="10">
        <v>287245</v>
      </c>
      <c r="C122" s="10">
        <v>293398</v>
      </c>
      <c r="D122" s="10">
        <v>299759</v>
      </c>
      <c r="E122" s="10">
        <v>307625</v>
      </c>
      <c r="F122" s="10">
        <v>314704</v>
      </c>
      <c r="G122" s="10">
        <v>321520</v>
      </c>
      <c r="H122" s="10">
        <v>329038</v>
      </c>
      <c r="I122" s="10">
        <v>331503</v>
      </c>
      <c r="J122" s="10">
        <v>337239</v>
      </c>
      <c r="K122" s="10">
        <v>345575</v>
      </c>
      <c r="L122" s="10">
        <v>355850</v>
      </c>
      <c r="M122" s="10">
        <v>363247</v>
      </c>
      <c r="N122" s="10">
        <v>372827</v>
      </c>
      <c r="O122" s="10">
        <v>381103</v>
      </c>
      <c r="P122" s="10">
        <v>390935</v>
      </c>
      <c r="Q122" s="10">
        <v>403282</v>
      </c>
      <c r="R122" s="10">
        <v>415002</v>
      </c>
      <c r="S122" s="10">
        <v>415002</v>
      </c>
    </row>
    <row r="123" spans="1:19" ht="14.25">
      <c r="A123" s="7" t="s">
        <v>30</v>
      </c>
      <c r="B123" s="10">
        <v>2629526</v>
      </c>
      <c r="C123" s="10">
        <v>2777219</v>
      </c>
      <c r="D123" s="10">
        <v>2828433</v>
      </c>
      <c r="E123" s="10">
        <v>2888735</v>
      </c>
      <c r="F123" s="10">
        <v>2953737</v>
      </c>
      <c r="G123" s="10">
        <v>3012165</v>
      </c>
      <c r="H123" s="10">
        <v>3055427</v>
      </c>
      <c r="I123" s="10">
        <v>3013719</v>
      </c>
      <c r="J123" s="10">
        <v>2984063</v>
      </c>
      <c r="K123" s="10">
        <v>2967808</v>
      </c>
      <c r="L123" s="10">
        <v>2986028</v>
      </c>
      <c r="M123" s="10">
        <v>3040732</v>
      </c>
      <c r="N123" s="10">
        <v>3107695</v>
      </c>
      <c r="O123" s="10">
        <v>3196856</v>
      </c>
      <c r="P123" s="10">
        <v>3313206</v>
      </c>
      <c r="Q123" s="10">
        <v>3471997</v>
      </c>
      <c r="R123" s="10">
        <v>3641823</v>
      </c>
      <c r="S123" s="10">
        <v>3641823</v>
      </c>
    </row>
    <row r="124" spans="1:19" ht="14.25">
      <c r="A124" s="7" t="s">
        <v>31</v>
      </c>
      <c r="B124" s="10">
        <v>201900</v>
      </c>
      <c r="C124" s="10">
        <v>208800</v>
      </c>
      <c r="D124" s="10">
        <v>211400</v>
      </c>
      <c r="E124" s="10">
        <v>212720</v>
      </c>
      <c r="F124" s="10">
        <v>217924</v>
      </c>
      <c r="G124" s="10">
        <v>224009</v>
      </c>
      <c r="H124" s="10">
        <v>229470</v>
      </c>
      <c r="I124" s="10">
        <v>234341</v>
      </c>
      <c r="J124" s="10">
        <v>240960</v>
      </c>
      <c r="K124" s="10">
        <v>247174</v>
      </c>
      <c r="L124" s="10">
        <v>249612</v>
      </c>
      <c r="M124" s="10">
        <v>256436</v>
      </c>
      <c r="N124" s="10">
        <v>266335</v>
      </c>
      <c r="O124" s="10">
        <v>275177</v>
      </c>
      <c r="P124" s="10">
        <v>282933</v>
      </c>
      <c r="Q124" s="10">
        <v>291664</v>
      </c>
      <c r="R124" s="10">
        <v>300140</v>
      </c>
      <c r="S124" s="10">
        <v>300140</v>
      </c>
    </row>
    <row r="125" spans="1:19" ht="14.25">
      <c r="A125" s="7" t="s">
        <v>32</v>
      </c>
      <c r="B125" s="10">
        <v>6854947</v>
      </c>
      <c r="C125" s="10">
        <v>6908890</v>
      </c>
      <c r="D125" s="10">
        <v>6991974</v>
      </c>
      <c r="E125" s="10">
        <v>7092293</v>
      </c>
      <c r="F125" s="10">
        <v>7230178</v>
      </c>
      <c r="G125" s="10">
        <v>7391903</v>
      </c>
      <c r="H125" s="10">
        <v>7542331</v>
      </c>
      <c r="I125" s="10">
        <v>7622353</v>
      </c>
      <c r="J125" s="10">
        <v>7735547</v>
      </c>
      <c r="K125" s="10">
        <v>7858712</v>
      </c>
      <c r="L125" s="10">
        <v>7915613</v>
      </c>
      <c r="M125" s="10">
        <v>7932290</v>
      </c>
      <c r="N125" s="10">
        <v>7979083</v>
      </c>
      <c r="O125" s="10">
        <v>8100864</v>
      </c>
      <c r="P125" s="10">
        <v>8222974</v>
      </c>
      <c r="Q125" s="10">
        <v>8373244</v>
      </c>
      <c r="R125" s="10">
        <v>8530584</v>
      </c>
      <c r="S125" s="10">
        <v>8530584</v>
      </c>
    </row>
    <row r="126" spans="1:19" ht="14.25">
      <c r="A126" s="7" t="s">
        <v>33</v>
      </c>
      <c r="B126" s="10">
        <v>3987100</v>
      </c>
      <c r="C126" s="10">
        <v>4054300</v>
      </c>
      <c r="D126" s="10">
        <v>4109100</v>
      </c>
      <c r="E126" s="10">
        <v>4157000</v>
      </c>
      <c r="F126" s="10">
        <v>4205000</v>
      </c>
      <c r="G126" s="10">
        <v>4245600</v>
      </c>
      <c r="H126" s="10">
        <v>4284900</v>
      </c>
      <c r="I126" s="10">
        <v>4360000</v>
      </c>
      <c r="J126" s="10">
        <v>4441000</v>
      </c>
      <c r="K126" s="10">
        <v>4513000</v>
      </c>
      <c r="L126" s="10">
        <v>4584000</v>
      </c>
      <c r="M126" s="10">
        <v>4641000</v>
      </c>
      <c r="N126" s="10">
        <v>4694921</v>
      </c>
      <c r="O126" s="10">
        <v>4748048</v>
      </c>
      <c r="P126" s="10">
        <v>4821557</v>
      </c>
      <c r="Q126" s="10">
        <v>4898578</v>
      </c>
      <c r="R126" s="10">
        <v>4978852</v>
      </c>
      <c r="S126" s="10">
        <v>4978852</v>
      </c>
    </row>
    <row r="127" spans="1:19" ht="14.25">
      <c r="A127" s="7" t="s">
        <v>34</v>
      </c>
      <c r="B127" s="10">
        <v>11028900</v>
      </c>
      <c r="C127" s="10">
        <v>11243800</v>
      </c>
      <c r="D127" s="10">
        <v>11975200</v>
      </c>
      <c r="E127" s="10">
        <v>12339000</v>
      </c>
      <c r="F127" s="10">
        <v>13384000</v>
      </c>
      <c r="G127" s="10">
        <v>14589000</v>
      </c>
      <c r="H127" s="10">
        <v>16080000</v>
      </c>
      <c r="I127" s="10">
        <v>16495000</v>
      </c>
      <c r="J127" s="10">
        <v>17239800</v>
      </c>
      <c r="K127" s="10">
        <v>18125500</v>
      </c>
      <c r="L127" s="10">
        <v>18744000</v>
      </c>
      <c r="M127" s="10">
        <v>19389400</v>
      </c>
      <c r="N127" s="10">
        <v>20003863</v>
      </c>
      <c r="O127" s="10">
        <v>20723423</v>
      </c>
      <c r="P127" s="10">
        <v>21675388</v>
      </c>
      <c r="Q127" s="10">
        <v>22503579</v>
      </c>
      <c r="R127" s="10">
        <v>23429016</v>
      </c>
      <c r="S127" s="10">
        <v>23429016</v>
      </c>
    </row>
    <row r="128" spans="1:19" ht="14.25">
      <c r="A128" s="7" t="s">
        <v>35</v>
      </c>
      <c r="B128" s="59">
        <v>4692000</v>
      </c>
      <c r="C128" s="59">
        <v>4692000</v>
      </c>
      <c r="D128" s="59">
        <v>4692000</v>
      </c>
      <c r="E128" s="59">
        <v>4692000</v>
      </c>
      <c r="F128" s="59">
        <v>4692000</v>
      </c>
      <c r="G128" s="59">
        <v>4692000</v>
      </c>
      <c r="H128" s="59">
        <v>4692000</v>
      </c>
      <c r="I128" s="59">
        <v>4692000</v>
      </c>
      <c r="J128" s="10">
        <v>4692000</v>
      </c>
      <c r="K128" s="10">
        <v>4712400</v>
      </c>
      <c r="L128" s="10">
        <v>4258700</v>
      </c>
      <c r="M128" s="10">
        <v>4327500</v>
      </c>
      <c r="N128" s="10">
        <v>4699645</v>
      </c>
      <c r="O128" s="10">
        <v>4722963</v>
      </c>
      <c r="P128" s="10">
        <v>4850229</v>
      </c>
      <c r="Q128" s="10">
        <v>5059472</v>
      </c>
      <c r="R128" s="10">
        <v>5282970</v>
      </c>
      <c r="S128" s="10">
        <v>5282970</v>
      </c>
    </row>
    <row r="129" spans="1:19" ht="14.25">
      <c r="A129" s="7" t="s">
        <v>36</v>
      </c>
      <c r="B129" s="10">
        <v>2973400</v>
      </c>
      <c r="C129" s="10">
        <v>3087600</v>
      </c>
      <c r="D129" s="10">
        <v>3225400</v>
      </c>
      <c r="E129" s="10">
        <v>3364000</v>
      </c>
      <c r="F129" s="10">
        <v>3220700</v>
      </c>
      <c r="G129" s="10">
        <v>3554400</v>
      </c>
      <c r="H129" s="10">
        <v>4027400</v>
      </c>
      <c r="I129" s="10">
        <v>4244900</v>
      </c>
      <c r="J129" s="10">
        <v>4319700</v>
      </c>
      <c r="K129" s="10">
        <v>4334500</v>
      </c>
      <c r="L129" s="10">
        <v>4487300</v>
      </c>
      <c r="M129" s="10">
        <v>4695700</v>
      </c>
      <c r="N129" s="10">
        <v>4907564</v>
      </c>
      <c r="O129" s="10">
        <v>5155059</v>
      </c>
      <c r="P129" s="10">
        <v>5472423</v>
      </c>
      <c r="Q129" s="10">
        <v>5998194</v>
      </c>
      <c r="R129" s="10">
        <v>6452536</v>
      </c>
      <c r="S129" s="10">
        <v>6452536</v>
      </c>
    </row>
    <row r="130" spans="1:19" ht="14.25">
      <c r="A130" s="7" t="s">
        <v>37</v>
      </c>
      <c r="B130" s="10">
        <v>894521</v>
      </c>
      <c r="C130" s="10">
        <v>910429</v>
      </c>
      <c r="D130" s="10">
        <v>933941</v>
      </c>
      <c r="E130" s="10">
        <v>960213</v>
      </c>
      <c r="F130" s="10">
        <v>980261</v>
      </c>
      <c r="G130" s="10">
        <v>1014122</v>
      </c>
      <c r="H130" s="10">
        <v>1045183</v>
      </c>
      <c r="I130" s="10">
        <v>1058858</v>
      </c>
      <c r="J130" s="10">
        <v>1061646</v>
      </c>
      <c r="K130" s="10">
        <v>1066495</v>
      </c>
      <c r="L130" s="10">
        <v>1066028</v>
      </c>
      <c r="M130" s="10">
        <v>1063795</v>
      </c>
      <c r="N130" s="10">
        <v>1068362</v>
      </c>
      <c r="O130" s="10">
        <v>1078737</v>
      </c>
      <c r="P130" s="10">
        <v>1096523</v>
      </c>
      <c r="Q130" s="10">
        <v>1117935</v>
      </c>
      <c r="R130" s="10">
        <v>1143150</v>
      </c>
      <c r="S130" s="10">
        <v>1143150</v>
      </c>
    </row>
    <row r="131" spans="1:19" ht="14.25">
      <c r="A131" s="7" t="s">
        <v>38</v>
      </c>
      <c r="B131" s="10">
        <v>1326900</v>
      </c>
      <c r="C131" s="10">
        <v>1356200</v>
      </c>
      <c r="D131" s="10">
        <v>1197000</v>
      </c>
      <c r="E131" s="10">
        <v>1303700</v>
      </c>
      <c r="F131" s="10">
        <v>1333700</v>
      </c>
      <c r="G131" s="10">
        <v>1433900</v>
      </c>
      <c r="H131" s="10">
        <v>1544900</v>
      </c>
      <c r="I131" s="10">
        <v>1589000</v>
      </c>
      <c r="J131" s="10">
        <v>1669000</v>
      </c>
      <c r="K131" s="10">
        <v>1749000</v>
      </c>
      <c r="L131" s="10">
        <v>1824000</v>
      </c>
      <c r="M131" s="10">
        <v>1880000</v>
      </c>
      <c r="N131" s="10">
        <v>1949055</v>
      </c>
      <c r="O131" s="10">
        <v>2034574</v>
      </c>
      <c r="P131" s="10">
        <v>2121774</v>
      </c>
      <c r="Q131" s="10">
        <v>2223117</v>
      </c>
      <c r="R131" s="10">
        <v>2321608</v>
      </c>
      <c r="S131" s="10">
        <v>2321608</v>
      </c>
    </row>
    <row r="132" spans="1:19" ht="14.25">
      <c r="A132" s="7" t="s">
        <v>39</v>
      </c>
      <c r="B132" s="10">
        <v>2194680</v>
      </c>
      <c r="C132" s="10">
        <v>2274580</v>
      </c>
      <c r="D132" s="10">
        <v>2346730</v>
      </c>
      <c r="E132" s="10">
        <v>2430350</v>
      </c>
      <c r="F132" s="10">
        <v>2505540</v>
      </c>
      <c r="G132" s="10">
        <v>2570360</v>
      </c>
      <c r="H132" s="10">
        <v>2700490</v>
      </c>
      <c r="I132" s="10">
        <v>2776660</v>
      </c>
      <c r="J132" s="10">
        <v>2877480</v>
      </c>
      <c r="K132" s="10">
        <v>2978730</v>
      </c>
      <c r="L132" s="10">
        <v>3057500</v>
      </c>
      <c r="M132" s="10">
        <v>3127400</v>
      </c>
      <c r="N132" s="10">
        <v>3179800</v>
      </c>
      <c r="O132" s="10">
        <v>3248000</v>
      </c>
      <c r="P132" s="10">
        <v>3334609</v>
      </c>
      <c r="Q132" s="10">
        <v>3410967</v>
      </c>
      <c r="R132" s="10">
        <v>3482330</v>
      </c>
      <c r="S132" s="10">
        <v>3482330</v>
      </c>
    </row>
    <row r="133" spans="1:19" ht="14.25">
      <c r="A133" s="7" t="s">
        <v>40</v>
      </c>
      <c r="B133" s="10">
        <v>4042800</v>
      </c>
      <c r="C133" s="10">
        <v>4075400</v>
      </c>
      <c r="D133" s="10">
        <v>4113400</v>
      </c>
      <c r="E133" s="10">
        <v>4153700</v>
      </c>
      <c r="F133" s="10">
        <v>4202500</v>
      </c>
      <c r="G133" s="10">
        <v>4258500</v>
      </c>
      <c r="H133" s="10">
        <v>4279000</v>
      </c>
      <c r="I133" s="10">
        <v>4300000</v>
      </c>
      <c r="J133" s="10">
        <v>4334400</v>
      </c>
      <c r="K133" s="10">
        <v>4400600</v>
      </c>
      <c r="L133" s="10">
        <v>4446300</v>
      </c>
      <c r="M133" s="10">
        <v>4494700</v>
      </c>
      <c r="N133" s="10">
        <v>4584711</v>
      </c>
      <c r="O133" s="10">
        <v>4668262</v>
      </c>
      <c r="P133" s="10">
        <v>4767262</v>
      </c>
      <c r="Q133" s="10">
        <v>4844823</v>
      </c>
      <c r="R133" s="10">
        <v>4869979</v>
      </c>
      <c r="S133" s="10">
        <v>4869979</v>
      </c>
    </row>
    <row r="135" spans="1:19" ht="14.25">
      <c r="A135" s="60" t="s">
        <v>109</v>
      </c>
      <c r="B135" s="61">
        <f>SUM(B107:B134)</f>
        <v>190116709</v>
      </c>
      <c r="C135" s="61">
        <f aca="true" t="shared" si="10" ref="C135:R135">SUM(C107:C134)</f>
        <v>192263967</v>
      </c>
      <c r="D135" s="61">
        <f t="shared" si="10"/>
        <v>194846435</v>
      </c>
      <c r="E135" s="61">
        <f t="shared" si="10"/>
        <v>198469234</v>
      </c>
      <c r="F135" s="61">
        <f t="shared" si="10"/>
        <v>202239796</v>
      </c>
      <c r="G135" s="61">
        <f t="shared" si="10"/>
        <v>207839359</v>
      </c>
      <c r="H135" s="61">
        <f t="shared" si="10"/>
        <v>206290817</v>
      </c>
      <c r="I135" s="61">
        <f t="shared" si="10"/>
        <v>208184158</v>
      </c>
      <c r="J135" s="61">
        <f t="shared" si="10"/>
        <v>211705073</v>
      </c>
      <c r="K135" s="61">
        <f t="shared" si="10"/>
        <v>214519310</v>
      </c>
      <c r="L135" s="61">
        <f t="shared" si="10"/>
        <v>216287410</v>
      </c>
      <c r="M135" s="61">
        <f t="shared" si="10"/>
        <v>217950710</v>
      </c>
      <c r="N135" s="61">
        <f t="shared" si="10"/>
        <v>219619021</v>
      </c>
      <c r="O135" s="61">
        <f t="shared" si="10"/>
        <v>222797638</v>
      </c>
      <c r="P135" s="61">
        <f t="shared" si="10"/>
        <v>226839846</v>
      </c>
      <c r="Q135" s="61">
        <f t="shared" si="10"/>
        <v>232143643</v>
      </c>
      <c r="R135" s="61">
        <f t="shared" si="10"/>
        <v>236808671</v>
      </c>
      <c r="S135" s="61">
        <f aca="true" t="shared" si="11" ref="S135">SUM(S107:S134)</f>
        <v>236808671</v>
      </c>
    </row>
    <row r="136" ht="14.25">
      <c r="A136" s="2" t="s">
        <v>129</v>
      </c>
    </row>
    <row r="137" spans="1:2" ht="14.25">
      <c r="A137" s="2" t="s">
        <v>42</v>
      </c>
      <c r="B137" s="2" t="s">
        <v>46</v>
      </c>
    </row>
    <row r="139" spans="1:2" ht="14.25">
      <c r="A139" s="2" t="s">
        <v>127</v>
      </c>
      <c r="B139" s="2" t="s">
        <v>130</v>
      </c>
    </row>
    <row r="140" spans="1:2" ht="14.25">
      <c r="A140" s="2" t="s">
        <v>5</v>
      </c>
      <c r="B140" s="2" t="s">
        <v>120</v>
      </c>
    </row>
    <row r="142" spans="1:19" ht="14.25">
      <c r="A142" s="7" t="s">
        <v>7</v>
      </c>
      <c r="B142" s="7" t="s">
        <v>8</v>
      </c>
      <c r="C142" s="7" t="s">
        <v>9</v>
      </c>
      <c r="D142" s="7" t="s">
        <v>10</v>
      </c>
      <c r="E142" s="7" t="s">
        <v>11</v>
      </c>
      <c r="F142" s="7" t="s">
        <v>12</v>
      </c>
      <c r="G142" s="7" t="s">
        <v>13</v>
      </c>
      <c r="H142" s="7" t="s">
        <v>14</v>
      </c>
      <c r="I142" s="7" t="s">
        <v>15</v>
      </c>
      <c r="J142" s="7" t="s">
        <v>50</v>
      </c>
      <c r="K142" s="7" t="s">
        <v>69</v>
      </c>
      <c r="L142" s="7" t="s">
        <v>74</v>
      </c>
      <c r="M142" s="7" t="s">
        <v>75</v>
      </c>
      <c r="N142" s="7" t="s">
        <v>76</v>
      </c>
      <c r="O142" s="7" t="s">
        <v>77</v>
      </c>
      <c r="P142" s="7" t="s">
        <v>78</v>
      </c>
      <c r="Q142" s="7" t="s">
        <v>118</v>
      </c>
      <c r="R142" s="7">
        <v>2018</v>
      </c>
      <c r="S142" s="7">
        <v>2019</v>
      </c>
    </row>
    <row r="143" spans="1:19" ht="14.25">
      <c r="A143" s="7" t="s">
        <v>17</v>
      </c>
      <c r="B143" s="10">
        <v>14800</v>
      </c>
      <c r="C143" s="10">
        <v>15100</v>
      </c>
      <c r="D143" s="10">
        <v>15300</v>
      </c>
      <c r="E143" s="10">
        <v>15400</v>
      </c>
      <c r="F143" s="10">
        <v>15300</v>
      </c>
      <c r="G143" s="10">
        <v>15500</v>
      </c>
      <c r="H143" s="10">
        <v>16000</v>
      </c>
      <c r="I143" s="10">
        <v>16100</v>
      </c>
      <c r="J143" s="10">
        <v>16200</v>
      </c>
      <c r="K143" s="10">
        <v>16100</v>
      </c>
      <c r="L143" s="10">
        <v>16000</v>
      </c>
      <c r="M143" s="10">
        <v>15800</v>
      </c>
      <c r="N143" s="10">
        <v>15976</v>
      </c>
      <c r="O143" s="10">
        <v>16094</v>
      </c>
      <c r="P143" s="10">
        <v>16040</v>
      </c>
      <c r="Q143" s="10">
        <v>16062</v>
      </c>
      <c r="R143" s="10">
        <v>16125</v>
      </c>
      <c r="S143" s="10">
        <v>16125</v>
      </c>
    </row>
    <row r="144" spans="1:19" ht="14.25">
      <c r="A144" s="7" t="s">
        <v>18</v>
      </c>
      <c r="B144" s="59">
        <v>37000</v>
      </c>
      <c r="C144" s="59">
        <v>37000</v>
      </c>
      <c r="D144" s="10">
        <v>37000</v>
      </c>
      <c r="E144" s="10">
        <v>38000</v>
      </c>
      <c r="F144" s="10">
        <v>23000</v>
      </c>
      <c r="G144" s="10">
        <v>24000</v>
      </c>
      <c r="H144" s="10">
        <v>25000</v>
      </c>
      <c r="I144" s="10">
        <v>25000</v>
      </c>
      <c r="J144" s="10">
        <v>25000</v>
      </c>
      <c r="K144" s="10">
        <v>24000</v>
      </c>
      <c r="L144" s="10">
        <v>23000</v>
      </c>
      <c r="M144" s="10">
        <v>23300</v>
      </c>
      <c r="N144" s="10">
        <v>23603</v>
      </c>
      <c r="O144" s="10">
        <v>24010</v>
      </c>
      <c r="P144" s="10">
        <v>23359</v>
      </c>
      <c r="Q144" s="10">
        <v>21020</v>
      </c>
      <c r="R144" s="10">
        <v>20818</v>
      </c>
      <c r="S144" s="10">
        <v>20818</v>
      </c>
    </row>
    <row r="145" spans="1:19" ht="14.25">
      <c r="A145" s="7" t="s">
        <v>117</v>
      </c>
      <c r="B145" s="10">
        <v>21300</v>
      </c>
      <c r="C145" s="10">
        <v>20600</v>
      </c>
      <c r="D145" s="10">
        <v>20000</v>
      </c>
      <c r="E145" s="10">
        <v>20000</v>
      </c>
      <c r="F145" s="10">
        <v>20000</v>
      </c>
      <c r="G145" s="10">
        <v>20400</v>
      </c>
      <c r="H145" s="10">
        <v>20400</v>
      </c>
      <c r="I145" s="10">
        <v>20000</v>
      </c>
      <c r="J145" s="10">
        <v>20000</v>
      </c>
      <c r="K145" s="10">
        <v>20000</v>
      </c>
      <c r="L145" s="10">
        <v>19900</v>
      </c>
      <c r="M145" s="10">
        <v>20000</v>
      </c>
      <c r="N145" s="10">
        <v>20511</v>
      </c>
      <c r="O145" s="10">
        <v>20780</v>
      </c>
      <c r="P145" s="10">
        <v>20938</v>
      </c>
      <c r="Q145" s="10">
        <v>21548</v>
      </c>
      <c r="R145" s="10">
        <v>22205</v>
      </c>
      <c r="S145" s="10">
        <v>22205</v>
      </c>
    </row>
    <row r="146" spans="1:19" ht="14.25">
      <c r="A146" s="7" t="s">
        <v>19</v>
      </c>
      <c r="B146" s="10">
        <v>14000</v>
      </c>
      <c r="C146" s="10">
        <v>14100</v>
      </c>
      <c r="D146" s="10">
        <v>14200</v>
      </c>
      <c r="E146" s="10">
        <v>14402</v>
      </c>
      <c r="F146" s="10">
        <v>14552</v>
      </c>
      <c r="G146" s="10">
        <v>14482</v>
      </c>
      <c r="H146" s="10">
        <v>14452</v>
      </c>
      <c r="I146" s="10">
        <v>14509</v>
      </c>
      <c r="J146" s="10">
        <v>14496</v>
      </c>
      <c r="K146" s="10">
        <v>14014</v>
      </c>
      <c r="L146" s="10">
        <v>13485</v>
      </c>
      <c r="M146" s="10">
        <v>13270</v>
      </c>
      <c r="N146" s="10">
        <v>13408</v>
      </c>
      <c r="O146" s="10">
        <v>13383</v>
      </c>
      <c r="P146" s="10">
        <v>13417</v>
      </c>
      <c r="Q146" s="10">
        <v>13482</v>
      </c>
      <c r="R146" s="10">
        <v>13158</v>
      </c>
      <c r="S146" s="10">
        <v>13158</v>
      </c>
    </row>
    <row r="147" spans="1:19" ht="14.25">
      <c r="A147" s="7" t="s">
        <v>124</v>
      </c>
      <c r="B147" s="10">
        <v>86461</v>
      </c>
      <c r="C147" s="10">
        <v>85880</v>
      </c>
      <c r="D147" s="10">
        <v>86480</v>
      </c>
      <c r="E147" s="10">
        <v>85508</v>
      </c>
      <c r="F147" s="10">
        <v>83904</v>
      </c>
      <c r="G147" s="10">
        <v>83549</v>
      </c>
      <c r="H147" s="10">
        <v>75068</v>
      </c>
      <c r="I147" s="10">
        <v>75270</v>
      </c>
      <c r="J147" s="10">
        <v>76433</v>
      </c>
      <c r="K147" s="10">
        <v>76463</v>
      </c>
      <c r="L147" s="10">
        <v>75988</v>
      </c>
      <c r="M147" s="10">
        <v>76023</v>
      </c>
      <c r="N147" s="10">
        <v>76794</v>
      </c>
      <c r="O147" s="10">
        <v>77501</v>
      </c>
      <c r="P147" s="10">
        <v>78345</v>
      </c>
      <c r="Q147" s="10">
        <v>78949</v>
      </c>
      <c r="R147" s="10">
        <v>79438</v>
      </c>
      <c r="S147" s="10">
        <v>79438</v>
      </c>
    </row>
    <row r="148" spans="1:19" ht="14.25">
      <c r="A148" s="7" t="s">
        <v>20</v>
      </c>
      <c r="B148" s="10">
        <v>5306</v>
      </c>
      <c r="C148" s="10">
        <v>5600</v>
      </c>
      <c r="D148" s="10">
        <v>5500</v>
      </c>
      <c r="E148" s="10">
        <v>5194</v>
      </c>
      <c r="F148" s="10">
        <v>5501</v>
      </c>
      <c r="G148" s="10">
        <v>4431</v>
      </c>
      <c r="H148" s="10">
        <v>4412</v>
      </c>
      <c r="I148" s="10">
        <v>4236</v>
      </c>
      <c r="J148" s="10">
        <v>4281</v>
      </c>
      <c r="K148" s="10">
        <v>4259</v>
      </c>
      <c r="L148" s="10">
        <v>4410</v>
      </c>
      <c r="M148" s="10">
        <v>4500</v>
      </c>
      <c r="N148" s="10">
        <v>4706</v>
      </c>
      <c r="O148" s="10">
        <v>4845</v>
      </c>
      <c r="P148" s="10">
        <v>4901</v>
      </c>
      <c r="Q148" s="10">
        <v>5022</v>
      </c>
      <c r="R148" s="10">
        <v>5026</v>
      </c>
      <c r="S148" s="10">
        <v>5026</v>
      </c>
    </row>
    <row r="149" spans="1:19" ht="14.25">
      <c r="A149" s="7" t="s">
        <v>21</v>
      </c>
      <c r="B149" s="10">
        <v>8500</v>
      </c>
      <c r="C149" s="10">
        <v>8800</v>
      </c>
      <c r="D149" s="10">
        <v>9000</v>
      </c>
      <c r="E149" s="10">
        <v>9000</v>
      </c>
      <c r="F149" s="10">
        <v>10000</v>
      </c>
      <c r="G149" s="10">
        <v>10000</v>
      </c>
      <c r="H149" s="10">
        <v>10600</v>
      </c>
      <c r="I149" s="10">
        <v>10300</v>
      </c>
      <c r="J149" s="10">
        <v>10000</v>
      </c>
      <c r="K149" s="10">
        <v>10000</v>
      </c>
      <c r="L149" s="10">
        <v>10000</v>
      </c>
      <c r="M149" s="10">
        <v>10000</v>
      </c>
      <c r="N149" s="10">
        <v>10405</v>
      </c>
      <c r="O149" s="10">
        <v>10873</v>
      </c>
      <c r="P149" s="10">
        <v>11435</v>
      </c>
      <c r="Q149" s="10">
        <v>11947</v>
      </c>
      <c r="R149" s="10">
        <v>12482</v>
      </c>
      <c r="S149" s="10">
        <v>12482</v>
      </c>
    </row>
    <row r="150" spans="1:19" ht="14.25">
      <c r="A150" s="7" t="s">
        <v>22</v>
      </c>
      <c r="B150" s="10">
        <v>27650</v>
      </c>
      <c r="C150" s="10">
        <v>27498</v>
      </c>
      <c r="D150" s="10">
        <v>27152</v>
      </c>
      <c r="E150" s="10">
        <v>27198</v>
      </c>
      <c r="F150" s="10">
        <v>27307</v>
      </c>
      <c r="G150" s="10">
        <v>27471</v>
      </c>
      <c r="H150" s="10">
        <v>27555</v>
      </c>
      <c r="I150" s="10">
        <v>27692</v>
      </c>
      <c r="J150" s="10">
        <v>27677</v>
      </c>
      <c r="K150" s="10">
        <v>27487</v>
      </c>
      <c r="L150" s="10">
        <v>27328</v>
      </c>
      <c r="M150" s="10">
        <v>27149</v>
      </c>
      <c r="N150" s="10">
        <v>27047</v>
      </c>
      <c r="O150" s="10">
        <v>26586</v>
      </c>
      <c r="P150" s="10">
        <v>26541</v>
      </c>
      <c r="Q150" s="10">
        <v>26481</v>
      </c>
      <c r="R150" s="10">
        <v>26389</v>
      </c>
      <c r="S150" s="10">
        <v>26389</v>
      </c>
    </row>
    <row r="151" spans="1:19" ht="14.25">
      <c r="A151" s="7" t="s">
        <v>23</v>
      </c>
      <c r="B151" s="10">
        <v>59000</v>
      </c>
      <c r="C151" s="10">
        <v>56000</v>
      </c>
      <c r="D151" s="10">
        <v>57000</v>
      </c>
      <c r="E151" s="10">
        <v>58200</v>
      </c>
      <c r="F151" s="10">
        <v>60400</v>
      </c>
      <c r="G151" s="10">
        <v>61000</v>
      </c>
      <c r="H151" s="10">
        <v>62193</v>
      </c>
      <c r="I151" s="10">
        <v>62663</v>
      </c>
      <c r="J151" s="10">
        <v>62445</v>
      </c>
      <c r="K151" s="10">
        <v>62358</v>
      </c>
      <c r="L151" s="10">
        <v>61127</v>
      </c>
      <c r="M151" s="10">
        <v>59892</v>
      </c>
      <c r="N151" s="10">
        <v>59799</v>
      </c>
      <c r="O151" s="10">
        <v>60252</v>
      </c>
      <c r="P151" s="10">
        <v>61838</v>
      </c>
      <c r="Q151" s="10">
        <v>63589</v>
      </c>
      <c r="R151" s="10">
        <v>64905</v>
      </c>
      <c r="S151" s="10">
        <v>64905</v>
      </c>
    </row>
    <row r="152" spans="1:19" ht="14.25">
      <c r="A152" s="7" t="s">
        <v>24</v>
      </c>
      <c r="B152" s="10">
        <v>85800</v>
      </c>
      <c r="C152" s="10">
        <v>87000</v>
      </c>
      <c r="D152" s="10">
        <v>88400</v>
      </c>
      <c r="E152" s="10">
        <v>90100</v>
      </c>
      <c r="F152" s="10">
        <v>92200</v>
      </c>
      <c r="G152" s="10">
        <v>94400</v>
      </c>
      <c r="H152" s="10">
        <v>92900</v>
      </c>
      <c r="I152" s="10">
        <v>90400</v>
      </c>
      <c r="J152" s="10">
        <v>91451</v>
      </c>
      <c r="K152" s="10">
        <v>93029</v>
      </c>
      <c r="L152" s="10">
        <v>94099</v>
      </c>
      <c r="M152" s="10">
        <v>96041</v>
      </c>
      <c r="N152" s="10">
        <v>96746</v>
      </c>
      <c r="O152" s="10">
        <v>99002</v>
      </c>
      <c r="P152" s="10">
        <v>100303</v>
      </c>
      <c r="Q152" s="10">
        <v>105290</v>
      </c>
      <c r="R152" s="10">
        <v>105153</v>
      </c>
      <c r="S152" s="10">
        <v>105153</v>
      </c>
    </row>
    <row r="153" spans="1:19" ht="14.25">
      <c r="A153" s="7" t="s">
        <v>83</v>
      </c>
      <c r="B153" s="10">
        <v>4800</v>
      </c>
      <c r="C153" s="10">
        <v>4800</v>
      </c>
      <c r="D153" s="10">
        <v>4900</v>
      </c>
      <c r="E153" s="10">
        <v>4900</v>
      </c>
      <c r="F153" s="10">
        <v>4900</v>
      </c>
      <c r="G153" s="10">
        <v>5100</v>
      </c>
      <c r="H153" s="10">
        <v>5100</v>
      </c>
      <c r="I153" s="10">
        <v>5100</v>
      </c>
      <c r="J153" s="10">
        <v>4900</v>
      </c>
      <c r="K153" s="10">
        <v>4900</v>
      </c>
      <c r="L153" s="10">
        <v>4700</v>
      </c>
      <c r="M153" s="10">
        <v>4800</v>
      </c>
      <c r="N153" s="10">
        <v>5040</v>
      </c>
      <c r="O153" s="10">
        <v>5276</v>
      </c>
      <c r="P153" s="10">
        <v>5513</v>
      </c>
      <c r="Q153" s="10">
        <v>5698</v>
      </c>
      <c r="R153" s="10">
        <v>5877</v>
      </c>
      <c r="S153" s="10">
        <v>5877</v>
      </c>
    </row>
    <row r="154" spans="1:19" ht="14.25">
      <c r="A154" s="7" t="s">
        <v>25</v>
      </c>
      <c r="B154" s="10">
        <v>91716</v>
      </c>
      <c r="C154" s="10">
        <v>92701</v>
      </c>
      <c r="D154" s="10">
        <v>92874</v>
      </c>
      <c r="E154" s="10">
        <v>94437</v>
      </c>
      <c r="F154" s="10">
        <v>96099</v>
      </c>
      <c r="G154" s="10">
        <v>96419</v>
      </c>
      <c r="H154" s="10">
        <v>97510</v>
      </c>
      <c r="I154" s="10">
        <v>98630</v>
      </c>
      <c r="J154" s="10">
        <v>99810</v>
      </c>
      <c r="K154" s="10">
        <v>100370</v>
      </c>
      <c r="L154" s="10">
        <v>99400</v>
      </c>
      <c r="M154" s="10">
        <v>98500</v>
      </c>
      <c r="N154" s="10">
        <v>97848</v>
      </c>
      <c r="O154" s="10">
        <v>97925</v>
      </c>
      <c r="P154" s="10">
        <v>97753</v>
      </c>
      <c r="Q154" s="10">
        <v>99030</v>
      </c>
      <c r="R154" s="10">
        <v>99973</v>
      </c>
      <c r="S154" s="10">
        <v>99973</v>
      </c>
    </row>
    <row r="155" spans="1:19" ht="14.25">
      <c r="A155" s="7" t="s">
        <v>26</v>
      </c>
      <c r="B155" s="10">
        <v>3000</v>
      </c>
      <c r="C155" s="10">
        <v>3300</v>
      </c>
      <c r="D155" s="10">
        <v>3200</v>
      </c>
      <c r="E155" s="10">
        <v>3200</v>
      </c>
      <c r="F155" s="10">
        <v>3200</v>
      </c>
      <c r="G155" s="10">
        <v>3300</v>
      </c>
      <c r="H155" s="10">
        <v>3400</v>
      </c>
      <c r="I155" s="10">
        <v>3400</v>
      </c>
      <c r="J155" s="10">
        <v>3400</v>
      </c>
      <c r="K155" s="10">
        <v>3500</v>
      </c>
      <c r="L155" s="10">
        <v>3600</v>
      </c>
      <c r="M155" s="10">
        <v>3500</v>
      </c>
      <c r="N155" s="10">
        <v>2581</v>
      </c>
      <c r="O155" s="10">
        <v>2712</v>
      </c>
      <c r="P155" s="10">
        <v>2842</v>
      </c>
      <c r="Q155" s="10">
        <v>2991</v>
      </c>
      <c r="R155" s="10">
        <v>3084</v>
      </c>
      <c r="S155" s="10">
        <v>3084</v>
      </c>
    </row>
    <row r="156" spans="1:19" ht="14.25">
      <c r="A156" s="7" t="s">
        <v>27</v>
      </c>
      <c r="B156" s="10">
        <v>11500</v>
      </c>
      <c r="C156" s="10">
        <v>11300</v>
      </c>
      <c r="D156" s="10">
        <v>11100</v>
      </c>
      <c r="E156" s="10">
        <v>11000</v>
      </c>
      <c r="F156" s="10">
        <v>10900</v>
      </c>
      <c r="G156" s="10">
        <v>11000</v>
      </c>
      <c r="H156" s="10">
        <v>10900</v>
      </c>
      <c r="I156" s="10">
        <v>10000</v>
      </c>
      <c r="J156" s="10">
        <v>5700</v>
      </c>
      <c r="K156" s="10">
        <v>5500</v>
      </c>
      <c r="L156" s="10">
        <v>5300</v>
      </c>
      <c r="M156" s="10">
        <v>5300</v>
      </c>
      <c r="N156" s="10">
        <v>5102</v>
      </c>
      <c r="O156" s="10">
        <v>5066</v>
      </c>
      <c r="P156" s="10">
        <v>4641</v>
      </c>
      <c r="Q156" s="10">
        <v>4955</v>
      </c>
      <c r="R156" s="10">
        <v>4885</v>
      </c>
      <c r="S156" s="10">
        <v>4885</v>
      </c>
    </row>
    <row r="157" spans="1:19" ht="14.25">
      <c r="A157" s="7" t="s">
        <v>28</v>
      </c>
      <c r="B157" s="10">
        <v>15842</v>
      </c>
      <c r="C157" s="10">
        <v>16006</v>
      </c>
      <c r="D157" s="10">
        <v>14853</v>
      </c>
      <c r="E157" s="10">
        <v>15311</v>
      </c>
      <c r="F157" s="10">
        <v>15619</v>
      </c>
      <c r="G157" s="10">
        <v>14488</v>
      </c>
      <c r="H157" s="10">
        <v>14312</v>
      </c>
      <c r="I157" s="10">
        <v>13837</v>
      </c>
      <c r="J157" s="10">
        <v>13728</v>
      </c>
      <c r="K157" s="10">
        <v>13545</v>
      </c>
      <c r="L157" s="10">
        <v>13107</v>
      </c>
      <c r="M157" s="10">
        <v>13063</v>
      </c>
      <c r="N157" s="10">
        <v>7371</v>
      </c>
      <c r="O157" s="10">
        <v>7286</v>
      </c>
      <c r="P157" s="10">
        <v>7326</v>
      </c>
      <c r="Q157" s="10">
        <v>7570</v>
      </c>
      <c r="R157" s="10">
        <v>7925</v>
      </c>
      <c r="S157" s="10">
        <v>7925</v>
      </c>
    </row>
    <row r="158" spans="1:19" ht="14.25">
      <c r="A158" s="7" t="s">
        <v>29</v>
      </c>
      <c r="B158" s="10">
        <v>1176</v>
      </c>
      <c r="C158" s="10">
        <v>1227</v>
      </c>
      <c r="D158" s="10">
        <v>1270</v>
      </c>
      <c r="E158" s="10">
        <v>1340</v>
      </c>
      <c r="F158" s="10">
        <v>1379</v>
      </c>
      <c r="G158" s="10">
        <v>1455</v>
      </c>
      <c r="H158" s="10">
        <v>1545</v>
      </c>
      <c r="I158" s="10">
        <v>1623</v>
      </c>
      <c r="J158" s="10">
        <v>1636</v>
      </c>
      <c r="K158" s="10">
        <v>1703</v>
      </c>
      <c r="L158" s="10">
        <v>1728</v>
      </c>
      <c r="M158" s="10">
        <v>1759</v>
      </c>
      <c r="N158" s="10">
        <v>1778</v>
      </c>
      <c r="O158" s="10">
        <v>1857</v>
      </c>
      <c r="P158" s="10">
        <v>1904</v>
      </c>
      <c r="Q158" s="10">
        <v>1963</v>
      </c>
      <c r="R158" s="10">
        <v>2042</v>
      </c>
      <c r="S158" s="10">
        <v>2042</v>
      </c>
    </row>
    <row r="159" spans="1:19" ht="14.25">
      <c r="A159" s="7" t="s">
        <v>30</v>
      </c>
      <c r="B159" s="10">
        <v>17873</v>
      </c>
      <c r="C159" s="10">
        <v>17877</v>
      </c>
      <c r="D159" s="10">
        <v>17428</v>
      </c>
      <c r="E159" s="10">
        <v>17450</v>
      </c>
      <c r="F159" s="10">
        <v>17721</v>
      </c>
      <c r="G159" s="10">
        <v>17899</v>
      </c>
      <c r="H159" s="10">
        <v>17995</v>
      </c>
      <c r="I159" s="10">
        <v>17720</v>
      </c>
      <c r="J159" s="10">
        <v>17641</v>
      </c>
      <c r="K159" s="10">
        <v>17366</v>
      </c>
      <c r="L159" s="10">
        <v>17301</v>
      </c>
      <c r="M159" s="10">
        <v>17569</v>
      </c>
      <c r="N159" s="10">
        <v>17923</v>
      </c>
      <c r="O159" s="10">
        <v>18135</v>
      </c>
      <c r="P159" s="10">
        <v>18482</v>
      </c>
      <c r="Q159" s="10">
        <v>18705</v>
      </c>
      <c r="R159" s="10">
        <v>19134</v>
      </c>
      <c r="S159" s="10">
        <v>19134</v>
      </c>
    </row>
    <row r="160" spans="1:19" ht="14.25">
      <c r="A160" s="7" t="s">
        <v>31</v>
      </c>
      <c r="B160" s="10">
        <v>1100</v>
      </c>
      <c r="C160" s="10">
        <v>1200</v>
      </c>
      <c r="D160" s="10">
        <v>1200</v>
      </c>
      <c r="E160" s="10">
        <v>1629</v>
      </c>
      <c r="F160" s="10">
        <v>1609</v>
      </c>
      <c r="G160" s="10">
        <v>1672</v>
      </c>
      <c r="H160" s="10">
        <v>1836</v>
      </c>
      <c r="I160" s="10">
        <v>1836</v>
      </c>
      <c r="J160" s="10">
        <v>1835</v>
      </c>
      <c r="K160" s="10">
        <v>1749</v>
      </c>
      <c r="L160" s="10">
        <v>1740</v>
      </c>
      <c r="M160" s="10">
        <v>1705</v>
      </c>
      <c r="N160" s="10">
        <v>1789</v>
      </c>
      <c r="O160" s="10">
        <v>1955</v>
      </c>
      <c r="P160" s="10">
        <v>1996</v>
      </c>
      <c r="Q160" s="10">
        <v>2069</v>
      </c>
      <c r="R160" s="116" t="s">
        <v>42</v>
      </c>
      <c r="S160" s="116" t="s">
        <v>42</v>
      </c>
    </row>
    <row r="161" spans="1:19" ht="14.25">
      <c r="A161" s="7" t="s">
        <v>32</v>
      </c>
      <c r="B161" s="10">
        <v>11382</v>
      </c>
      <c r="C161" s="10">
        <v>11344</v>
      </c>
      <c r="D161" s="10">
        <v>11231</v>
      </c>
      <c r="E161" s="10">
        <v>10995</v>
      </c>
      <c r="F161" s="10">
        <v>10845</v>
      </c>
      <c r="G161" s="10">
        <v>11091</v>
      </c>
      <c r="H161" s="10">
        <v>11332</v>
      </c>
      <c r="I161" s="10">
        <v>11634</v>
      </c>
      <c r="J161" s="10">
        <v>11277</v>
      </c>
      <c r="K161" s="10">
        <v>10986</v>
      </c>
      <c r="L161" s="10">
        <v>10464</v>
      </c>
      <c r="M161" s="10">
        <v>9922</v>
      </c>
      <c r="N161" s="10">
        <v>9597</v>
      </c>
      <c r="O161" s="10">
        <v>9411</v>
      </c>
      <c r="P161" s="10">
        <v>9822</v>
      </c>
      <c r="Q161" s="10">
        <v>9914</v>
      </c>
      <c r="R161" s="10">
        <v>9717</v>
      </c>
      <c r="S161" s="10">
        <v>9717</v>
      </c>
    </row>
    <row r="162" spans="1:19" ht="14.25">
      <c r="A162" s="7" t="s">
        <v>33</v>
      </c>
      <c r="B162" s="10">
        <v>9200</v>
      </c>
      <c r="C162" s="10">
        <v>9200</v>
      </c>
      <c r="D162" s="10">
        <v>9400</v>
      </c>
      <c r="E162" s="10">
        <v>9300</v>
      </c>
      <c r="F162" s="10">
        <v>9300</v>
      </c>
      <c r="G162" s="10">
        <v>9300</v>
      </c>
      <c r="H162" s="10">
        <v>9400</v>
      </c>
      <c r="I162" s="10">
        <v>9000</v>
      </c>
      <c r="J162" s="10">
        <v>10000</v>
      </c>
      <c r="K162" s="10">
        <v>10000</v>
      </c>
      <c r="L162" s="10">
        <v>10000</v>
      </c>
      <c r="M162" s="10">
        <v>10000</v>
      </c>
      <c r="N162" s="10">
        <v>9585</v>
      </c>
      <c r="O162" s="10">
        <v>9679</v>
      </c>
      <c r="P162" s="10">
        <v>9825</v>
      </c>
      <c r="Q162" s="10">
        <v>9956</v>
      </c>
      <c r="R162" s="10">
        <v>10037</v>
      </c>
      <c r="S162" s="10">
        <v>10037</v>
      </c>
    </row>
    <row r="163" spans="1:19" ht="14.25">
      <c r="A163" s="7" t="s">
        <v>34</v>
      </c>
      <c r="B163" s="10">
        <v>83400</v>
      </c>
      <c r="C163" s="10">
        <v>82900</v>
      </c>
      <c r="D163" s="10">
        <v>82900</v>
      </c>
      <c r="E163" s="10">
        <v>80000</v>
      </c>
      <c r="F163" s="10">
        <v>84000</v>
      </c>
      <c r="G163" s="10">
        <v>88000</v>
      </c>
      <c r="H163" s="10">
        <v>92000</v>
      </c>
      <c r="I163" s="10">
        <v>96000</v>
      </c>
      <c r="J163" s="10">
        <v>97000</v>
      </c>
      <c r="K163" s="10">
        <v>100500</v>
      </c>
      <c r="L163" s="10">
        <v>100000</v>
      </c>
      <c r="M163" s="10">
        <v>102600</v>
      </c>
      <c r="N163" s="10">
        <v>106057</v>
      </c>
      <c r="O163" s="10">
        <v>109844</v>
      </c>
      <c r="P163" s="10">
        <v>113139</v>
      </c>
      <c r="Q163" s="10">
        <v>116090</v>
      </c>
      <c r="R163" s="10">
        <v>119471</v>
      </c>
      <c r="S163" s="10">
        <v>119471</v>
      </c>
    </row>
    <row r="164" spans="1:19" ht="14.25">
      <c r="A164" s="7" t="s">
        <v>35</v>
      </c>
      <c r="B164" s="59">
        <v>15400</v>
      </c>
      <c r="C164" s="59">
        <v>15400</v>
      </c>
      <c r="D164" s="59">
        <v>15400</v>
      </c>
      <c r="E164" s="59">
        <v>15400</v>
      </c>
      <c r="F164" s="59">
        <v>15400</v>
      </c>
      <c r="G164" s="59">
        <v>15400</v>
      </c>
      <c r="H164" s="59">
        <v>15400</v>
      </c>
      <c r="I164" s="59">
        <v>15400</v>
      </c>
      <c r="J164" s="10">
        <v>15400</v>
      </c>
      <c r="K164" s="10">
        <v>15200</v>
      </c>
      <c r="L164" s="10">
        <v>12400</v>
      </c>
      <c r="M164" s="10">
        <v>12100</v>
      </c>
      <c r="N164" s="10">
        <v>14941</v>
      </c>
      <c r="O164" s="10">
        <v>14717</v>
      </c>
      <c r="P164" s="10">
        <v>14850</v>
      </c>
      <c r="Q164" s="10">
        <v>15235</v>
      </c>
      <c r="R164" s="10">
        <v>15493</v>
      </c>
      <c r="S164" s="10">
        <v>15493</v>
      </c>
    </row>
    <row r="165" spans="1:19" ht="14.25">
      <c r="A165" s="7" t="s">
        <v>36</v>
      </c>
      <c r="B165" s="10">
        <v>40800</v>
      </c>
      <c r="C165" s="10">
        <v>41900</v>
      </c>
      <c r="D165" s="10">
        <v>43200</v>
      </c>
      <c r="E165" s="10">
        <v>39300</v>
      </c>
      <c r="F165" s="10">
        <v>32300</v>
      </c>
      <c r="G165" s="10">
        <v>35800</v>
      </c>
      <c r="H165" s="10">
        <v>41500</v>
      </c>
      <c r="I165" s="10">
        <v>41200</v>
      </c>
      <c r="J165" s="10">
        <v>40900</v>
      </c>
      <c r="K165" s="10">
        <v>40900</v>
      </c>
      <c r="L165" s="10">
        <v>42000</v>
      </c>
      <c r="M165" s="10">
        <v>42800</v>
      </c>
      <c r="N165" s="10">
        <v>44283</v>
      </c>
      <c r="O165" s="10">
        <v>47347</v>
      </c>
      <c r="P165" s="10">
        <v>48803</v>
      </c>
      <c r="Q165" s="10">
        <v>50309</v>
      </c>
      <c r="R165" s="10">
        <v>51802</v>
      </c>
      <c r="S165" s="10">
        <v>51802</v>
      </c>
    </row>
    <row r="166" spans="1:19" ht="14.25">
      <c r="A166" s="7" t="s">
        <v>37</v>
      </c>
      <c r="B166" s="10">
        <v>2196</v>
      </c>
      <c r="C166" s="10">
        <v>2190</v>
      </c>
      <c r="D166" s="10">
        <v>2269</v>
      </c>
      <c r="E166" s="10">
        <v>2255</v>
      </c>
      <c r="F166" s="10">
        <v>2277</v>
      </c>
      <c r="G166" s="10">
        <v>2330</v>
      </c>
      <c r="H166" s="10">
        <v>2378</v>
      </c>
      <c r="I166" s="10">
        <v>2394</v>
      </c>
      <c r="J166" s="10">
        <v>2400</v>
      </c>
      <c r="K166" s="10">
        <v>2422</v>
      </c>
      <c r="L166" s="10">
        <v>2410</v>
      </c>
      <c r="M166" s="10">
        <v>2465</v>
      </c>
      <c r="N166" s="10">
        <v>2559</v>
      </c>
      <c r="O166" s="10">
        <v>2631</v>
      </c>
      <c r="P166" s="10">
        <v>2679</v>
      </c>
      <c r="Q166" s="10">
        <v>2782</v>
      </c>
      <c r="R166" s="10">
        <v>2834</v>
      </c>
      <c r="S166" s="10">
        <v>2834</v>
      </c>
    </row>
    <row r="167" spans="1:19" ht="14.25">
      <c r="A167" s="7" t="s">
        <v>38</v>
      </c>
      <c r="B167" s="10">
        <v>10600</v>
      </c>
      <c r="C167" s="10">
        <v>10600</v>
      </c>
      <c r="D167" s="10">
        <v>9200</v>
      </c>
      <c r="E167" s="10">
        <v>9400</v>
      </c>
      <c r="F167" s="10">
        <v>9100</v>
      </c>
      <c r="G167" s="10">
        <v>10800</v>
      </c>
      <c r="H167" s="10">
        <v>10500</v>
      </c>
      <c r="I167" s="10">
        <v>9700</v>
      </c>
      <c r="J167" s="10">
        <v>9000</v>
      </c>
      <c r="K167" s="10">
        <v>9000</v>
      </c>
      <c r="L167" s="10">
        <v>9000</v>
      </c>
      <c r="M167" s="10">
        <v>9000</v>
      </c>
      <c r="N167" s="10">
        <v>9159</v>
      </c>
      <c r="O167" s="10">
        <v>9270</v>
      </c>
      <c r="P167" s="10">
        <v>9091</v>
      </c>
      <c r="Q167" s="10">
        <v>9241</v>
      </c>
      <c r="R167" s="10">
        <v>9066</v>
      </c>
      <c r="S167" s="10">
        <v>9066</v>
      </c>
    </row>
    <row r="168" spans="1:19" ht="14.25">
      <c r="A168" s="7" t="s">
        <v>39</v>
      </c>
      <c r="B168" s="10">
        <v>10010</v>
      </c>
      <c r="C168" s="10">
        <v>10360</v>
      </c>
      <c r="D168" s="10">
        <v>10720</v>
      </c>
      <c r="E168" s="10">
        <v>10920</v>
      </c>
      <c r="F168" s="10">
        <v>11190</v>
      </c>
      <c r="G168" s="10">
        <v>11540</v>
      </c>
      <c r="H168" s="10">
        <v>12280</v>
      </c>
      <c r="I168" s="10">
        <v>13020</v>
      </c>
      <c r="J168" s="10">
        <v>13650</v>
      </c>
      <c r="K168" s="10">
        <v>14230</v>
      </c>
      <c r="L168" s="10">
        <v>15000</v>
      </c>
      <c r="M168" s="10">
        <v>15500</v>
      </c>
      <c r="N168" s="10">
        <v>16300</v>
      </c>
      <c r="O168" s="10">
        <v>16900</v>
      </c>
      <c r="P168" s="10">
        <v>17536</v>
      </c>
      <c r="Q168" s="10">
        <v>18068</v>
      </c>
      <c r="R168" s="10">
        <v>18468</v>
      </c>
      <c r="S168" s="10">
        <v>18468</v>
      </c>
    </row>
    <row r="169" spans="1:19" ht="14.25">
      <c r="A169" s="7" t="s">
        <v>40</v>
      </c>
      <c r="B169" s="10">
        <v>14000</v>
      </c>
      <c r="C169" s="10">
        <v>13700</v>
      </c>
      <c r="D169" s="10">
        <v>13400</v>
      </c>
      <c r="E169" s="10">
        <v>13500</v>
      </c>
      <c r="F169" s="10">
        <v>13600</v>
      </c>
      <c r="G169" s="10">
        <v>13300</v>
      </c>
      <c r="H169" s="10">
        <v>13500</v>
      </c>
      <c r="I169" s="10">
        <v>13400</v>
      </c>
      <c r="J169" s="10">
        <v>13900</v>
      </c>
      <c r="K169" s="10">
        <v>13900</v>
      </c>
      <c r="L169" s="10">
        <v>14200</v>
      </c>
      <c r="M169" s="10">
        <v>14000</v>
      </c>
      <c r="N169" s="10">
        <v>13987</v>
      </c>
      <c r="O169" s="10">
        <v>14109</v>
      </c>
      <c r="P169" s="10">
        <v>13886</v>
      </c>
      <c r="Q169" s="10">
        <v>14418</v>
      </c>
      <c r="R169" s="10">
        <v>14377</v>
      </c>
      <c r="S169" s="10">
        <v>14377</v>
      </c>
    </row>
    <row r="170" spans="1:17" ht="14.25">
      <c r="A170" s="7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59"/>
    </row>
    <row r="171" spans="1:19" ht="14.25">
      <c r="A171" s="60" t="s">
        <v>109</v>
      </c>
      <c r="B171" s="61">
        <f>SUM(B143:B170)</f>
        <v>703812</v>
      </c>
      <c r="C171" s="61">
        <f aca="true" t="shared" si="12" ref="C171:R171">SUM(C143:C170)</f>
        <v>703583</v>
      </c>
      <c r="D171" s="61">
        <f t="shared" si="12"/>
        <v>704577</v>
      </c>
      <c r="E171" s="61">
        <f t="shared" si="12"/>
        <v>703339</v>
      </c>
      <c r="F171" s="61">
        <f t="shared" si="12"/>
        <v>691603</v>
      </c>
      <c r="G171" s="61">
        <f t="shared" si="12"/>
        <v>704127</v>
      </c>
      <c r="H171" s="61">
        <f t="shared" si="12"/>
        <v>709468</v>
      </c>
      <c r="I171" s="61">
        <f t="shared" si="12"/>
        <v>710064</v>
      </c>
      <c r="J171" s="61">
        <f t="shared" si="12"/>
        <v>710160</v>
      </c>
      <c r="K171" s="61">
        <f t="shared" si="12"/>
        <v>713481</v>
      </c>
      <c r="L171" s="61">
        <f t="shared" si="12"/>
        <v>707687</v>
      </c>
      <c r="M171" s="61">
        <f t="shared" si="12"/>
        <v>710558</v>
      </c>
      <c r="N171" s="61">
        <f t="shared" si="12"/>
        <v>714895</v>
      </c>
      <c r="O171" s="61">
        <f t="shared" si="12"/>
        <v>727446</v>
      </c>
      <c r="P171" s="61">
        <f t="shared" si="12"/>
        <v>737205</v>
      </c>
      <c r="Q171" s="61">
        <f t="shared" si="12"/>
        <v>752384</v>
      </c>
      <c r="R171" s="61">
        <f t="shared" si="12"/>
        <v>759884</v>
      </c>
      <c r="S171" s="61">
        <f aca="true" t="shared" si="13" ref="S171">SUM(S143:S170)</f>
        <v>759884</v>
      </c>
    </row>
    <row r="177" spans="1:19" ht="14.25">
      <c r="A177" s="305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1:19" ht="14.25">
      <c r="A178" s="305" t="s">
        <v>282</v>
      </c>
      <c r="B178" s="306" t="s">
        <v>283</v>
      </c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1:19" ht="14.25">
      <c r="A179" s="305" t="s">
        <v>284</v>
      </c>
      <c r="B179" s="305" t="s">
        <v>285</v>
      </c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1:19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1:19" ht="14.25">
      <c r="A181" s="306" t="s">
        <v>286</v>
      </c>
      <c r="B181"/>
      <c r="C181" s="305" t="s">
        <v>287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1:19" ht="14.25">
      <c r="A182" s="306" t="s">
        <v>288</v>
      </c>
      <c r="B182"/>
      <c r="C182" s="305" t="s">
        <v>128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1:19" ht="14.25">
      <c r="A183" s="306" t="s">
        <v>289</v>
      </c>
      <c r="B183"/>
      <c r="C183" s="305" t="s">
        <v>120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1:19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1:19" ht="14.25">
      <c r="A185" s="307" t="s">
        <v>143</v>
      </c>
      <c r="B185" s="308" t="s">
        <v>8</v>
      </c>
      <c r="C185" s="308" t="s">
        <v>9</v>
      </c>
      <c r="D185" s="308" t="s">
        <v>10</v>
      </c>
      <c r="E185" s="308" t="s">
        <v>11</v>
      </c>
      <c r="F185" s="308" t="s">
        <v>12</v>
      </c>
      <c r="G185" s="308" t="s">
        <v>13</v>
      </c>
      <c r="H185" s="308" t="s">
        <v>14</v>
      </c>
      <c r="I185" s="308" t="s">
        <v>15</v>
      </c>
      <c r="J185" s="308" t="s">
        <v>50</v>
      </c>
      <c r="K185" s="308" t="s">
        <v>69</v>
      </c>
      <c r="L185" s="308" t="s">
        <v>74</v>
      </c>
      <c r="M185" s="308" t="s">
        <v>75</v>
      </c>
      <c r="N185" s="308" t="s">
        <v>76</v>
      </c>
      <c r="O185" s="308" t="s">
        <v>77</v>
      </c>
      <c r="P185" s="308" t="s">
        <v>78</v>
      </c>
      <c r="Q185" s="308" t="s">
        <v>118</v>
      </c>
      <c r="R185" s="308" t="s">
        <v>142</v>
      </c>
      <c r="S185" s="308" t="s">
        <v>211</v>
      </c>
    </row>
    <row r="186" spans="1:19" ht="14.25">
      <c r="A186" s="309" t="s">
        <v>290</v>
      </c>
      <c r="B186" s="310" t="s">
        <v>277</v>
      </c>
      <c r="C186" s="310" t="s">
        <v>277</v>
      </c>
      <c r="D186" s="310" t="s">
        <v>277</v>
      </c>
      <c r="E186" s="310" t="s">
        <v>277</v>
      </c>
      <c r="F186" s="310" t="s">
        <v>277</v>
      </c>
      <c r="G186" s="310" t="s">
        <v>277</v>
      </c>
      <c r="H186" s="310" t="s">
        <v>277</v>
      </c>
      <c r="I186" s="310" t="s">
        <v>277</v>
      </c>
      <c r="J186" s="310" t="s">
        <v>277</v>
      </c>
      <c r="K186" s="310" t="s">
        <v>277</v>
      </c>
      <c r="L186" s="310" t="s">
        <v>277</v>
      </c>
      <c r="M186" s="310" t="s">
        <v>277</v>
      </c>
      <c r="N186" s="310" t="s">
        <v>277</v>
      </c>
      <c r="O186" s="310" t="s">
        <v>277</v>
      </c>
      <c r="P186" s="310" t="s">
        <v>277</v>
      </c>
      <c r="Q186" s="310" t="s">
        <v>277</v>
      </c>
      <c r="R186" s="310" t="s">
        <v>277</v>
      </c>
      <c r="S186" s="310" t="s">
        <v>277</v>
      </c>
    </row>
    <row r="187" spans="1:19" ht="14.25">
      <c r="A187" s="289" t="s">
        <v>17</v>
      </c>
      <c r="B187" s="291">
        <v>540600</v>
      </c>
      <c r="C187" s="291">
        <v>556400</v>
      </c>
      <c r="D187" s="291">
        <v>578100</v>
      </c>
      <c r="E187" s="291">
        <v>604400</v>
      </c>
      <c r="F187" s="291">
        <v>623300</v>
      </c>
      <c r="G187" s="291">
        <v>642700</v>
      </c>
      <c r="H187" s="291">
        <v>662700</v>
      </c>
      <c r="I187" s="291">
        <v>676600</v>
      </c>
      <c r="J187" s="291">
        <v>690900</v>
      </c>
      <c r="K187" s="291">
        <v>714400</v>
      </c>
      <c r="L187" s="291">
        <v>726200</v>
      </c>
      <c r="M187" s="291">
        <v>739400</v>
      </c>
      <c r="N187" s="291">
        <v>752266</v>
      </c>
      <c r="O187" s="291">
        <v>770508</v>
      </c>
      <c r="P187" s="291">
        <v>796930</v>
      </c>
      <c r="Q187" s="291">
        <v>826742</v>
      </c>
      <c r="R187" s="291">
        <v>856096</v>
      </c>
      <c r="S187" s="291">
        <v>885487</v>
      </c>
    </row>
    <row r="188" spans="1:19" ht="14.25">
      <c r="A188" s="289" t="s">
        <v>18</v>
      </c>
      <c r="B188" s="293">
        <v>296000</v>
      </c>
      <c r="C188" s="293">
        <v>296000</v>
      </c>
      <c r="D188" s="290">
        <v>296000</v>
      </c>
      <c r="E188" s="290">
        <v>311000</v>
      </c>
      <c r="F188" s="290">
        <v>208300</v>
      </c>
      <c r="G188" s="290">
        <v>239800</v>
      </c>
      <c r="H188" s="290">
        <v>273600</v>
      </c>
      <c r="I188" s="290">
        <v>290000</v>
      </c>
      <c r="J188" s="290">
        <v>304000</v>
      </c>
      <c r="K188" s="290">
        <v>316000</v>
      </c>
      <c r="L188" s="290">
        <v>332000</v>
      </c>
      <c r="M188" s="290">
        <v>348800</v>
      </c>
      <c r="N188" s="290">
        <v>369189</v>
      </c>
      <c r="O188" s="290">
        <v>396582</v>
      </c>
      <c r="P188" s="290">
        <v>405217</v>
      </c>
      <c r="Q188" s="290">
        <v>372851</v>
      </c>
      <c r="R188" s="290">
        <v>387186</v>
      </c>
      <c r="S188" s="290">
        <v>401823</v>
      </c>
    </row>
    <row r="189" spans="1:19" ht="14.25">
      <c r="A189" s="289" t="s">
        <v>117</v>
      </c>
      <c r="B189" s="291">
        <v>323400</v>
      </c>
      <c r="C189" s="291">
        <v>340100</v>
      </c>
      <c r="D189" s="291">
        <v>371000</v>
      </c>
      <c r="E189" s="291">
        <v>415000</v>
      </c>
      <c r="F189" s="291">
        <v>468000</v>
      </c>
      <c r="G189" s="291">
        <v>533800</v>
      </c>
      <c r="H189" s="291">
        <v>589600</v>
      </c>
      <c r="I189" s="291">
        <v>588000</v>
      </c>
      <c r="J189" s="291">
        <v>585000</v>
      </c>
      <c r="K189" s="291">
        <v>586000</v>
      </c>
      <c r="L189" s="291">
        <v>595400</v>
      </c>
      <c r="M189" s="291">
        <v>593000</v>
      </c>
      <c r="N189" s="291">
        <v>608711</v>
      </c>
      <c r="O189" s="291">
        <v>646792</v>
      </c>
      <c r="P189" s="291">
        <v>667705</v>
      </c>
      <c r="Q189" s="291">
        <v>689368</v>
      </c>
      <c r="R189" s="291">
        <v>706262</v>
      </c>
      <c r="S189" s="291">
        <v>719687</v>
      </c>
    </row>
    <row r="190" spans="1:19" ht="14.25">
      <c r="A190" s="289" t="s">
        <v>19</v>
      </c>
      <c r="B190" s="290">
        <v>389400</v>
      </c>
      <c r="C190" s="290">
        <v>400000</v>
      </c>
      <c r="D190" s="290">
        <v>423100</v>
      </c>
      <c r="E190" s="290">
        <v>455700</v>
      </c>
      <c r="F190" s="290">
        <v>494236</v>
      </c>
      <c r="G190" s="290">
        <v>521228</v>
      </c>
      <c r="H190" s="290">
        <v>516516</v>
      </c>
      <c r="I190" s="290">
        <v>494659</v>
      </c>
      <c r="J190" s="290">
        <v>472275</v>
      </c>
      <c r="K190" s="290">
        <v>456386</v>
      </c>
      <c r="L190" s="290">
        <v>446968</v>
      </c>
      <c r="M190" s="290">
        <v>431567</v>
      </c>
      <c r="N190" s="290">
        <v>426694</v>
      </c>
      <c r="O190" s="290">
        <v>423958</v>
      </c>
      <c r="P190" s="290">
        <v>425327</v>
      </c>
      <c r="Q190" s="290">
        <v>423809</v>
      </c>
      <c r="R190" s="290">
        <v>417585</v>
      </c>
      <c r="S190" s="290">
        <v>408094</v>
      </c>
    </row>
    <row r="191" spans="1:19" ht="14.25">
      <c r="A191" s="289" t="s">
        <v>124</v>
      </c>
      <c r="B191" s="291">
        <v>2649097</v>
      </c>
      <c r="C191" s="291">
        <v>2619267</v>
      </c>
      <c r="D191" s="291">
        <v>2586329</v>
      </c>
      <c r="E191" s="291">
        <v>2572142</v>
      </c>
      <c r="F191" s="291">
        <v>2573077</v>
      </c>
      <c r="G191" s="291">
        <v>2604061</v>
      </c>
      <c r="H191" s="291">
        <v>2323064</v>
      </c>
      <c r="I191" s="291">
        <v>2346678</v>
      </c>
      <c r="J191" s="291">
        <v>2385099</v>
      </c>
      <c r="K191" s="291">
        <v>2441377</v>
      </c>
      <c r="L191" s="291">
        <v>2528656</v>
      </c>
      <c r="M191" s="291">
        <v>2578567</v>
      </c>
      <c r="N191" s="291">
        <v>2629209</v>
      </c>
      <c r="O191" s="291">
        <v>2701343</v>
      </c>
      <c r="P191" s="291">
        <v>2800780</v>
      </c>
      <c r="Q191" s="291">
        <v>2911907</v>
      </c>
      <c r="R191" s="291">
        <v>3031139</v>
      </c>
      <c r="S191" s="291">
        <v>3149263</v>
      </c>
    </row>
    <row r="192" spans="1:19" ht="14.25">
      <c r="A192" s="289" t="s">
        <v>20</v>
      </c>
      <c r="B192" s="290">
        <v>80179</v>
      </c>
      <c r="C192" s="290">
        <v>78000</v>
      </c>
      <c r="D192" s="290">
        <v>80000</v>
      </c>
      <c r="E192" s="290">
        <v>79600</v>
      </c>
      <c r="F192" s="290">
        <v>85300</v>
      </c>
      <c r="G192" s="290">
        <v>72100</v>
      </c>
      <c r="H192" s="290">
        <v>75317</v>
      </c>
      <c r="I192" s="290">
        <v>73594</v>
      </c>
      <c r="J192" s="290">
        <v>72934</v>
      </c>
      <c r="K192" s="290">
        <v>75234</v>
      </c>
      <c r="L192" s="290">
        <v>78380</v>
      </c>
      <c r="M192" s="290">
        <v>82000</v>
      </c>
      <c r="N192" s="290">
        <v>86039</v>
      </c>
      <c r="O192" s="290">
        <v>90960</v>
      </c>
      <c r="P192" s="290">
        <v>96852</v>
      </c>
      <c r="Q192" s="290">
        <v>102913</v>
      </c>
      <c r="R192" s="290">
        <v>109415</v>
      </c>
      <c r="S192" s="290">
        <v>118125</v>
      </c>
    </row>
    <row r="193" spans="1:19" ht="14.25">
      <c r="A193" s="289" t="s">
        <v>21</v>
      </c>
      <c r="B193" s="291">
        <v>233100</v>
      </c>
      <c r="C193" s="292">
        <v>286500</v>
      </c>
      <c r="D193" s="292">
        <v>286500</v>
      </c>
      <c r="E193" s="291">
        <v>286500</v>
      </c>
      <c r="F193" s="291">
        <v>286500</v>
      </c>
      <c r="G193" s="291">
        <v>345900</v>
      </c>
      <c r="H193" s="291">
        <v>351300</v>
      </c>
      <c r="I193" s="291">
        <v>343900</v>
      </c>
      <c r="J193" s="291">
        <v>319000</v>
      </c>
      <c r="K193" s="291">
        <v>313000</v>
      </c>
      <c r="L193" s="291">
        <v>301000</v>
      </c>
      <c r="M193" s="291">
        <v>310000</v>
      </c>
      <c r="N193" s="291">
        <v>307820</v>
      </c>
      <c r="O193" s="291">
        <v>318832</v>
      </c>
      <c r="P193" s="291">
        <v>328721</v>
      </c>
      <c r="Q193" s="291">
        <v>335572</v>
      </c>
      <c r="R193" s="291">
        <v>340670</v>
      </c>
      <c r="S193" s="291">
        <v>351588</v>
      </c>
    </row>
    <row r="194" spans="1:19" ht="14.25">
      <c r="A194" s="289" t="s">
        <v>22</v>
      </c>
      <c r="B194" s="293">
        <v>1130766</v>
      </c>
      <c r="C194" s="293">
        <v>1130766</v>
      </c>
      <c r="D194" s="290">
        <v>1130766</v>
      </c>
      <c r="E194" s="290">
        <v>1155749</v>
      </c>
      <c r="F194" s="290">
        <v>1186745</v>
      </c>
      <c r="G194" s="290">
        <v>1220393</v>
      </c>
      <c r="H194" s="290">
        <v>1251203</v>
      </c>
      <c r="I194" s="290">
        <v>1261689</v>
      </c>
      <c r="J194" s="290">
        <v>1276337</v>
      </c>
      <c r="K194" s="290">
        <v>1278014</v>
      </c>
      <c r="L194" s="290">
        <v>1274987</v>
      </c>
      <c r="M194" s="290">
        <v>1272113</v>
      </c>
      <c r="N194" s="290">
        <v>1274025</v>
      </c>
      <c r="O194" s="290">
        <v>1272137</v>
      </c>
      <c r="P194" s="290">
        <v>1282193</v>
      </c>
      <c r="Q194" s="290">
        <v>1294246</v>
      </c>
      <c r="R194" s="290">
        <v>1294574</v>
      </c>
      <c r="S194" s="290">
        <v>1304839</v>
      </c>
    </row>
    <row r="195" spans="1:19" ht="14.25">
      <c r="A195" s="289" t="s">
        <v>23</v>
      </c>
      <c r="B195" s="291">
        <v>4092000</v>
      </c>
      <c r="C195" s="291">
        <v>4189000</v>
      </c>
      <c r="D195" s="291">
        <v>4418000</v>
      </c>
      <c r="E195" s="291">
        <v>4655400</v>
      </c>
      <c r="F195" s="291">
        <v>4910300</v>
      </c>
      <c r="G195" s="291">
        <v>5140600</v>
      </c>
      <c r="H195" s="291">
        <v>5186210</v>
      </c>
      <c r="I195" s="291">
        <v>5136214</v>
      </c>
      <c r="J195" s="291">
        <v>5103980</v>
      </c>
      <c r="K195" s="291">
        <v>5060791</v>
      </c>
      <c r="L195" s="291">
        <v>4985000</v>
      </c>
      <c r="M195" s="291">
        <v>4887352</v>
      </c>
      <c r="N195" s="291">
        <v>4839484</v>
      </c>
      <c r="O195" s="291">
        <v>4851518</v>
      </c>
      <c r="P195" s="291">
        <v>4879480</v>
      </c>
      <c r="Q195" s="291">
        <v>4924476</v>
      </c>
      <c r="R195" s="291">
        <v>4980911</v>
      </c>
      <c r="S195" s="291">
        <v>5015973</v>
      </c>
    </row>
    <row r="196" spans="1:19" ht="14.25">
      <c r="A196" s="289" t="s">
        <v>24</v>
      </c>
      <c r="B196" s="290">
        <v>5084100</v>
      </c>
      <c r="C196" s="290">
        <v>5079500</v>
      </c>
      <c r="D196" s="290">
        <v>5085400</v>
      </c>
      <c r="E196" s="290">
        <v>5107000</v>
      </c>
      <c r="F196" s="290">
        <v>5099000</v>
      </c>
      <c r="G196" s="290">
        <v>5221000</v>
      </c>
      <c r="H196" s="290">
        <v>4989800</v>
      </c>
      <c r="I196" s="290">
        <v>6160805</v>
      </c>
      <c r="J196" s="290">
        <v>6484934</v>
      </c>
      <c r="K196" s="290">
        <v>6477011</v>
      </c>
      <c r="L196" s="290">
        <v>6494485</v>
      </c>
      <c r="M196" s="290">
        <v>6580440</v>
      </c>
      <c r="N196" s="290">
        <v>6833171</v>
      </c>
      <c r="O196" s="290">
        <v>6813106</v>
      </c>
      <c r="P196" s="290">
        <v>6756562</v>
      </c>
      <c r="Q196" s="290">
        <v>6753825</v>
      </c>
      <c r="R196" s="290">
        <v>6734987</v>
      </c>
      <c r="S196" s="290">
        <v>6784661</v>
      </c>
    </row>
    <row r="197" spans="1:19" ht="14.25">
      <c r="A197" s="289" t="s">
        <v>83</v>
      </c>
      <c r="B197" s="291">
        <v>128900</v>
      </c>
      <c r="C197" s="291">
        <v>138300</v>
      </c>
      <c r="D197" s="291">
        <v>145100</v>
      </c>
      <c r="E197" s="291">
        <v>150200</v>
      </c>
      <c r="F197" s="291">
        <v>156800</v>
      </c>
      <c r="G197" s="291">
        <v>156600</v>
      </c>
      <c r="H197" s="291">
        <v>157000</v>
      </c>
      <c r="I197" s="291">
        <v>151800</v>
      </c>
      <c r="J197" s="291">
        <v>147000</v>
      </c>
      <c r="K197" s="291">
        <v>143500</v>
      </c>
      <c r="L197" s="291">
        <v>130900</v>
      </c>
      <c r="M197" s="291">
        <v>130500</v>
      </c>
      <c r="N197" s="291">
        <v>132045</v>
      </c>
      <c r="O197" s="291">
        <v>136854</v>
      </c>
      <c r="P197" s="291">
        <v>146230</v>
      </c>
      <c r="Q197" s="291">
        <v>156724</v>
      </c>
      <c r="R197" s="291">
        <v>169175</v>
      </c>
      <c r="S197" s="291">
        <v>180674</v>
      </c>
    </row>
    <row r="198" spans="1:19" ht="14.25">
      <c r="A198" s="289" t="s">
        <v>25</v>
      </c>
      <c r="B198" s="290">
        <v>3297260</v>
      </c>
      <c r="C198" s="290">
        <v>3450903</v>
      </c>
      <c r="D198" s="290">
        <v>3502633</v>
      </c>
      <c r="E198" s="290">
        <v>3637740</v>
      </c>
      <c r="F198" s="290">
        <v>3763093</v>
      </c>
      <c r="G198" s="290">
        <v>3842995</v>
      </c>
      <c r="H198" s="290">
        <v>3911100</v>
      </c>
      <c r="I198" s="290">
        <v>3941500</v>
      </c>
      <c r="J198" s="290">
        <v>3980100</v>
      </c>
      <c r="K198" s="290">
        <v>4020100</v>
      </c>
      <c r="L198" s="290">
        <v>3986700</v>
      </c>
      <c r="M198" s="290">
        <v>3935400</v>
      </c>
      <c r="N198" s="290">
        <v>3928518</v>
      </c>
      <c r="O198" s="290">
        <v>3941612</v>
      </c>
      <c r="P198" s="290">
        <v>4016380</v>
      </c>
      <c r="Q198" s="290">
        <v>4080937</v>
      </c>
      <c r="R198" s="290">
        <v>4127899</v>
      </c>
      <c r="S198" s="290">
        <v>4175689</v>
      </c>
    </row>
    <row r="199" spans="1:19" ht="14.25">
      <c r="A199" s="289" t="s">
        <v>26</v>
      </c>
      <c r="B199" s="291">
        <v>116500</v>
      </c>
      <c r="C199" s="291">
        <v>118400</v>
      </c>
      <c r="D199" s="291">
        <v>116300</v>
      </c>
      <c r="E199" s="291">
        <v>116800</v>
      </c>
      <c r="F199" s="291">
        <v>113900</v>
      </c>
      <c r="G199" s="291">
        <v>115700</v>
      </c>
      <c r="H199" s="291">
        <v>119800</v>
      </c>
      <c r="I199" s="291">
        <v>121900</v>
      </c>
      <c r="J199" s="291">
        <v>118500</v>
      </c>
      <c r="K199" s="291">
        <v>116000</v>
      </c>
      <c r="L199" s="291">
        <v>112000</v>
      </c>
      <c r="M199" s="291">
        <v>107400</v>
      </c>
      <c r="N199" s="291">
        <v>102788</v>
      </c>
      <c r="O199" s="291">
        <v>102199</v>
      </c>
      <c r="P199" s="291">
        <v>104499</v>
      </c>
      <c r="Q199" s="291">
        <v>105867</v>
      </c>
      <c r="R199" s="291">
        <v>109044</v>
      </c>
      <c r="S199" s="291">
        <v>112468</v>
      </c>
    </row>
    <row r="200" spans="1:19" ht="14.25">
      <c r="A200" s="289" t="s">
        <v>27</v>
      </c>
      <c r="B200" s="290">
        <v>91600</v>
      </c>
      <c r="C200" s="290">
        <v>93100</v>
      </c>
      <c r="D200" s="290">
        <v>95500</v>
      </c>
      <c r="E200" s="290">
        <v>100200</v>
      </c>
      <c r="F200" s="290">
        <v>106400</v>
      </c>
      <c r="G200" s="290">
        <v>113200</v>
      </c>
      <c r="H200" s="290">
        <v>114000</v>
      </c>
      <c r="I200" s="290">
        <v>106400</v>
      </c>
      <c r="J200" s="290">
        <v>61100</v>
      </c>
      <c r="K200" s="290">
        <v>61000</v>
      </c>
      <c r="L200" s="290">
        <v>63600</v>
      </c>
      <c r="M200" s="290">
        <v>66700</v>
      </c>
      <c r="N200" s="290">
        <v>70068</v>
      </c>
      <c r="O200" s="290">
        <v>72619</v>
      </c>
      <c r="P200" s="290">
        <v>70526</v>
      </c>
      <c r="Q200" s="290">
        <v>72831</v>
      </c>
      <c r="R200" s="290">
        <v>74429</v>
      </c>
      <c r="S200" s="290">
        <v>76425</v>
      </c>
    </row>
    <row r="201" spans="1:19" ht="14.25">
      <c r="A201" s="289" t="s">
        <v>28</v>
      </c>
      <c r="B201" s="291">
        <v>93508</v>
      </c>
      <c r="C201" s="291">
        <v>97454</v>
      </c>
      <c r="D201" s="291">
        <v>101284</v>
      </c>
      <c r="E201" s="291">
        <v>106247</v>
      </c>
      <c r="F201" s="291">
        <v>117427</v>
      </c>
      <c r="G201" s="291">
        <v>126507</v>
      </c>
      <c r="H201" s="291">
        <v>128733</v>
      </c>
      <c r="I201" s="291">
        <v>126519</v>
      </c>
      <c r="J201" s="291">
        <v>113113</v>
      </c>
      <c r="K201" s="291">
        <v>113452</v>
      </c>
      <c r="L201" s="291">
        <v>113505</v>
      </c>
      <c r="M201" s="291">
        <v>115367</v>
      </c>
      <c r="N201" s="291">
        <v>76169</v>
      </c>
      <c r="O201" s="291">
        <v>78115</v>
      </c>
      <c r="P201" s="291">
        <v>81258</v>
      </c>
      <c r="Q201" s="291">
        <v>84625</v>
      </c>
      <c r="R201" s="291">
        <v>89754</v>
      </c>
      <c r="S201" s="291">
        <v>95464</v>
      </c>
    </row>
    <row r="202" spans="1:19" ht="14.25">
      <c r="A202" s="289" t="s">
        <v>29</v>
      </c>
      <c r="B202" s="290">
        <v>22691</v>
      </c>
      <c r="C202" s="290">
        <v>23330</v>
      </c>
      <c r="D202" s="290">
        <v>23976</v>
      </c>
      <c r="E202" s="290">
        <v>24863</v>
      </c>
      <c r="F202" s="290">
        <v>25769</v>
      </c>
      <c r="G202" s="290">
        <v>27043</v>
      </c>
      <c r="H202" s="290">
        <v>28571</v>
      </c>
      <c r="I202" s="290">
        <v>29191</v>
      </c>
      <c r="J202" s="290">
        <v>30158</v>
      </c>
      <c r="K202" s="290">
        <v>31457</v>
      </c>
      <c r="L202" s="290">
        <v>32385</v>
      </c>
      <c r="M202" s="290">
        <v>32933</v>
      </c>
      <c r="N202" s="290">
        <v>33832</v>
      </c>
      <c r="O202" s="290">
        <v>35072</v>
      </c>
      <c r="P202" s="290">
        <v>36732</v>
      </c>
      <c r="Q202" s="290">
        <v>38558</v>
      </c>
      <c r="R202" s="290">
        <v>40181</v>
      </c>
      <c r="S202" s="290">
        <v>42017</v>
      </c>
    </row>
    <row r="203" spans="1:19" ht="14.25">
      <c r="A203" s="289" t="s">
        <v>30</v>
      </c>
      <c r="B203" s="291">
        <v>354646</v>
      </c>
      <c r="C203" s="291">
        <v>362277</v>
      </c>
      <c r="D203" s="291">
        <v>363564</v>
      </c>
      <c r="E203" s="291">
        <v>377004</v>
      </c>
      <c r="F203" s="291">
        <v>389897</v>
      </c>
      <c r="G203" s="291">
        <v>401101</v>
      </c>
      <c r="H203" s="291">
        <v>409588</v>
      </c>
      <c r="I203" s="291">
        <v>405219</v>
      </c>
      <c r="J203" s="291">
        <v>403114</v>
      </c>
      <c r="K203" s="291">
        <v>402501</v>
      </c>
      <c r="L203" s="291">
        <v>401723</v>
      </c>
      <c r="M203" s="291">
        <v>406560</v>
      </c>
      <c r="N203" s="291">
        <v>417536</v>
      </c>
      <c r="O203" s="291">
        <v>431795</v>
      </c>
      <c r="P203" s="291">
        <v>448961</v>
      </c>
      <c r="Q203" s="291">
        <v>469948</v>
      </c>
      <c r="R203" s="291">
        <v>493605</v>
      </c>
      <c r="S203" s="291">
        <v>519231</v>
      </c>
    </row>
    <row r="204" spans="1:19" ht="14.25">
      <c r="A204" s="289" t="s">
        <v>31</v>
      </c>
      <c r="B204" s="290">
        <v>45000</v>
      </c>
      <c r="C204" s="290">
        <v>45800</v>
      </c>
      <c r="D204" s="290">
        <v>45800</v>
      </c>
      <c r="E204" s="290">
        <v>39397</v>
      </c>
      <c r="F204" s="290">
        <v>40116</v>
      </c>
      <c r="G204" s="290">
        <v>41549</v>
      </c>
      <c r="H204" s="290">
        <v>41968</v>
      </c>
      <c r="I204" s="290">
        <v>41323</v>
      </c>
      <c r="J204" s="290">
        <v>41269</v>
      </c>
      <c r="K204" s="290">
        <v>41495</v>
      </c>
      <c r="L204" s="290">
        <v>41642</v>
      </c>
      <c r="M204" s="290">
        <v>42286</v>
      </c>
      <c r="N204" s="290">
        <v>42974</v>
      </c>
      <c r="O204" s="290">
        <v>43026</v>
      </c>
      <c r="P204" s="290">
        <v>44194</v>
      </c>
      <c r="Q204" s="290">
        <v>45940</v>
      </c>
      <c r="R204" s="290">
        <v>47694</v>
      </c>
      <c r="S204" s="290">
        <v>49491</v>
      </c>
    </row>
    <row r="205" spans="1:19" ht="14.25">
      <c r="A205" s="289" t="s">
        <v>32</v>
      </c>
      <c r="B205" s="291">
        <v>917378</v>
      </c>
      <c r="C205" s="291">
        <v>946197</v>
      </c>
      <c r="D205" s="291">
        <v>971074</v>
      </c>
      <c r="E205" s="291">
        <v>938898</v>
      </c>
      <c r="F205" s="291">
        <v>925189</v>
      </c>
      <c r="G205" s="291">
        <v>937616</v>
      </c>
      <c r="H205" s="291">
        <v>951282</v>
      </c>
      <c r="I205" s="291">
        <v>945723</v>
      </c>
      <c r="J205" s="291">
        <v>932636</v>
      </c>
      <c r="K205" s="291">
        <v>919211</v>
      </c>
      <c r="L205" s="291">
        <v>899217</v>
      </c>
      <c r="M205" s="291">
        <v>880215</v>
      </c>
      <c r="N205" s="291">
        <v>878310</v>
      </c>
      <c r="O205" s="291">
        <v>890819</v>
      </c>
      <c r="P205" s="291">
        <v>914787</v>
      </c>
      <c r="Q205" s="291">
        <v>945931</v>
      </c>
      <c r="R205" s="291">
        <v>977729</v>
      </c>
      <c r="S205" s="291">
        <v>1002882</v>
      </c>
    </row>
    <row r="206" spans="1:19" ht="14.25">
      <c r="A206" s="289" t="s">
        <v>33</v>
      </c>
      <c r="B206" s="290">
        <v>320000</v>
      </c>
      <c r="C206" s="290">
        <v>326100</v>
      </c>
      <c r="D206" s="290">
        <v>333000</v>
      </c>
      <c r="E206" s="290">
        <v>338800</v>
      </c>
      <c r="F206" s="290">
        <v>345500</v>
      </c>
      <c r="G206" s="290">
        <v>353700</v>
      </c>
      <c r="H206" s="290">
        <v>363000</v>
      </c>
      <c r="I206" s="290">
        <v>371000</v>
      </c>
      <c r="J206" s="290">
        <v>380000</v>
      </c>
      <c r="K206" s="290">
        <v>391000</v>
      </c>
      <c r="L206" s="290">
        <v>400000</v>
      </c>
      <c r="M206" s="290">
        <v>409000</v>
      </c>
      <c r="N206" s="290">
        <v>418594</v>
      </c>
      <c r="O206" s="290">
        <v>427515</v>
      </c>
      <c r="P206" s="290">
        <v>440368</v>
      </c>
      <c r="Q206" s="290">
        <v>456908</v>
      </c>
      <c r="R206" s="290">
        <v>476327</v>
      </c>
      <c r="S206" s="290">
        <v>494585</v>
      </c>
    </row>
    <row r="207" spans="1:19" ht="14.25">
      <c r="A207" s="289" t="s">
        <v>34</v>
      </c>
      <c r="B207" s="291">
        <v>2051800</v>
      </c>
      <c r="C207" s="291">
        <v>2191800</v>
      </c>
      <c r="D207" s="291">
        <v>2262900</v>
      </c>
      <c r="E207" s="291">
        <v>2178000</v>
      </c>
      <c r="F207" s="291">
        <v>2246000</v>
      </c>
      <c r="G207" s="291">
        <v>2345000</v>
      </c>
      <c r="H207" s="291">
        <v>2512000</v>
      </c>
      <c r="I207" s="291">
        <v>2596000</v>
      </c>
      <c r="J207" s="291">
        <v>2767000</v>
      </c>
      <c r="K207" s="291">
        <v>2892100</v>
      </c>
      <c r="L207" s="291">
        <v>2921000</v>
      </c>
      <c r="M207" s="291">
        <v>2962000</v>
      </c>
      <c r="N207" s="291">
        <v>3037427</v>
      </c>
      <c r="O207" s="291">
        <v>3098376</v>
      </c>
      <c r="P207" s="291">
        <v>3179655</v>
      </c>
      <c r="Q207" s="291">
        <v>3248538</v>
      </c>
      <c r="R207" s="291">
        <v>3338166</v>
      </c>
      <c r="S207" s="291">
        <v>3436184</v>
      </c>
    </row>
    <row r="208" spans="1:19" ht="14.25">
      <c r="A208" s="289" t="s">
        <v>35</v>
      </c>
      <c r="B208" s="293">
        <v>61200</v>
      </c>
      <c r="C208" s="293">
        <v>61200</v>
      </c>
      <c r="D208" s="293">
        <v>61200</v>
      </c>
      <c r="E208" s="293">
        <v>61200</v>
      </c>
      <c r="F208" s="293">
        <v>61200</v>
      </c>
      <c r="G208" s="293">
        <v>61200</v>
      </c>
      <c r="H208" s="293">
        <v>61200</v>
      </c>
      <c r="I208" s="293">
        <v>61200</v>
      </c>
      <c r="J208" s="293">
        <v>61200</v>
      </c>
      <c r="K208" s="290">
        <v>61200</v>
      </c>
      <c r="L208" s="290">
        <v>57348</v>
      </c>
      <c r="M208" s="290">
        <v>51122</v>
      </c>
      <c r="N208" s="290">
        <v>51562</v>
      </c>
      <c r="O208" s="290">
        <v>49112</v>
      </c>
      <c r="P208" s="290">
        <v>47386</v>
      </c>
      <c r="Q208" s="290">
        <v>50760</v>
      </c>
      <c r="R208" s="290">
        <v>51908</v>
      </c>
      <c r="S208" s="290">
        <v>60797</v>
      </c>
    </row>
    <row r="209" spans="1:19" ht="14.25">
      <c r="A209" s="289" t="s">
        <v>36</v>
      </c>
      <c r="B209" s="291">
        <v>411200</v>
      </c>
      <c r="C209" s="291">
        <v>426000</v>
      </c>
      <c r="D209" s="291">
        <v>442700</v>
      </c>
      <c r="E209" s="291">
        <v>456300</v>
      </c>
      <c r="F209" s="291">
        <v>422800</v>
      </c>
      <c r="G209" s="291">
        <v>553400</v>
      </c>
      <c r="H209" s="291">
        <v>612200</v>
      </c>
      <c r="I209" s="291">
        <v>629800</v>
      </c>
      <c r="J209" s="291">
        <v>636100</v>
      </c>
      <c r="K209" s="291">
        <v>666000</v>
      </c>
      <c r="L209" s="291">
        <v>642200</v>
      </c>
      <c r="M209" s="291">
        <v>676600</v>
      </c>
      <c r="N209" s="291">
        <v>712317</v>
      </c>
      <c r="O209" s="291">
        <v>750497</v>
      </c>
      <c r="P209" s="291">
        <v>794578</v>
      </c>
      <c r="Q209" s="291">
        <v>846472</v>
      </c>
      <c r="R209" s="291">
        <v>895443</v>
      </c>
      <c r="S209" s="291">
        <v>943062</v>
      </c>
    </row>
    <row r="210" spans="1:19" ht="14.25">
      <c r="A210" s="289" t="s">
        <v>37</v>
      </c>
      <c r="B210" s="290">
        <v>53132</v>
      </c>
      <c r="C210" s="290">
        <v>54832</v>
      </c>
      <c r="D210" s="290">
        <v>57601</v>
      </c>
      <c r="E210" s="290">
        <v>60234</v>
      </c>
      <c r="F210" s="290">
        <v>62964</v>
      </c>
      <c r="G210" s="290">
        <v>68891</v>
      </c>
      <c r="H210" s="290">
        <v>74238</v>
      </c>
      <c r="I210" s="290">
        <v>74749</v>
      </c>
      <c r="J210" s="290">
        <v>75121</v>
      </c>
      <c r="K210" s="290">
        <v>75508</v>
      </c>
      <c r="L210" s="290">
        <v>75096</v>
      </c>
      <c r="M210" s="290">
        <v>75300</v>
      </c>
      <c r="N210" s="290">
        <v>77103</v>
      </c>
      <c r="O210" s="290">
        <v>79950</v>
      </c>
      <c r="P210" s="290">
        <v>83911</v>
      </c>
      <c r="Q210" s="290">
        <v>89005</v>
      </c>
      <c r="R210" s="290">
        <v>94450</v>
      </c>
      <c r="S210" s="290">
        <v>99231</v>
      </c>
    </row>
    <row r="211" spans="1:19" ht="14.25">
      <c r="A211" s="289" t="s">
        <v>38</v>
      </c>
      <c r="B211" s="291">
        <v>130300</v>
      </c>
      <c r="C211" s="291">
        <v>142100</v>
      </c>
      <c r="D211" s="291">
        <v>140400</v>
      </c>
      <c r="E211" s="291">
        <v>160100</v>
      </c>
      <c r="F211" s="291">
        <v>172800</v>
      </c>
      <c r="G211" s="291">
        <v>196100</v>
      </c>
      <c r="H211" s="291">
        <v>227200</v>
      </c>
      <c r="I211" s="291">
        <v>246700</v>
      </c>
      <c r="J211" s="291">
        <v>253000</v>
      </c>
      <c r="K211" s="291">
        <v>257000</v>
      </c>
      <c r="L211" s="291">
        <v>260000</v>
      </c>
      <c r="M211" s="291">
        <v>262000</v>
      </c>
      <c r="N211" s="291">
        <v>265424</v>
      </c>
      <c r="O211" s="291">
        <v>272955</v>
      </c>
      <c r="P211" s="291">
        <v>278274</v>
      </c>
      <c r="Q211" s="291">
        <v>285645</v>
      </c>
      <c r="R211" s="291">
        <v>293907</v>
      </c>
      <c r="S211" s="291">
        <v>296952</v>
      </c>
    </row>
    <row r="212" spans="1:19" ht="14.25">
      <c r="A212" s="289" t="s">
        <v>39</v>
      </c>
      <c r="B212" s="290">
        <v>319700</v>
      </c>
      <c r="C212" s="290">
        <v>327120</v>
      </c>
      <c r="D212" s="290">
        <v>355180</v>
      </c>
      <c r="E212" s="290">
        <v>363640</v>
      </c>
      <c r="F212" s="290">
        <v>376090</v>
      </c>
      <c r="G212" s="290">
        <v>394720</v>
      </c>
      <c r="H212" s="290">
        <v>424500</v>
      </c>
      <c r="I212" s="290">
        <v>443910</v>
      </c>
      <c r="J212" s="290">
        <v>464410</v>
      </c>
      <c r="K212" s="290">
        <v>488940</v>
      </c>
      <c r="L212" s="290">
        <v>508000</v>
      </c>
      <c r="M212" s="290">
        <v>526100</v>
      </c>
      <c r="N212" s="290">
        <v>542890</v>
      </c>
      <c r="O212" s="290">
        <v>541020</v>
      </c>
      <c r="P212" s="290">
        <v>582060</v>
      </c>
      <c r="Q212" s="290">
        <v>602310</v>
      </c>
      <c r="R212" s="290">
        <v>624446</v>
      </c>
      <c r="S212" s="290">
        <v>646483</v>
      </c>
    </row>
    <row r="213" spans="1:19" ht="14.25">
      <c r="A213" s="289" t="s">
        <v>40</v>
      </c>
      <c r="B213" s="291">
        <v>351500</v>
      </c>
      <c r="C213" s="291">
        <v>362000</v>
      </c>
      <c r="D213" s="291">
        <v>377100</v>
      </c>
      <c r="E213" s="291">
        <v>394400</v>
      </c>
      <c r="F213" s="291">
        <v>472000</v>
      </c>
      <c r="G213" s="291">
        <v>495700</v>
      </c>
      <c r="H213" s="291">
        <v>502000</v>
      </c>
      <c r="I213" s="291">
        <v>501100</v>
      </c>
      <c r="J213" s="291">
        <v>512300</v>
      </c>
      <c r="K213" s="291">
        <v>533900</v>
      </c>
      <c r="L213" s="291">
        <v>542700</v>
      </c>
      <c r="M213" s="291">
        <v>551200</v>
      </c>
      <c r="N213" s="291">
        <v>567275</v>
      </c>
      <c r="O213" s="291">
        <v>582042</v>
      </c>
      <c r="P213" s="291">
        <v>601753</v>
      </c>
      <c r="Q213" s="291">
        <v>623573</v>
      </c>
      <c r="R213" s="291">
        <v>640869</v>
      </c>
      <c r="S213" s="291">
        <v>653879</v>
      </c>
    </row>
    <row r="214" spans="1:19" ht="14.25">
      <c r="A214"/>
      <c r="B214" s="312">
        <f>SUM(B187:B213)</f>
        <v>23584957</v>
      </c>
      <c r="C214" s="312">
        <f aca="true" t="shared" si="14" ref="C214:S214">SUM(C187:C213)</f>
        <v>24142446</v>
      </c>
      <c r="D214" s="312">
        <f t="shared" si="14"/>
        <v>24650507</v>
      </c>
      <c r="E214" s="312">
        <f t="shared" si="14"/>
        <v>25146514</v>
      </c>
      <c r="F214" s="312">
        <f t="shared" si="14"/>
        <v>25732703</v>
      </c>
      <c r="G214" s="312">
        <f t="shared" si="14"/>
        <v>26772604</v>
      </c>
      <c r="H214" s="312">
        <f t="shared" si="14"/>
        <v>26857690</v>
      </c>
      <c r="I214" s="312">
        <f t="shared" si="14"/>
        <v>28166173</v>
      </c>
      <c r="J214" s="312">
        <f t="shared" si="14"/>
        <v>28670580</v>
      </c>
      <c r="K214" s="312">
        <f t="shared" si="14"/>
        <v>28932577</v>
      </c>
      <c r="L214" s="312">
        <f t="shared" si="14"/>
        <v>28951092</v>
      </c>
      <c r="M214" s="312">
        <f t="shared" si="14"/>
        <v>29053922</v>
      </c>
      <c r="N214" s="312">
        <f t="shared" si="14"/>
        <v>29481440</v>
      </c>
      <c r="O214" s="312">
        <f t="shared" si="14"/>
        <v>29819314</v>
      </c>
      <c r="P214" s="312">
        <f t="shared" si="14"/>
        <v>30311319</v>
      </c>
      <c r="Q214" s="312">
        <f t="shared" si="14"/>
        <v>30840281</v>
      </c>
      <c r="R214" s="312">
        <f t="shared" si="14"/>
        <v>31403851</v>
      </c>
      <c r="S214" s="312">
        <f t="shared" si="14"/>
        <v>32025054</v>
      </c>
    </row>
    <row r="215" spans="1:20" ht="14.25">
      <c r="A215" s="30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1:20" ht="14.25">
      <c r="A216" s="305" t="s">
        <v>282</v>
      </c>
      <c r="B216" s="306" t="s">
        <v>283</v>
      </c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1:20" ht="14.25">
      <c r="A217" s="305" t="s">
        <v>284</v>
      </c>
      <c r="B217" s="305" t="s">
        <v>285</v>
      </c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1:20" ht="14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1:20" ht="14.25">
      <c r="A219" s="306" t="s">
        <v>286</v>
      </c>
      <c r="B219"/>
      <c r="C219" s="305" t="s">
        <v>287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1:20" ht="14.25">
      <c r="A220" s="306" t="s">
        <v>288</v>
      </c>
      <c r="B220"/>
      <c r="C220" s="305" t="s">
        <v>93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1:20" ht="14.25">
      <c r="A221" s="306" t="s">
        <v>289</v>
      </c>
      <c r="B221"/>
      <c r="C221" s="305" t="s">
        <v>120</v>
      </c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1:20" ht="14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1:20" ht="14.25">
      <c r="A223" s="307" t="s">
        <v>143</v>
      </c>
      <c r="B223" s="308" t="s">
        <v>8</v>
      </c>
      <c r="C223" s="308" t="s">
        <v>9</v>
      </c>
      <c r="D223" s="308" t="s">
        <v>10</v>
      </c>
      <c r="E223" s="308" t="s">
        <v>11</v>
      </c>
      <c r="F223" s="308" t="s">
        <v>12</v>
      </c>
      <c r="G223" s="308" t="s">
        <v>13</v>
      </c>
      <c r="H223" s="308" t="s">
        <v>14</v>
      </c>
      <c r="I223" s="308" t="s">
        <v>15</v>
      </c>
      <c r="J223" s="308" t="s">
        <v>50</v>
      </c>
      <c r="K223" s="308" t="s">
        <v>69</v>
      </c>
      <c r="L223" s="308" t="s">
        <v>74</v>
      </c>
      <c r="M223" s="308" t="s">
        <v>75</v>
      </c>
      <c r="N223" s="308" t="s">
        <v>76</v>
      </c>
      <c r="O223" s="308" t="s">
        <v>77</v>
      </c>
      <c r="P223" s="308" t="s">
        <v>78</v>
      </c>
      <c r="Q223" s="308" t="s">
        <v>118</v>
      </c>
      <c r="R223" s="308" t="s">
        <v>142</v>
      </c>
      <c r="S223" s="308" t="s">
        <v>211</v>
      </c>
      <c r="T223"/>
    </row>
    <row r="224" spans="1:20" ht="14.25">
      <c r="A224" s="309" t="s">
        <v>290</v>
      </c>
      <c r="B224" s="310" t="s">
        <v>277</v>
      </c>
      <c r="C224" s="310" t="s">
        <v>277</v>
      </c>
      <c r="D224" s="310" t="s">
        <v>277</v>
      </c>
      <c r="E224" s="310" t="s">
        <v>277</v>
      </c>
      <c r="F224" s="310" t="s">
        <v>277</v>
      </c>
      <c r="G224" s="310" t="s">
        <v>277</v>
      </c>
      <c r="H224" s="310" t="s">
        <v>277</v>
      </c>
      <c r="I224" s="310" t="s">
        <v>277</v>
      </c>
      <c r="J224" s="310" t="s">
        <v>277</v>
      </c>
      <c r="K224" s="310" t="s">
        <v>277</v>
      </c>
      <c r="L224" s="310" t="s">
        <v>277</v>
      </c>
      <c r="M224" s="310" t="s">
        <v>277</v>
      </c>
      <c r="N224" s="310" t="s">
        <v>277</v>
      </c>
      <c r="O224" s="310" t="s">
        <v>277</v>
      </c>
      <c r="P224" s="310" t="s">
        <v>277</v>
      </c>
      <c r="Q224" s="310" t="s">
        <v>277</v>
      </c>
      <c r="R224" s="310" t="s">
        <v>277</v>
      </c>
      <c r="S224" s="310" t="s">
        <v>277</v>
      </c>
      <c r="T224"/>
    </row>
    <row r="225" spans="1:20" ht="14.25">
      <c r="A225" s="289" t="s">
        <v>17</v>
      </c>
      <c r="B225" s="291">
        <v>4787400</v>
      </c>
      <c r="C225" s="291">
        <v>4820900</v>
      </c>
      <c r="D225" s="291">
        <v>4874400</v>
      </c>
      <c r="E225" s="291">
        <v>4918600</v>
      </c>
      <c r="F225" s="291">
        <v>4976300</v>
      </c>
      <c r="G225" s="291">
        <v>5048700</v>
      </c>
      <c r="H225" s="291">
        <v>5130600</v>
      </c>
      <c r="I225" s="291">
        <v>5192600</v>
      </c>
      <c r="J225" s="291">
        <v>5276300</v>
      </c>
      <c r="K225" s="291">
        <v>5407000</v>
      </c>
      <c r="L225" s="291">
        <v>5444000</v>
      </c>
      <c r="M225" s="291">
        <v>5493000</v>
      </c>
      <c r="N225" s="291">
        <v>5555499</v>
      </c>
      <c r="O225" s="291">
        <v>5623579</v>
      </c>
      <c r="P225" s="291">
        <v>5712061</v>
      </c>
      <c r="Q225" s="291">
        <v>5785447</v>
      </c>
      <c r="R225" s="291">
        <v>5853782</v>
      </c>
      <c r="S225" s="291">
        <v>5889210</v>
      </c>
      <c r="T225"/>
    </row>
    <row r="226" spans="1:20" ht="14.25">
      <c r="A226" s="289" t="s">
        <v>18</v>
      </c>
      <c r="B226" s="293">
        <v>2438000</v>
      </c>
      <c r="C226" s="293">
        <v>2438000</v>
      </c>
      <c r="D226" s="290">
        <v>2438000</v>
      </c>
      <c r="E226" s="290">
        <v>2538000</v>
      </c>
      <c r="F226" s="290">
        <v>1768000</v>
      </c>
      <c r="G226" s="290">
        <v>2082000</v>
      </c>
      <c r="H226" s="290">
        <v>2366000</v>
      </c>
      <c r="I226" s="290">
        <v>2502000</v>
      </c>
      <c r="J226" s="290">
        <v>2602000</v>
      </c>
      <c r="K226" s="290">
        <v>2695000</v>
      </c>
      <c r="L226" s="290">
        <v>2807000</v>
      </c>
      <c r="M226" s="290">
        <v>2910200</v>
      </c>
      <c r="N226" s="290">
        <v>3013863</v>
      </c>
      <c r="O226" s="290">
        <v>3162037</v>
      </c>
      <c r="P226" s="290">
        <v>3143568</v>
      </c>
      <c r="Q226" s="290">
        <v>2770615</v>
      </c>
      <c r="R226" s="290">
        <v>2773325</v>
      </c>
      <c r="S226" s="290">
        <v>2829964</v>
      </c>
      <c r="T226"/>
    </row>
    <row r="227" spans="1:20" ht="14.25">
      <c r="A227" s="289" t="s">
        <v>117</v>
      </c>
      <c r="B227" s="291">
        <v>3647100</v>
      </c>
      <c r="C227" s="291">
        <v>3706000</v>
      </c>
      <c r="D227" s="291">
        <v>3816000</v>
      </c>
      <c r="E227" s="291">
        <v>3959000</v>
      </c>
      <c r="F227" s="291">
        <v>4109000</v>
      </c>
      <c r="G227" s="291">
        <v>4280100</v>
      </c>
      <c r="H227" s="291">
        <v>4423400</v>
      </c>
      <c r="I227" s="291">
        <v>4436000</v>
      </c>
      <c r="J227" s="291">
        <v>4496000</v>
      </c>
      <c r="K227" s="291">
        <v>4582000</v>
      </c>
      <c r="L227" s="291">
        <v>4706300</v>
      </c>
      <c r="M227" s="291">
        <v>4729000</v>
      </c>
      <c r="N227" s="291">
        <v>4833386</v>
      </c>
      <c r="O227" s="291">
        <v>5115316</v>
      </c>
      <c r="P227" s="291">
        <v>5307808</v>
      </c>
      <c r="Q227" s="291">
        <v>5538222</v>
      </c>
      <c r="R227" s="291">
        <v>5747913</v>
      </c>
      <c r="S227" s="291">
        <v>5924995</v>
      </c>
      <c r="T227"/>
    </row>
    <row r="228" spans="1:20" ht="14.25">
      <c r="A228" s="289" t="s">
        <v>19</v>
      </c>
      <c r="B228" s="290">
        <v>1888300</v>
      </c>
      <c r="C228" s="290">
        <v>1894600</v>
      </c>
      <c r="D228" s="290">
        <v>1915800</v>
      </c>
      <c r="E228" s="290">
        <v>1964682</v>
      </c>
      <c r="F228" s="290">
        <v>2020013</v>
      </c>
      <c r="G228" s="290">
        <v>2068493</v>
      </c>
      <c r="H228" s="290">
        <v>2099090</v>
      </c>
      <c r="I228" s="290">
        <v>2120322</v>
      </c>
      <c r="J228" s="290">
        <v>2163676</v>
      </c>
      <c r="K228" s="290">
        <v>2197831</v>
      </c>
      <c r="L228" s="290">
        <v>2237122</v>
      </c>
      <c r="M228" s="290">
        <v>2278121</v>
      </c>
      <c r="N228" s="290">
        <v>2329578</v>
      </c>
      <c r="O228" s="290">
        <v>2390823</v>
      </c>
      <c r="P228" s="290">
        <v>2465538</v>
      </c>
      <c r="Q228" s="290">
        <v>2530047</v>
      </c>
      <c r="R228" s="290">
        <v>2594469</v>
      </c>
      <c r="S228" s="290">
        <v>2651726</v>
      </c>
      <c r="T228"/>
    </row>
    <row r="229" spans="1:20" ht="14.25">
      <c r="A229" s="289" t="s">
        <v>124</v>
      </c>
      <c r="B229" s="291">
        <v>44383323</v>
      </c>
      <c r="C229" s="291">
        <v>44657303</v>
      </c>
      <c r="D229" s="291">
        <v>45022926</v>
      </c>
      <c r="E229" s="291">
        <v>45375526</v>
      </c>
      <c r="F229" s="291">
        <v>46090303</v>
      </c>
      <c r="G229" s="291">
        <v>46569657</v>
      </c>
      <c r="H229" s="291">
        <v>41183594</v>
      </c>
      <c r="I229" s="291">
        <v>41321171</v>
      </c>
      <c r="J229" s="291">
        <v>41737627</v>
      </c>
      <c r="K229" s="291">
        <v>42301563</v>
      </c>
      <c r="L229" s="291">
        <v>42929647</v>
      </c>
      <c r="M229" s="291">
        <v>43397459</v>
      </c>
      <c r="N229" s="291">
        <v>43851230</v>
      </c>
      <c r="O229" s="291">
        <v>44403124</v>
      </c>
      <c r="P229" s="291">
        <v>45071209</v>
      </c>
      <c r="Q229" s="291">
        <v>45803560</v>
      </c>
      <c r="R229" s="291">
        <v>46474594</v>
      </c>
      <c r="S229" s="291">
        <v>47095784</v>
      </c>
      <c r="T229"/>
    </row>
    <row r="230" spans="1:20" ht="14.25">
      <c r="A230" s="289" t="s">
        <v>20</v>
      </c>
      <c r="B230" s="290">
        <v>400700</v>
      </c>
      <c r="C230" s="290">
        <v>434000</v>
      </c>
      <c r="D230" s="290">
        <v>471200</v>
      </c>
      <c r="E230" s="290">
        <v>493800</v>
      </c>
      <c r="F230" s="290">
        <v>554000</v>
      </c>
      <c r="G230" s="290">
        <v>523800</v>
      </c>
      <c r="H230" s="290">
        <v>551800</v>
      </c>
      <c r="I230" s="290">
        <v>545600</v>
      </c>
      <c r="J230" s="290">
        <v>552680</v>
      </c>
      <c r="K230" s="290">
        <v>574000</v>
      </c>
      <c r="L230" s="290">
        <v>602100</v>
      </c>
      <c r="M230" s="290">
        <v>628500</v>
      </c>
      <c r="N230" s="290">
        <v>652950</v>
      </c>
      <c r="O230" s="290">
        <v>676596</v>
      </c>
      <c r="P230" s="290">
        <v>703151</v>
      </c>
      <c r="Q230" s="290">
        <v>725944</v>
      </c>
      <c r="R230" s="290">
        <v>746464</v>
      </c>
      <c r="S230" s="290">
        <v>794926</v>
      </c>
      <c r="T230"/>
    </row>
    <row r="231" spans="1:20" ht="14.25">
      <c r="A231" s="289" t="s">
        <v>21</v>
      </c>
      <c r="B231" s="291">
        <v>1447900</v>
      </c>
      <c r="C231" s="291">
        <v>1507100</v>
      </c>
      <c r="D231" s="291">
        <v>1582800</v>
      </c>
      <c r="E231" s="291">
        <v>1662200</v>
      </c>
      <c r="F231" s="291">
        <v>1778900</v>
      </c>
      <c r="G231" s="291">
        <v>1882900</v>
      </c>
      <c r="H231" s="291">
        <v>1924300</v>
      </c>
      <c r="I231" s="291">
        <v>1902400</v>
      </c>
      <c r="J231" s="291">
        <v>1873000</v>
      </c>
      <c r="K231" s="291">
        <v>1962000</v>
      </c>
      <c r="L231" s="291">
        <v>1951000</v>
      </c>
      <c r="M231" s="291">
        <v>1985000</v>
      </c>
      <c r="N231" s="291">
        <v>2018180</v>
      </c>
      <c r="O231" s="291">
        <v>2059990</v>
      </c>
      <c r="P231" s="291">
        <v>2092050</v>
      </c>
      <c r="Q231" s="291">
        <v>2142260</v>
      </c>
      <c r="R231" s="291">
        <v>2177390</v>
      </c>
      <c r="S231" s="291">
        <v>2248910</v>
      </c>
      <c r="T231"/>
    </row>
    <row r="232" spans="1:20" ht="14.25">
      <c r="A232" s="289" t="s">
        <v>22</v>
      </c>
      <c r="B232" s="290">
        <v>3646069</v>
      </c>
      <c r="C232" s="290">
        <v>3839549</v>
      </c>
      <c r="D232" s="290">
        <v>4073511</v>
      </c>
      <c r="E232" s="290">
        <v>4303129</v>
      </c>
      <c r="F232" s="290">
        <v>4543016</v>
      </c>
      <c r="G232" s="290">
        <v>4798530</v>
      </c>
      <c r="H232" s="290">
        <v>5023944</v>
      </c>
      <c r="I232" s="290">
        <v>5131960</v>
      </c>
      <c r="J232" s="290">
        <v>5216873</v>
      </c>
      <c r="K232" s="290">
        <v>5203591</v>
      </c>
      <c r="L232" s="290">
        <v>5167557</v>
      </c>
      <c r="M232" s="290">
        <v>5124208</v>
      </c>
      <c r="N232" s="290">
        <v>5110873</v>
      </c>
      <c r="O232" s="290">
        <v>5107620</v>
      </c>
      <c r="P232" s="290">
        <v>5160056</v>
      </c>
      <c r="Q232" s="290">
        <v>5235928</v>
      </c>
      <c r="R232" s="290">
        <v>5282695</v>
      </c>
      <c r="S232" s="290">
        <v>5406551</v>
      </c>
      <c r="T232"/>
    </row>
    <row r="233" spans="1:20" ht="14.25">
      <c r="A233" s="289" t="s">
        <v>23</v>
      </c>
      <c r="B233" s="291">
        <v>18735000</v>
      </c>
      <c r="C233" s="291">
        <v>18689000</v>
      </c>
      <c r="D233" s="291">
        <v>19542000</v>
      </c>
      <c r="E233" s="291">
        <v>20251000</v>
      </c>
      <c r="F233" s="291">
        <v>20637000</v>
      </c>
      <c r="G233" s="291">
        <v>21760000</v>
      </c>
      <c r="H233" s="291">
        <v>22002585</v>
      </c>
      <c r="I233" s="291">
        <v>21983485</v>
      </c>
      <c r="J233" s="291">
        <v>22147455</v>
      </c>
      <c r="K233" s="291">
        <v>22277244</v>
      </c>
      <c r="L233" s="291">
        <v>22250000</v>
      </c>
      <c r="M233" s="291">
        <v>22024538</v>
      </c>
      <c r="N233" s="291">
        <v>22029512</v>
      </c>
      <c r="O233" s="291">
        <v>22355549</v>
      </c>
      <c r="P233" s="291">
        <v>22876830</v>
      </c>
      <c r="Q233" s="291">
        <v>23500401</v>
      </c>
      <c r="R233" s="291">
        <v>24074151</v>
      </c>
      <c r="S233" s="291">
        <v>24558126</v>
      </c>
      <c r="T233"/>
    </row>
    <row r="234" spans="1:20" ht="14.25">
      <c r="A234" s="289" t="s">
        <v>24</v>
      </c>
      <c r="B234" s="290">
        <v>30590900</v>
      </c>
      <c r="C234" s="290">
        <v>30582700</v>
      </c>
      <c r="D234" s="290">
        <v>30537200</v>
      </c>
      <c r="E234" s="290">
        <v>30497000</v>
      </c>
      <c r="F234" s="290">
        <v>31002300</v>
      </c>
      <c r="G234" s="290">
        <v>31442700</v>
      </c>
      <c r="H234" s="290">
        <v>31109100</v>
      </c>
      <c r="I234" s="290">
        <v>31393700</v>
      </c>
      <c r="J234" s="290">
        <v>32675972</v>
      </c>
      <c r="K234" s="290">
        <v>32611510</v>
      </c>
      <c r="L234" s="290">
        <v>32865346</v>
      </c>
      <c r="M234" s="290">
        <v>32856502</v>
      </c>
      <c r="N234" s="290">
        <v>33354406</v>
      </c>
      <c r="O234" s="290">
        <v>33149895</v>
      </c>
      <c r="P234" s="290">
        <v>32901893</v>
      </c>
      <c r="Q234" s="290">
        <v>32841823</v>
      </c>
      <c r="R234" s="290">
        <v>32879052</v>
      </c>
      <c r="S234" s="290">
        <v>33276276</v>
      </c>
      <c r="T234"/>
    </row>
    <row r="235" spans="1:20" ht="14.25">
      <c r="A235" s="289" t="s">
        <v>83</v>
      </c>
      <c r="B235" s="291">
        <v>1244300</v>
      </c>
      <c r="C235" s="291">
        <v>1293400</v>
      </c>
      <c r="D235" s="291">
        <v>1337600</v>
      </c>
      <c r="E235" s="291">
        <v>1384700</v>
      </c>
      <c r="F235" s="291">
        <v>1436300</v>
      </c>
      <c r="G235" s="291">
        <v>1491200</v>
      </c>
      <c r="H235" s="291">
        <v>1544900</v>
      </c>
      <c r="I235" s="291">
        <v>1532500</v>
      </c>
      <c r="J235" s="291">
        <v>1515400</v>
      </c>
      <c r="K235" s="291">
        <v>1518300</v>
      </c>
      <c r="L235" s="291">
        <v>1445200</v>
      </c>
      <c r="M235" s="291">
        <v>1448300</v>
      </c>
      <c r="N235" s="291">
        <v>1474495</v>
      </c>
      <c r="O235" s="291">
        <v>1499802</v>
      </c>
      <c r="P235" s="291">
        <v>1552904</v>
      </c>
      <c r="Q235" s="291">
        <v>1596087</v>
      </c>
      <c r="R235" s="291">
        <v>1666413</v>
      </c>
      <c r="S235" s="291">
        <v>1724900</v>
      </c>
      <c r="T235"/>
    </row>
    <row r="236" spans="1:20" ht="14.25">
      <c r="A236" s="289" t="s">
        <v>25</v>
      </c>
      <c r="B236" s="290">
        <v>33706153</v>
      </c>
      <c r="C236" s="290">
        <v>34310446</v>
      </c>
      <c r="D236" s="290">
        <v>33973147</v>
      </c>
      <c r="E236" s="290">
        <v>34667485</v>
      </c>
      <c r="F236" s="290">
        <v>35297282</v>
      </c>
      <c r="G236" s="290">
        <v>35680097</v>
      </c>
      <c r="H236" s="290">
        <v>36074000</v>
      </c>
      <c r="I236" s="290">
        <v>36344000</v>
      </c>
      <c r="J236" s="290">
        <v>36724000</v>
      </c>
      <c r="K236" s="290">
        <v>37095000</v>
      </c>
      <c r="L236" s="290">
        <v>37060000</v>
      </c>
      <c r="M236" s="290">
        <v>36945500</v>
      </c>
      <c r="N236" s="290">
        <v>37063708</v>
      </c>
      <c r="O236" s="290">
        <v>37334334</v>
      </c>
      <c r="P236" s="290">
        <v>37859458</v>
      </c>
      <c r="Q236" s="290">
        <v>38503317</v>
      </c>
      <c r="R236" s="290">
        <v>39001377</v>
      </c>
      <c r="S236" s="290">
        <v>39528604</v>
      </c>
      <c r="T236"/>
    </row>
    <row r="237" spans="1:20" ht="14.25">
      <c r="A237" s="289" t="s">
        <v>26</v>
      </c>
      <c r="B237" s="291">
        <v>287600</v>
      </c>
      <c r="C237" s="291">
        <v>302500</v>
      </c>
      <c r="D237" s="291">
        <v>335600</v>
      </c>
      <c r="E237" s="291">
        <v>355100</v>
      </c>
      <c r="F237" s="291">
        <v>372900</v>
      </c>
      <c r="G237" s="291">
        <v>410900</v>
      </c>
      <c r="H237" s="291">
        <v>443500</v>
      </c>
      <c r="I237" s="291">
        <v>460500</v>
      </c>
      <c r="J237" s="291">
        <v>462700</v>
      </c>
      <c r="K237" s="291">
        <v>469500</v>
      </c>
      <c r="L237" s="291">
        <v>475500</v>
      </c>
      <c r="M237" s="291">
        <v>474600</v>
      </c>
      <c r="N237" s="291">
        <v>478492</v>
      </c>
      <c r="O237" s="291">
        <v>487692</v>
      </c>
      <c r="P237" s="291">
        <v>508284</v>
      </c>
      <c r="Q237" s="291">
        <v>526617</v>
      </c>
      <c r="R237" s="291">
        <v>550695</v>
      </c>
      <c r="S237" s="291">
        <v>572501</v>
      </c>
      <c r="T237"/>
    </row>
    <row r="238" spans="1:20" ht="14.25">
      <c r="A238" s="289" t="s">
        <v>27</v>
      </c>
      <c r="B238" s="290">
        <v>619100</v>
      </c>
      <c r="C238" s="290">
        <v>649000</v>
      </c>
      <c r="D238" s="290">
        <v>686000</v>
      </c>
      <c r="E238" s="290">
        <v>742400</v>
      </c>
      <c r="F238" s="290">
        <v>822000</v>
      </c>
      <c r="G238" s="290">
        <v>904900</v>
      </c>
      <c r="H238" s="290">
        <v>932800</v>
      </c>
      <c r="I238" s="290">
        <v>904300</v>
      </c>
      <c r="J238" s="290">
        <v>636700</v>
      </c>
      <c r="K238" s="290">
        <v>612000</v>
      </c>
      <c r="L238" s="290">
        <v>618300</v>
      </c>
      <c r="M238" s="290">
        <v>634600</v>
      </c>
      <c r="N238" s="290">
        <v>657799</v>
      </c>
      <c r="O238" s="290">
        <v>679048</v>
      </c>
      <c r="P238" s="290">
        <v>664177</v>
      </c>
      <c r="Q238" s="290">
        <v>689536</v>
      </c>
      <c r="R238" s="290">
        <v>707841</v>
      </c>
      <c r="S238" s="290">
        <v>727164</v>
      </c>
      <c r="T238"/>
    </row>
    <row r="239" spans="1:20" ht="14.25">
      <c r="A239" s="289" t="s">
        <v>28</v>
      </c>
      <c r="B239" s="291">
        <v>1180945</v>
      </c>
      <c r="C239" s="291">
        <v>1256853</v>
      </c>
      <c r="D239" s="291">
        <v>1315914</v>
      </c>
      <c r="E239" s="291">
        <v>1455276</v>
      </c>
      <c r="F239" s="291">
        <v>1592238</v>
      </c>
      <c r="G239" s="291">
        <v>1587903</v>
      </c>
      <c r="H239" s="291">
        <v>1671065</v>
      </c>
      <c r="I239" s="291">
        <v>1695286</v>
      </c>
      <c r="J239" s="291">
        <v>1691855</v>
      </c>
      <c r="K239" s="291">
        <v>1713277</v>
      </c>
      <c r="L239" s="291">
        <v>1753407</v>
      </c>
      <c r="M239" s="291">
        <v>1808982</v>
      </c>
      <c r="N239" s="291">
        <v>1205668</v>
      </c>
      <c r="O239" s="291">
        <v>1244063</v>
      </c>
      <c r="P239" s="291">
        <v>1298737</v>
      </c>
      <c r="Q239" s="291">
        <v>1356987</v>
      </c>
      <c r="R239" s="291">
        <v>1430520</v>
      </c>
      <c r="S239" s="291">
        <v>1498688</v>
      </c>
      <c r="T239"/>
    </row>
    <row r="240" spans="1:20" ht="14.25">
      <c r="A240" s="289" t="s">
        <v>29</v>
      </c>
      <c r="B240" s="290">
        <v>287245</v>
      </c>
      <c r="C240" s="290">
        <v>293398</v>
      </c>
      <c r="D240" s="290">
        <v>299759</v>
      </c>
      <c r="E240" s="290">
        <v>307625</v>
      </c>
      <c r="F240" s="290">
        <v>314704</v>
      </c>
      <c r="G240" s="290">
        <v>321520</v>
      </c>
      <c r="H240" s="290">
        <v>329038</v>
      </c>
      <c r="I240" s="290">
        <v>331503</v>
      </c>
      <c r="J240" s="290">
        <v>337239</v>
      </c>
      <c r="K240" s="290">
        <v>345575</v>
      </c>
      <c r="L240" s="290">
        <v>355850</v>
      </c>
      <c r="M240" s="290">
        <v>363247</v>
      </c>
      <c r="N240" s="290">
        <v>372538</v>
      </c>
      <c r="O240" s="290">
        <v>380860</v>
      </c>
      <c r="P240" s="290">
        <v>390736</v>
      </c>
      <c r="Q240" s="290">
        <v>403115</v>
      </c>
      <c r="R240" s="290">
        <v>415002</v>
      </c>
      <c r="S240" s="290">
        <v>426228</v>
      </c>
      <c r="T240"/>
    </row>
    <row r="241" spans="1:20" ht="14.25">
      <c r="A241" s="289" t="s">
        <v>30</v>
      </c>
      <c r="B241" s="291">
        <v>2629526</v>
      </c>
      <c r="C241" s="291">
        <v>2777219</v>
      </c>
      <c r="D241" s="291">
        <v>2828433</v>
      </c>
      <c r="E241" s="291">
        <v>2888735</v>
      </c>
      <c r="F241" s="291">
        <v>2953737</v>
      </c>
      <c r="G241" s="291">
        <v>3012165</v>
      </c>
      <c r="H241" s="291">
        <v>3055427</v>
      </c>
      <c r="I241" s="291">
        <v>3013719</v>
      </c>
      <c r="J241" s="291">
        <v>2984063</v>
      </c>
      <c r="K241" s="291">
        <v>2967808</v>
      </c>
      <c r="L241" s="291">
        <v>2986028</v>
      </c>
      <c r="M241" s="291">
        <v>3040732</v>
      </c>
      <c r="N241" s="291">
        <v>3107695</v>
      </c>
      <c r="O241" s="291">
        <v>3196856</v>
      </c>
      <c r="P241" s="291">
        <v>3313206</v>
      </c>
      <c r="Q241" s="291">
        <v>3471997</v>
      </c>
      <c r="R241" s="291">
        <v>3641823</v>
      </c>
      <c r="S241" s="291">
        <v>3812013</v>
      </c>
      <c r="T241"/>
    </row>
    <row r="242" spans="1:20" ht="14.25">
      <c r="A242" s="289" t="s">
        <v>31</v>
      </c>
      <c r="B242" s="290">
        <v>201900</v>
      </c>
      <c r="C242" s="290">
        <v>208800</v>
      </c>
      <c r="D242" s="290">
        <v>211400</v>
      </c>
      <c r="E242" s="290">
        <v>212720</v>
      </c>
      <c r="F242" s="290">
        <v>217924</v>
      </c>
      <c r="G242" s="290">
        <v>224009</v>
      </c>
      <c r="H242" s="290">
        <v>229470</v>
      </c>
      <c r="I242" s="290">
        <v>234341</v>
      </c>
      <c r="J242" s="290">
        <v>240960</v>
      </c>
      <c r="K242" s="290">
        <v>247174</v>
      </c>
      <c r="L242" s="290">
        <v>249612</v>
      </c>
      <c r="M242" s="290">
        <v>256436</v>
      </c>
      <c r="N242" s="290">
        <v>266335</v>
      </c>
      <c r="O242" s="290">
        <v>275177</v>
      </c>
      <c r="P242" s="290">
        <v>282933</v>
      </c>
      <c r="Q242" s="290">
        <v>291664</v>
      </c>
      <c r="R242" s="290">
        <v>300140</v>
      </c>
      <c r="S242" s="290">
        <v>307130</v>
      </c>
      <c r="T242"/>
    </row>
    <row r="243" spans="1:20" ht="14.25">
      <c r="A243" s="289" t="s">
        <v>32</v>
      </c>
      <c r="B243" s="291">
        <v>6854947</v>
      </c>
      <c r="C243" s="291">
        <v>6908890</v>
      </c>
      <c r="D243" s="291">
        <v>6991974</v>
      </c>
      <c r="E243" s="291">
        <v>7092293</v>
      </c>
      <c r="F243" s="291">
        <v>7230178</v>
      </c>
      <c r="G243" s="291">
        <v>7391903</v>
      </c>
      <c r="H243" s="291">
        <v>7542331</v>
      </c>
      <c r="I243" s="291">
        <v>7622353</v>
      </c>
      <c r="J243" s="291">
        <v>7735547</v>
      </c>
      <c r="K243" s="291">
        <v>7858712</v>
      </c>
      <c r="L243" s="291">
        <v>7915613</v>
      </c>
      <c r="M243" s="291">
        <v>7932290</v>
      </c>
      <c r="N243" s="291">
        <v>7979083</v>
      </c>
      <c r="O243" s="291">
        <v>8100864</v>
      </c>
      <c r="P243" s="291">
        <v>8222974</v>
      </c>
      <c r="Q243" s="291">
        <v>8373244</v>
      </c>
      <c r="R243" s="291">
        <v>8530584</v>
      </c>
      <c r="S243" s="291">
        <v>8677911</v>
      </c>
      <c r="T243"/>
    </row>
    <row r="244" spans="1:20" ht="14.25">
      <c r="A244" s="289" t="s">
        <v>33</v>
      </c>
      <c r="B244" s="290">
        <v>3987100</v>
      </c>
      <c r="C244" s="290">
        <v>4054300</v>
      </c>
      <c r="D244" s="290">
        <v>4109100</v>
      </c>
      <c r="E244" s="290">
        <v>4157000</v>
      </c>
      <c r="F244" s="290">
        <v>4205000</v>
      </c>
      <c r="G244" s="290">
        <v>4245600</v>
      </c>
      <c r="H244" s="290">
        <v>4284900</v>
      </c>
      <c r="I244" s="290">
        <v>4360000</v>
      </c>
      <c r="J244" s="290">
        <v>4441000</v>
      </c>
      <c r="K244" s="290">
        <v>4513000</v>
      </c>
      <c r="L244" s="290">
        <v>4584000</v>
      </c>
      <c r="M244" s="290">
        <v>4641000</v>
      </c>
      <c r="N244" s="290">
        <v>4694921</v>
      </c>
      <c r="O244" s="290">
        <v>4748048</v>
      </c>
      <c r="P244" s="290">
        <v>4821557</v>
      </c>
      <c r="Q244" s="290">
        <v>4898578</v>
      </c>
      <c r="R244" s="290">
        <v>4978852</v>
      </c>
      <c r="S244" s="290">
        <v>5039548</v>
      </c>
      <c r="T244"/>
    </row>
    <row r="245" spans="1:20" ht="14.25">
      <c r="A245" s="289" t="s">
        <v>34</v>
      </c>
      <c r="B245" s="291">
        <v>11028900</v>
      </c>
      <c r="C245" s="291">
        <v>11243800</v>
      </c>
      <c r="D245" s="291">
        <v>11975200</v>
      </c>
      <c r="E245" s="291">
        <v>12339000</v>
      </c>
      <c r="F245" s="291">
        <v>13384000</v>
      </c>
      <c r="G245" s="291">
        <v>14589000</v>
      </c>
      <c r="H245" s="291">
        <v>16080000</v>
      </c>
      <c r="I245" s="291">
        <v>16495000</v>
      </c>
      <c r="J245" s="291">
        <v>17239800</v>
      </c>
      <c r="K245" s="291">
        <v>18125500</v>
      </c>
      <c r="L245" s="291">
        <v>18744000</v>
      </c>
      <c r="M245" s="291">
        <v>19389400</v>
      </c>
      <c r="N245" s="291">
        <v>20003863</v>
      </c>
      <c r="O245" s="291">
        <v>20723423</v>
      </c>
      <c r="P245" s="291">
        <v>21675388</v>
      </c>
      <c r="Q245" s="291">
        <v>22503579</v>
      </c>
      <c r="R245" s="291">
        <v>23429016</v>
      </c>
      <c r="S245" s="291">
        <v>24360166</v>
      </c>
      <c r="T245"/>
    </row>
    <row r="246" spans="1:20" ht="14.25">
      <c r="A246" s="289" t="s">
        <v>35</v>
      </c>
      <c r="B246" s="293">
        <v>4692000</v>
      </c>
      <c r="C246" s="293">
        <v>4692000</v>
      </c>
      <c r="D246" s="293">
        <v>4692000</v>
      </c>
      <c r="E246" s="293">
        <v>4692000</v>
      </c>
      <c r="F246" s="293">
        <v>4692000</v>
      </c>
      <c r="G246" s="293">
        <v>4692000</v>
      </c>
      <c r="H246" s="293">
        <v>4692000</v>
      </c>
      <c r="I246" s="293">
        <v>4692000</v>
      </c>
      <c r="J246" s="290">
        <v>4692000</v>
      </c>
      <c r="K246" s="290">
        <v>4712400</v>
      </c>
      <c r="L246" s="290">
        <v>4258700</v>
      </c>
      <c r="M246" s="290">
        <v>4327500</v>
      </c>
      <c r="N246" s="290">
        <v>4699645</v>
      </c>
      <c r="O246" s="290">
        <v>4722963</v>
      </c>
      <c r="P246" s="290">
        <v>4850229</v>
      </c>
      <c r="Q246" s="290">
        <v>5059472</v>
      </c>
      <c r="R246" s="290">
        <v>5282970</v>
      </c>
      <c r="S246" s="290">
        <v>5452119</v>
      </c>
      <c r="T246"/>
    </row>
    <row r="247" spans="1:20" ht="14.25">
      <c r="A247" s="289" t="s">
        <v>36</v>
      </c>
      <c r="B247" s="291">
        <v>2973400</v>
      </c>
      <c r="C247" s="291">
        <v>3087600</v>
      </c>
      <c r="D247" s="291">
        <v>3225400</v>
      </c>
      <c r="E247" s="291">
        <v>3364000</v>
      </c>
      <c r="F247" s="291">
        <v>3220700</v>
      </c>
      <c r="G247" s="291">
        <v>3554400</v>
      </c>
      <c r="H247" s="291">
        <v>4027400</v>
      </c>
      <c r="I247" s="291">
        <v>4244900</v>
      </c>
      <c r="J247" s="291">
        <v>4319700</v>
      </c>
      <c r="K247" s="291">
        <v>4334500</v>
      </c>
      <c r="L247" s="291">
        <v>4487300</v>
      </c>
      <c r="M247" s="291">
        <v>4695700</v>
      </c>
      <c r="N247" s="291">
        <v>4907564</v>
      </c>
      <c r="O247" s="291">
        <v>5155059</v>
      </c>
      <c r="P247" s="291">
        <v>5472423</v>
      </c>
      <c r="Q247" s="291">
        <v>5998194</v>
      </c>
      <c r="R247" s="291">
        <v>6452536</v>
      </c>
      <c r="S247" s="291">
        <v>6902984</v>
      </c>
      <c r="T247"/>
    </row>
    <row r="248" spans="1:20" ht="14.25">
      <c r="A248" s="289" t="s">
        <v>37</v>
      </c>
      <c r="B248" s="290">
        <v>894521</v>
      </c>
      <c r="C248" s="290">
        <v>910429</v>
      </c>
      <c r="D248" s="290">
        <v>933941</v>
      </c>
      <c r="E248" s="290">
        <v>960213</v>
      </c>
      <c r="F248" s="290">
        <v>980261</v>
      </c>
      <c r="G248" s="290">
        <v>1014122</v>
      </c>
      <c r="H248" s="290">
        <v>1045183</v>
      </c>
      <c r="I248" s="290">
        <v>1058858</v>
      </c>
      <c r="J248" s="290">
        <v>1061646</v>
      </c>
      <c r="K248" s="290">
        <v>1066495</v>
      </c>
      <c r="L248" s="290">
        <v>1066028</v>
      </c>
      <c r="M248" s="290">
        <v>1063795</v>
      </c>
      <c r="N248" s="290">
        <v>1068362</v>
      </c>
      <c r="O248" s="290">
        <v>1078737</v>
      </c>
      <c r="P248" s="290">
        <v>1096523</v>
      </c>
      <c r="Q248" s="290">
        <v>1117935</v>
      </c>
      <c r="R248" s="290">
        <v>1143150</v>
      </c>
      <c r="S248" s="290">
        <v>1165371</v>
      </c>
      <c r="T248"/>
    </row>
    <row r="249" spans="1:20" ht="14.25">
      <c r="A249" s="289" t="s">
        <v>38</v>
      </c>
      <c r="B249" s="291">
        <v>1326900</v>
      </c>
      <c r="C249" s="291">
        <v>1356200</v>
      </c>
      <c r="D249" s="291">
        <v>1197000</v>
      </c>
      <c r="E249" s="291">
        <v>1303700</v>
      </c>
      <c r="F249" s="291">
        <v>1333700</v>
      </c>
      <c r="G249" s="291">
        <v>1433900</v>
      </c>
      <c r="H249" s="291">
        <v>1544900</v>
      </c>
      <c r="I249" s="291">
        <v>1589000</v>
      </c>
      <c r="J249" s="291">
        <v>1669000</v>
      </c>
      <c r="K249" s="291">
        <v>1749000</v>
      </c>
      <c r="L249" s="291">
        <v>1824000</v>
      </c>
      <c r="M249" s="291">
        <v>1880000</v>
      </c>
      <c r="N249" s="291">
        <v>1949055</v>
      </c>
      <c r="O249" s="291">
        <v>2034574</v>
      </c>
      <c r="P249" s="291">
        <v>2121774</v>
      </c>
      <c r="Q249" s="291">
        <v>2223117</v>
      </c>
      <c r="R249" s="291">
        <v>2321608</v>
      </c>
      <c r="S249" s="291">
        <v>2393577</v>
      </c>
      <c r="T249"/>
    </row>
    <row r="250" spans="1:20" ht="14.25">
      <c r="A250" s="289" t="s">
        <v>39</v>
      </c>
      <c r="B250" s="290">
        <v>2194680</v>
      </c>
      <c r="C250" s="290">
        <v>2274580</v>
      </c>
      <c r="D250" s="290">
        <v>2346730</v>
      </c>
      <c r="E250" s="290">
        <v>2430350</v>
      </c>
      <c r="F250" s="290">
        <v>2505540</v>
      </c>
      <c r="G250" s="290">
        <v>2570360</v>
      </c>
      <c r="H250" s="290">
        <v>2700490</v>
      </c>
      <c r="I250" s="290">
        <v>2776660</v>
      </c>
      <c r="J250" s="290">
        <v>2877480</v>
      </c>
      <c r="K250" s="290">
        <v>2978730</v>
      </c>
      <c r="L250" s="290">
        <v>3057500</v>
      </c>
      <c r="M250" s="290">
        <v>3127400</v>
      </c>
      <c r="N250" s="290">
        <v>3179800</v>
      </c>
      <c r="O250" s="290">
        <v>3248000</v>
      </c>
      <c r="P250" s="290">
        <v>3334609</v>
      </c>
      <c r="Q250" s="290">
        <v>3410967</v>
      </c>
      <c r="R250" s="290">
        <v>3482330</v>
      </c>
      <c r="S250" s="290">
        <v>3561166</v>
      </c>
      <c r="T250"/>
    </row>
    <row r="251" spans="1:20" ht="14.25">
      <c r="A251" s="289" t="s">
        <v>40</v>
      </c>
      <c r="B251" s="291">
        <v>4042800</v>
      </c>
      <c r="C251" s="291">
        <v>4075400</v>
      </c>
      <c r="D251" s="291">
        <v>4113400</v>
      </c>
      <c r="E251" s="291">
        <v>4153700</v>
      </c>
      <c r="F251" s="291">
        <v>4202500</v>
      </c>
      <c r="G251" s="291">
        <v>4258500</v>
      </c>
      <c r="H251" s="291">
        <v>4279000</v>
      </c>
      <c r="I251" s="291">
        <v>4300000</v>
      </c>
      <c r="J251" s="291">
        <v>4334400</v>
      </c>
      <c r="K251" s="291">
        <v>4400600</v>
      </c>
      <c r="L251" s="291">
        <v>4446300</v>
      </c>
      <c r="M251" s="291">
        <v>4494700</v>
      </c>
      <c r="N251" s="291">
        <v>4584711</v>
      </c>
      <c r="O251" s="291">
        <v>4668262</v>
      </c>
      <c r="P251" s="291">
        <v>4767262</v>
      </c>
      <c r="Q251" s="291">
        <v>4844823</v>
      </c>
      <c r="R251" s="291">
        <v>4869979</v>
      </c>
      <c r="S251" s="291">
        <v>4887116</v>
      </c>
      <c r="T251"/>
    </row>
    <row r="252" spans="1:20" ht="14.25">
      <c r="A252"/>
      <c r="B252" s="312">
        <f>SUM(B225:B251)</f>
        <v>190116709</v>
      </c>
      <c r="C252" s="312">
        <f aca="true" t="shared" si="15" ref="C252:S252">SUM(C225:C251)</f>
        <v>192263967</v>
      </c>
      <c r="D252" s="312">
        <f t="shared" si="15"/>
        <v>194846435</v>
      </c>
      <c r="E252" s="312">
        <f t="shared" si="15"/>
        <v>198469234</v>
      </c>
      <c r="F252" s="312">
        <f t="shared" si="15"/>
        <v>202239796</v>
      </c>
      <c r="G252" s="312">
        <f t="shared" si="15"/>
        <v>207839359</v>
      </c>
      <c r="H252" s="312">
        <f t="shared" si="15"/>
        <v>206290817</v>
      </c>
      <c r="I252" s="312">
        <f t="shared" si="15"/>
        <v>208184158</v>
      </c>
      <c r="J252" s="312">
        <f t="shared" si="15"/>
        <v>211705073</v>
      </c>
      <c r="K252" s="312">
        <f t="shared" si="15"/>
        <v>214519310</v>
      </c>
      <c r="L252" s="312">
        <f t="shared" si="15"/>
        <v>216287410</v>
      </c>
      <c r="M252" s="312">
        <f t="shared" si="15"/>
        <v>217950710</v>
      </c>
      <c r="N252" s="312">
        <f t="shared" si="15"/>
        <v>220443211</v>
      </c>
      <c r="O252" s="312">
        <f t="shared" si="15"/>
        <v>223622291</v>
      </c>
      <c r="P252" s="312">
        <f t="shared" si="15"/>
        <v>227667338</v>
      </c>
      <c r="Q252" s="312">
        <f t="shared" si="15"/>
        <v>232143476</v>
      </c>
      <c r="R252" s="312">
        <f t="shared" si="15"/>
        <v>236808671</v>
      </c>
      <c r="S252" s="312">
        <f t="shared" si="15"/>
        <v>241713654</v>
      </c>
      <c r="T252"/>
    </row>
    <row r="253" spans="1:20" ht="14.25">
      <c r="A253" s="306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 ht="14.25">
      <c r="A254" s="306"/>
      <c r="B254" s="305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 ht="14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3" ht="14.25">
      <c r="A256" s="305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4.25">
      <c r="A257" s="305" t="s">
        <v>282</v>
      </c>
      <c r="B257" s="306" t="s">
        <v>283</v>
      </c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4.25">
      <c r="A258" s="305" t="s">
        <v>284</v>
      </c>
      <c r="B258" s="305" t="s">
        <v>285</v>
      </c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4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4.25">
      <c r="A260" s="306" t="s">
        <v>286</v>
      </c>
      <c r="B260"/>
      <c r="C260" s="305" t="s">
        <v>287</v>
      </c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4.25">
      <c r="A261" s="306" t="s">
        <v>288</v>
      </c>
      <c r="B261"/>
      <c r="C261" s="305" t="s">
        <v>130</v>
      </c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4.25">
      <c r="A262" s="306" t="s">
        <v>289</v>
      </c>
      <c r="B262"/>
      <c r="C262" s="305" t="s">
        <v>120</v>
      </c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4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4.25">
      <c r="A264" s="307" t="s">
        <v>143</v>
      </c>
      <c r="B264" s="308" t="s">
        <v>8</v>
      </c>
      <c r="C264" s="308" t="s">
        <v>9</v>
      </c>
      <c r="D264" s="308" t="s">
        <v>10</v>
      </c>
      <c r="E264" s="308" t="s">
        <v>11</v>
      </c>
      <c r="F264" s="308" t="s">
        <v>12</v>
      </c>
      <c r="G264" s="308" t="s">
        <v>13</v>
      </c>
      <c r="H264" s="308" t="s">
        <v>14</v>
      </c>
      <c r="I264" s="308" t="s">
        <v>15</v>
      </c>
      <c r="J264" s="308" t="s">
        <v>50</v>
      </c>
      <c r="K264" s="308" t="s">
        <v>69</v>
      </c>
      <c r="L264" s="308" t="s">
        <v>74</v>
      </c>
      <c r="M264" s="308" t="s">
        <v>75</v>
      </c>
      <c r="N264" s="308" t="s">
        <v>76</v>
      </c>
      <c r="O264" s="308" t="s">
        <v>77</v>
      </c>
      <c r="P264" s="308" t="s">
        <v>78</v>
      </c>
      <c r="Q264" s="308" t="s">
        <v>118</v>
      </c>
      <c r="R264" s="308" t="s">
        <v>142</v>
      </c>
      <c r="S264" s="308" t="s">
        <v>211</v>
      </c>
      <c r="T264"/>
      <c r="U264"/>
      <c r="V264"/>
      <c r="W264"/>
    </row>
    <row r="265" spans="1:23" ht="14.25">
      <c r="A265" s="309" t="s">
        <v>290</v>
      </c>
      <c r="B265" s="310" t="s">
        <v>277</v>
      </c>
      <c r="C265" s="310" t="s">
        <v>277</v>
      </c>
      <c r="D265" s="310" t="s">
        <v>277</v>
      </c>
      <c r="E265" s="310" t="s">
        <v>277</v>
      </c>
      <c r="F265" s="310" t="s">
        <v>277</v>
      </c>
      <c r="G265" s="310" t="s">
        <v>277</v>
      </c>
      <c r="H265" s="310" t="s">
        <v>277</v>
      </c>
      <c r="I265" s="310" t="s">
        <v>277</v>
      </c>
      <c r="J265" s="310" t="s">
        <v>277</v>
      </c>
      <c r="K265" s="310" t="s">
        <v>277</v>
      </c>
      <c r="L265" s="310" t="s">
        <v>277</v>
      </c>
      <c r="M265" s="310" t="s">
        <v>277</v>
      </c>
      <c r="N265" s="310" t="s">
        <v>277</v>
      </c>
      <c r="O265" s="310" t="s">
        <v>277</v>
      </c>
      <c r="P265" s="310" t="s">
        <v>277</v>
      </c>
      <c r="Q265" s="310" t="s">
        <v>277</v>
      </c>
      <c r="R265" s="310" t="s">
        <v>277</v>
      </c>
      <c r="S265" s="310" t="s">
        <v>277</v>
      </c>
      <c r="T265"/>
      <c r="U265"/>
      <c r="V265"/>
      <c r="W265"/>
    </row>
    <row r="266" spans="1:23" ht="14.25">
      <c r="A266" s="289" t="s">
        <v>17</v>
      </c>
      <c r="B266" s="291">
        <v>14800</v>
      </c>
      <c r="C266" s="291">
        <v>15100</v>
      </c>
      <c r="D266" s="291">
        <v>15300</v>
      </c>
      <c r="E266" s="291">
        <v>15400</v>
      </c>
      <c r="F266" s="291">
        <v>15300</v>
      </c>
      <c r="G266" s="291">
        <v>15500</v>
      </c>
      <c r="H266" s="291">
        <v>16000</v>
      </c>
      <c r="I266" s="291">
        <v>16100</v>
      </c>
      <c r="J266" s="291">
        <v>16200</v>
      </c>
      <c r="K266" s="291">
        <v>16100</v>
      </c>
      <c r="L266" s="291">
        <v>16000</v>
      </c>
      <c r="M266" s="291">
        <v>15800</v>
      </c>
      <c r="N266" s="291">
        <v>15976</v>
      </c>
      <c r="O266" s="291">
        <v>16094</v>
      </c>
      <c r="P266" s="291">
        <v>16040</v>
      </c>
      <c r="Q266" s="291">
        <v>16062</v>
      </c>
      <c r="R266" s="291">
        <v>16125</v>
      </c>
      <c r="S266" s="291">
        <v>16486</v>
      </c>
      <c r="T266"/>
      <c r="U266"/>
      <c r="V266"/>
      <c r="W266"/>
    </row>
    <row r="267" spans="1:23" ht="14.25">
      <c r="A267" s="289" t="s">
        <v>18</v>
      </c>
      <c r="B267" s="293">
        <v>37000</v>
      </c>
      <c r="C267" s="293">
        <v>37000</v>
      </c>
      <c r="D267" s="290">
        <v>37000</v>
      </c>
      <c r="E267" s="290">
        <v>38000</v>
      </c>
      <c r="F267" s="290">
        <v>23000</v>
      </c>
      <c r="G267" s="290">
        <v>24000</v>
      </c>
      <c r="H267" s="290">
        <v>25000</v>
      </c>
      <c r="I267" s="290">
        <v>25000</v>
      </c>
      <c r="J267" s="290">
        <v>25000</v>
      </c>
      <c r="K267" s="290">
        <v>24000</v>
      </c>
      <c r="L267" s="290">
        <v>23000</v>
      </c>
      <c r="M267" s="290">
        <v>23300</v>
      </c>
      <c r="N267" s="290">
        <v>23603</v>
      </c>
      <c r="O267" s="290">
        <v>24010</v>
      </c>
      <c r="P267" s="290">
        <v>23359</v>
      </c>
      <c r="Q267" s="290">
        <v>21020</v>
      </c>
      <c r="R267" s="290">
        <v>20818</v>
      </c>
      <c r="S267" s="290">
        <v>20687</v>
      </c>
      <c r="T267"/>
      <c r="U267"/>
      <c r="V267"/>
      <c r="W267"/>
    </row>
    <row r="268" spans="1:23" ht="14.25">
      <c r="A268" s="289" t="s">
        <v>117</v>
      </c>
      <c r="B268" s="291">
        <v>21300</v>
      </c>
      <c r="C268" s="291">
        <v>20600</v>
      </c>
      <c r="D268" s="291">
        <v>20000</v>
      </c>
      <c r="E268" s="291">
        <v>20000</v>
      </c>
      <c r="F268" s="291">
        <v>20000</v>
      </c>
      <c r="G268" s="291">
        <v>20400</v>
      </c>
      <c r="H268" s="291">
        <v>20400</v>
      </c>
      <c r="I268" s="291">
        <v>20000</v>
      </c>
      <c r="J268" s="291">
        <v>20000</v>
      </c>
      <c r="K268" s="291">
        <v>20000</v>
      </c>
      <c r="L268" s="291">
        <v>19900</v>
      </c>
      <c r="M268" s="291">
        <v>20000</v>
      </c>
      <c r="N268" s="291">
        <v>20511</v>
      </c>
      <c r="O268" s="291">
        <v>20780</v>
      </c>
      <c r="P268" s="291">
        <v>20938</v>
      </c>
      <c r="Q268" s="291">
        <v>21548</v>
      </c>
      <c r="R268" s="291">
        <v>22205</v>
      </c>
      <c r="S268" s="291">
        <v>22337</v>
      </c>
      <c r="T268"/>
      <c r="U268"/>
      <c r="V268"/>
      <c r="W268"/>
    </row>
    <row r="269" spans="1:23" ht="14.25">
      <c r="A269" s="289" t="s">
        <v>19</v>
      </c>
      <c r="B269" s="290">
        <v>14000</v>
      </c>
      <c r="C269" s="290">
        <v>14100</v>
      </c>
      <c r="D269" s="290">
        <v>14200</v>
      </c>
      <c r="E269" s="290">
        <v>14402</v>
      </c>
      <c r="F269" s="290">
        <v>14552</v>
      </c>
      <c r="G269" s="290">
        <v>14482</v>
      </c>
      <c r="H269" s="290">
        <v>14452</v>
      </c>
      <c r="I269" s="290">
        <v>14509</v>
      </c>
      <c r="J269" s="290">
        <v>14496</v>
      </c>
      <c r="K269" s="290">
        <v>14014</v>
      </c>
      <c r="L269" s="290">
        <v>13485</v>
      </c>
      <c r="M269" s="290">
        <v>13270</v>
      </c>
      <c r="N269" s="290">
        <v>13408</v>
      </c>
      <c r="O269" s="290">
        <v>13383</v>
      </c>
      <c r="P269" s="290">
        <v>13417</v>
      </c>
      <c r="Q269" s="290">
        <v>13482</v>
      </c>
      <c r="R269" s="290">
        <v>13158</v>
      </c>
      <c r="S269" s="290">
        <v>13003</v>
      </c>
      <c r="T269"/>
      <c r="U269"/>
      <c r="V269"/>
      <c r="W269"/>
    </row>
    <row r="270" spans="1:23" ht="14.25">
      <c r="A270" s="289" t="s">
        <v>124</v>
      </c>
      <c r="B270" s="291">
        <v>86461</v>
      </c>
      <c r="C270" s="291">
        <v>85880</v>
      </c>
      <c r="D270" s="291">
        <v>86480</v>
      </c>
      <c r="E270" s="291">
        <v>85508</v>
      </c>
      <c r="F270" s="291">
        <v>83904</v>
      </c>
      <c r="G270" s="291">
        <v>83549</v>
      </c>
      <c r="H270" s="291">
        <v>75068</v>
      </c>
      <c r="I270" s="291">
        <v>75270</v>
      </c>
      <c r="J270" s="291">
        <v>76433</v>
      </c>
      <c r="K270" s="291">
        <v>76463</v>
      </c>
      <c r="L270" s="291">
        <v>75988</v>
      </c>
      <c r="M270" s="291">
        <v>76023</v>
      </c>
      <c r="N270" s="291">
        <v>76794</v>
      </c>
      <c r="O270" s="291">
        <v>77501</v>
      </c>
      <c r="P270" s="291">
        <v>78345</v>
      </c>
      <c r="Q270" s="291">
        <v>78949</v>
      </c>
      <c r="R270" s="291">
        <v>79438</v>
      </c>
      <c r="S270" s="291">
        <v>80519</v>
      </c>
      <c r="T270"/>
      <c r="U270"/>
      <c r="V270"/>
      <c r="W270"/>
    </row>
    <row r="271" spans="1:23" ht="14.25">
      <c r="A271" s="289" t="s">
        <v>20</v>
      </c>
      <c r="B271" s="290">
        <v>5306</v>
      </c>
      <c r="C271" s="290">
        <v>5600</v>
      </c>
      <c r="D271" s="290">
        <v>5500</v>
      </c>
      <c r="E271" s="290">
        <v>5194</v>
      </c>
      <c r="F271" s="290">
        <v>5501</v>
      </c>
      <c r="G271" s="290">
        <v>4431</v>
      </c>
      <c r="H271" s="290">
        <v>4412</v>
      </c>
      <c r="I271" s="290">
        <v>4236</v>
      </c>
      <c r="J271" s="290">
        <v>4281</v>
      </c>
      <c r="K271" s="290">
        <v>4259</v>
      </c>
      <c r="L271" s="290">
        <v>4410</v>
      </c>
      <c r="M271" s="290">
        <v>4500</v>
      </c>
      <c r="N271" s="290">
        <v>4706</v>
      </c>
      <c r="O271" s="290">
        <v>4845</v>
      </c>
      <c r="P271" s="290">
        <v>4901</v>
      </c>
      <c r="Q271" s="290">
        <v>5022</v>
      </c>
      <c r="R271" s="290">
        <v>5026</v>
      </c>
      <c r="S271" s="290">
        <v>5221</v>
      </c>
      <c r="T271"/>
      <c r="U271"/>
      <c r="V271"/>
      <c r="W271"/>
    </row>
    <row r="272" spans="1:23" ht="14.25">
      <c r="A272" s="289" t="s">
        <v>21</v>
      </c>
      <c r="B272" s="291">
        <v>8500</v>
      </c>
      <c r="C272" s="291">
        <v>8800</v>
      </c>
      <c r="D272" s="291">
        <v>9000</v>
      </c>
      <c r="E272" s="291">
        <v>9000</v>
      </c>
      <c r="F272" s="291">
        <v>10000</v>
      </c>
      <c r="G272" s="291">
        <v>10000</v>
      </c>
      <c r="H272" s="291">
        <v>10600</v>
      </c>
      <c r="I272" s="291">
        <v>10300</v>
      </c>
      <c r="J272" s="291">
        <v>10000</v>
      </c>
      <c r="K272" s="291">
        <v>10000</v>
      </c>
      <c r="L272" s="291">
        <v>10000</v>
      </c>
      <c r="M272" s="291">
        <v>10000</v>
      </c>
      <c r="N272" s="291">
        <v>10405</v>
      </c>
      <c r="O272" s="291">
        <v>10873</v>
      </c>
      <c r="P272" s="291">
        <v>11435</v>
      </c>
      <c r="Q272" s="291">
        <v>11947</v>
      </c>
      <c r="R272" s="291">
        <v>12482</v>
      </c>
      <c r="S272" s="291">
        <v>12973</v>
      </c>
      <c r="T272"/>
      <c r="U272"/>
      <c r="V272"/>
      <c r="W272"/>
    </row>
    <row r="273" spans="1:23" ht="14.25">
      <c r="A273" s="289" t="s">
        <v>22</v>
      </c>
      <c r="B273" s="290">
        <v>27650</v>
      </c>
      <c r="C273" s="290">
        <v>27498</v>
      </c>
      <c r="D273" s="290">
        <v>27152</v>
      </c>
      <c r="E273" s="290">
        <v>27198</v>
      </c>
      <c r="F273" s="290">
        <v>27307</v>
      </c>
      <c r="G273" s="290">
        <v>27471</v>
      </c>
      <c r="H273" s="290">
        <v>27555</v>
      </c>
      <c r="I273" s="290">
        <v>27692</v>
      </c>
      <c r="J273" s="290">
        <v>27677</v>
      </c>
      <c r="K273" s="290">
        <v>27487</v>
      </c>
      <c r="L273" s="290">
        <v>27328</v>
      </c>
      <c r="M273" s="290">
        <v>27149</v>
      </c>
      <c r="N273" s="290">
        <v>27047</v>
      </c>
      <c r="O273" s="290">
        <v>26586</v>
      </c>
      <c r="P273" s="290">
        <v>26541</v>
      </c>
      <c r="Q273" s="290">
        <v>26481</v>
      </c>
      <c r="R273" s="290">
        <v>26389</v>
      </c>
      <c r="S273" s="290">
        <v>26479</v>
      </c>
      <c r="T273"/>
      <c r="U273"/>
      <c r="V273"/>
      <c r="W273"/>
    </row>
    <row r="274" spans="1:23" ht="14.25">
      <c r="A274" s="289" t="s">
        <v>23</v>
      </c>
      <c r="B274" s="291">
        <v>59000</v>
      </c>
      <c r="C274" s="291">
        <v>56000</v>
      </c>
      <c r="D274" s="291">
        <v>57000</v>
      </c>
      <c r="E274" s="291">
        <v>58200</v>
      </c>
      <c r="F274" s="291">
        <v>60400</v>
      </c>
      <c r="G274" s="291">
        <v>61000</v>
      </c>
      <c r="H274" s="291">
        <v>62193</v>
      </c>
      <c r="I274" s="291">
        <v>62663</v>
      </c>
      <c r="J274" s="291">
        <v>62445</v>
      </c>
      <c r="K274" s="291">
        <v>62358</v>
      </c>
      <c r="L274" s="291">
        <v>61127</v>
      </c>
      <c r="M274" s="291">
        <v>59892</v>
      </c>
      <c r="N274" s="291">
        <v>59799</v>
      </c>
      <c r="O274" s="291">
        <v>60252</v>
      </c>
      <c r="P274" s="291">
        <v>61838</v>
      </c>
      <c r="Q274" s="291">
        <v>63589</v>
      </c>
      <c r="R274" s="291">
        <v>64905</v>
      </c>
      <c r="S274" s="291">
        <v>65470</v>
      </c>
      <c r="T274"/>
      <c r="U274"/>
      <c r="V274"/>
      <c r="W274"/>
    </row>
    <row r="275" spans="1:23" ht="14.25">
      <c r="A275" s="289" t="s">
        <v>24</v>
      </c>
      <c r="B275" s="290">
        <v>85800</v>
      </c>
      <c r="C275" s="290">
        <v>87000</v>
      </c>
      <c r="D275" s="290">
        <v>88400</v>
      </c>
      <c r="E275" s="290">
        <v>90100</v>
      </c>
      <c r="F275" s="290">
        <v>92200</v>
      </c>
      <c r="G275" s="290">
        <v>94400</v>
      </c>
      <c r="H275" s="290">
        <v>92900</v>
      </c>
      <c r="I275" s="290">
        <v>90400</v>
      </c>
      <c r="J275" s="290">
        <v>91451</v>
      </c>
      <c r="K275" s="290">
        <v>93029</v>
      </c>
      <c r="L275" s="290">
        <v>94099</v>
      </c>
      <c r="M275" s="290">
        <v>96041</v>
      </c>
      <c r="N275" s="290">
        <v>100943</v>
      </c>
      <c r="O275" s="290">
        <v>103309</v>
      </c>
      <c r="P275" s="290">
        <v>104670</v>
      </c>
      <c r="Q275" s="290">
        <v>105290</v>
      </c>
      <c r="R275" s="290">
        <v>105153</v>
      </c>
      <c r="S275" s="290">
        <v>106024</v>
      </c>
      <c r="T275"/>
      <c r="U275"/>
      <c r="V275"/>
      <c r="W275"/>
    </row>
    <row r="276" spans="1:23" ht="14.25">
      <c r="A276" s="289" t="s">
        <v>83</v>
      </c>
      <c r="B276" s="291">
        <v>4800</v>
      </c>
      <c r="C276" s="291">
        <v>4800</v>
      </c>
      <c r="D276" s="291">
        <v>4900</v>
      </c>
      <c r="E276" s="291">
        <v>4900</v>
      </c>
      <c r="F276" s="291">
        <v>4900</v>
      </c>
      <c r="G276" s="291">
        <v>5100</v>
      </c>
      <c r="H276" s="291">
        <v>5100</v>
      </c>
      <c r="I276" s="291">
        <v>5100</v>
      </c>
      <c r="J276" s="291">
        <v>4900</v>
      </c>
      <c r="K276" s="291">
        <v>4900</v>
      </c>
      <c r="L276" s="291">
        <v>4700</v>
      </c>
      <c r="M276" s="291">
        <v>4800</v>
      </c>
      <c r="N276" s="291">
        <v>5040</v>
      </c>
      <c r="O276" s="291">
        <v>5276</v>
      </c>
      <c r="P276" s="291">
        <v>5513</v>
      </c>
      <c r="Q276" s="291">
        <v>5698</v>
      </c>
      <c r="R276" s="291">
        <v>5877</v>
      </c>
      <c r="S276" s="291">
        <v>6041</v>
      </c>
      <c r="T276"/>
      <c r="U276"/>
      <c r="V276"/>
      <c r="W276"/>
    </row>
    <row r="277" spans="1:23" ht="14.25">
      <c r="A277" s="289" t="s">
        <v>25</v>
      </c>
      <c r="B277" s="290">
        <v>91716</v>
      </c>
      <c r="C277" s="290">
        <v>92701</v>
      </c>
      <c r="D277" s="290">
        <v>92874</v>
      </c>
      <c r="E277" s="290">
        <v>94437</v>
      </c>
      <c r="F277" s="290">
        <v>96099</v>
      </c>
      <c r="G277" s="290">
        <v>96419</v>
      </c>
      <c r="H277" s="290">
        <v>97510</v>
      </c>
      <c r="I277" s="290">
        <v>98630</v>
      </c>
      <c r="J277" s="290">
        <v>99810</v>
      </c>
      <c r="K277" s="290">
        <v>100370</v>
      </c>
      <c r="L277" s="290">
        <v>99400</v>
      </c>
      <c r="M277" s="290">
        <v>98500</v>
      </c>
      <c r="N277" s="290">
        <v>97848</v>
      </c>
      <c r="O277" s="290">
        <v>97925</v>
      </c>
      <c r="P277" s="290">
        <v>97753</v>
      </c>
      <c r="Q277" s="290">
        <v>99030</v>
      </c>
      <c r="R277" s="290">
        <v>99973</v>
      </c>
      <c r="S277" s="290">
        <v>100079</v>
      </c>
      <c r="T277"/>
      <c r="U277"/>
      <c r="V277"/>
      <c r="W277"/>
    </row>
    <row r="278" spans="1:23" ht="14.25">
      <c r="A278" s="289" t="s">
        <v>26</v>
      </c>
      <c r="B278" s="291">
        <v>3000</v>
      </c>
      <c r="C278" s="291">
        <v>3300</v>
      </c>
      <c r="D278" s="291">
        <v>3200</v>
      </c>
      <c r="E278" s="291">
        <v>3200</v>
      </c>
      <c r="F278" s="291">
        <v>3200</v>
      </c>
      <c r="G278" s="291">
        <v>3300</v>
      </c>
      <c r="H278" s="291">
        <v>3400</v>
      </c>
      <c r="I278" s="291">
        <v>3400</v>
      </c>
      <c r="J278" s="291">
        <v>3400</v>
      </c>
      <c r="K278" s="291">
        <v>3500</v>
      </c>
      <c r="L278" s="291">
        <v>3600</v>
      </c>
      <c r="M278" s="291">
        <v>3500</v>
      </c>
      <c r="N278" s="291">
        <v>2581</v>
      </c>
      <c r="O278" s="291">
        <v>2712</v>
      </c>
      <c r="P278" s="291">
        <v>2842</v>
      </c>
      <c r="Q278" s="291">
        <v>2991</v>
      </c>
      <c r="R278" s="291">
        <v>3084</v>
      </c>
      <c r="S278" s="291">
        <v>3151</v>
      </c>
      <c r="T278"/>
      <c r="U278"/>
      <c r="V278"/>
      <c r="W278"/>
    </row>
    <row r="279" spans="1:23" ht="14.25">
      <c r="A279" s="289" t="s">
        <v>27</v>
      </c>
      <c r="B279" s="290">
        <v>11500</v>
      </c>
      <c r="C279" s="290">
        <v>11300</v>
      </c>
      <c r="D279" s="290">
        <v>11100</v>
      </c>
      <c r="E279" s="290">
        <v>11000</v>
      </c>
      <c r="F279" s="290">
        <v>10900</v>
      </c>
      <c r="G279" s="290">
        <v>11000</v>
      </c>
      <c r="H279" s="290">
        <v>10900</v>
      </c>
      <c r="I279" s="290">
        <v>10000</v>
      </c>
      <c r="J279" s="290">
        <v>5700</v>
      </c>
      <c r="K279" s="290">
        <v>5500</v>
      </c>
      <c r="L279" s="290">
        <v>5300</v>
      </c>
      <c r="M279" s="290">
        <v>5300</v>
      </c>
      <c r="N279" s="290">
        <v>5102</v>
      </c>
      <c r="O279" s="290">
        <v>5066</v>
      </c>
      <c r="P279" s="290">
        <v>4986</v>
      </c>
      <c r="Q279" s="290">
        <v>4955</v>
      </c>
      <c r="R279" s="290">
        <v>4885</v>
      </c>
      <c r="S279" s="290">
        <v>4808</v>
      </c>
      <c r="T279"/>
      <c r="U279"/>
      <c r="V279"/>
      <c r="W279"/>
    </row>
    <row r="280" spans="1:23" ht="14.25">
      <c r="A280" s="289" t="s">
        <v>28</v>
      </c>
      <c r="B280" s="291">
        <v>15842</v>
      </c>
      <c r="C280" s="291">
        <v>16006</v>
      </c>
      <c r="D280" s="291">
        <v>14853</v>
      </c>
      <c r="E280" s="291">
        <v>15311</v>
      </c>
      <c r="F280" s="291">
        <v>15619</v>
      </c>
      <c r="G280" s="291">
        <v>14488</v>
      </c>
      <c r="H280" s="291">
        <v>14312</v>
      </c>
      <c r="I280" s="291">
        <v>13837</v>
      </c>
      <c r="J280" s="291">
        <v>13728</v>
      </c>
      <c r="K280" s="291">
        <v>13545</v>
      </c>
      <c r="L280" s="291">
        <v>13107</v>
      </c>
      <c r="M280" s="291">
        <v>13063</v>
      </c>
      <c r="N280" s="291">
        <v>7371</v>
      </c>
      <c r="O280" s="291">
        <v>7286</v>
      </c>
      <c r="P280" s="291">
        <v>7326</v>
      </c>
      <c r="Q280" s="291">
        <v>7570</v>
      </c>
      <c r="R280" s="291">
        <v>7925</v>
      </c>
      <c r="S280" s="291">
        <v>8142</v>
      </c>
      <c r="T280"/>
      <c r="U280"/>
      <c r="V280"/>
      <c r="W280"/>
    </row>
    <row r="281" spans="1:23" ht="14.25">
      <c r="A281" s="289" t="s">
        <v>29</v>
      </c>
      <c r="B281" s="290">
        <v>1176</v>
      </c>
      <c r="C281" s="290">
        <v>1227</v>
      </c>
      <c r="D281" s="290">
        <v>1270</v>
      </c>
      <c r="E281" s="290">
        <v>1340</v>
      </c>
      <c r="F281" s="290">
        <v>1379</v>
      </c>
      <c r="G281" s="290">
        <v>1455</v>
      </c>
      <c r="H281" s="290">
        <v>1545</v>
      </c>
      <c r="I281" s="290">
        <v>1623</v>
      </c>
      <c r="J281" s="290">
        <v>1636</v>
      </c>
      <c r="K281" s="290">
        <v>1703</v>
      </c>
      <c r="L281" s="290">
        <v>1728</v>
      </c>
      <c r="M281" s="290">
        <v>1759</v>
      </c>
      <c r="N281" s="290">
        <v>1778</v>
      </c>
      <c r="O281" s="290">
        <v>1857</v>
      </c>
      <c r="P281" s="290">
        <v>1904</v>
      </c>
      <c r="Q281" s="290">
        <v>1963</v>
      </c>
      <c r="R281" s="290">
        <v>2042</v>
      </c>
      <c r="S281" s="290">
        <v>2158</v>
      </c>
      <c r="T281"/>
      <c r="U281"/>
      <c r="V281"/>
      <c r="W281"/>
    </row>
    <row r="282" spans="1:23" ht="14.25">
      <c r="A282" s="289" t="s">
        <v>30</v>
      </c>
      <c r="B282" s="291">
        <v>17873</v>
      </c>
      <c r="C282" s="291">
        <v>17877</v>
      </c>
      <c r="D282" s="291">
        <v>17428</v>
      </c>
      <c r="E282" s="291">
        <v>17450</v>
      </c>
      <c r="F282" s="291">
        <v>17721</v>
      </c>
      <c r="G282" s="291">
        <v>17899</v>
      </c>
      <c r="H282" s="291">
        <v>17995</v>
      </c>
      <c r="I282" s="291">
        <v>17720</v>
      </c>
      <c r="J282" s="291">
        <v>17641</v>
      </c>
      <c r="K282" s="291">
        <v>17366</v>
      </c>
      <c r="L282" s="291">
        <v>17301</v>
      </c>
      <c r="M282" s="291">
        <v>17569</v>
      </c>
      <c r="N282" s="291">
        <v>17923</v>
      </c>
      <c r="O282" s="291">
        <v>18135</v>
      </c>
      <c r="P282" s="291">
        <v>18482</v>
      </c>
      <c r="Q282" s="291">
        <v>18705</v>
      </c>
      <c r="R282" s="291">
        <v>19134</v>
      </c>
      <c r="S282" s="291">
        <v>19454</v>
      </c>
      <c r="T282"/>
      <c r="U282"/>
      <c r="V282"/>
      <c r="W282"/>
    </row>
    <row r="283" spans="1:23" ht="14.25">
      <c r="A283" s="289" t="s">
        <v>31</v>
      </c>
      <c r="B283" s="290">
        <v>1100</v>
      </c>
      <c r="C283" s="290">
        <v>1200</v>
      </c>
      <c r="D283" s="290">
        <v>1200</v>
      </c>
      <c r="E283" s="290">
        <v>1629</v>
      </c>
      <c r="F283" s="290">
        <v>1609</v>
      </c>
      <c r="G283" s="290">
        <v>1672</v>
      </c>
      <c r="H283" s="290">
        <v>1836</v>
      </c>
      <c r="I283" s="290">
        <v>1836</v>
      </c>
      <c r="J283" s="290">
        <v>1835</v>
      </c>
      <c r="K283" s="290">
        <v>1749</v>
      </c>
      <c r="L283" s="290">
        <v>1740</v>
      </c>
      <c r="M283" s="290">
        <v>1705</v>
      </c>
      <c r="N283" s="290">
        <v>1789</v>
      </c>
      <c r="O283" s="290">
        <v>1955</v>
      </c>
      <c r="P283" s="290">
        <v>1996</v>
      </c>
      <c r="Q283" s="290">
        <v>2069</v>
      </c>
      <c r="R283" s="290">
        <v>2112</v>
      </c>
      <c r="S283" s="290">
        <v>2275</v>
      </c>
      <c r="T283"/>
      <c r="U283"/>
      <c r="V283"/>
      <c r="W283"/>
    </row>
    <row r="284" spans="1:23" ht="14.25">
      <c r="A284" s="289" t="s">
        <v>32</v>
      </c>
      <c r="B284" s="291">
        <v>11382</v>
      </c>
      <c r="C284" s="291">
        <v>11344</v>
      </c>
      <c r="D284" s="291">
        <v>11231</v>
      </c>
      <c r="E284" s="291">
        <v>10995</v>
      </c>
      <c r="F284" s="291">
        <v>10845</v>
      </c>
      <c r="G284" s="291">
        <v>11091</v>
      </c>
      <c r="H284" s="291">
        <v>11332</v>
      </c>
      <c r="I284" s="291">
        <v>11634</v>
      </c>
      <c r="J284" s="291">
        <v>11277</v>
      </c>
      <c r="K284" s="291">
        <v>10986</v>
      </c>
      <c r="L284" s="291">
        <v>10464</v>
      </c>
      <c r="M284" s="291">
        <v>9922</v>
      </c>
      <c r="N284" s="291">
        <v>9597</v>
      </c>
      <c r="O284" s="291">
        <v>9411</v>
      </c>
      <c r="P284" s="291">
        <v>9822</v>
      </c>
      <c r="Q284" s="291">
        <v>9914</v>
      </c>
      <c r="R284" s="291">
        <v>9717</v>
      </c>
      <c r="S284" s="291">
        <v>9876</v>
      </c>
      <c r="T284"/>
      <c r="U284"/>
      <c r="V284"/>
      <c r="W284"/>
    </row>
    <row r="285" spans="1:23" ht="14.25">
      <c r="A285" s="289" t="s">
        <v>33</v>
      </c>
      <c r="B285" s="290">
        <v>9200</v>
      </c>
      <c r="C285" s="290">
        <v>9200</v>
      </c>
      <c r="D285" s="290">
        <v>9400</v>
      </c>
      <c r="E285" s="290">
        <v>9300</v>
      </c>
      <c r="F285" s="290">
        <v>9300</v>
      </c>
      <c r="G285" s="290">
        <v>9300</v>
      </c>
      <c r="H285" s="290">
        <v>9400</v>
      </c>
      <c r="I285" s="290">
        <v>9000</v>
      </c>
      <c r="J285" s="290">
        <v>10000</v>
      </c>
      <c r="K285" s="290">
        <v>10000</v>
      </c>
      <c r="L285" s="290">
        <v>10000</v>
      </c>
      <c r="M285" s="290">
        <v>10000</v>
      </c>
      <c r="N285" s="290">
        <v>9585</v>
      </c>
      <c r="O285" s="290">
        <v>9679</v>
      </c>
      <c r="P285" s="290">
        <v>9825</v>
      </c>
      <c r="Q285" s="290">
        <v>9956</v>
      </c>
      <c r="R285" s="290">
        <v>10037</v>
      </c>
      <c r="S285" s="290">
        <v>10148</v>
      </c>
      <c r="T285"/>
      <c r="U285"/>
      <c r="V285"/>
      <c r="W285"/>
    </row>
    <row r="286" spans="1:23" ht="14.25">
      <c r="A286" s="289" t="s">
        <v>34</v>
      </c>
      <c r="B286" s="291">
        <v>83400</v>
      </c>
      <c r="C286" s="291">
        <v>82900</v>
      </c>
      <c r="D286" s="291">
        <v>82900</v>
      </c>
      <c r="E286" s="291">
        <v>80000</v>
      </c>
      <c r="F286" s="291">
        <v>84000</v>
      </c>
      <c r="G286" s="291">
        <v>88000</v>
      </c>
      <c r="H286" s="291">
        <v>92000</v>
      </c>
      <c r="I286" s="291">
        <v>96000</v>
      </c>
      <c r="J286" s="291">
        <v>97000</v>
      </c>
      <c r="K286" s="291">
        <v>100500</v>
      </c>
      <c r="L286" s="291">
        <v>100000</v>
      </c>
      <c r="M286" s="291">
        <v>102600</v>
      </c>
      <c r="N286" s="291">
        <v>106057</v>
      </c>
      <c r="O286" s="291">
        <v>109844</v>
      </c>
      <c r="P286" s="291">
        <v>113139</v>
      </c>
      <c r="Q286" s="291">
        <v>116090</v>
      </c>
      <c r="R286" s="291">
        <v>119471</v>
      </c>
      <c r="S286" s="291">
        <v>122604</v>
      </c>
      <c r="T286"/>
      <c r="U286"/>
      <c r="V286"/>
      <c r="W286"/>
    </row>
    <row r="287" spans="1:23" ht="14.25">
      <c r="A287" s="289" t="s">
        <v>35</v>
      </c>
      <c r="B287" s="293">
        <v>15400</v>
      </c>
      <c r="C287" s="293">
        <v>15400</v>
      </c>
      <c r="D287" s="293">
        <v>15400</v>
      </c>
      <c r="E287" s="293">
        <v>15400</v>
      </c>
      <c r="F287" s="293">
        <v>15400</v>
      </c>
      <c r="G287" s="293">
        <v>15400</v>
      </c>
      <c r="H287" s="293">
        <v>15400</v>
      </c>
      <c r="I287" s="293">
        <v>15400</v>
      </c>
      <c r="J287" s="290">
        <v>15400</v>
      </c>
      <c r="K287" s="290">
        <v>15200</v>
      </c>
      <c r="L287" s="290">
        <v>12400</v>
      </c>
      <c r="M287" s="290">
        <v>12100</v>
      </c>
      <c r="N287" s="290">
        <v>14941</v>
      </c>
      <c r="O287" s="290">
        <v>14717</v>
      </c>
      <c r="P287" s="290">
        <v>14850</v>
      </c>
      <c r="Q287" s="290">
        <v>15235</v>
      </c>
      <c r="R287" s="290">
        <v>15493</v>
      </c>
      <c r="S287" s="290">
        <v>17819</v>
      </c>
      <c r="T287"/>
      <c r="U287"/>
      <c r="V287"/>
      <c r="W287"/>
    </row>
    <row r="288" spans="1:23" ht="14.25">
      <c r="A288" s="289" t="s">
        <v>36</v>
      </c>
      <c r="B288" s="291">
        <v>40800</v>
      </c>
      <c r="C288" s="291">
        <v>41900</v>
      </c>
      <c r="D288" s="291">
        <v>43200</v>
      </c>
      <c r="E288" s="291">
        <v>39300</v>
      </c>
      <c r="F288" s="291">
        <v>32300</v>
      </c>
      <c r="G288" s="291">
        <v>35800</v>
      </c>
      <c r="H288" s="291">
        <v>41500</v>
      </c>
      <c r="I288" s="291">
        <v>41200</v>
      </c>
      <c r="J288" s="291">
        <v>40900</v>
      </c>
      <c r="K288" s="291">
        <v>40900</v>
      </c>
      <c r="L288" s="291">
        <v>42000</v>
      </c>
      <c r="M288" s="291">
        <v>42800</v>
      </c>
      <c r="N288" s="291">
        <v>44283</v>
      </c>
      <c r="O288" s="291">
        <v>47347</v>
      </c>
      <c r="P288" s="291">
        <v>48803</v>
      </c>
      <c r="Q288" s="291">
        <v>50309</v>
      </c>
      <c r="R288" s="291">
        <v>51802</v>
      </c>
      <c r="S288" s="291">
        <v>53771</v>
      </c>
      <c r="T288"/>
      <c r="U288"/>
      <c r="V288"/>
      <c r="W288"/>
    </row>
    <row r="289" spans="1:23" ht="14.25">
      <c r="A289" s="289" t="s">
        <v>37</v>
      </c>
      <c r="B289" s="290">
        <v>2196</v>
      </c>
      <c r="C289" s="290">
        <v>2190</v>
      </c>
      <c r="D289" s="290">
        <v>2269</v>
      </c>
      <c r="E289" s="290">
        <v>2255</v>
      </c>
      <c r="F289" s="290">
        <v>2277</v>
      </c>
      <c r="G289" s="290">
        <v>2330</v>
      </c>
      <c r="H289" s="290">
        <v>2378</v>
      </c>
      <c r="I289" s="290">
        <v>2394</v>
      </c>
      <c r="J289" s="290">
        <v>2400</v>
      </c>
      <c r="K289" s="290">
        <v>2422</v>
      </c>
      <c r="L289" s="290">
        <v>2410</v>
      </c>
      <c r="M289" s="290">
        <v>2465</v>
      </c>
      <c r="N289" s="290">
        <v>2559</v>
      </c>
      <c r="O289" s="290">
        <v>2631</v>
      </c>
      <c r="P289" s="290">
        <v>2679</v>
      </c>
      <c r="Q289" s="290">
        <v>2782</v>
      </c>
      <c r="R289" s="290">
        <v>2834</v>
      </c>
      <c r="S289" s="290">
        <v>2884</v>
      </c>
      <c r="T289"/>
      <c r="U289"/>
      <c r="V289"/>
      <c r="W289"/>
    </row>
    <row r="290" spans="1:23" ht="14.25">
      <c r="A290" s="289" t="s">
        <v>38</v>
      </c>
      <c r="B290" s="291">
        <v>10600</v>
      </c>
      <c r="C290" s="291">
        <v>10600</v>
      </c>
      <c r="D290" s="291">
        <v>9200</v>
      </c>
      <c r="E290" s="291">
        <v>9400</v>
      </c>
      <c r="F290" s="291">
        <v>9100</v>
      </c>
      <c r="G290" s="291">
        <v>10800</v>
      </c>
      <c r="H290" s="291">
        <v>10500</v>
      </c>
      <c r="I290" s="291">
        <v>9700</v>
      </c>
      <c r="J290" s="291">
        <v>9000</v>
      </c>
      <c r="K290" s="291">
        <v>9000</v>
      </c>
      <c r="L290" s="291">
        <v>9000</v>
      </c>
      <c r="M290" s="291">
        <v>9000</v>
      </c>
      <c r="N290" s="291">
        <v>9159</v>
      </c>
      <c r="O290" s="291">
        <v>9270</v>
      </c>
      <c r="P290" s="291">
        <v>9091</v>
      </c>
      <c r="Q290" s="291">
        <v>9241</v>
      </c>
      <c r="R290" s="291">
        <v>9066</v>
      </c>
      <c r="S290" s="291">
        <v>8974</v>
      </c>
      <c r="T290"/>
      <c r="U290"/>
      <c r="V290"/>
      <c r="W290"/>
    </row>
    <row r="291" spans="1:23" ht="14.25">
      <c r="A291" s="289" t="s">
        <v>39</v>
      </c>
      <c r="B291" s="290">
        <v>10010</v>
      </c>
      <c r="C291" s="290">
        <v>10360</v>
      </c>
      <c r="D291" s="290">
        <v>10720</v>
      </c>
      <c r="E291" s="290">
        <v>10920</v>
      </c>
      <c r="F291" s="290">
        <v>11190</v>
      </c>
      <c r="G291" s="290">
        <v>11540</v>
      </c>
      <c r="H291" s="290">
        <v>12280</v>
      </c>
      <c r="I291" s="290">
        <v>13020</v>
      </c>
      <c r="J291" s="290">
        <v>13650</v>
      </c>
      <c r="K291" s="290">
        <v>14230</v>
      </c>
      <c r="L291" s="290">
        <v>15000</v>
      </c>
      <c r="M291" s="290">
        <v>15500</v>
      </c>
      <c r="N291" s="290">
        <v>16300</v>
      </c>
      <c r="O291" s="290">
        <v>16900</v>
      </c>
      <c r="P291" s="290">
        <v>17536</v>
      </c>
      <c r="Q291" s="290">
        <v>18068</v>
      </c>
      <c r="R291" s="290">
        <v>18468</v>
      </c>
      <c r="S291" s="290">
        <v>19079</v>
      </c>
      <c r="T291"/>
      <c r="U291"/>
      <c r="V291"/>
      <c r="W291"/>
    </row>
    <row r="292" spans="1:23" ht="14.25">
      <c r="A292" s="289" t="s">
        <v>40</v>
      </c>
      <c r="B292" s="291">
        <v>14000</v>
      </c>
      <c r="C292" s="291">
        <v>13700</v>
      </c>
      <c r="D292" s="291">
        <v>13400</v>
      </c>
      <c r="E292" s="291">
        <v>13500</v>
      </c>
      <c r="F292" s="291">
        <v>13600</v>
      </c>
      <c r="G292" s="291">
        <v>13300</v>
      </c>
      <c r="H292" s="291">
        <v>13500</v>
      </c>
      <c r="I292" s="291">
        <v>13400</v>
      </c>
      <c r="J292" s="291">
        <v>13900</v>
      </c>
      <c r="K292" s="291">
        <v>13900</v>
      </c>
      <c r="L292" s="291">
        <v>14200</v>
      </c>
      <c r="M292" s="291">
        <v>14000</v>
      </c>
      <c r="N292" s="291">
        <v>13987</v>
      </c>
      <c r="O292" s="291">
        <v>14109</v>
      </c>
      <c r="P292" s="291">
        <v>13886</v>
      </c>
      <c r="Q292" s="291">
        <v>14418</v>
      </c>
      <c r="R292" s="291">
        <v>14377</v>
      </c>
      <c r="S292" s="291">
        <v>14913</v>
      </c>
      <c r="T292"/>
      <c r="U292"/>
      <c r="V292"/>
      <c r="W292"/>
    </row>
    <row r="293" spans="1:23" ht="14.25">
      <c r="A293"/>
      <c r="B293" s="312">
        <f>SUM(B266:B292)</f>
        <v>703812</v>
      </c>
      <c r="C293" s="312">
        <f aca="true" t="shared" si="16" ref="C293:S293">SUM(C266:C292)</f>
        <v>703583</v>
      </c>
      <c r="D293" s="312">
        <f t="shared" si="16"/>
        <v>704577</v>
      </c>
      <c r="E293" s="312">
        <f t="shared" si="16"/>
        <v>703339</v>
      </c>
      <c r="F293" s="312">
        <f t="shared" si="16"/>
        <v>691603</v>
      </c>
      <c r="G293" s="312">
        <f t="shared" si="16"/>
        <v>704127</v>
      </c>
      <c r="H293" s="312">
        <f t="shared" si="16"/>
        <v>709468</v>
      </c>
      <c r="I293" s="312">
        <f t="shared" si="16"/>
        <v>710064</v>
      </c>
      <c r="J293" s="312">
        <f t="shared" si="16"/>
        <v>710160</v>
      </c>
      <c r="K293" s="312">
        <f t="shared" si="16"/>
        <v>713481</v>
      </c>
      <c r="L293" s="312">
        <f t="shared" si="16"/>
        <v>707687</v>
      </c>
      <c r="M293" s="312">
        <f t="shared" si="16"/>
        <v>710558</v>
      </c>
      <c r="N293" s="312">
        <f t="shared" si="16"/>
        <v>719092</v>
      </c>
      <c r="O293" s="312">
        <f t="shared" si="16"/>
        <v>731753</v>
      </c>
      <c r="P293" s="312">
        <f t="shared" si="16"/>
        <v>741917</v>
      </c>
      <c r="Q293" s="312">
        <f t="shared" si="16"/>
        <v>752384</v>
      </c>
      <c r="R293" s="312">
        <f t="shared" si="16"/>
        <v>761996</v>
      </c>
      <c r="S293" s="312">
        <f t="shared" si="16"/>
        <v>775375</v>
      </c>
      <c r="T293"/>
      <c r="U293"/>
      <c r="V293"/>
      <c r="W293"/>
    </row>
    <row r="294" spans="1:23" ht="14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ht="14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3" ht="14.25">
      <c r="A296" s="305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spans="1:23" ht="14.25">
      <c r="A297" s="305" t="s">
        <v>282</v>
      </c>
      <c r="B297" s="306" t="s">
        <v>291</v>
      </c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spans="1:23" ht="14.25">
      <c r="A298" s="305" t="s">
        <v>284</v>
      </c>
      <c r="B298" s="305" t="s">
        <v>292</v>
      </c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spans="1:23" ht="14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spans="1:23" ht="14.25">
      <c r="A300" s="306" t="s">
        <v>286</v>
      </c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spans="1:23" ht="14.25">
      <c r="A301" s="306" t="s">
        <v>293</v>
      </c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spans="1:19" ht="14.25">
      <c r="A302" s="306" t="s">
        <v>289</v>
      </c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4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4.25">
      <c r="A304" s="307" t="s">
        <v>143</v>
      </c>
      <c r="B304" s="308" t="s">
        <v>8</v>
      </c>
      <c r="C304" s="308" t="s">
        <v>9</v>
      </c>
      <c r="D304" s="308" t="s">
        <v>10</v>
      </c>
      <c r="E304" s="308" t="s">
        <v>11</v>
      </c>
      <c r="F304" s="308" t="s">
        <v>12</v>
      </c>
      <c r="G304" s="308" t="s">
        <v>13</v>
      </c>
      <c r="H304" s="308" t="s">
        <v>14</v>
      </c>
      <c r="I304" s="308" t="s">
        <v>15</v>
      </c>
      <c r="J304" s="308" t="s">
        <v>50</v>
      </c>
      <c r="K304" s="308" t="s">
        <v>69</v>
      </c>
      <c r="L304" s="308" t="s">
        <v>74</v>
      </c>
      <c r="M304" s="308" t="s">
        <v>75</v>
      </c>
      <c r="N304" s="308" t="s">
        <v>76</v>
      </c>
      <c r="O304" s="308" t="s">
        <v>77</v>
      </c>
      <c r="P304" s="308" t="s">
        <v>78</v>
      </c>
      <c r="Q304" s="308" t="s">
        <v>118</v>
      </c>
      <c r="R304" s="308" t="s">
        <v>142</v>
      </c>
      <c r="S304" s="308" t="s">
        <v>211</v>
      </c>
    </row>
    <row r="305" spans="1:19" ht="14.25">
      <c r="A305" s="309" t="s">
        <v>290</v>
      </c>
      <c r="B305" s="310" t="s">
        <v>277</v>
      </c>
      <c r="C305" s="310" t="s">
        <v>277</v>
      </c>
      <c r="D305" s="310" t="s">
        <v>277</v>
      </c>
      <c r="E305" s="310" t="s">
        <v>277</v>
      </c>
      <c r="F305" s="310" t="s">
        <v>277</v>
      </c>
      <c r="G305" s="310" t="s">
        <v>277</v>
      </c>
      <c r="H305" s="310" t="s">
        <v>277</v>
      </c>
      <c r="I305" s="310" t="s">
        <v>277</v>
      </c>
      <c r="J305" s="310" t="s">
        <v>277</v>
      </c>
      <c r="K305" s="310" t="s">
        <v>277</v>
      </c>
      <c r="L305" s="310" t="s">
        <v>277</v>
      </c>
      <c r="M305" s="310" t="s">
        <v>277</v>
      </c>
      <c r="N305" s="310" t="s">
        <v>277</v>
      </c>
      <c r="O305" s="310" t="s">
        <v>277</v>
      </c>
      <c r="P305" s="310" t="s">
        <v>277</v>
      </c>
      <c r="Q305" s="310" t="s">
        <v>277</v>
      </c>
      <c r="R305" s="310" t="s">
        <v>277</v>
      </c>
      <c r="S305" s="310" t="s">
        <v>277</v>
      </c>
    </row>
    <row r="306" spans="1:19" ht="14.25">
      <c r="A306" s="289" t="s">
        <v>182</v>
      </c>
      <c r="B306" s="311">
        <v>42440.73</v>
      </c>
      <c r="C306" s="311">
        <v>43304.89</v>
      </c>
      <c r="D306" s="311">
        <v>48501.92</v>
      </c>
      <c r="E306" s="311">
        <v>52023.57</v>
      </c>
      <c r="F306" s="311">
        <v>54850.12</v>
      </c>
      <c r="G306" s="311">
        <v>57770.96</v>
      </c>
      <c r="H306" s="311">
        <v>56287.47</v>
      </c>
      <c r="I306" s="311">
        <v>50925.17</v>
      </c>
      <c r="J306" s="311">
        <v>52036.43</v>
      </c>
      <c r="K306" s="311">
        <v>53647.15</v>
      </c>
      <c r="L306" s="311">
        <v>53417.64</v>
      </c>
      <c r="M306" s="311">
        <v>53615.61</v>
      </c>
      <c r="N306" s="311">
        <v>54665.95</v>
      </c>
      <c r="O306" s="311">
        <v>56736.91</v>
      </c>
      <c r="P306" s="311">
        <v>58429.76</v>
      </c>
      <c r="Q306" s="311">
        <v>59930.59</v>
      </c>
      <c r="R306" s="311">
        <v>61948.51</v>
      </c>
      <c r="S306" s="311">
        <v>62432.75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showGridLines="0" workbookViewId="0" topLeftCell="F76">
      <selection activeCell="H127" sqref="H127"/>
    </sheetView>
  </sheetViews>
  <sheetFormatPr defaultColWidth="7.50390625" defaultRowHeight="14.25"/>
  <cols>
    <col min="1" max="1" width="7.50390625" style="135" customWidth="1"/>
    <col min="2" max="2" width="17.50390625" style="136" customWidth="1"/>
    <col min="3" max="3" width="12.125" style="136" customWidth="1"/>
    <col min="4" max="9" width="7.75390625" style="136" bestFit="1" customWidth="1"/>
    <col min="10" max="11" width="13.875" style="136" customWidth="1"/>
    <col min="12" max="15" width="7.75390625" style="136" bestFit="1" customWidth="1"/>
    <col min="16" max="16" width="8.625" style="136" bestFit="1" customWidth="1"/>
    <col min="17" max="17" width="7.75390625" style="136" bestFit="1" customWidth="1"/>
    <col min="18" max="16384" width="7.50390625" style="136" customWidth="1"/>
  </cols>
  <sheetData>
    <row r="1" spans="1:3" ht="12">
      <c r="A1" s="135" t="s">
        <v>228</v>
      </c>
      <c r="C1" s="136" t="s">
        <v>229</v>
      </c>
    </row>
    <row r="2" spans="1:3" ht="12">
      <c r="A2" s="135" t="s">
        <v>230</v>
      </c>
      <c r="C2" s="136">
        <v>2018</v>
      </c>
    </row>
    <row r="3" spans="1:3" ht="12">
      <c r="A3" s="135" t="s">
        <v>231</v>
      </c>
      <c r="C3" s="136" t="s">
        <v>232</v>
      </c>
    </row>
    <row r="4" spans="1:19" ht="12">
      <c r="A4" s="137"/>
      <c r="B4" s="138" t="s">
        <v>181</v>
      </c>
      <c r="C4" s="138" t="s">
        <v>87</v>
      </c>
      <c r="D4" s="138" t="s">
        <v>54</v>
      </c>
      <c r="E4" s="137" t="s">
        <v>233</v>
      </c>
      <c r="F4" s="138" t="s">
        <v>88</v>
      </c>
      <c r="G4" s="138" t="s">
        <v>146</v>
      </c>
      <c r="H4" s="138" t="s">
        <v>147</v>
      </c>
      <c r="I4" s="138" t="s">
        <v>148</v>
      </c>
      <c r="J4" s="138" t="s">
        <v>145</v>
      </c>
      <c r="K4" s="137" t="s">
        <v>234</v>
      </c>
      <c r="L4" s="138" t="s">
        <v>149</v>
      </c>
      <c r="M4" s="138" t="s">
        <v>150</v>
      </c>
      <c r="N4" s="138" t="s">
        <v>89</v>
      </c>
      <c r="O4" s="137" t="s">
        <v>193</v>
      </c>
      <c r="P4" s="138" t="s">
        <v>52</v>
      </c>
      <c r="Q4" s="138" t="s">
        <v>53</v>
      </c>
      <c r="R4" s="137"/>
      <c r="S4" s="137"/>
    </row>
    <row r="5" spans="1:17" ht="12">
      <c r="A5" s="138" t="s">
        <v>141</v>
      </c>
      <c r="B5" s="139">
        <v>252059.61</v>
      </c>
      <c r="C5" s="140">
        <v>7273.5</v>
      </c>
      <c r="D5" s="139">
        <v>615.32</v>
      </c>
      <c r="E5" s="141">
        <f>C5+D5</f>
        <v>7888.82</v>
      </c>
      <c r="F5" s="139">
        <v>7249.08</v>
      </c>
      <c r="G5" s="139">
        <v>28990.31</v>
      </c>
      <c r="H5" s="139">
        <v>12667.63</v>
      </c>
      <c r="I5" s="140">
        <v>2671.2</v>
      </c>
      <c r="J5" s="139">
        <v>1234.04</v>
      </c>
      <c r="K5" s="141">
        <f>F5+G5+H5+I5+J5</f>
        <v>52812.259999999995</v>
      </c>
      <c r="L5" s="139">
        <v>13145.35</v>
      </c>
      <c r="M5" s="139">
        <v>27207.22</v>
      </c>
      <c r="N5" s="139">
        <v>26548.03</v>
      </c>
      <c r="O5" s="141">
        <f>L5+M5+N5</f>
        <v>66900.6</v>
      </c>
      <c r="P5" s="139">
        <v>114529.19</v>
      </c>
      <c r="Q5" s="139">
        <v>9928.75</v>
      </c>
    </row>
    <row r="6" spans="1:17" ht="12">
      <c r="A6" s="138" t="s">
        <v>17</v>
      </c>
      <c r="B6" s="142">
        <v>8814</v>
      </c>
      <c r="C6" s="139">
        <v>173.57</v>
      </c>
      <c r="D6" s="142">
        <v>0</v>
      </c>
      <c r="E6" s="141">
        <f aca="true" t="shared" si="0" ref="E6:E38">C6+D6</f>
        <v>173.57</v>
      </c>
      <c r="F6" s="139">
        <v>343.94</v>
      </c>
      <c r="G6" s="140">
        <v>1020.1</v>
      </c>
      <c r="H6" s="139">
        <v>295.05</v>
      </c>
      <c r="I6" s="139">
        <v>91.86</v>
      </c>
      <c r="J6" s="139">
        <v>12.78</v>
      </c>
      <c r="K6" s="141">
        <f aca="true" t="shared" si="1" ref="K6:K38">F6+G6+H6+I6+J6</f>
        <v>1763.7299999999998</v>
      </c>
      <c r="L6" s="139">
        <v>414.04</v>
      </c>
      <c r="M6" s="139">
        <v>927.08</v>
      </c>
      <c r="N6" s="139">
        <v>1346.28</v>
      </c>
      <c r="O6" s="141">
        <f aca="true" t="shared" si="2" ref="O6:O38">L6+M6+N6</f>
        <v>2687.4</v>
      </c>
      <c r="P6" s="139">
        <v>4154.76</v>
      </c>
      <c r="Q6" s="139">
        <v>34.55</v>
      </c>
    </row>
    <row r="7" spans="1:17" ht="12">
      <c r="A7" s="138" t="s">
        <v>18</v>
      </c>
      <c r="B7" s="139">
        <v>1441.97</v>
      </c>
      <c r="C7" s="139">
        <v>57.43</v>
      </c>
      <c r="D7" s="142">
        <v>0</v>
      </c>
      <c r="E7" s="141">
        <f t="shared" si="0"/>
        <v>57.43</v>
      </c>
      <c r="F7" s="139">
        <v>48.52</v>
      </c>
      <c r="G7" s="139">
        <v>112.97</v>
      </c>
      <c r="H7" s="139">
        <v>308.67</v>
      </c>
      <c r="I7" s="139">
        <v>8.44</v>
      </c>
      <c r="J7" s="139">
        <v>17.28</v>
      </c>
      <c r="K7" s="141">
        <f t="shared" si="1"/>
        <v>495.88</v>
      </c>
      <c r="L7" s="139">
        <v>51.07</v>
      </c>
      <c r="M7" s="139">
        <v>369.56</v>
      </c>
      <c r="N7" s="139">
        <v>32.91</v>
      </c>
      <c r="O7" s="141">
        <f t="shared" si="2"/>
        <v>453.53999999999996</v>
      </c>
      <c r="P7" s="139">
        <v>388.12</v>
      </c>
      <c r="Q7" s="139">
        <v>46.99</v>
      </c>
    </row>
    <row r="8" spans="1:17" ht="12">
      <c r="A8" s="138" t="s">
        <v>117</v>
      </c>
      <c r="B8" s="139">
        <v>3841.35</v>
      </c>
      <c r="C8" s="139">
        <v>151.01</v>
      </c>
      <c r="D8" s="142">
        <v>0</v>
      </c>
      <c r="E8" s="141">
        <f t="shared" si="0"/>
        <v>151.01</v>
      </c>
      <c r="F8" s="139">
        <v>195.38</v>
      </c>
      <c r="G8" s="139">
        <v>583.93</v>
      </c>
      <c r="H8" s="139">
        <v>306.35</v>
      </c>
      <c r="I8" s="139">
        <v>58.72</v>
      </c>
      <c r="J8" s="139">
        <v>21.64</v>
      </c>
      <c r="K8" s="141">
        <f t="shared" si="1"/>
        <v>1166.02</v>
      </c>
      <c r="L8" s="139">
        <v>330.56</v>
      </c>
      <c r="M8" s="139">
        <v>919.09</v>
      </c>
      <c r="N8" s="139">
        <v>330.18</v>
      </c>
      <c r="O8" s="141">
        <f t="shared" si="2"/>
        <v>1579.8300000000002</v>
      </c>
      <c r="P8" s="139">
        <v>869.77</v>
      </c>
      <c r="Q8" s="139">
        <v>74.71</v>
      </c>
    </row>
    <row r="9" spans="1:17" ht="12">
      <c r="A9" s="138" t="s">
        <v>19</v>
      </c>
      <c r="B9" s="139">
        <v>5894.07</v>
      </c>
      <c r="C9" s="139">
        <v>167.16</v>
      </c>
      <c r="D9" s="142">
        <v>0</v>
      </c>
      <c r="E9" s="141">
        <f t="shared" si="0"/>
        <v>167.16</v>
      </c>
      <c r="F9" s="140">
        <v>269.7</v>
      </c>
      <c r="G9" s="140">
        <v>393.2</v>
      </c>
      <c r="H9" s="139">
        <v>27.88</v>
      </c>
      <c r="I9" s="139">
        <v>40.14</v>
      </c>
      <c r="J9" s="139">
        <v>10.33</v>
      </c>
      <c r="K9" s="141">
        <f t="shared" si="1"/>
        <v>741.25</v>
      </c>
      <c r="L9" s="139">
        <v>290.47</v>
      </c>
      <c r="M9" s="139">
        <v>436.76</v>
      </c>
      <c r="N9" s="139">
        <v>731.28</v>
      </c>
      <c r="O9" s="141">
        <f t="shared" si="2"/>
        <v>1458.51</v>
      </c>
      <c r="P9" s="139">
        <v>3527.13</v>
      </c>
      <c r="Q9" s="142">
        <v>0</v>
      </c>
    </row>
    <row r="10" spans="1:17" ht="12">
      <c r="A10" s="138" t="s">
        <v>72</v>
      </c>
      <c r="B10" s="142">
        <v>49474</v>
      </c>
      <c r="C10" s="139">
        <v>1445.95</v>
      </c>
      <c r="D10" s="142">
        <v>0</v>
      </c>
      <c r="E10" s="141">
        <f t="shared" si="0"/>
        <v>1445.95</v>
      </c>
      <c r="F10" s="139">
        <v>1539.65</v>
      </c>
      <c r="G10" s="139">
        <v>5264.24</v>
      </c>
      <c r="H10" s="142">
        <v>1329</v>
      </c>
      <c r="I10" s="139">
        <v>508.26</v>
      </c>
      <c r="J10" s="139">
        <v>100.12</v>
      </c>
      <c r="K10" s="141">
        <f t="shared" si="1"/>
        <v>8741.27</v>
      </c>
      <c r="L10" s="140">
        <v>1834.4</v>
      </c>
      <c r="M10" s="139">
        <v>4140.98</v>
      </c>
      <c r="N10" s="139">
        <v>4159.71</v>
      </c>
      <c r="O10" s="141">
        <f t="shared" si="2"/>
        <v>10135.09</v>
      </c>
      <c r="P10" s="139">
        <v>23742.54</v>
      </c>
      <c r="Q10" s="139">
        <v>5409.16</v>
      </c>
    </row>
    <row r="11" spans="1:22" ht="12">
      <c r="A11" s="138" t="s">
        <v>20</v>
      </c>
      <c r="B11" s="139">
        <v>623.94</v>
      </c>
      <c r="C11" s="139">
        <v>46.35</v>
      </c>
      <c r="D11" s="142">
        <v>0</v>
      </c>
      <c r="E11" s="141">
        <f t="shared" si="0"/>
        <v>46.35</v>
      </c>
      <c r="F11" s="139">
        <v>26.91</v>
      </c>
      <c r="G11" s="140">
        <v>39.9</v>
      </c>
      <c r="H11" s="140">
        <v>47.9</v>
      </c>
      <c r="I11" s="142">
        <v>5</v>
      </c>
      <c r="J11" s="140">
        <v>17.4</v>
      </c>
      <c r="K11" s="141">
        <f t="shared" si="1"/>
        <v>137.11</v>
      </c>
      <c r="L11" s="139">
        <v>17.18</v>
      </c>
      <c r="M11" s="139">
        <v>196.59</v>
      </c>
      <c r="N11" s="139">
        <v>42.65</v>
      </c>
      <c r="O11" s="141">
        <f t="shared" si="2"/>
        <v>256.42</v>
      </c>
      <c r="P11" s="139">
        <v>174.49</v>
      </c>
      <c r="Q11" s="139">
        <v>9.58</v>
      </c>
      <c r="V11" s="245"/>
    </row>
    <row r="12" spans="1:17" ht="12">
      <c r="A12" s="138" t="s">
        <v>21</v>
      </c>
      <c r="B12" s="139">
        <v>3176.04</v>
      </c>
      <c r="C12" s="139">
        <v>57.84</v>
      </c>
      <c r="D12" s="142">
        <v>0</v>
      </c>
      <c r="E12" s="141">
        <f t="shared" si="0"/>
        <v>57.84</v>
      </c>
      <c r="F12" s="139">
        <v>33.19</v>
      </c>
      <c r="G12" s="139">
        <v>275.12</v>
      </c>
      <c r="H12" s="139">
        <v>24.47</v>
      </c>
      <c r="I12" s="139">
        <v>43.87</v>
      </c>
      <c r="J12" s="139">
        <v>81.82</v>
      </c>
      <c r="K12" s="141">
        <f t="shared" si="1"/>
        <v>458.46999999999997</v>
      </c>
      <c r="L12" s="139">
        <v>244.38</v>
      </c>
      <c r="M12" s="139">
        <v>493.71</v>
      </c>
      <c r="N12" s="139">
        <v>450.71</v>
      </c>
      <c r="O12" s="141">
        <f t="shared" si="2"/>
        <v>1188.8</v>
      </c>
      <c r="P12" s="139">
        <v>1378.12</v>
      </c>
      <c r="Q12" s="139">
        <v>92.83</v>
      </c>
    </row>
    <row r="13" spans="1:17" ht="12">
      <c r="A13" s="138" t="s">
        <v>22</v>
      </c>
      <c r="B13" s="139">
        <v>5350.05</v>
      </c>
      <c r="C13" s="139">
        <v>351.31</v>
      </c>
      <c r="D13" s="142">
        <v>0</v>
      </c>
      <c r="E13" s="141">
        <f t="shared" si="0"/>
        <v>351.31</v>
      </c>
      <c r="F13" s="139">
        <v>43.15</v>
      </c>
      <c r="G13" s="139">
        <v>571.67</v>
      </c>
      <c r="H13" s="139">
        <v>351.52</v>
      </c>
      <c r="I13" s="139">
        <v>120.51</v>
      </c>
      <c r="J13" s="139">
        <v>23.25</v>
      </c>
      <c r="K13" s="141">
        <f t="shared" si="1"/>
        <v>1110.1</v>
      </c>
      <c r="L13" s="139">
        <v>247.04</v>
      </c>
      <c r="M13" s="139">
        <v>828.15</v>
      </c>
      <c r="N13" s="139">
        <v>490.64</v>
      </c>
      <c r="O13" s="141">
        <f t="shared" si="2"/>
        <v>1565.83</v>
      </c>
      <c r="P13" s="139">
        <v>2322.81</v>
      </c>
      <c r="Q13" s="142">
        <v>0</v>
      </c>
    </row>
    <row r="14" spans="1:17" ht="12">
      <c r="A14" s="138" t="s">
        <v>23</v>
      </c>
      <c r="B14" s="142">
        <v>18253</v>
      </c>
      <c r="C14" s="140">
        <v>213.1</v>
      </c>
      <c r="D14" s="142">
        <v>0</v>
      </c>
      <c r="E14" s="141">
        <f t="shared" si="0"/>
        <v>213.1</v>
      </c>
      <c r="F14" s="140">
        <v>414.6</v>
      </c>
      <c r="G14" s="140">
        <v>2188.5</v>
      </c>
      <c r="H14" s="140">
        <v>842.9</v>
      </c>
      <c r="I14" s="140">
        <v>232.4</v>
      </c>
      <c r="J14" s="140">
        <v>50.4</v>
      </c>
      <c r="K14" s="141">
        <f t="shared" si="1"/>
        <v>3728.8</v>
      </c>
      <c r="L14" s="142">
        <v>1031</v>
      </c>
      <c r="M14" s="140">
        <v>2724.9</v>
      </c>
      <c r="N14" s="142">
        <v>1391</v>
      </c>
      <c r="O14" s="141">
        <f t="shared" si="2"/>
        <v>5146.9</v>
      </c>
      <c r="P14" s="140">
        <v>9164.2</v>
      </c>
      <c r="Q14" s="142">
        <v>0</v>
      </c>
    </row>
    <row r="15" spans="1:17" ht="12">
      <c r="A15" s="138" t="s">
        <v>24</v>
      </c>
      <c r="B15" s="142">
        <v>46693</v>
      </c>
      <c r="C15" s="139">
        <v>1366.08</v>
      </c>
      <c r="D15" s="142">
        <v>499</v>
      </c>
      <c r="E15" s="141">
        <f t="shared" si="0"/>
        <v>1865.08</v>
      </c>
      <c r="F15" s="139">
        <v>1007.85</v>
      </c>
      <c r="G15" s="139">
        <v>5322.83</v>
      </c>
      <c r="H15" s="139">
        <v>5332.74</v>
      </c>
      <c r="I15" s="139">
        <v>309.92</v>
      </c>
      <c r="J15" s="139">
        <v>95.69</v>
      </c>
      <c r="K15" s="141">
        <f t="shared" si="1"/>
        <v>12069.03</v>
      </c>
      <c r="L15" s="139">
        <v>2529.25</v>
      </c>
      <c r="M15" s="139">
        <v>3906.41</v>
      </c>
      <c r="N15" s="140">
        <v>5179.5</v>
      </c>
      <c r="O15" s="141">
        <f t="shared" si="2"/>
        <v>11615.16</v>
      </c>
      <c r="P15" s="139">
        <v>19746.11</v>
      </c>
      <c r="Q15" s="139">
        <v>1397.62</v>
      </c>
    </row>
    <row r="16" spans="1:17" ht="12">
      <c r="A16" s="138" t="s">
        <v>83</v>
      </c>
      <c r="B16" s="139">
        <v>1494.46</v>
      </c>
      <c r="C16" s="139">
        <v>95.65</v>
      </c>
      <c r="D16" s="142">
        <v>0</v>
      </c>
      <c r="E16" s="141">
        <f t="shared" si="0"/>
        <v>95.65</v>
      </c>
      <c r="F16" s="139">
        <v>44.47</v>
      </c>
      <c r="G16" s="139">
        <v>42.92</v>
      </c>
      <c r="H16" s="139">
        <v>13.98</v>
      </c>
      <c r="I16" s="139">
        <v>3.64</v>
      </c>
      <c r="J16" s="139">
        <v>7.92</v>
      </c>
      <c r="K16" s="141">
        <f t="shared" si="1"/>
        <v>112.93</v>
      </c>
      <c r="L16" s="139">
        <v>12.67</v>
      </c>
      <c r="M16" s="139">
        <v>651.79</v>
      </c>
      <c r="N16" s="139">
        <v>39.06</v>
      </c>
      <c r="O16" s="141">
        <f t="shared" si="2"/>
        <v>703.52</v>
      </c>
      <c r="P16" s="139">
        <v>515.27</v>
      </c>
      <c r="Q16" s="139">
        <v>67.09</v>
      </c>
    </row>
    <row r="17" spans="1:17" ht="12">
      <c r="A17" s="138" t="s">
        <v>25</v>
      </c>
      <c r="B17" s="142">
        <v>47128</v>
      </c>
      <c r="C17" s="139">
        <v>1064.01</v>
      </c>
      <c r="D17" s="142">
        <v>0</v>
      </c>
      <c r="E17" s="141">
        <f t="shared" si="0"/>
        <v>1064.01</v>
      </c>
      <c r="F17" s="139">
        <v>1277.64</v>
      </c>
      <c r="G17" s="139">
        <v>5730.03</v>
      </c>
      <c r="H17" s="139">
        <v>1186.59</v>
      </c>
      <c r="I17" s="139">
        <v>750.97</v>
      </c>
      <c r="J17" s="139">
        <v>370.25</v>
      </c>
      <c r="K17" s="141">
        <f t="shared" si="1"/>
        <v>9315.48</v>
      </c>
      <c r="L17" s="139">
        <v>2933.21</v>
      </c>
      <c r="M17" s="140">
        <v>3407.8</v>
      </c>
      <c r="N17" s="139">
        <v>6235.41</v>
      </c>
      <c r="O17" s="141">
        <f t="shared" si="2"/>
        <v>12576.42</v>
      </c>
      <c r="P17" s="139">
        <v>23004.01</v>
      </c>
      <c r="Q17" s="139">
        <v>1168.08</v>
      </c>
    </row>
    <row r="18" spans="1:17" ht="12">
      <c r="A18" s="138" t="s">
        <v>26</v>
      </c>
      <c r="B18" s="139">
        <v>496.87</v>
      </c>
      <c r="C18" s="140">
        <v>2.6</v>
      </c>
      <c r="D18" s="142">
        <v>0</v>
      </c>
      <c r="E18" s="141">
        <f t="shared" si="0"/>
        <v>2.6</v>
      </c>
      <c r="F18" s="139">
        <v>18.29</v>
      </c>
      <c r="G18" s="139">
        <v>22.65</v>
      </c>
      <c r="H18" s="139">
        <v>29.97</v>
      </c>
      <c r="I18" s="139">
        <v>6.14</v>
      </c>
      <c r="J18" s="139">
        <v>3.12</v>
      </c>
      <c r="K18" s="141">
        <f t="shared" si="1"/>
        <v>80.17</v>
      </c>
      <c r="L18" s="142">
        <v>28</v>
      </c>
      <c r="M18" s="139">
        <v>37.96</v>
      </c>
      <c r="N18" s="139">
        <v>40.24</v>
      </c>
      <c r="O18" s="141">
        <f t="shared" si="2"/>
        <v>106.20000000000002</v>
      </c>
      <c r="P18" s="139">
        <v>286.21</v>
      </c>
      <c r="Q18" s="140">
        <v>21.7</v>
      </c>
    </row>
    <row r="19" spans="1:17" ht="12">
      <c r="A19" s="138" t="s">
        <v>27</v>
      </c>
      <c r="B19" s="139">
        <v>849.27</v>
      </c>
      <c r="C19" s="139">
        <v>50.99</v>
      </c>
      <c r="D19" s="142">
        <v>0</v>
      </c>
      <c r="E19" s="141">
        <f t="shared" si="0"/>
        <v>50.99</v>
      </c>
      <c r="F19" s="139">
        <v>29.38</v>
      </c>
      <c r="G19" s="139">
        <v>97.93</v>
      </c>
      <c r="H19" s="139">
        <v>45.07</v>
      </c>
      <c r="I19" s="139">
        <v>8.82</v>
      </c>
      <c r="J19" s="139">
        <v>5.16</v>
      </c>
      <c r="K19" s="141">
        <f t="shared" si="1"/>
        <v>186.35999999999999</v>
      </c>
      <c r="L19" s="139">
        <v>60.12</v>
      </c>
      <c r="M19" s="139">
        <v>137.07</v>
      </c>
      <c r="N19" s="139">
        <v>102.71</v>
      </c>
      <c r="O19" s="141">
        <f t="shared" si="2"/>
        <v>299.9</v>
      </c>
      <c r="P19" s="139">
        <v>298.29</v>
      </c>
      <c r="Q19" s="139">
        <v>13.75</v>
      </c>
    </row>
    <row r="20" spans="1:17" ht="15" customHeight="1">
      <c r="A20" s="138" t="s">
        <v>28</v>
      </c>
      <c r="B20" s="139">
        <v>809.33</v>
      </c>
      <c r="C20" s="139">
        <v>51.53</v>
      </c>
      <c r="D20" s="142">
        <v>0</v>
      </c>
      <c r="E20" s="141">
        <f t="shared" si="0"/>
        <v>51.53</v>
      </c>
      <c r="F20" s="139">
        <v>12.75</v>
      </c>
      <c r="G20" s="139">
        <v>32.39</v>
      </c>
      <c r="H20" s="139">
        <v>16.05</v>
      </c>
      <c r="I20" s="139">
        <v>11.09</v>
      </c>
      <c r="J20" s="139">
        <v>1.85</v>
      </c>
      <c r="K20" s="141">
        <f t="shared" si="1"/>
        <v>74.13</v>
      </c>
      <c r="L20" s="139">
        <v>167.06</v>
      </c>
      <c r="M20" s="139">
        <v>25.36</v>
      </c>
      <c r="N20" s="140">
        <v>55.6</v>
      </c>
      <c r="O20" s="141">
        <f t="shared" si="2"/>
        <v>248.02</v>
      </c>
      <c r="P20" s="139">
        <v>435.66</v>
      </c>
      <c r="Q20" s="142">
        <v>0</v>
      </c>
    </row>
    <row r="21" spans="1:17" ht="12">
      <c r="A21" s="138" t="s">
        <v>29</v>
      </c>
      <c r="B21" s="139">
        <v>940.82</v>
      </c>
      <c r="C21" s="140">
        <v>0.2</v>
      </c>
      <c r="D21" s="142">
        <v>0</v>
      </c>
      <c r="E21" s="141">
        <f t="shared" si="0"/>
        <v>0.2</v>
      </c>
      <c r="F21" s="139">
        <v>54.78</v>
      </c>
      <c r="G21" s="139">
        <v>18.02</v>
      </c>
      <c r="H21" s="139">
        <v>5.32</v>
      </c>
      <c r="I21" s="139">
        <v>3.68</v>
      </c>
      <c r="J21" s="139">
        <v>2.75</v>
      </c>
      <c r="K21" s="141">
        <f t="shared" si="1"/>
        <v>84.55000000000001</v>
      </c>
      <c r="L21" s="139">
        <v>24.59</v>
      </c>
      <c r="M21" s="139">
        <v>125.63</v>
      </c>
      <c r="N21" s="139">
        <v>64.98</v>
      </c>
      <c r="O21" s="141">
        <f t="shared" si="2"/>
        <v>215.2</v>
      </c>
      <c r="P21" s="139">
        <v>69.99</v>
      </c>
      <c r="Q21" s="139">
        <v>570.88</v>
      </c>
    </row>
    <row r="22" spans="1:17" ht="12">
      <c r="A22" s="138" t="s">
        <v>30</v>
      </c>
      <c r="B22" s="139">
        <v>2370.02</v>
      </c>
      <c r="C22" s="139">
        <v>138.98</v>
      </c>
      <c r="D22" s="142">
        <v>0</v>
      </c>
      <c r="E22" s="141">
        <f t="shared" si="0"/>
        <v>138.98</v>
      </c>
      <c r="F22" s="140">
        <v>172.4</v>
      </c>
      <c r="G22" s="139">
        <v>262.22</v>
      </c>
      <c r="H22" s="139">
        <v>82.66</v>
      </c>
      <c r="I22" s="139">
        <v>13.09</v>
      </c>
      <c r="J22" s="139">
        <v>9.86</v>
      </c>
      <c r="K22" s="141">
        <f t="shared" si="1"/>
        <v>540.23</v>
      </c>
      <c r="L22" s="139">
        <v>142.89</v>
      </c>
      <c r="M22" s="139">
        <v>465.44</v>
      </c>
      <c r="N22" s="139">
        <v>120.63</v>
      </c>
      <c r="O22" s="141">
        <f t="shared" si="2"/>
        <v>728.9599999999999</v>
      </c>
      <c r="P22" s="139">
        <v>961.85</v>
      </c>
      <c r="Q22" s="142">
        <v>0</v>
      </c>
    </row>
    <row r="23" spans="1:17" ht="12">
      <c r="A23" s="138" t="s">
        <v>31</v>
      </c>
      <c r="B23" s="139">
        <v>161.74</v>
      </c>
      <c r="C23" s="139">
        <v>2.72</v>
      </c>
      <c r="D23" s="142">
        <v>0</v>
      </c>
      <c r="E23" s="141">
        <f t="shared" si="0"/>
        <v>2.72</v>
      </c>
      <c r="F23" s="139">
        <v>6.27</v>
      </c>
      <c r="G23" s="139">
        <v>3.56</v>
      </c>
      <c r="H23" s="139">
        <v>20.67</v>
      </c>
      <c r="I23" s="139">
        <v>0.84</v>
      </c>
      <c r="J23" s="139">
        <v>0.21</v>
      </c>
      <c r="K23" s="141">
        <f t="shared" si="1"/>
        <v>31.55</v>
      </c>
      <c r="L23" s="139">
        <v>6.26</v>
      </c>
      <c r="M23" s="139">
        <v>27.09</v>
      </c>
      <c r="N23" s="139">
        <v>8.08</v>
      </c>
      <c r="O23" s="141">
        <f t="shared" si="2"/>
        <v>41.43</v>
      </c>
      <c r="P23" s="139">
        <v>29.16</v>
      </c>
      <c r="Q23" s="139">
        <v>56.88</v>
      </c>
    </row>
    <row r="24" spans="1:17" ht="12">
      <c r="A24" s="138" t="s">
        <v>32</v>
      </c>
      <c r="B24" s="142">
        <v>14487</v>
      </c>
      <c r="C24" s="142">
        <v>533</v>
      </c>
      <c r="D24" s="142">
        <v>111</v>
      </c>
      <c r="E24" s="141">
        <f t="shared" si="0"/>
        <v>644</v>
      </c>
      <c r="F24" s="142">
        <v>470</v>
      </c>
      <c r="G24" s="142">
        <v>992</v>
      </c>
      <c r="H24" s="142">
        <v>165</v>
      </c>
      <c r="I24" s="142">
        <v>82</v>
      </c>
      <c r="J24" s="142">
        <v>29</v>
      </c>
      <c r="K24" s="141">
        <f t="shared" si="1"/>
        <v>1738</v>
      </c>
      <c r="L24" s="142">
        <v>797</v>
      </c>
      <c r="M24" s="142">
        <v>1081</v>
      </c>
      <c r="N24" s="142">
        <v>2099</v>
      </c>
      <c r="O24" s="141">
        <f t="shared" si="2"/>
        <v>3977</v>
      </c>
      <c r="P24" s="142">
        <v>8031</v>
      </c>
      <c r="Q24" s="142">
        <v>97</v>
      </c>
    </row>
    <row r="25" spans="1:17" ht="12">
      <c r="A25" s="138" t="s">
        <v>33</v>
      </c>
      <c r="B25" s="139">
        <v>5457.08</v>
      </c>
      <c r="C25" s="139">
        <v>182.23</v>
      </c>
      <c r="D25" s="142">
        <v>0</v>
      </c>
      <c r="E25" s="141">
        <f t="shared" si="0"/>
        <v>182.23</v>
      </c>
      <c r="F25" s="139">
        <v>254.35</v>
      </c>
      <c r="G25" s="139">
        <v>824.01</v>
      </c>
      <c r="H25" s="139">
        <v>29.08</v>
      </c>
      <c r="I25" s="140">
        <v>63.2</v>
      </c>
      <c r="J25" s="139">
        <v>67.47</v>
      </c>
      <c r="K25" s="141">
        <f t="shared" si="1"/>
        <v>1238.11</v>
      </c>
      <c r="L25" s="140">
        <v>187.5</v>
      </c>
      <c r="M25" s="139">
        <v>598.49</v>
      </c>
      <c r="N25" s="139">
        <v>323.89</v>
      </c>
      <c r="O25" s="141">
        <f t="shared" si="2"/>
        <v>1109.88</v>
      </c>
      <c r="P25" s="139">
        <v>2300.02</v>
      </c>
      <c r="Q25" s="139">
        <v>626.84</v>
      </c>
    </row>
    <row r="26" spans="1:17" ht="12">
      <c r="A26" s="138" t="s">
        <v>34</v>
      </c>
      <c r="B26" s="140">
        <v>11788.8</v>
      </c>
      <c r="C26" s="139">
        <v>506.15</v>
      </c>
      <c r="D26" s="142">
        <v>0</v>
      </c>
      <c r="E26" s="141">
        <f t="shared" si="0"/>
        <v>506.15</v>
      </c>
      <c r="F26" s="139">
        <v>222.24</v>
      </c>
      <c r="G26" s="140">
        <v>1651.4</v>
      </c>
      <c r="H26" s="139">
        <v>179.23</v>
      </c>
      <c r="I26" s="139">
        <v>135.19</v>
      </c>
      <c r="J26" s="139">
        <v>83.64</v>
      </c>
      <c r="K26" s="141">
        <f t="shared" si="1"/>
        <v>2271.7</v>
      </c>
      <c r="L26" s="139">
        <v>764.28</v>
      </c>
      <c r="M26" s="139">
        <v>2915.36</v>
      </c>
      <c r="N26" s="139">
        <v>1212.21</v>
      </c>
      <c r="O26" s="141">
        <f t="shared" si="2"/>
        <v>4891.85</v>
      </c>
      <c r="P26" s="140">
        <v>4119.1</v>
      </c>
      <c r="Q26" s="142">
        <v>0</v>
      </c>
    </row>
    <row r="27" spans="1:17" ht="12">
      <c r="A27" s="138" t="s">
        <v>35</v>
      </c>
      <c r="B27" s="139">
        <v>3800.02</v>
      </c>
      <c r="C27" s="139">
        <v>76.09</v>
      </c>
      <c r="D27" s="142">
        <v>0</v>
      </c>
      <c r="E27" s="141">
        <f t="shared" si="0"/>
        <v>76.09</v>
      </c>
      <c r="F27" s="139">
        <v>131.44</v>
      </c>
      <c r="G27" s="139">
        <v>345.11</v>
      </c>
      <c r="H27" s="139">
        <v>94.42</v>
      </c>
      <c r="I27" s="139">
        <v>29.39</v>
      </c>
      <c r="J27" s="139">
        <v>34.37</v>
      </c>
      <c r="K27" s="141">
        <f t="shared" si="1"/>
        <v>634.73</v>
      </c>
      <c r="L27" s="139">
        <v>305.86</v>
      </c>
      <c r="M27" s="139">
        <v>627.99</v>
      </c>
      <c r="N27" s="139">
        <v>302.37</v>
      </c>
      <c r="O27" s="141">
        <f t="shared" si="2"/>
        <v>1236.22</v>
      </c>
      <c r="P27" s="139">
        <v>1733.61</v>
      </c>
      <c r="Q27" s="139">
        <v>119.38</v>
      </c>
    </row>
    <row r="28" spans="1:17" ht="12">
      <c r="A28" s="138" t="s">
        <v>36</v>
      </c>
      <c r="B28" s="139">
        <v>3743.06</v>
      </c>
      <c r="C28" s="139">
        <v>45.54</v>
      </c>
      <c r="D28" s="139">
        <v>2.53</v>
      </c>
      <c r="E28" s="141">
        <f t="shared" si="0"/>
        <v>48.07</v>
      </c>
      <c r="F28" s="139">
        <v>68.83</v>
      </c>
      <c r="G28" s="139">
        <v>1652.36</v>
      </c>
      <c r="H28" s="139">
        <v>825.66</v>
      </c>
      <c r="I28" s="140">
        <v>14.8</v>
      </c>
      <c r="J28" s="139">
        <v>55.52</v>
      </c>
      <c r="K28" s="141">
        <f t="shared" si="1"/>
        <v>2617.17</v>
      </c>
      <c r="L28" s="139">
        <v>88.29</v>
      </c>
      <c r="M28" s="142">
        <v>324</v>
      </c>
      <c r="N28" s="139">
        <v>114.08</v>
      </c>
      <c r="O28" s="141">
        <f t="shared" si="2"/>
        <v>526.37</v>
      </c>
      <c r="P28" s="139">
        <v>546.69</v>
      </c>
      <c r="Q28" s="139">
        <v>4.77</v>
      </c>
    </row>
    <row r="29" spans="1:17" ht="12">
      <c r="A29" s="138" t="s">
        <v>37</v>
      </c>
      <c r="B29" s="139">
        <v>1355.01</v>
      </c>
      <c r="C29" s="139">
        <v>3.21</v>
      </c>
      <c r="D29" s="142">
        <v>0</v>
      </c>
      <c r="E29" s="141">
        <f t="shared" si="0"/>
        <v>3.21</v>
      </c>
      <c r="F29" s="139">
        <v>11.33</v>
      </c>
      <c r="G29" s="139">
        <v>205.02</v>
      </c>
      <c r="H29" s="140">
        <v>106.5</v>
      </c>
      <c r="I29" s="139">
        <v>0.36</v>
      </c>
      <c r="J29" s="139">
        <v>1.14</v>
      </c>
      <c r="K29" s="141">
        <f t="shared" si="1"/>
        <v>324.35</v>
      </c>
      <c r="L29" s="139">
        <v>34.22</v>
      </c>
      <c r="M29" s="139">
        <v>110.51</v>
      </c>
      <c r="N29" s="139">
        <v>14.45</v>
      </c>
      <c r="O29" s="141">
        <f t="shared" si="2"/>
        <v>159.18</v>
      </c>
      <c r="P29" s="139">
        <v>868.27</v>
      </c>
      <c r="Q29" s="142">
        <v>0</v>
      </c>
    </row>
    <row r="30" spans="1:17" ht="12">
      <c r="A30" s="138" t="s">
        <v>38</v>
      </c>
      <c r="B30" s="139">
        <v>1941.51</v>
      </c>
      <c r="C30" s="140">
        <v>32.6</v>
      </c>
      <c r="D30" s="140">
        <v>2.8</v>
      </c>
      <c r="E30" s="141">
        <f t="shared" si="0"/>
        <v>35.4</v>
      </c>
      <c r="F30" s="139">
        <v>26.27</v>
      </c>
      <c r="G30" s="139">
        <v>122.54</v>
      </c>
      <c r="H30" s="139">
        <v>182.85</v>
      </c>
      <c r="I30" s="139">
        <v>11.77</v>
      </c>
      <c r="J30" s="139">
        <v>5.76</v>
      </c>
      <c r="K30" s="141">
        <f t="shared" si="1"/>
        <v>349.18999999999994</v>
      </c>
      <c r="L30" s="140">
        <v>84.9</v>
      </c>
      <c r="M30" s="139">
        <v>395.82</v>
      </c>
      <c r="N30" s="139">
        <v>145.21</v>
      </c>
      <c r="O30" s="141">
        <f t="shared" si="2"/>
        <v>625.9300000000001</v>
      </c>
      <c r="P30" s="139">
        <v>870.02</v>
      </c>
      <c r="Q30" s="139">
        <v>60.96</v>
      </c>
    </row>
    <row r="31" spans="1:17" ht="12">
      <c r="A31" s="138" t="s">
        <v>39</v>
      </c>
      <c r="B31" s="139">
        <v>4538.85</v>
      </c>
      <c r="C31" s="139">
        <v>105.67</v>
      </c>
      <c r="D31" s="142">
        <v>0</v>
      </c>
      <c r="E31" s="141">
        <f t="shared" si="0"/>
        <v>105.67</v>
      </c>
      <c r="F31" s="139">
        <v>124.99</v>
      </c>
      <c r="G31" s="139">
        <v>816.28</v>
      </c>
      <c r="H31" s="140">
        <v>484.9</v>
      </c>
      <c r="I31" s="139">
        <v>34.04</v>
      </c>
      <c r="J31" s="139">
        <v>44.33</v>
      </c>
      <c r="K31" s="141">
        <f t="shared" si="1"/>
        <v>1504.54</v>
      </c>
      <c r="L31" s="140">
        <v>90.7</v>
      </c>
      <c r="M31" s="139">
        <v>724.02</v>
      </c>
      <c r="N31" s="139">
        <v>562.37</v>
      </c>
      <c r="O31" s="141">
        <f t="shared" si="2"/>
        <v>1377.0900000000001</v>
      </c>
      <c r="P31" s="139">
        <v>1495.53</v>
      </c>
      <c r="Q31" s="142">
        <v>56</v>
      </c>
    </row>
    <row r="32" spans="1:17" ht="12">
      <c r="A32" s="138" t="s">
        <v>40</v>
      </c>
      <c r="B32" s="139">
        <v>7136.37</v>
      </c>
      <c r="C32" s="139">
        <v>352.52</v>
      </c>
      <c r="D32" s="142">
        <v>0</v>
      </c>
      <c r="E32" s="141">
        <f t="shared" si="0"/>
        <v>352.52</v>
      </c>
      <c r="F32" s="139">
        <v>400.75</v>
      </c>
      <c r="G32" s="140">
        <v>399.4</v>
      </c>
      <c r="H32" s="139">
        <v>333.21</v>
      </c>
      <c r="I32" s="139">
        <v>83.07</v>
      </c>
      <c r="J32" s="139">
        <v>80.97</v>
      </c>
      <c r="K32" s="141">
        <f t="shared" si="1"/>
        <v>1297.3999999999999</v>
      </c>
      <c r="L32" s="139">
        <v>428.42</v>
      </c>
      <c r="M32" s="139">
        <v>608.67</v>
      </c>
      <c r="N32" s="140">
        <v>952.9</v>
      </c>
      <c r="O32" s="141">
        <f t="shared" si="2"/>
        <v>1989.9899999999998</v>
      </c>
      <c r="P32" s="139">
        <v>3496.46</v>
      </c>
      <c r="Q32" s="142">
        <v>0</v>
      </c>
    </row>
    <row r="33" spans="1:17" ht="12">
      <c r="A33" s="138"/>
      <c r="B33" s="139"/>
      <c r="C33" s="139"/>
      <c r="D33" s="142"/>
      <c r="E33" s="141"/>
      <c r="F33" s="139"/>
      <c r="G33" s="139"/>
      <c r="H33" s="139"/>
      <c r="I33" s="139"/>
      <c r="J33" s="139"/>
      <c r="K33" s="141"/>
      <c r="L33" s="139"/>
      <c r="M33" s="139"/>
      <c r="N33" s="139"/>
      <c r="O33" s="141"/>
      <c r="P33" s="139"/>
      <c r="Q33" s="139"/>
    </row>
    <row r="34" spans="1:17" ht="12">
      <c r="A34" s="138" t="s">
        <v>140</v>
      </c>
      <c r="B34" s="140">
        <v>246.3</v>
      </c>
      <c r="C34" s="139">
        <v>11.42</v>
      </c>
      <c r="D34" s="142">
        <v>0</v>
      </c>
      <c r="E34" s="141">
        <f t="shared" si="0"/>
        <v>11.42</v>
      </c>
      <c r="F34" s="139">
        <v>14.95</v>
      </c>
      <c r="G34" s="139">
        <v>9.63</v>
      </c>
      <c r="H34" s="139">
        <v>4.57</v>
      </c>
      <c r="I34" s="139">
        <v>1.58</v>
      </c>
      <c r="J34" s="139">
        <v>0.46</v>
      </c>
      <c r="K34" s="141">
        <f t="shared" si="1"/>
        <v>31.189999999999998</v>
      </c>
      <c r="L34" s="139">
        <v>10.42</v>
      </c>
      <c r="M34" s="140">
        <v>28.1</v>
      </c>
      <c r="N34" s="139">
        <v>17.53</v>
      </c>
      <c r="O34" s="141">
        <f t="shared" si="2"/>
        <v>56.050000000000004</v>
      </c>
      <c r="P34" s="139">
        <v>135.93</v>
      </c>
      <c r="Q34" s="139">
        <v>11.71</v>
      </c>
    </row>
    <row r="35" spans="1:17" ht="12">
      <c r="A35" s="138" t="s">
        <v>41</v>
      </c>
      <c r="B35" s="139">
        <v>4960.15</v>
      </c>
      <c r="C35" s="139">
        <v>90.23</v>
      </c>
      <c r="D35" s="142">
        <v>0</v>
      </c>
      <c r="E35" s="141">
        <f t="shared" si="0"/>
        <v>90.23</v>
      </c>
      <c r="F35" s="139">
        <v>388.85</v>
      </c>
      <c r="G35" s="139">
        <v>131.39</v>
      </c>
      <c r="H35" s="140">
        <v>186.4</v>
      </c>
      <c r="I35" s="139">
        <v>43.34</v>
      </c>
      <c r="J35" s="139">
        <v>713.21</v>
      </c>
      <c r="K35" s="141">
        <f t="shared" si="1"/>
        <v>1463.19</v>
      </c>
      <c r="L35" s="139">
        <v>253.82</v>
      </c>
      <c r="M35" s="140">
        <v>750.4</v>
      </c>
      <c r="N35" s="139">
        <v>455.22</v>
      </c>
      <c r="O35" s="141">
        <f t="shared" si="2"/>
        <v>1459.44</v>
      </c>
      <c r="P35" s="139">
        <v>1947.28</v>
      </c>
      <c r="Q35" s="143" t="s">
        <v>42</v>
      </c>
    </row>
    <row r="36" spans="1:17" ht="12">
      <c r="A36" s="138" t="s">
        <v>84</v>
      </c>
      <c r="B36" s="139">
        <v>6123.82</v>
      </c>
      <c r="C36" s="139">
        <v>128.79</v>
      </c>
      <c r="D36" s="142">
        <v>0</v>
      </c>
      <c r="E36" s="141">
        <f t="shared" si="0"/>
        <v>128.79</v>
      </c>
      <c r="F36" s="139">
        <v>254.49</v>
      </c>
      <c r="G36" s="139">
        <v>501.15</v>
      </c>
      <c r="H36" s="139">
        <v>121.17</v>
      </c>
      <c r="I36" s="139">
        <v>45.71</v>
      </c>
      <c r="J36" s="139">
        <v>18.74</v>
      </c>
      <c r="K36" s="141">
        <f t="shared" si="1"/>
        <v>941.26</v>
      </c>
      <c r="L36" s="139">
        <v>291.94</v>
      </c>
      <c r="M36" s="139">
        <v>370.39</v>
      </c>
      <c r="N36" s="139">
        <v>713.25</v>
      </c>
      <c r="O36" s="141">
        <f t="shared" si="2"/>
        <v>1375.58</v>
      </c>
      <c r="P36" s="139">
        <v>3017.58</v>
      </c>
      <c r="Q36" s="139">
        <v>660.59</v>
      </c>
    </row>
    <row r="37" spans="1:17" ht="12">
      <c r="A37" s="138" t="s">
        <v>188</v>
      </c>
      <c r="B37" s="139">
        <v>1542.13</v>
      </c>
      <c r="C37" s="139">
        <v>27.51</v>
      </c>
      <c r="D37" s="142">
        <v>0</v>
      </c>
      <c r="E37" s="141">
        <f t="shared" si="0"/>
        <v>27.51</v>
      </c>
      <c r="F37" s="140">
        <v>41.7</v>
      </c>
      <c r="G37" s="139">
        <v>288.92</v>
      </c>
      <c r="H37" s="140">
        <v>36.3</v>
      </c>
      <c r="I37" s="139">
        <v>1.16</v>
      </c>
      <c r="J37" s="139">
        <v>10.11</v>
      </c>
      <c r="K37" s="141">
        <f t="shared" si="1"/>
        <v>378.19000000000005</v>
      </c>
      <c r="L37" s="139">
        <v>10.02</v>
      </c>
      <c r="M37" s="139">
        <v>512.71</v>
      </c>
      <c r="N37" s="140">
        <v>29.4</v>
      </c>
      <c r="O37" s="141">
        <f t="shared" si="2"/>
        <v>552.13</v>
      </c>
      <c r="P37" s="139">
        <v>584.29</v>
      </c>
      <c r="Q37" s="142">
        <v>0</v>
      </c>
    </row>
    <row r="38" spans="1:17" ht="12">
      <c r="A38" s="138" t="s">
        <v>85</v>
      </c>
      <c r="B38" s="139">
        <v>10112.77</v>
      </c>
      <c r="C38" s="139">
        <v>566.28</v>
      </c>
      <c r="D38" s="142">
        <v>0</v>
      </c>
      <c r="E38" s="141">
        <f t="shared" si="0"/>
        <v>566.28</v>
      </c>
      <c r="F38" s="139">
        <v>353.62</v>
      </c>
      <c r="G38" s="139">
        <v>777.36</v>
      </c>
      <c r="H38" s="139">
        <v>45.01</v>
      </c>
      <c r="I38" s="139">
        <v>23.96</v>
      </c>
      <c r="J38" s="139">
        <v>202.71</v>
      </c>
      <c r="K38" s="141">
        <f t="shared" si="1"/>
        <v>1402.66</v>
      </c>
      <c r="L38" s="140">
        <v>1458.6</v>
      </c>
      <c r="M38" s="139">
        <v>3235.58</v>
      </c>
      <c r="N38" s="139">
        <v>1434.58</v>
      </c>
      <c r="O38" s="141">
        <f t="shared" si="2"/>
        <v>6128.76</v>
      </c>
      <c r="P38" s="139">
        <v>2015.08</v>
      </c>
      <c r="Q38" s="142">
        <v>0</v>
      </c>
    </row>
    <row r="39" ht="12">
      <c r="W39" s="245"/>
    </row>
    <row r="40" ht="12"/>
    <row r="41" spans="5:7" ht="12">
      <c r="E41" s="144"/>
      <c r="G41" s="144" t="s">
        <v>235</v>
      </c>
    </row>
    <row r="42" spans="5:7" ht="12">
      <c r="E42" s="145"/>
      <c r="G42" s="145" t="s">
        <v>236</v>
      </c>
    </row>
    <row r="43" ht="12"/>
    <row r="44" ht="12"/>
    <row r="45" ht="15" customHeight="1">
      <c r="A45" s="136"/>
    </row>
    <row r="46" ht="12">
      <c r="A46" s="136"/>
    </row>
    <row r="47" spans="2:13" ht="12">
      <c r="B47" s="136" t="s">
        <v>237</v>
      </c>
      <c r="C47" s="136" t="s">
        <v>233</v>
      </c>
      <c r="D47" s="136" t="s">
        <v>234</v>
      </c>
      <c r="E47" s="136" t="s">
        <v>193</v>
      </c>
      <c r="F47" s="136" t="s">
        <v>52</v>
      </c>
      <c r="G47" s="136" t="s">
        <v>53</v>
      </c>
      <c r="H47" s="136" t="s">
        <v>237</v>
      </c>
      <c r="I47" s="136" t="s">
        <v>233</v>
      </c>
      <c r="J47" s="136" t="s">
        <v>234</v>
      </c>
      <c r="K47" s="136" t="s">
        <v>193</v>
      </c>
      <c r="L47" s="136" t="s">
        <v>52</v>
      </c>
      <c r="M47" s="136" t="s">
        <v>53</v>
      </c>
    </row>
    <row r="48" spans="1:13" ht="12">
      <c r="A48" s="138" t="s">
        <v>141</v>
      </c>
      <c r="B48" s="139">
        <v>252059.61</v>
      </c>
      <c r="C48" s="136">
        <v>7888.82</v>
      </c>
      <c r="D48" s="136">
        <v>52812.259999999995</v>
      </c>
      <c r="E48" s="136">
        <v>66900.6</v>
      </c>
      <c r="F48" s="136">
        <v>114529.19</v>
      </c>
      <c r="G48" s="136">
        <v>9928.75</v>
      </c>
      <c r="H48" s="136">
        <f aca="true" t="shared" si="3" ref="H48:H81">B48/B5*100</f>
        <v>100</v>
      </c>
      <c r="I48" s="136">
        <f>C48/B48*100</f>
        <v>3.129743793541536</v>
      </c>
      <c r="J48" s="136">
        <f>D48/B48*100</f>
        <v>20.95228981747611</v>
      </c>
      <c r="K48" s="136">
        <f>E48/B48*100</f>
        <v>26.541578795587284</v>
      </c>
      <c r="L48" s="136">
        <f>F48/B48*100</f>
        <v>45.4373431744975</v>
      </c>
      <c r="M48" s="136">
        <f>G48/B48*100</f>
        <v>3.939048386213087</v>
      </c>
    </row>
    <row r="49" spans="1:13" ht="12">
      <c r="A49" s="138" t="s">
        <v>17</v>
      </c>
      <c r="B49" s="142">
        <v>8814</v>
      </c>
      <c r="C49" s="136">
        <v>173.57</v>
      </c>
      <c r="D49" s="136">
        <v>1763.7299999999998</v>
      </c>
      <c r="E49" s="136">
        <v>2687.4</v>
      </c>
      <c r="F49" s="136">
        <v>4154.76</v>
      </c>
      <c r="G49" s="136">
        <v>34.55</v>
      </c>
      <c r="H49" s="136">
        <f t="shared" si="3"/>
        <v>100</v>
      </c>
      <c r="I49" s="136">
        <f aca="true" t="shared" si="4" ref="I49:I81">C49/B49*100</f>
        <v>1.969253460403903</v>
      </c>
      <c r="J49" s="136">
        <f aca="true" t="shared" si="5" ref="J49:J81">D49/B49*100</f>
        <v>20.010551395507147</v>
      </c>
      <c r="K49" s="136">
        <f aca="true" t="shared" si="6" ref="K49:K81">E49/B49*100</f>
        <v>30.49012933968686</v>
      </c>
      <c r="L49" s="136">
        <f aca="true" t="shared" si="7" ref="L49:L81">F49/B49*100</f>
        <v>47.13818924438394</v>
      </c>
      <c r="M49" s="136">
        <f aca="true" t="shared" si="8" ref="M49:M79">G49/B49*100</f>
        <v>0.39199001588382115</v>
      </c>
    </row>
    <row r="50" spans="1:13" ht="12">
      <c r="A50" s="138" t="s">
        <v>18</v>
      </c>
      <c r="B50" s="139">
        <v>1441.97</v>
      </c>
      <c r="C50" s="136">
        <v>57.43</v>
      </c>
      <c r="D50" s="136">
        <v>495.88</v>
      </c>
      <c r="E50" s="136">
        <v>453.53999999999996</v>
      </c>
      <c r="F50" s="136">
        <v>388.12</v>
      </c>
      <c r="G50" s="136">
        <v>46.99</v>
      </c>
      <c r="H50" s="136">
        <f t="shared" si="3"/>
        <v>100</v>
      </c>
      <c r="I50" s="136">
        <f t="shared" si="4"/>
        <v>3.9827458268896025</v>
      </c>
      <c r="J50" s="136">
        <f t="shared" si="5"/>
        <v>34.38906495974257</v>
      </c>
      <c r="K50" s="136">
        <f t="shared" si="6"/>
        <v>31.45280414987829</v>
      </c>
      <c r="L50" s="136">
        <f t="shared" si="7"/>
        <v>26.91595525565719</v>
      </c>
      <c r="M50" s="136">
        <f t="shared" si="8"/>
        <v>3.258736312128546</v>
      </c>
    </row>
    <row r="51" spans="1:13" ht="12">
      <c r="A51" s="138" t="s">
        <v>117</v>
      </c>
      <c r="B51" s="139">
        <v>3841.35</v>
      </c>
      <c r="C51" s="136">
        <v>151.01</v>
      </c>
      <c r="D51" s="136">
        <v>1166.02</v>
      </c>
      <c r="E51" s="136">
        <v>1579.8300000000002</v>
      </c>
      <c r="F51" s="136">
        <v>869.77</v>
      </c>
      <c r="G51" s="136">
        <v>74.71</v>
      </c>
      <c r="H51" s="136">
        <f t="shared" si="3"/>
        <v>100</v>
      </c>
      <c r="I51" s="136">
        <f t="shared" si="4"/>
        <v>3.93117003136918</v>
      </c>
      <c r="J51" s="136">
        <f t="shared" si="5"/>
        <v>30.354432686425348</v>
      </c>
      <c r="K51" s="136">
        <f t="shared" si="6"/>
        <v>41.12694755749932</v>
      </c>
      <c r="L51" s="136">
        <f t="shared" si="7"/>
        <v>22.642300232991005</v>
      </c>
      <c r="M51" s="136">
        <f t="shared" si="8"/>
        <v>1.9448891665690446</v>
      </c>
    </row>
    <row r="52" spans="1:13" ht="12">
      <c r="A52" s="138" t="s">
        <v>19</v>
      </c>
      <c r="B52" s="139">
        <v>5894.07</v>
      </c>
      <c r="C52" s="136">
        <v>167.16</v>
      </c>
      <c r="D52" s="136">
        <v>741.25</v>
      </c>
      <c r="E52" s="136">
        <v>1458.51</v>
      </c>
      <c r="F52" s="136">
        <v>3527.13</v>
      </c>
      <c r="G52" s="136">
        <v>0</v>
      </c>
      <c r="H52" s="136">
        <f t="shared" si="3"/>
        <v>100</v>
      </c>
      <c r="I52" s="136">
        <f t="shared" si="4"/>
        <v>2.836070830512702</v>
      </c>
      <c r="J52" s="136">
        <f t="shared" si="5"/>
        <v>12.576199468279137</v>
      </c>
      <c r="K52" s="136">
        <f t="shared" si="6"/>
        <v>24.745379678218956</v>
      </c>
      <c r="L52" s="136">
        <f t="shared" si="7"/>
        <v>59.84201069888889</v>
      </c>
      <c r="M52" s="136">
        <f t="shared" si="8"/>
        <v>0</v>
      </c>
    </row>
    <row r="53" spans="1:13" ht="12">
      <c r="A53" s="138" t="s">
        <v>72</v>
      </c>
      <c r="B53" s="142">
        <v>49474</v>
      </c>
      <c r="C53" s="136">
        <v>1445.95</v>
      </c>
      <c r="D53" s="136">
        <v>8741.27</v>
      </c>
      <c r="E53" s="136">
        <v>10135.09</v>
      </c>
      <c r="F53" s="136">
        <v>23742.54</v>
      </c>
      <c r="G53" s="136">
        <v>5409.16</v>
      </c>
      <c r="H53" s="136">
        <f t="shared" si="3"/>
        <v>100</v>
      </c>
      <c r="I53" s="136">
        <f t="shared" si="4"/>
        <v>2.9226462384282654</v>
      </c>
      <c r="J53" s="136">
        <f t="shared" si="5"/>
        <v>17.66841169098921</v>
      </c>
      <c r="K53" s="136">
        <f t="shared" si="6"/>
        <v>20.485689453046042</v>
      </c>
      <c r="L53" s="136">
        <f t="shared" si="7"/>
        <v>47.98993410680358</v>
      </c>
      <c r="M53" s="136">
        <f t="shared" si="8"/>
        <v>10.93333872336985</v>
      </c>
    </row>
    <row r="54" spans="1:13" ht="12">
      <c r="A54" s="138" t="s">
        <v>20</v>
      </c>
      <c r="B54" s="139">
        <v>623.94</v>
      </c>
      <c r="C54" s="136">
        <v>46.35</v>
      </c>
      <c r="D54" s="136">
        <v>137.11</v>
      </c>
      <c r="E54" s="136">
        <v>256.42</v>
      </c>
      <c r="F54" s="136">
        <v>174.49</v>
      </c>
      <c r="G54" s="136">
        <v>9.58</v>
      </c>
      <c r="H54" s="136">
        <f t="shared" si="3"/>
        <v>100</v>
      </c>
      <c r="I54" s="136">
        <f t="shared" si="4"/>
        <v>7.428598903740744</v>
      </c>
      <c r="J54" s="136">
        <f t="shared" si="5"/>
        <v>21.97486937846588</v>
      </c>
      <c r="K54" s="136">
        <f t="shared" si="6"/>
        <v>41.0969003429817</v>
      </c>
      <c r="L54" s="136">
        <f t="shared" si="7"/>
        <v>27.965830047761003</v>
      </c>
      <c r="M54" s="136">
        <f t="shared" si="8"/>
        <v>1.535404045260762</v>
      </c>
    </row>
    <row r="55" spans="1:13" ht="12">
      <c r="A55" s="138" t="s">
        <v>21</v>
      </c>
      <c r="B55" s="139">
        <v>3176.04</v>
      </c>
      <c r="C55" s="136">
        <v>57.84</v>
      </c>
      <c r="D55" s="136">
        <v>458.46999999999997</v>
      </c>
      <c r="E55" s="136">
        <v>1188.8</v>
      </c>
      <c r="F55" s="136">
        <v>1378.12</v>
      </c>
      <c r="G55" s="136">
        <v>92.83</v>
      </c>
      <c r="H55" s="136">
        <f t="shared" si="3"/>
        <v>100</v>
      </c>
      <c r="I55" s="136">
        <f t="shared" si="4"/>
        <v>1.8211357539577588</v>
      </c>
      <c r="J55" s="136">
        <f t="shared" si="5"/>
        <v>14.435271596075616</v>
      </c>
      <c r="K55" s="136">
        <f t="shared" si="6"/>
        <v>37.4302590647473</v>
      </c>
      <c r="L55" s="136">
        <f t="shared" si="7"/>
        <v>43.39114116950668</v>
      </c>
      <c r="M55" s="136">
        <f t="shared" si="8"/>
        <v>2.9228221307036435</v>
      </c>
    </row>
    <row r="56" spans="1:13" ht="12">
      <c r="A56" s="138" t="s">
        <v>22</v>
      </c>
      <c r="B56" s="139">
        <v>5350.05</v>
      </c>
      <c r="C56" s="136">
        <v>351.31</v>
      </c>
      <c r="D56" s="136">
        <v>1110.1</v>
      </c>
      <c r="E56" s="136">
        <v>1565.83</v>
      </c>
      <c r="F56" s="136">
        <v>2322.81</v>
      </c>
      <c r="G56" s="136">
        <v>0</v>
      </c>
      <c r="H56" s="136">
        <f t="shared" si="3"/>
        <v>100</v>
      </c>
      <c r="I56" s="136">
        <f t="shared" si="4"/>
        <v>6.566480687096382</v>
      </c>
      <c r="J56" s="136">
        <f t="shared" si="5"/>
        <v>20.74933879122625</v>
      </c>
      <c r="K56" s="136">
        <f t="shared" si="6"/>
        <v>29.267576938533285</v>
      </c>
      <c r="L56" s="136">
        <f t="shared" si="7"/>
        <v>43.41660358314408</v>
      </c>
      <c r="M56" s="136">
        <f t="shared" si="8"/>
        <v>0</v>
      </c>
    </row>
    <row r="57" spans="1:13" ht="12">
      <c r="A57" s="138" t="s">
        <v>23</v>
      </c>
      <c r="B57" s="142">
        <v>18253</v>
      </c>
      <c r="C57" s="136">
        <v>213.1</v>
      </c>
      <c r="D57" s="136">
        <v>3728.8</v>
      </c>
      <c r="E57" s="136">
        <v>5146.9</v>
      </c>
      <c r="F57" s="136">
        <v>9164.2</v>
      </c>
      <c r="G57" s="136">
        <v>0</v>
      </c>
      <c r="H57" s="136">
        <f t="shared" si="3"/>
        <v>100</v>
      </c>
      <c r="I57" s="136">
        <f t="shared" si="4"/>
        <v>1.167479318468197</v>
      </c>
      <c r="J57" s="136">
        <f t="shared" si="5"/>
        <v>20.428422725031503</v>
      </c>
      <c r="K57" s="136">
        <f t="shared" si="6"/>
        <v>28.197556566043936</v>
      </c>
      <c r="L57" s="136">
        <f t="shared" si="7"/>
        <v>50.20654139045637</v>
      </c>
      <c r="M57" s="136">
        <f t="shared" si="8"/>
        <v>0</v>
      </c>
    </row>
    <row r="58" spans="1:13" ht="12">
      <c r="A58" s="138" t="s">
        <v>24</v>
      </c>
      <c r="B58" s="142">
        <v>46693</v>
      </c>
      <c r="C58" s="136">
        <v>1865.08</v>
      </c>
      <c r="D58" s="136">
        <v>12069.03</v>
      </c>
      <c r="E58" s="136">
        <v>11615.16</v>
      </c>
      <c r="F58" s="136">
        <v>19746.11</v>
      </c>
      <c r="G58" s="136">
        <v>1397.62</v>
      </c>
      <c r="H58" s="136">
        <f t="shared" si="3"/>
        <v>100</v>
      </c>
      <c r="I58" s="136">
        <f t="shared" si="4"/>
        <v>3.994346047587433</v>
      </c>
      <c r="J58" s="136">
        <f t="shared" si="5"/>
        <v>25.84762169918403</v>
      </c>
      <c r="K58" s="136">
        <f t="shared" si="6"/>
        <v>24.87559163043711</v>
      </c>
      <c r="L58" s="136">
        <f t="shared" si="7"/>
        <v>42.28922964898379</v>
      </c>
      <c r="M58" s="136">
        <f t="shared" si="8"/>
        <v>2.993210973807637</v>
      </c>
    </row>
    <row r="59" spans="1:13" ht="12">
      <c r="A59" s="138" t="s">
        <v>83</v>
      </c>
      <c r="B59" s="139">
        <v>1494.46</v>
      </c>
      <c r="C59" s="136">
        <v>95.65</v>
      </c>
      <c r="D59" s="136">
        <v>112.93</v>
      </c>
      <c r="E59" s="136">
        <v>703.52</v>
      </c>
      <c r="F59" s="136">
        <v>515.27</v>
      </c>
      <c r="G59" s="136">
        <v>67.09</v>
      </c>
      <c r="H59" s="136">
        <f t="shared" si="3"/>
        <v>100</v>
      </c>
      <c r="I59" s="136">
        <f t="shared" si="4"/>
        <v>6.400305126935482</v>
      </c>
      <c r="J59" s="136">
        <f t="shared" si="5"/>
        <v>7.556575619287234</v>
      </c>
      <c r="K59" s="136">
        <f t="shared" si="6"/>
        <v>47.07519773028385</v>
      </c>
      <c r="L59" s="136">
        <f t="shared" si="7"/>
        <v>34.4786745714171</v>
      </c>
      <c r="M59" s="136">
        <f t="shared" si="8"/>
        <v>4.489246952076336</v>
      </c>
    </row>
    <row r="60" spans="1:13" ht="12">
      <c r="A60" s="138" t="s">
        <v>25</v>
      </c>
      <c r="B60" s="142">
        <v>47128</v>
      </c>
      <c r="C60" s="136">
        <v>1064.01</v>
      </c>
      <c r="D60" s="136">
        <v>9315.48</v>
      </c>
      <c r="E60" s="136">
        <v>12576.42</v>
      </c>
      <c r="F60" s="136">
        <v>23004.01</v>
      </c>
      <c r="G60" s="136">
        <v>1168.08</v>
      </c>
      <c r="H60" s="136">
        <f t="shared" si="3"/>
        <v>100</v>
      </c>
      <c r="I60" s="136">
        <f t="shared" si="4"/>
        <v>2.2577024274316755</v>
      </c>
      <c r="J60" s="136">
        <f t="shared" si="5"/>
        <v>19.766338482430825</v>
      </c>
      <c r="K60" s="136">
        <f t="shared" si="6"/>
        <v>26.685664573077577</v>
      </c>
      <c r="L60" s="136">
        <f t="shared" si="7"/>
        <v>48.81176795111186</v>
      </c>
      <c r="M60" s="136">
        <f t="shared" si="8"/>
        <v>2.478526565948056</v>
      </c>
    </row>
    <row r="61" spans="1:13" ht="12">
      <c r="A61" s="138" t="s">
        <v>26</v>
      </c>
      <c r="B61" s="139">
        <v>496.87</v>
      </c>
      <c r="C61" s="136">
        <v>2.6</v>
      </c>
      <c r="D61" s="136">
        <v>80.17</v>
      </c>
      <c r="E61" s="136">
        <v>106.20000000000002</v>
      </c>
      <c r="F61" s="136">
        <v>286.21</v>
      </c>
      <c r="G61" s="136">
        <v>21.7</v>
      </c>
      <c r="H61" s="136">
        <f t="shared" si="3"/>
        <v>100</v>
      </c>
      <c r="I61" s="136">
        <f t="shared" si="4"/>
        <v>0.5232757059190533</v>
      </c>
      <c r="J61" s="136">
        <f t="shared" si="5"/>
        <v>16.135005132127116</v>
      </c>
      <c r="K61" s="136">
        <f t="shared" si="6"/>
        <v>21.37379998792441</v>
      </c>
      <c r="L61" s="136">
        <f t="shared" si="7"/>
        <v>57.602592227343166</v>
      </c>
      <c r="M61" s="136">
        <f t="shared" si="8"/>
        <v>4.367339545555176</v>
      </c>
    </row>
    <row r="62" spans="1:13" ht="12">
      <c r="A62" s="138" t="s">
        <v>27</v>
      </c>
      <c r="B62" s="139">
        <v>849.27</v>
      </c>
      <c r="C62" s="136">
        <v>50.99</v>
      </c>
      <c r="D62" s="136">
        <v>186.35999999999999</v>
      </c>
      <c r="E62" s="136">
        <v>299.9</v>
      </c>
      <c r="F62" s="136">
        <v>298.29</v>
      </c>
      <c r="G62" s="136">
        <v>13.75</v>
      </c>
      <c r="H62" s="136">
        <f t="shared" si="3"/>
        <v>100</v>
      </c>
      <c r="I62" s="136">
        <f t="shared" si="4"/>
        <v>6.0039798886102185</v>
      </c>
      <c r="J62" s="136">
        <f t="shared" si="5"/>
        <v>21.94355152071779</v>
      </c>
      <c r="K62" s="136">
        <f t="shared" si="6"/>
        <v>35.31268030190634</v>
      </c>
      <c r="L62" s="136">
        <f t="shared" si="7"/>
        <v>35.12310572609418</v>
      </c>
      <c r="M62" s="136">
        <f t="shared" si="8"/>
        <v>1.619037526346156</v>
      </c>
    </row>
    <row r="63" spans="1:13" ht="12">
      <c r="A63" s="138" t="s">
        <v>28</v>
      </c>
      <c r="B63" s="139">
        <v>809.33</v>
      </c>
      <c r="C63" s="136">
        <v>51.53</v>
      </c>
      <c r="D63" s="136">
        <v>74.13</v>
      </c>
      <c r="E63" s="136">
        <v>248.02</v>
      </c>
      <c r="F63" s="136">
        <v>435.66</v>
      </c>
      <c r="G63" s="136">
        <v>0</v>
      </c>
      <c r="H63" s="136">
        <f t="shared" si="3"/>
        <v>100</v>
      </c>
      <c r="I63" s="136">
        <f t="shared" si="4"/>
        <v>6.366994921725377</v>
      </c>
      <c r="J63" s="136">
        <f t="shared" si="5"/>
        <v>9.159428168979279</v>
      </c>
      <c r="K63" s="136">
        <f t="shared" si="6"/>
        <v>30.645101503712947</v>
      </c>
      <c r="L63" s="136">
        <f t="shared" si="7"/>
        <v>53.829710995514816</v>
      </c>
      <c r="M63" s="136">
        <f t="shared" si="8"/>
        <v>0</v>
      </c>
    </row>
    <row r="64" spans="1:13" ht="12">
      <c r="A64" s="138" t="s">
        <v>29</v>
      </c>
      <c r="B64" s="139">
        <v>940.82</v>
      </c>
      <c r="C64" s="136">
        <v>0.2</v>
      </c>
      <c r="D64" s="136">
        <v>84.55000000000001</v>
      </c>
      <c r="E64" s="136">
        <v>215.2</v>
      </c>
      <c r="F64" s="136">
        <v>69.99</v>
      </c>
      <c r="G64" s="136">
        <v>570.88</v>
      </c>
      <c r="H64" s="136">
        <f t="shared" si="3"/>
        <v>100</v>
      </c>
      <c r="I64" s="136">
        <f t="shared" si="4"/>
        <v>0.0212580514870007</v>
      </c>
      <c r="J64" s="136">
        <f t="shared" si="5"/>
        <v>8.986841266129547</v>
      </c>
      <c r="K64" s="136">
        <f t="shared" si="6"/>
        <v>22.873663400012752</v>
      </c>
      <c r="L64" s="136">
        <f t="shared" si="7"/>
        <v>7.439255117875894</v>
      </c>
      <c r="M64" s="136">
        <f t="shared" si="8"/>
        <v>60.6789821644948</v>
      </c>
    </row>
    <row r="65" spans="1:13" ht="12">
      <c r="A65" s="138" t="s">
        <v>30</v>
      </c>
      <c r="B65" s="139">
        <v>2370.02</v>
      </c>
      <c r="C65" s="136">
        <v>138.98</v>
      </c>
      <c r="D65" s="136">
        <v>540.23</v>
      </c>
      <c r="E65" s="136">
        <v>728.9599999999999</v>
      </c>
      <c r="F65" s="136">
        <v>961.85</v>
      </c>
      <c r="G65" s="136">
        <v>0</v>
      </c>
      <c r="H65" s="136">
        <f t="shared" si="3"/>
        <v>100</v>
      </c>
      <c r="I65" s="136">
        <f t="shared" si="4"/>
        <v>5.864085535143163</v>
      </c>
      <c r="J65" s="136">
        <f t="shared" si="5"/>
        <v>22.794322410781344</v>
      </c>
      <c r="K65" s="136">
        <f t="shared" si="6"/>
        <v>30.75754634981983</v>
      </c>
      <c r="L65" s="136">
        <f t="shared" si="7"/>
        <v>40.58404570425566</v>
      </c>
      <c r="M65" s="136">
        <f t="shared" si="8"/>
        <v>0</v>
      </c>
    </row>
    <row r="66" spans="1:13" ht="12">
      <c r="A66" s="138" t="s">
        <v>31</v>
      </c>
      <c r="B66" s="139">
        <v>161.74</v>
      </c>
      <c r="C66" s="136">
        <v>2.72</v>
      </c>
      <c r="D66" s="136">
        <v>31.55</v>
      </c>
      <c r="E66" s="136">
        <v>41.43</v>
      </c>
      <c r="F66" s="136">
        <v>29.16</v>
      </c>
      <c r="G66" s="136">
        <v>56.88</v>
      </c>
      <c r="H66" s="136">
        <f t="shared" si="3"/>
        <v>100</v>
      </c>
      <c r="I66" s="136">
        <f t="shared" si="4"/>
        <v>1.681711388648448</v>
      </c>
      <c r="J66" s="136">
        <f t="shared" si="5"/>
        <v>19.506615555830344</v>
      </c>
      <c r="K66" s="136">
        <f t="shared" si="6"/>
        <v>25.615184864597502</v>
      </c>
      <c r="L66" s="136">
        <f t="shared" si="7"/>
        <v>18.028935328304684</v>
      </c>
      <c r="M66" s="136">
        <f t="shared" si="8"/>
        <v>35.16755286261902</v>
      </c>
    </row>
    <row r="67" spans="1:13" ht="12">
      <c r="A67" s="138" t="s">
        <v>32</v>
      </c>
      <c r="B67" s="142">
        <v>14487</v>
      </c>
      <c r="C67" s="136">
        <v>644</v>
      </c>
      <c r="D67" s="136">
        <v>1738</v>
      </c>
      <c r="E67" s="136">
        <v>3977</v>
      </c>
      <c r="F67" s="136">
        <v>8031</v>
      </c>
      <c r="G67" s="136">
        <v>97</v>
      </c>
      <c r="H67" s="136">
        <f t="shared" si="3"/>
        <v>100</v>
      </c>
      <c r="I67" s="136">
        <f t="shared" si="4"/>
        <v>4.445364809829503</v>
      </c>
      <c r="J67" s="136">
        <f t="shared" si="5"/>
        <v>11.996962794229308</v>
      </c>
      <c r="K67" s="136">
        <f t="shared" si="6"/>
        <v>27.45219852281356</v>
      </c>
      <c r="L67" s="136">
        <f t="shared" si="7"/>
        <v>55.43590805549803</v>
      </c>
      <c r="M67" s="136">
        <f t="shared" si="8"/>
        <v>0.6695658176295989</v>
      </c>
    </row>
    <row r="68" spans="1:13" ht="12">
      <c r="A68" s="138" t="s">
        <v>33</v>
      </c>
      <c r="B68" s="139">
        <v>5457.08</v>
      </c>
      <c r="C68" s="136">
        <v>182.23</v>
      </c>
      <c r="D68" s="136">
        <v>1238.11</v>
      </c>
      <c r="E68" s="136">
        <v>1109.88</v>
      </c>
      <c r="F68" s="136">
        <v>2300.02</v>
      </c>
      <c r="G68" s="136">
        <v>626.84</v>
      </c>
      <c r="H68" s="136">
        <f t="shared" si="3"/>
        <v>100</v>
      </c>
      <c r="I68" s="136">
        <f t="shared" si="4"/>
        <v>3.3393316572232767</v>
      </c>
      <c r="J68" s="136">
        <f t="shared" si="5"/>
        <v>22.688140910523575</v>
      </c>
      <c r="K68" s="136">
        <f t="shared" si="6"/>
        <v>20.338349446956983</v>
      </c>
      <c r="L68" s="136">
        <f t="shared" si="7"/>
        <v>42.14744881878221</v>
      </c>
      <c r="M68" s="136">
        <f t="shared" si="8"/>
        <v>11.48672916651396</v>
      </c>
    </row>
    <row r="69" spans="1:13" ht="12">
      <c r="A69" s="138" t="s">
        <v>34</v>
      </c>
      <c r="B69" s="140">
        <v>11788.8</v>
      </c>
      <c r="C69" s="136">
        <v>506.15</v>
      </c>
      <c r="D69" s="136">
        <v>2271.7</v>
      </c>
      <c r="E69" s="136">
        <v>4891.85</v>
      </c>
      <c r="F69" s="136">
        <v>4119.1</v>
      </c>
      <c r="G69" s="136">
        <v>0</v>
      </c>
      <c r="H69" s="136">
        <f t="shared" si="3"/>
        <v>100</v>
      </c>
      <c r="I69" s="136">
        <f t="shared" si="4"/>
        <v>4.2934819489685125</v>
      </c>
      <c r="J69" s="136">
        <f t="shared" si="5"/>
        <v>19.26998507057546</v>
      </c>
      <c r="K69" s="136">
        <f t="shared" si="6"/>
        <v>41.495741720955486</v>
      </c>
      <c r="L69" s="136">
        <f t="shared" si="7"/>
        <v>34.94079125950055</v>
      </c>
      <c r="M69" s="136">
        <f t="shared" si="8"/>
        <v>0</v>
      </c>
    </row>
    <row r="70" spans="1:13" ht="12">
      <c r="A70" s="138" t="s">
        <v>35</v>
      </c>
      <c r="B70" s="139">
        <v>3800.02</v>
      </c>
      <c r="C70" s="136">
        <v>76.09</v>
      </c>
      <c r="D70" s="136">
        <v>634.73</v>
      </c>
      <c r="E70" s="136">
        <v>1236.22</v>
      </c>
      <c r="F70" s="136">
        <v>1733.61</v>
      </c>
      <c r="G70" s="136">
        <v>119.38</v>
      </c>
      <c r="H70" s="136">
        <f t="shared" si="3"/>
        <v>100</v>
      </c>
      <c r="I70" s="136">
        <f t="shared" si="4"/>
        <v>2.002357882326935</v>
      </c>
      <c r="J70" s="136">
        <f t="shared" si="5"/>
        <v>16.703333140351894</v>
      </c>
      <c r="K70" s="136">
        <f t="shared" si="6"/>
        <v>32.53193404245241</v>
      </c>
      <c r="L70" s="136">
        <f t="shared" si="7"/>
        <v>45.621075678549055</v>
      </c>
      <c r="M70" s="136">
        <f t="shared" si="8"/>
        <v>3.1415624128294057</v>
      </c>
    </row>
    <row r="71" spans="1:13" ht="12">
      <c r="A71" s="138" t="s">
        <v>36</v>
      </c>
      <c r="B71" s="139">
        <v>3743.06</v>
      </c>
      <c r="C71" s="136">
        <v>48.07</v>
      </c>
      <c r="D71" s="136">
        <v>2617.17</v>
      </c>
      <c r="E71" s="136">
        <v>526.37</v>
      </c>
      <c r="F71" s="136">
        <v>546.69</v>
      </c>
      <c r="G71" s="136">
        <v>4.77</v>
      </c>
      <c r="H71" s="136">
        <f t="shared" si="3"/>
        <v>100</v>
      </c>
      <c r="I71" s="136">
        <f t="shared" si="4"/>
        <v>1.2842433730690932</v>
      </c>
      <c r="J71" s="136">
        <f t="shared" si="5"/>
        <v>69.92059972322112</v>
      </c>
      <c r="K71" s="136">
        <f t="shared" si="6"/>
        <v>14.062558441489049</v>
      </c>
      <c r="L71" s="136">
        <f t="shared" si="7"/>
        <v>14.605429782049983</v>
      </c>
      <c r="M71" s="136">
        <f t="shared" si="8"/>
        <v>0.12743584126356508</v>
      </c>
    </row>
    <row r="72" spans="1:13" ht="12">
      <c r="A72" s="138" t="s">
        <v>37</v>
      </c>
      <c r="B72" s="139">
        <v>1355.01</v>
      </c>
      <c r="C72" s="136">
        <v>3.21</v>
      </c>
      <c r="D72" s="136">
        <v>324.35</v>
      </c>
      <c r="E72" s="136">
        <v>159.18</v>
      </c>
      <c r="F72" s="136">
        <v>868.27</v>
      </c>
      <c r="G72" s="136">
        <v>0</v>
      </c>
      <c r="H72" s="136">
        <f t="shared" si="3"/>
        <v>100</v>
      </c>
      <c r="I72" s="136">
        <f t="shared" si="4"/>
        <v>0.23689862067438616</v>
      </c>
      <c r="J72" s="136">
        <f t="shared" si="5"/>
        <v>23.937092715182914</v>
      </c>
      <c r="K72" s="136">
        <f t="shared" si="6"/>
        <v>11.74751477848872</v>
      </c>
      <c r="L72" s="136">
        <f t="shared" si="7"/>
        <v>64.07849388565397</v>
      </c>
      <c r="M72" s="136">
        <f t="shared" si="8"/>
        <v>0</v>
      </c>
    </row>
    <row r="73" spans="1:13" ht="12">
      <c r="A73" s="138" t="s">
        <v>38</v>
      </c>
      <c r="B73" s="139">
        <v>1941.51</v>
      </c>
      <c r="C73" s="136">
        <v>35.4</v>
      </c>
      <c r="D73" s="136">
        <v>349.18999999999994</v>
      </c>
      <c r="E73" s="136">
        <v>625.9300000000001</v>
      </c>
      <c r="F73" s="136">
        <v>870.02</v>
      </c>
      <c r="G73" s="136">
        <v>60.96</v>
      </c>
      <c r="H73" s="136">
        <f t="shared" si="3"/>
        <v>100</v>
      </c>
      <c r="I73" s="136">
        <f t="shared" si="4"/>
        <v>1.8233230835792757</v>
      </c>
      <c r="J73" s="136">
        <f t="shared" si="5"/>
        <v>17.985485524153876</v>
      </c>
      <c r="K73" s="136">
        <f t="shared" si="6"/>
        <v>32.239339483185766</v>
      </c>
      <c r="L73" s="136">
        <f t="shared" si="7"/>
        <v>44.81151268857745</v>
      </c>
      <c r="M73" s="136">
        <f t="shared" si="8"/>
        <v>3.1398241574856685</v>
      </c>
    </row>
    <row r="74" spans="1:13" ht="12">
      <c r="A74" s="138" t="s">
        <v>39</v>
      </c>
      <c r="B74" s="139">
        <v>4538.85</v>
      </c>
      <c r="C74" s="136">
        <v>105.67</v>
      </c>
      <c r="D74" s="136">
        <v>1504.54</v>
      </c>
      <c r="E74" s="136">
        <v>1377.0900000000001</v>
      </c>
      <c r="F74" s="136">
        <v>1495.53</v>
      </c>
      <c r="G74" s="136">
        <v>56</v>
      </c>
      <c r="H74" s="136">
        <f t="shared" si="3"/>
        <v>100</v>
      </c>
      <c r="I74" s="136">
        <f t="shared" si="4"/>
        <v>2.328122762373729</v>
      </c>
      <c r="J74" s="136">
        <f t="shared" si="5"/>
        <v>33.148044108089046</v>
      </c>
      <c r="K74" s="136">
        <f t="shared" si="6"/>
        <v>30.340064113156416</v>
      </c>
      <c r="L74" s="136">
        <f t="shared" si="7"/>
        <v>32.949535675336264</v>
      </c>
      <c r="M74" s="136">
        <f t="shared" si="8"/>
        <v>1.233792700794254</v>
      </c>
    </row>
    <row r="75" spans="1:13" ht="12">
      <c r="A75" s="138" t="s">
        <v>40</v>
      </c>
      <c r="B75" s="139">
        <v>7136.37</v>
      </c>
      <c r="C75" s="136">
        <v>352.52</v>
      </c>
      <c r="D75" s="136">
        <v>1297.3999999999999</v>
      </c>
      <c r="E75" s="136">
        <v>1989.9899999999998</v>
      </c>
      <c r="F75" s="136">
        <v>3496.46</v>
      </c>
      <c r="G75" s="136">
        <v>0</v>
      </c>
      <c r="H75" s="136">
        <f t="shared" si="3"/>
        <v>100</v>
      </c>
      <c r="I75" s="136">
        <f t="shared" si="4"/>
        <v>4.9397662957498</v>
      </c>
      <c r="J75" s="136">
        <f t="shared" si="5"/>
        <v>18.18011117697092</v>
      </c>
      <c r="K75" s="136">
        <f t="shared" si="6"/>
        <v>27.885185325312445</v>
      </c>
      <c r="L75" s="136">
        <f t="shared" si="7"/>
        <v>48.99493720196683</v>
      </c>
      <c r="M75" s="136">
        <f t="shared" si="8"/>
        <v>0</v>
      </c>
    </row>
    <row r="76" spans="1:2" ht="12">
      <c r="A76" s="138"/>
      <c r="B76" s="139"/>
    </row>
    <row r="77" spans="1:13" ht="12">
      <c r="A77" s="138" t="s">
        <v>140</v>
      </c>
      <c r="B77" s="140">
        <v>246.3</v>
      </c>
      <c r="C77" s="136">
        <v>11.42</v>
      </c>
      <c r="D77" s="136">
        <v>31.189999999999998</v>
      </c>
      <c r="E77" s="136">
        <v>56.050000000000004</v>
      </c>
      <c r="F77" s="136">
        <v>135.93</v>
      </c>
      <c r="G77" s="136">
        <v>11.71</v>
      </c>
      <c r="H77" s="136">
        <f t="shared" si="3"/>
        <v>100</v>
      </c>
      <c r="I77" s="136">
        <f t="shared" si="4"/>
        <v>4.636622005684124</v>
      </c>
      <c r="J77" s="136">
        <f t="shared" si="5"/>
        <v>12.663418595209095</v>
      </c>
      <c r="K77" s="136">
        <f t="shared" si="6"/>
        <v>22.75680064961429</v>
      </c>
      <c r="L77" s="136">
        <f t="shared" si="7"/>
        <v>55.18879415347138</v>
      </c>
      <c r="M77" s="136">
        <f t="shared" si="8"/>
        <v>4.754364596021113</v>
      </c>
    </row>
    <row r="78" spans="1:13" ht="12">
      <c r="A78" s="138" t="s">
        <v>41</v>
      </c>
      <c r="B78" s="139">
        <v>4960.15</v>
      </c>
      <c r="C78" s="136">
        <v>90.23</v>
      </c>
      <c r="D78" s="136">
        <v>1463.19</v>
      </c>
      <c r="E78" s="136">
        <v>1459.44</v>
      </c>
      <c r="F78" s="136">
        <v>1947.28</v>
      </c>
      <c r="G78" s="136" t="s">
        <v>42</v>
      </c>
      <c r="H78" s="136">
        <f t="shared" si="3"/>
        <v>100</v>
      </c>
      <c r="I78" s="136">
        <f t="shared" si="4"/>
        <v>1.819098212755663</v>
      </c>
      <c r="J78" s="136">
        <f t="shared" si="5"/>
        <v>29.49890628307612</v>
      </c>
      <c r="K78" s="136">
        <f t="shared" si="6"/>
        <v>29.423303730733952</v>
      </c>
      <c r="L78" s="136">
        <f t="shared" si="7"/>
        <v>39.25849016662803</v>
      </c>
      <c r="M78" s="136" t="e">
        <f t="shared" si="8"/>
        <v>#VALUE!</v>
      </c>
    </row>
    <row r="79" spans="1:13" ht="12">
      <c r="A79" s="138" t="s">
        <v>84</v>
      </c>
      <c r="B79" s="139">
        <v>6123.82</v>
      </c>
      <c r="C79" s="136">
        <v>128.79</v>
      </c>
      <c r="D79" s="136">
        <v>941.26</v>
      </c>
      <c r="E79" s="136">
        <v>1375.58</v>
      </c>
      <c r="F79" s="136">
        <v>3017.58</v>
      </c>
      <c r="G79" s="136">
        <v>660.59</v>
      </c>
      <c r="H79" s="136">
        <f t="shared" si="3"/>
        <v>100</v>
      </c>
      <c r="I79" s="136">
        <f t="shared" si="4"/>
        <v>2.1030990460202945</v>
      </c>
      <c r="J79" s="136">
        <f t="shared" si="5"/>
        <v>15.370471372443998</v>
      </c>
      <c r="K79" s="136">
        <f t="shared" si="6"/>
        <v>22.462776502248598</v>
      </c>
      <c r="L79" s="136">
        <f t="shared" si="7"/>
        <v>49.27610543745571</v>
      </c>
      <c r="M79" s="136">
        <f t="shared" si="8"/>
        <v>10.787221048299918</v>
      </c>
    </row>
    <row r="80" spans="1:13" ht="12">
      <c r="A80" s="138" t="s">
        <v>188</v>
      </c>
      <c r="B80" s="139">
        <v>1542.13</v>
      </c>
      <c r="C80" s="136">
        <v>27.51</v>
      </c>
      <c r="D80" s="136">
        <v>378.19000000000005</v>
      </c>
      <c r="E80" s="136">
        <v>552.13</v>
      </c>
      <c r="F80" s="136">
        <v>584.29</v>
      </c>
      <c r="G80" s="136">
        <v>0</v>
      </c>
      <c r="H80" s="136">
        <f t="shared" si="3"/>
        <v>100</v>
      </c>
      <c r="I80" s="136">
        <f t="shared" si="4"/>
        <v>1.7838962992743803</v>
      </c>
      <c r="J80" s="136">
        <f t="shared" si="5"/>
        <v>24.523872825248198</v>
      </c>
      <c r="K80" s="136">
        <f t="shared" si="6"/>
        <v>35.80307756155447</v>
      </c>
      <c r="L80" s="136">
        <f t="shared" si="7"/>
        <v>37.88850486016094</v>
      </c>
      <c r="M80" s="136">
        <f>G80/B80*100</f>
        <v>0</v>
      </c>
    </row>
    <row r="81" spans="1:13" ht="12">
      <c r="A81" s="138" t="s">
        <v>85</v>
      </c>
      <c r="B81" s="139">
        <v>10112.77</v>
      </c>
      <c r="C81" s="136">
        <v>566.28</v>
      </c>
      <c r="D81" s="136">
        <v>1402.66</v>
      </c>
      <c r="E81" s="136">
        <v>6128.76</v>
      </c>
      <c r="F81" s="136">
        <v>2015.08</v>
      </c>
      <c r="G81" s="136">
        <v>0</v>
      </c>
      <c r="H81" s="136">
        <f t="shared" si="3"/>
        <v>100</v>
      </c>
      <c r="I81" s="136">
        <f t="shared" si="4"/>
        <v>5.59965271631808</v>
      </c>
      <c r="J81" s="136">
        <f t="shared" si="5"/>
        <v>13.87018591345398</v>
      </c>
      <c r="K81" s="136">
        <f t="shared" si="6"/>
        <v>60.60416681087377</v>
      </c>
      <c r="L81" s="136">
        <f t="shared" si="7"/>
        <v>19.926093444229423</v>
      </c>
      <c r="M81" s="136">
        <f>G81/B81*100</f>
        <v>0</v>
      </c>
    </row>
    <row r="82" ht="12"/>
    <row r="83" ht="12"/>
    <row r="84" spans="3:7" ht="12">
      <c r="C84" s="146" t="s">
        <v>233</v>
      </c>
      <c r="D84" s="146" t="s">
        <v>192</v>
      </c>
      <c r="E84" s="146" t="s">
        <v>193</v>
      </c>
      <c r="F84" s="146" t="s">
        <v>52</v>
      </c>
      <c r="G84" s="146" t="s">
        <v>53</v>
      </c>
    </row>
    <row r="85" spans="2:7" ht="12">
      <c r="B85" s="138" t="s">
        <v>139</v>
      </c>
      <c r="C85" s="136">
        <v>3.129743793541536</v>
      </c>
      <c r="D85" s="136">
        <v>20.95228981747611</v>
      </c>
      <c r="E85" s="136">
        <v>26.541578795587284</v>
      </c>
      <c r="F85" s="136">
        <v>45.4373431744975</v>
      </c>
      <c r="G85" s="136">
        <v>3.939048386213087</v>
      </c>
    </row>
    <row r="86" ht="12">
      <c r="B86" s="138"/>
    </row>
    <row r="87" spans="2:7" ht="12">
      <c r="B87" s="138" t="s">
        <v>37</v>
      </c>
      <c r="C87" s="136">
        <v>0.23689862067438616</v>
      </c>
      <c r="D87" s="136">
        <v>23.937092715182914</v>
      </c>
      <c r="E87" s="136">
        <v>11.74751477848872</v>
      </c>
      <c r="F87" s="136">
        <v>64.07849388565397</v>
      </c>
      <c r="G87" s="136">
        <v>0</v>
      </c>
    </row>
    <row r="88" spans="2:7" ht="12">
      <c r="B88" s="138" t="s">
        <v>19</v>
      </c>
      <c r="C88" s="136">
        <v>2.836070830512702</v>
      </c>
      <c r="D88" s="136">
        <v>12.576199468279137</v>
      </c>
      <c r="E88" s="136">
        <v>24.745379678218956</v>
      </c>
      <c r="F88" s="136">
        <v>59.84201069888889</v>
      </c>
      <c r="G88" s="136">
        <v>0</v>
      </c>
    </row>
    <row r="89" spans="2:7" ht="12">
      <c r="B89" s="138" t="s">
        <v>26</v>
      </c>
      <c r="C89" s="136">
        <v>0.5232757059190533</v>
      </c>
      <c r="D89" s="136">
        <v>16.135005132127116</v>
      </c>
      <c r="E89" s="136">
        <v>21.37379998792441</v>
      </c>
      <c r="F89" s="136">
        <v>57.602592227343166</v>
      </c>
      <c r="G89" s="136">
        <v>4.367339545555176</v>
      </c>
    </row>
    <row r="90" spans="2:7" ht="12">
      <c r="B90" s="138" t="s">
        <v>32</v>
      </c>
      <c r="C90" s="136">
        <v>4.445364809829503</v>
      </c>
      <c r="D90" s="136">
        <v>11.996962794229308</v>
      </c>
      <c r="E90" s="136">
        <v>27.45219852281356</v>
      </c>
      <c r="F90" s="136">
        <v>55.43590805549803</v>
      </c>
      <c r="G90" s="136">
        <v>0.6695658176295989</v>
      </c>
    </row>
    <row r="91" spans="2:7" ht="12">
      <c r="B91" s="138" t="s">
        <v>28</v>
      </c>
      <c r="C91" s="136">
        <v>6.366994921725377</v>
      </c>
      <c r="D91" s="136">
        <v>9.159428168979279</v>
      </c>
      <c r="E91" s="136">
        <v>30.645101503712947</v>
      </c>
      <c r="F91" s="136">
        <v>53.829710995514816</v>
      </c>
      <c r="G91" s="136">
        <v>0</v>
      </c>
    </row>
    <row r="92" spans="2:7" ht="12">
      <c r="B92" s="138" t="s">
        <v>23</v>
      </c>
      <c r="C92" s="136">
        <v>1.167479318468197</v>
      </c>
      <c r="D92" s="136">
        <v>20.428422725031503</v>
      </c>
      <c r="E92" s="136">
        <v>28.197556566043936</v>
      </c>
      <c r="F92" s="136">
        <v>50.20654139045637</v>
      </c>
      <c r="G92" s="136">
        <v>0</v>
      </c>
    </row>
    <row r="93" spans="2:7" ht="12">
      <c r="B93" s="138" t="s">
        <v>40</v>
      </c>
      <c r="C93" s="136">
        <v>4.9397662957498</v>
      </c>
      <c r="D93" s="136">
        <v>18.18011117697092</v>
      </c>
      <c r="E93" s="136">
        <v>27.885185325312445</v>
      </c>
      <c r="F93" s="136">
        <v>48.99493720196683</v>
      </c>
      <c r="G93" s="136">
        <v>0</v>
      </c>
    </row>
    <row r="94" spans="2:7" ht="12">
      <c r="B94" s="138" t="s">
        <v>25</v>
      </c>
      <c r="C94" s="136">
        <v>2.2577024274316755</v>
      </c>
      <c r="D94" s="136">
        <v>19.766338482430825</v>
      </c>
      <c r="E94" s="136">
        <v>26.685664573077577</v>
      </c>
      <c r="F94" s="136">
        <v>48.81176795111186</v>
      </c>
      <c r="G94" s="136">
        <v>2.478526565948056</v>
      </c>
    </row>
    <row r="95" spans="2:7" ht="12">
      <c r="B95" s="138" t="s">
        <v>72</v>
      </c>
      <c r="C95" s="136">
        <v>2.9226462384282654</v>
      </c>
      <c r="D95" s="136">
        <v>17.66841169098921</v>
      </c>
      <c r="E95" s="136">
        <v>20.485689453046042</v>
      </c>
      <c r="F95" s="136">
        <v>47.98993410680358</v>
      </c>
      <c r="G95" s="136">
        <v>10.93333872336985</v>
      </c>
    </row>
    <row r="96" spans="2:7" ht="12">
      <c r="B96" s="138" t="s">
        <v>17</v>
      </c>
      <c r="C96" s="136">
        <v>1.969253460403903</v>
      </c>
      <c r="D96" s="136">
        <v>20.010551395507147</v>
      </c>
      <c r="E96" s="136">
        <v>30.49012933968686</v>
      </c>
      <c r="F96" s="136">
        <v>47.13818924438394</v>
      </c>
      <c r="G96" s="136">
        <v>0.39199001588382115</v>
      </c>
    </row>
    <row r="97" spans="2:7" ht="12">
      <c r="B97" s="138" t="s">
        <v>35</v>
      </c>
      <c r="C97" s="136">
        <v>2.002357882326935</v>
      </c>
      <c r="D97" s="136">
        <v>16.703333140351894</v>
      </c>
      <c r="E97" s="136">
        <v>32.53193404245241</v>
      </c>
      <c r="F97" s="136">
        <v>45.621075678549055</v>
      </c>
      <c r="G97" s="136">
        <v>3.1415624128294057</v>
      </c>
    </row>
    <row r="98" spans="2:7" ht="12">
      <c r="B98" s="138" t="s">
        <v>38</v>
      </c>
      <c r="C98" s="136">
        <v>1.8233230835792757</v>
      </c>
      <c r="D98" s="136">
        <v>17.985485524153876</v>
      </c>
      <c r="E98" s="136">
        <v>32.239339483185766</v>
      </c>
      <c r="F98" s="136">
        <v>44.81151268857745</v>
      </c>
      <c r="G98" s="136">
        <v>3.1398241574856685</v>
      </c>
    </row>
    <row r="99" spans="2:7" ht="12">
      <c r="B99" s="138" t="s">
        <v>22</v>
      </c>
      <c r="C99" s="136">
        <v>6.566480687096382</v>
      </c>
      <c r="D99" s="136">
        <v>20.74933879122625</v>
      </c>
      <c r="E99" s="136">
        <v>29.267576938533285</v>
      </c>
      <c r="F99" s="136">
        <v>43.41660358314408</v>
      </c>
      <c r="G99" s="136">
        <v>0</v>
      </c>
    </row>
    <row r="100" spans="2:7" ht="12">
      <c r="B100" s="138" t="s">
        <v>21</v>
      </c>
      <c r="C100" s="136">
        <v>1.8211357539577588</v>
      </c>
      <c r="D100" s="136">
        <v>14.435271596075616</v>
      </c>
      <c r="E100" s="136">
        <v>37.4302590647473</v>
      </c>
      <c r="F100" s="136">
        <v>43.39114116950668</v>
      </c>
      <c r="G100" s="136">
        <v>2.9228221307036435</v>
      </c>
    </row>
    <row r="101" spans="2:7" ht="12">
      <c r="B101" s="138" t="s">
        <v>24</v>
      </c>
      <c r="C101" s="136">
        <v>3.994346047587433</v>
      </c>
      <c r="D101" s="136">
        <v>25.84762169918403</v>
      </c>
      <c r="E101" s="136">
        <v>24.87559163043711</v>
      </c>
      <c r="F101" s="136">
        <v>42.28922964898379</v>
      </c>
      <c r="G101" s="136">
        <v>2.993210973807637</v>
      </c>
    </row>
    <row r="102" spans="2:7" ht="12">
      <c r="B102" s="138" t="s">
        <v>33</v>
      </c>
      <c r="C102" s="136">
        <v>3.3393316572232767</v>
      </c>
      <c r="D102" s="136">
        <v>22.688140910523575</v>
      </c>
      <c r="E102" s="136">
        <v>20.338349446956983</v>
      </c>
      <c r="F102" s="136">
        <v>42.14744881878221</v>
      </c>
      <c r="G102" s="136">
        <v>11.48672916651396</v>
      </c>
    </row>
    <row r="103" spans="2:7" ht="12">
      <c r="B103" s="138" t="s">
        <v>30</v>
      </c>
      <c r="C103" s="136">
        <v>5.864085535143163</v>
      </c>
      <c r="D103" s="136">
        <v>22.794322410781344</v>
      </c>
      <c r="E103" s="136">
        <v>30.75754634981983</v>
      </c>
      <c r="F103" s="136">
        <v>40.58404570425566</v>
      </c>
      <c r="G103" s="136">
        <v>0</v>
      </c>
    </row>
    <row r="104" spans="2:7" ht="12">
      <c r="B104" s="138" t="s">
        <v>27</v>
      </c>
      <c r="C104" s="136">
        <v>6.0039798886102185</v>
      </c>
      <c r="D104" s="136">
        <v>21.94355152071779</v>
      </c>
      <c r="E104" s="136">
        <v>35.31268030190634</v>
      </c>
      <c r="F104" s="136">
        <v>35.12310572609418</v>
      </c>
      <c r="G104" s="136">
        <v>1.619037526346156</v>
      </c>
    </row>
    <row r="105" spans="2:7" ht="12">
      <c r="B105" s="138" t="s">
        <v>34</v>
      </c>
      <c r="C105" s="136">
        <v>4.2934819489685125</v>
      </c>
      <c r="D105" s="136">
        <v>19.26998507057546</v>
      </c>
      <c r="E105" s="136">
        <v>41.495741720955486</v>
      </c>
      <c r="F105" s="136">
        <v>34.94079125950055</v>
      </c>
      <c r="G105" s="136">
        <v>0</v>
      </c>
    </row>
    <row r="106" spans="2:7" ht="12">
      <c r="B106" s="138" t="s">
        <v>83</v>
      </c>
      <c r="C106" s="136">
        <v>6.400305126935482</v>
      </c>
      <c r="D106" s="136">
        <v>7.556575619287234</v>
      </c>
      <c r="E106" s="136">
        <v>47.07519773028385</v>
      </c>
      <c r="F106" s="136">
        <v>34.4786745714171</v>
      </c>
      <c r="G106" s="136">
        <v>4.489246952076336</v>
      </c>
    </row>
    <row r="107" spans="2:7" ht="12">
      <c r="B107" s="138" t="s">
        <v>39</v>
      </c>
      <c r="C107" s="136">
        <v>2.328122762373729</v>
      </c>
      <c r="D107" s="136">
        <v>33.148044108089046</v>
      </c>
      <c r="E107" s="136">
        <v>30.340064113156416</v>
      </c>
      <c r="F107" s="136">
        <v>32.949535675336264</v>
      </c>
      <c r="G107" s="136">
        <v>1.233792700794254</v>
      </c>
    </row>
    <row r="108" spans="2:7" ht="12">
      <c r="B108" s="138" t="s">
        <v>20</v>
      </c>
      <c r="C108" s="136">
        <v>7.428598903740744</v>
      </c>
      <c r="D108" s="136">
        <v>21.97486937846588</v>
      </c>
      <c r="E108" s="136">
        <v>41.0969003429817</v>
      </c>
      <c r="F108" s="136">
        <v>27.965830047761003</v>
      </c>
      <c r="G108" s="136">
        <v>1.535404045260762</v>
      </c>
    </row>
    <row r="109" spans="2:7" ht="12">
      <c r="B109" s="138" t="s">
        <v>18</v>
      </c>
      <c r="C109" s="136">
        <v>3.9827458268896025</v>
      </c>
      <c r="D109" s="136">
        <v>34.38906495974257</v>
      </c>
      <c r="E109" s="136">
        <v>31.45280414987829</v>
      </c>
      <c r="F109" s="136">
        <v>26.91595525565719</v>
      </c>
      <c r="G109" s="136">
        <v>3.258736312128546</v>
      </c>
    </row>
    <row r="110" spans="2:7" ht="12">
      <c r="B110" s="138" t="s">
        <v>117</v>
      </c>
      <c r="C110" s="136">
        <v>3.93117003136918</v>
      </c>
      <c r="D110" s="136">
        <v>30.354432686425348</v>
      </c>
      <c r="E110" s="136">
        <v>41.12694755749932</v>
      </c>
      <c r="F110" s="136">
        <v>22.642300232991005</v>
      </c>
      <c r="G110" s="136">
        <v>1.9448891665690446</v>
      </c>
    </row>
    <row r="111" spans="2:7" ht="12">
      <c r="B111" s="138" t="s">
        <v>31</v>
      </c>
      <c r="C111" s="136">
        <v>1.681711388648448</v>
      </c>
      <c r="D111" s="136">
        <v>19.506615555830344</v>
      </c>
      <c r="E111" s="136">
        <v>25.615184864597502</v>
      </c>
      <c r="F111" s="136">
        <v>18.028935328304684</v>
      </c>
      <c r="G111" s="136">
        <v>35.16755286261902</v>
      </c>
    </row>
    <row r="112" spans="2:7" ht="12">
      <c r="B112" s="138" t="s">
        <v>36</v>
      </c>
      <c r="C112" s="136">
        <v>1.2842433730690932</v>
      </c>
      <c r="D112" s="136">
        <v>69.92059972322112</v>
      </c>
      <c r="E112" s="136">
        <v>14.062558441489049</v>
      </c>
      <c r="F112" s="136">
        <v>14.605429782049983</v>
      </c>
      <c r="G112" s="136">
        <v>0.12743584126356508</v>
      </c>
    </row>
    <row r="113" spans="2:7" ht="12">
      <c r="B113" s="138" t="s">
        <v>29</v>
      </c>
      <c r="C113" s="136">
        <v>0.0212580514870007</v>
      </c>
      <c r="D113" s="136">
        <v>8.986841266129547</v>
      </c>
      <c r="E113" s="136">
        <v>22.873663400012752</v>
      </c>
      <c r="F113" s="136">
        <v>7.439255117875894</v>
      </c>
      <c r="G113" s="136">
        <v>60.6789821644948</v>
      </c>
    </row>
    <row r="114" ht="12">
      <c r="B114" s="138"/>
    </row>
    <row r="115" spans="2:7" ht="12">
      <c r="B115" s="138" t="s">
        <v>140</v>
      </c>
      <c r="C115" s="136">
        <v>4.636622005684124</v>
      </c>
      <c r="D115" s="136">
        <v>12.663418595209095</v>
      </c>
      <c r="E115" s="136">
        <v>22.75680064961429</v>
      </c>
      <c r="F115" s="136">
        <v>55.18879415347138</v>
      </c>
      <c r="G115" s="136">
        <v>4.754364596021113</v>
      </c>
    </row>
    <row r="116" spans="2:7" ht="12">
      <c r="B116" s="138" t="s">
        <v>84</v>
      </c>
      <c r="C116" s="136">
        <v>2.1030990460202945</v>
      </c>
      <c r="D116" s="136">
        <v>15.370471372443998</v>
      </c>
      <c r="E116" s="136">
        <v>22.462776502248598</v>
      </c>
      <c r="F116" s="136">
        <v>49.27610543745571</v>
      </c>
      <c r="G116" s="136">
        <v>10.787221048299918</v>
      </c>
    </row>
    <row r="117" spans="2:7" ht="12">
      <c r="B117" s="138" t="s">
        <v>41</v>
      </c>
      <c r="C117" s="136">
        <v>1.819098212755663</v>
      </c>
      <c r="D117" s="136">
        <v>29.49890628307612</v>
      </c>
      <c r="E117" s="136">
        <v>29.423303730733952</v>
      </c>
      <c r="F117" s="136">
        <v>39.25849016662803</v>
      </c>
      <c r="G117" s="136" t="e">
        <v>#VALUE!</v>
      </c>
    </row>
    <row r="118" ht="12">
      <c r="B118" s="138"/>
    </row>
    <row r="119" spans="2:7" ht="12">
      <c r="B119" s="138" t="s">
        <v>188</v>
      </c>
      <c r="C119" s="136">
        <v>1.7838962992743803</v>
      </c>
      <c r="D119" s="136">
        <v>24.523872825248198</v>
      </c>
      <c r="E119" s="136">
        <v>35.80307756155447</v>
      </c>
      <c r="F119" s="136">
        <v>37.88850486016094</v>
      </c>
      <c r="G119" s="136">
        <v>0</v>
      </c>
    </row>
    <row r="120" spans="2:7" ht="12">
      <c r="B120" s="138" t="s">
        <v>85</v>
      </c>
      <c r="C120" s="136">
        <v>5.59965271631808</v>
      </c>
      <c r="D120" s="136">
        <v>13.87018591345398</v>
      </c>
      <c r="E120" s="136">
        <v>60.60416681087377</v>
      </c>
      <c r="F120" s="136">
        <v>19.926093444229423</v>
      </c>
      <c r="G120" s="136">
        <v>0</v>
      </c>
    </row>
    <row r="121" ht="12">
      <c r="B121" s="245"/>
    </row>
    <row r="122" ht="12">
      <c r="B122" s="245"/>
    </row>
    <row r="123" ht="12">
      <c r="B123" s="245"/>
    </row>
    <row r="124" ht="12"/>
    <row r="125" ht="12"/>
    <row r="126" ht="12"/>
    <row r="127" ht="12.75" customHeight="1"/>
    <row r="128" ht="12"/>
    <row r="129" ht="12">
      <c r="B129" s="147" t="s">
        <v>238</v>
      </c>
    </row>
    <row r="131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3"/>
  <sheetViews>
    <sheetView showGridLines="0" workbookViewId="0" topLeftCell="A91">
      <selection activeCell="U24" sqref="U24"/>
    </sheetView>
  </sheetViews>
  <sheetFormatPr defaultColWidth="7.50390625" defaultRowHeight="14.25"/>
  <cols>
    <col min="1" max="1" width="7.50390625" style="136" customWidth="1"/>
    <col min="2" max="2" width="7.75390625" style="136" bestFit="1" customWidth="1"/>
    <col min="3" max="15" width="7.625" style="136" bestFit="1" customWidth="1"/>
    <col min="16" max="16" width="7.75390625" style="136" bestFit="1" customWidth="1"/>
    <col min="17" max="18" width="7.625" style="136" bestFit="1" customWidth="1"/>
    <col min="19" max="16384" width="7.50390625" style="136" customWidth="1"/>
  </cols>
  <sheetData>
    <row r="1" spans="1:16" ht="12">
      <c r="A1" s="136" t="s">
        <v>228</v>
      </c>
      <c r="B1" s="136" t="s">
        <v>229</v>
      </c>
      <c r="I1" s="288" t="s">
        <v>239</v>
      </c>
      <c r="J1" s="288"/>
      <c r="K1" s="288"/>
      <c r="L1" s="288"/>
      <c r="M1" s="288"/>
      <c r="N1" s="288"/>
      <c r="O1" s="288"/>
      <c r="P1" s="288"/>
    </row>
    <row r="2" spans="1:15" ht="15" customHeight="1">
      <c r="A2" s="148" t="s">
        <v>230</v>
      </c>
      <c r="B2" s="149">
        <v>2018</v>
      </c>
      <c r="C2" s="148"/>
      <c r="D2" s="148"/>
      <c r="E2" s="148"/>
      <c r="F2" s="148"/>
      <c r="G2" s="148"/>
      <c r="H2" s="148"/>
      <c r="I2" s="150" t="s">
        <v>240</v>
      </c>
      <c r="K2" s="148"/>
      <c r="L2" s="148"/>
      <c r="M2" s="148"/>
      <c r="N2" s="148"/>
      <c r="O2" s="145" t="s">
        <v>241</v>
      </c>
    </row>
    <row r="3" spans="1:14" ht="12">
      <c r="A3" s="148" t="s">
        <v>231</v>
      </c>
      <c r="B3" s="148" t="s">
        <v>242</v>
      </c>
      <c r="C3" s="148"/>
      <c r="D3" s="148"/>
      <c r="E3" s="148"/>
      <c r="F3" s="148"/>
      <c r="G3" s="148"/>
      <c r="H3" s="148"/>
      <c r="I3" s="148"/>
      <c r="K3" s="148"/>
      <c r="L3" s="148"/>
      <c r="M3" s="148"/>
      <c r="N3" s="148"/>
    </row>
    <row r="4" spans="1:19" ht="12">
      <c r="A4" s="137"/>
      <c r="B4" s="138" t="s">
        <v>181</v>
      </c>
      <c r="C4" s="138" t="s">
        <v>87</v>
      </c>
      <c r="D4" s="138" t="s">
        <v>54</v>
      </c>
      <c r="E4" s="137" t="s">
        <v>233</v>
      </c>
      <c r="F4" s="138" t="s">
        <v>88</v>
      </c>
      <c r="G4" s="138" t="s">
        <v>146</v>
      </c>
      <c r="H4" s="138" t="s">
        <v>147</v>
      </c>
      <c r="I4" s="138" t="s">
        <v>148</v>
      </c>
      <c r="J4" s="138" t="s">
        <v>145</v>
      </c>
      <c r="K4" s="137" t="s">
        <v>234</v>
      </c>
      <c r="L4" s="138" t="s">
        <v>149</v>
      </c>
      <c r="M4" s="138" t="s">
        <v>150</v>
      </c>
      <c r="N4" s="138" t="s">
        <v>89</v>
      </c>
      <c r="O4" s="137" t="s">
        <v>193</v>
      </c>
      <c r="P4" s="138" t="s">
        <v>52</v>
      </c>
      <c r="Q4" s="138" t="s">
        <v>53</v>
      </c>
      <c r="R4" s="151" t="s">
        <v>237</v>
      </c>
      <c r="S4" s="146"/>
    </row>
    <row r="5" spans="1:18" ht="12">
      <c r="A5" s="138" t="s">
        <v>141</v>
      </c>
      <c r="B5" s="139">
        <v>62525.85</v>
      </c>
      <c r="C5" s="139">
        <v>598.48</v>
      </c>
      <c r="D5" s="139">
        <v>153.15</v>
      </c>
      <c r="E5" s="141">
        <f>C5+D5</f>
        <v>751.63</v>
      </c>
      <c r="F5" s="139">
        <v>1463.16</v>
      </c>
      <c r="G5" s="140">
        <v>2379.2</v>
      </c>
      <c r="H5" s="139">
        <v>100.41</v>
      </c>
      <c r="I5" s="139">
        <v>204.04</v>
      </c>
      <c r="J5" s="139">
        <v>40.57</v>
      </c>
      <c r="K5" s="141">
        <f>F5+G5+H5+I5+J5</f>
        <v>4187.379999999999</v>
      </c>
      <c r="L5" s="139">
        <v>3438.61</v>
      </c>
      <c r="M5" s="139">
        <v>3743.06</v>
      </c>
      <c r="N5" s="139">
        <v>8257.43</v>
      </c>
      <c r="O5" s="141">
        <f>L5+M5+N5</f>
        <v>15439.1</v>
      </c>
      <c r="P5" s="139">
        <v>41872.72</v>
      </c>
      <c r="Q5" s="139">
        <v>275.05</v>
      </c>
      <c r="R5" s="152">
        <v>100</v>
      </c>
    </row>
    <row r="6" spans="1:19" ht="12">
      <c r="A6" s="138" t="s">
        <v>17</v>
      </c>
      <c r="B6" s="140">
        <v>3015.8</v>
      </c>
      <c r="C6" s="139">
        <v>10.35</v>
      </c>
      <c r="D6" s="142">
        <v>0</v>
      </c>
      <c r="E6" s="141">
        <f aca="true" t="shared" si="0" ref="E6:E38">C6+D6</f>
        <v>10.35</v>
      </c>
      <c r="F6" s="139">
        <v>119.92</v>
      </c>
      <c r="G6" s="139">
        <v>63.52</v>
      </c>
      <c r="H6" s="139">
        <v>4.52</v>
      </c>
      <c r="I6" s="139">
        <v>7.18</v>
      </c>
      <c r="J6" s="139">
        <v>0.48</v>
      </c>
      <c r="K6" s="141">
        <f aca="true" t="shared" si="1" ref="K6:K38">F6+G6+H6+I6+J6</f>
        <v>195.62</v>
      </c>
      <c r="L6" s="139">
        <v>168.23</v>
      </c>
      <c r="M6" s="139">
        <v>52.12</v>
      </c>
      <c r="N6" s="139">
        <v>571.62</v>
      </c>
      <c r="O6" s="141">
        <f aca="true" t="shared" si="2" ref="O6:O38">L6+M6+N6</f>
        <v>791.97</v>
      </c>
      <c r="P6" s="139">
        <v>1942.64</v>
      </c>
      <c r="Q6" s="139">
        <v>75.22</v>
      </c>
      <c r="R6" s="153"/>
      <c r="S6" s="154"/>
    </row>
    <row r="7" spans="1:18" ht="12">
      <c r="A7" s="138" t="s">
        <v>18</v>
      </c>
      <c r="B7" s="139">
        <v>174.18</v>
      </c>
      <c r="C7" s="140">
        <v>2.8</v>
      </c>
      <c r="D7" s="142">
        <v>0</v>
      </c>
      <c r="E7" s="141">
        <f t="shared" si="0"/>
        <v>2.8</v>
      </c>
      <c r="F7" s="139">
        <v>8.68</v>
      </c>
      <c r="G7" s="139">
        <v>6.24</v>
      </c>
      <c r="H7" s="139">
        <v>0.51</v>
      </c>
      <c r="I7" s="140">
        <v>0.9</v>
      </c>
      <c r="J7" s="139">
        <v>0.39</v>
      </c>
      <c r="K7" s="141">
        <f t="shared" si="1"/>
        <v>16.72</v>
      </c>
      <c r="L7" s="139">
        <v>13.12</v>
      </c>
      <c r="M7" s="139">
        <v>19.54</v>
      </c>
      <c r="N7" s="139">
        <v>25.03</v>
      </c>
      <c r="O7" s="141">
        <f t="shared" si="2"/>
        <v>57.69</v>
      </c>
      <c r="P7" s="140">
        <v>64.9</v>
      </c>
      <c r="Q7" s="139">
        <v>32.07</v>
      </c>
      <c r="R7" s="148">
        <v>100</v>
      </c>
    </row>
    <row r="8" spans="1:18" ht="12">
      <c r="A8" s="138" t="s">
        <v>117</v>
      </c>
      <c r="B8" s="139">
        <v>262.76</v>
      </c>
      <c r="C8" s="139">
        <v>12.01</v>
      </c>
      <c r="D8" s="139">
        <v>15.99</v>
      </c>
      <c r="E8" s="141">
        <f t="shared" si="0"/>
        <v>28</v>
      </c>
      <c r="F8" s="139">
        <v>35.48</v>
      </c>
      <c r="G8" s="140">
        <v>26.9</v>
      </c>
      <c r="H8" s="139">
        <v>0.94</v>
      </c>
      <c r="I8" s="140">
        <v>7.6</v>
      </c>
      <c r="J8" s="139">
        <v>1.17</v>
      </c>
      <c r="K8" s="141">
        <f t="shared" si="1"/>
        <v>72.08999999999999</v>
      </c>
      <c r="L8" s="139">
        <v>31.27</v>
      </c>
      <c r="M8" s="139">
        <v>85.78</v>
      </c>
      <c r="N8" s="139">
        <v>45.23</v>
      </c>
      <c r="O8" s="141">
        <f t="shared" si="2"/>
        <v>162.28</v>
      </c>
      <c r="P8" s="139">
        <v>0.39</v>
      </c>
      <c r="Q8" s="142">
        <v>0</v>
      </c>
      <c r="R8" s="148">
        <v>100</v>
      </c>
    </row>
    <row r="9" spans="1:18" ht="12">
      <c r="A9" s="138" t="s">
        <v>19</v>
      </c>
      <c r="B9" s="139">
        <v>4513.99</v>
      </c>
      <c r="C9" s="139">
        <v>31.26</v>
      </c>
      <c r="D9" s="139">
        <v>4.92</v>
      </c>
      <c r="E9" s="141">
        <f t="shared" si="0"/>
        <v>36.18</v>
      </c>
      <c r="F9" s="139">
        <v>135.79</v>
      </c>
      <c r="G9" s="139">
        <v>46.98</v>
      </c>
      <c r="H9" s="139">
        <v>5.24</v>
      </c>
      <c r="I9" s="139">
        <v>6.59</v>
      </c>
      <c r="J9" s="139">
        <v>0.51</v>
      </c>
      <c r="K9" s="141">
        <f t="shared" si="1"/>
        <v>195.10999999999999</v>
      </c>
      <c r="L9" s="139">
        <v>472.58</v>
      </c>
      <c r="M9" s="140">
        <v>155.7</v>
      </c>
      <c r="N9" s="139">
        <v>1239.72</v>
      </c>
      <c r="O9" s="141">
        <f t="shared" si="2"/>
        <v>1868</v>
      </c>
      <c r="P9" s="140">
        <v>2414.7</v>
      </c>
      <c r="Q9" s="142">
        <v>0</v>
      </c>
      <c r="R9" s="148">
        <v>100</v>
      </c>
    </row>
    <row r="10" spans="1:18" ht="12">
      <c r="A10" s="138" t="s">
        <v>72</v>
      </c>
      <c r="B10" s="142">
        <v>10250</v>
      </c>
      <c r="C10" s="139">
        <v>20.14</v>
      </c>
      <c r="D10" s="142">
        <v>0</v>
      </c>
      <c r="E10" s="141">
        <f t="shared" si="0"/>
        <v>20.14</v>
      </c>
      <c r="F10" s="139">
        <v>183.05</v>
      </c>
      <c r="G10" s="139">
        <v>294.29</v>
      </c>
      <c r="H10" s="142">
        <v>21</v>
      </c>
      <c r="I10" s="139">
        <v>33.28</v>
      </c>
      <c r="J10" s="139">
        <v>6.95</v>
      </c>
      <c r="K10" s="141">
        <f t="shared" si="1"/>
        <v>538.57</v>
      </c>
      <c r="L10" s="139">
        <v>316.92</v>
      </c>
      <c r="M10" s="139">
        <v>433.32</v>
      </c>
      <c r="N10" s="139">
        <v>1386.45</v>
      </c>
      <c r="O10" s="141">
        <f t="shared" si="2"/>
        <v>2136.69</v>
      </c>
      <c r="P10" s="140">
        <v>7554.6</v>
      </c>
      <c r="Q10" s="142">
        <v>0</v>
      </c>
      <c r="R10" s="148">
        <v>100</v>
      </c>
    </row>
    <row r="11" spans="1:18" ht="12">
      <c r="A11" s="138" t="s">
        <v>20</v>
      </c>
      <c r="B11" s="139">
        <v>13.23</v>
      </c>
      <c r="C11" s="139">
        <v>0.62</v>
      </c>
      <c r="D11" s="142">
        <v>0</v>
      </c>
      <c r="E11" s="141">
        <f t="shared" si="0"/>
        <v>0.62</v>
      </c>
      <c r="F11" s="139">
        <v>0.77</v>
      </c>
      <c r="G11" s="139">
        <v>0.43</v>
      </c>
      <c r="H11" s="139">
        <v>0.03</v>
      </c>
      <c r="I11" s="140">
        <v>0.1</v>
      </c>
      <c r="J11" s="139">
        <v>0.05</v>
      </c>
      <c r="K11" s="141">
        <f t="shared" si="1"/>
        <v>1.3800000000000001</v>
      </c>
      <c r="L11" s="139">
        <v>0.73</v>
      </c>
      <c r="M11" s="139">
        <v>3.93</v>
      </c>
      <c r="N11" s="139">
        <v>1.33</v>
      </c>
      <c r="O11" s="141">
        <f t="shared" si="2"/>
        <v>5.99</v>
      </c>
      <c r="P11" s="139">
        <v>5.25</v>
      </c>
      <c r="Q11" s="142">
        <v>0</v>
      </c>
      <c r="R11" s="148">
        <v>100</v>
      </c>
    </row>
    <row r="12" spans="1:18" ht="12">
      <c r="A12" s="138" t="s">
        <v>21</v>
      </c>
      <c r="B12" s="139">
        <v>1917.11</v>
      </c>
      <c r="C12" s="139">
        <v>9.39</v>
      </c>
      <c r="D12" s="142">
        <v>0</v>
      </c>
      <c r="E12" s="141">
        <f t="shared" si="0"/>
        <v>9.39</v>
      </c>
      <c r="F12" s="139">
        <v>11.92</v>
      </c>
      <c r="G12" s="139">
        <v>226.47</v>
      </c>
      <c r="H12" s="142">
        <v>0</v>
      </c>
      <c r="I12" s="139">
        <v>0.96</v>
      </c>
      <c r="J12" s="139">
        <v>0.78</v>
      </c>
      <c r="K12" s="141">
        <f t="shared" si="1"/>
        <v>240.13</v>
      </c>
      <c r="L12" s="139">
        <v>69.01</v>
      </c>
      <c r="M12" s="139">
        <v>39.95</v>
      </c>
      <c r="N12" s="139">
        <v>240.62</v>
      </c>
      <c r="O12" s="141">
        <f t="shared" si="2"/>
        <v>349.58000000000004</v>
      </c>
      <c r="P12" s="139">
        <v>1318.02</v>
      </c>
      <c r="Q12" s="142">
        <v>0</v>
      </c>
      <c r="R12" s="148">
        <v>100</v>
      </c>
    </row>
    <row r="13" spans="1:18" ht="12">
      <c r="A13" s="138" t="s">
        <v>22</v>
      </c>
      <c r="B13" s="142">
        <v>1455</v>
      </c>
      <c r="C13" s="139">
        <v>99.83</v>
      </c>
      <c r="D13" s="142">
        <v>0</v>
      </c>
      <c r="E13" s="141">
        <f t="shared" si="0"/>
        <v>99.83</v>
      </c>
      <c r="F13" s="139">
        <v>36.85</v>
      </c>
      <c r="G13" s="139">
        <v>36.38</v>
      </c>
      <c r="H13" s="139">
        <v>2.35</v>
      </c>
      <c r="I13" s="139">
        <v>3.21</v>
      </c>
      <c r="J13" s="140">
        <v>1.4</v>
      </c>
      <c r="K13" s="141">
        <f t="shared" si="1"/>
        <v>80.19</v>
      </c>
      <c r="L13" s="139">
        <v>110.56</v>
      </c>
      <c r="M13" s="139">
        <v>52.26</v>
      </c>
      <c r="N13" s="139">
        <v>158.56</v>
      </c>
      <c r="O13" s="141">
        <f t="shared" si="2"/>
        <v>321.38</v>
      </c>
      <c r="P13" s="140">
        <v>953.6</v>
      </c>
      <c r="Q13" s="142">
        <v>0</v>
      </c>
      <c r="R13" s="148">
        <v>100</v>
      </c>
    </row>
    <row r="14" spans="1:18" ht="12">
      <c r="A14" s="138" t="s">
        <v>23</v>
      </c>
      <c r="B14" s="142">
        <v>2865</v>
      </c>
      <c r="C14" s="140">
        <v>1.7</v>
      </c>
      <c r="D14" s="142">
        <v>0</v>
      </c>
      <c r="E14" s="141">
        <f t="shared" si="0"/>
        <v>1.7</v>
      </c>
      <c r="F14" s="140">
        <v>6.8</v>
      </c>
      <c r="G14" s="140">
        <v>20.4</v>
      </c>
      <c r="H14" s="140">
        <v>3.2</v>
      </c>
      <c r="I14" s="140">
        <v>3.1</v>
      </c>
      <c r="J14" s="140">
        <v>0.7</v>
      </c>
      <c r="K14" s="141">
        <f t="shared" si="1"/>
        <v>34.2</v>
      </c>
      <c r="L14" s="140">
        <v>11.3</v>
      </c>
      <c r="M14" s="140">
        <v>573.5</v>
      </c>
      <c r="N14" s="140">
        <v>46.5</v>
      </c>
      <c r="O14" s="141">
        <f t="shared" si="2"/>
        <v>631.3</v>
      </c>
      <c r="P14" s="140">
        <v>2197.8</v>
      </c>
      <c r="Q14" s="142">
        <v>0</v>
      </c>
      <c r="R14" s="148">
        <v>100</v>
      </c>
    </row>
    <row r="15" spans="1:18" ht="12">
      <c r="A15" s="138" t="s">
        <v>24</v>
      </c>
      <c r="B15" s="142">
        <v>6808</v>
      </c>
      <c r="C15" s="140">
        <v>52.1</v>
      </c>
      <c r="D15" s="142">
        <v>0</v>
      </c>
      <c r="E15" s="141">
        <f t="shared" si="0"/>
        <v>52.1</v>
      </c>
      <c r="F15" s="139">
        <v>69.21</v>
      </c>
      <c r="G15" s="139">
        <v>856.63</v>
      </c>
      <c r="H15" s="139">
        <v>16.01</v>
      </c>
      <c r="I15" s="139">
        <v>23.11</v>
      </c>
      <c r="J15" s="139">
        <v>3.26</v>
      </c>
      <c r="K15" s="141">
        <f t="shared" si="1"/>
        <v>968.22</v>
      </c>
      <c r="L15" s="139">
        <v>544.33</v>
      </c>
      <c r="M15" s="140">
        <v>987.9</v>
      </c>
      <c r="N15" s="139">
        <v>675.83</v>
      </c>
      <c r="O15" s="141">
        <f t="shared" si="2"/>
        <v>2208.06</v>
      </c>
      <c r="P15" s="139">
        <v>3423.53</v>
      </c>
      <c r="Q15" s="139">
        <v>156.11</v>
      </c>
      <c r="R15" s="148">
        <v>100</v>
      </c>
    </row>
    <row r="16" spans="1:18" ht="12">
      <c r="A16" s="138" t="s">
        <v>83</v>
      </c>
      <c r="B16" s="139">
        <v>415.75</v>
      </c>
      <c r="C16" s="139">
        <v>4.14</v>
      </c>
      <c r="D16" s="142">
        <v>0</v>
      </c>
      <c r="E16" s="141">
        <f t="shared" si="0"/>
        <v>4.14</v>
      </c>
      <c r="F16" s="139">
        <v>6.23</v>
      </c>
      <c r="G16" s="139">
        <v>14.72</v>
      </c>
      <c r="H16" s="139">
        <v>0.59</v>
      </c>
      <c r="I16" s="139">
        <v>2.04</v>
      </c>
      <c r="J16" s="139">
        <v>0.52</v>
      </c>
      <c r="K16" s="141">
        <f t="shared" si="1"/>
        <v>24.1</v>
      </c>
      <c r="L16" s="139">
        <v>14.15</v>
      </c>
      <c r="M16" s="142">
        <v>28</v>
      </c>
      <c r="N16" s="139">
        <v>19.17</v>
      </c>
      <c r="O16" s="141">
        <f t="shared" si="2"/>
        <v>61.32</v>
      </c>
      <c r="P16" s="139">
        <v>326.19</v>
      </c>
      <c r="Q16" s="142">
        <v>0</v>
      </c>
      <c r="R16" s="148">
        <v>100</v>
      </c>
    </row>
    <row r="17" spans="1:18" ht="12">
      <c r="A17" s="138" t="s">
        <v>25</v>
      </c>
      <c r="B17" s="142">
        <v>10877</v>
      </c>
      <c r="C17" s="139">
        <v>141.37</v>
      </c>
      <c r="D17" s="142">
        <v>0</v>
      </c>
      <c r="E17" s="141">
        <f t="shared" si="0"/>
        <v>141.37</v>
      </c>
      <c r="F17" s="139">
        <v>396.43</v>
      </c>
      <c r="G17" s="139">
        <v>349.17</v>
      </c>
      <c r="H17" s="139">
        <v>7.64</v>
      </c>
      <c r="I17" s="139">
        <v>60.19</v>
      </c>
      <c r="J17" s="139">
        <v>4.35</v>
      </c>
      <c r="K17" s="141">
        <f t="shared" si="1"/>
        <v>817.7800000000001</v>
      </c>
      <c r="L17" s="139">
        <v>602.69</v>
      </c>
      <c r="M17" s="139">
        <v>340.38</v>
      </c>
      <c r="N17" s="139">
        <v>676.63</v>
      </c>
      <c r="O17" s="141">
        <f t="shared" si="2"/>
        <v>1619.7</v>
      </c>
      <c r="P17" s="139">
        <v>8298.16</v>
      </c>
      <c r="Q17" s="142">
        <v>0</v>
      </c>
      <c r="R17" s="148">
        <v>100</v>
      </c>
    </row>
    <row r="18" spans="1:18" ht="12">
      <c r="A18" s="138" t="s">
        <v>26</v>
      </c>
      <c r="B18" s="139">
        <v>123.42</v>
      </c>
      <c r="C18" s="139">
        <v>1.57</v>
      </c>
      <c r="D18" s="142">
        <v>0</v>
      </c>
      <c r="E18" s="141">
        <f t="shared" si="0"/>
        <v>1.57</v>
      </c>
      <c r="F18" s="140">
        <v>4.6</v>
      </c>
      <c r="G18" s="139">
        <v>2.85</v>
      </c>
      <c r="H18" s="139">
        <v>0.15</v>
      </c>
      <c r="I18" s="139">
        <v>0.24</v>
      </c>
      <c r="J18" s="139">
        <v>0.06</v>
      </c>
      <c r="K18" s="141">
        <f t="shared" si="1"/>
        <v>7.8999999999999995</v>
      </c>
      <c r="L18" s="139">
        <v>6.52</v>
      </c>
      <c r="M18" s="139">
        <v>6.53</v>
      </c>
      <c r="N18" s="140">
        <v>11.6</v>
      </c>
      <c r="O18" s="141">
        <f t="shared" si="2"/>
        <v>24.65</v>
      </c>
      <c r="P18" s="139">
        <v>87.61</v>
      </c>
      <c r="Q18" s="140">
        <v>1.7</v>
      </c>
      <c r="R18" s="148">
        <v>100</v>
      </c>
    </row>
    <row r="19" spans="1:18" ht="12">
      <c r="A19" s="138" t="s">
        <v>27</v>
      </c>
      <c r="B19" s="140">
        <v>115.8</v>
      </c>
      <c r="C19" s="139">
        <v>0.48</v>
      </c>
      <c r="D19" s="142">
        <v>0</v>
      </c>
      <c r="E19" s="141">
        <f t="shared" si="0"/>
        <v>0.48</v>
      </c>
      <c r="F19" s="139">
        <v>1.37</v>
      </c>
      <c r="G19" s="139">
        <v>1.11</v>
      </c>
      <c r="H19" s="139">
        <v>0.51</v>
      </c>
      <c r="I19" s="139">
        <v>0.28</v>
      </c>
      <c r="J19" s="139">
        <v>0.06</v>
      </c>
      <c r="K19" s="141">
        <f t="shared" si="1"/>
        <v>3.3300000000000005</v>
      </c>
      <c r="L19" s="139">
        <v>2.17</v>
      </c>
      <c r="M19" s="139">
        <v>1.58</v>
      </c>
      <c r="N19" s="140">
        <v>45.9</v>
      </c>
      <c r="O19" s="141">
        <f t="shared" si="2"/>
        <v>49.65</v>
      </c>
      <c r="P19" s="139">
        <v>62.34</v>
      </c>
      <c r="Q19" s="142">
        <v>0</v>
      </c>
      <c r="R19" s="148">
        <v>100</v>
      </c>
    </row>
    <row r="20" spans="1:18" ht="12">
      <c r="A20" s="138" t="s">
        <v>28</v>
      </c>
      <c r="B20" s="139">
        <v>38.46</v>
      </c>
      <c r="C20" s="139">
        <v>0.97</v>
      </c>
      <c r="D20" s="142">
        <v>0</v>
      </c>
      <c r="E20" s="141">
        <f t="shared" si="0"/>
        <v>0.97</v>
      </c>
      <c r="F20" s="139">
        <v>2.13</v>
      </c>
      <c r="G20" s="139">
        <v>0.93</v>
      </c>
      <c r="H20" s="139">
        <v>0.07</v>
      </c>
      <c r="I20" s="139">
        <v>0.21</v>
      </c>
      <c r="J20" s="139">
        <v>0.06</v>
      </c>
      <c r="K20" s="141">
        <f t="shared" si="1"/>
        <v>3.4</v>
      </c>
      <c r="L20" s="139">
        <v>2.75</v>
      </c>
      <c r="M20" s="139">
        <v>14.79</v>
      </c>
      <c r="N20" s="140">
        <v>3.5</v>
      </c>
      <c r="O20" s="141">
        <f t="shared" si="2"/>
        <v>21.04</v>
      </c>
      <c r="P20" s="139">
        <v>13.04</v>
      </c>
      <c r="Q20" s="142">
        <v>0</v>
      </c>
      <c r="R20" s="148">
        <v>100</v>
      </c>
    </row>
    <row r="21" spans="1:18" ht="12">
      <c r="A21" s="138" t="s">
        <v>29</v>
      </c>
      <c r="B21" s="139">
        <v>67.92</v>
      </c>
      <c r="C21" s="139">
        <v>0.01</v>
      </c>
      <c r="D21" s="142">
        <v>0</v>
      </c>
      <c r="E21" s="141">
        <f t="shared" si="0"/>
        <v>0.01</v>
      </c>
      <c r="F21" s="139">
        <v>5.09</v>
      </c>
      <c r="G21" s="139">
        <v>1.23</v>
      </c>
      <c r="H21" s="139">
        <v>0.12</v>
      </c>
      <c r="I21" s="139">
        <v>0.34</v>
      </c>
      <c r="J21" s="139">
        <v>0.26</v>
      </c>
      <c r="K21" s="141">
        <f t="shared" si="1"/>
        <v>7.04</v>
      </c>
      <c r="L21" s="139">
        <v>2.29</v>
      </c>
      <c r="M21" s="139">
        <v>12.78</v>
      </c>
      <c r="N21" s="139">
        <v>5.94</v>
      </c>
      <c r="O21" s="141">
        <f t="shared" si="2"/>
        <v>21.01</v>
      </c>
      <c r="P21" s="139">
        <v>39.86</v>
      </c>
      <c r="Q21" s="142">
        <v>0</v>
      </c>
      <c r="R21" s="148">
        <v>100</v>
      </c>
    </row>
    <row r="22" spans="1:18" ht="12">
      <c r="A22" s="138" t="s">
        <v>30</v>
      </c>
      <c r="B22" s="140">
        <v>546.2</v>
      </c>
      <c r="C22" s="139">
        <v>14.67</v>
      </c>
      <c r="D22" s="142">
        <v>0</v>
      </c>
      <c r="E22" s="141">
        <f t="shared" si="0"/>
        <v>14.67</v>
      </c>
      <c r="F22" s="139">
        <v>8.11</v>
      </c>
      <c r="G22" s="139">
        <v>14.79</v>
      </c>
      <c r="H22" s="139">
        <v>0.99</v>
      </c>
      <c r="I22" s="139">
        <v>2.72</v>
      </c>
      <c r="J22" s="139">
        <v>0.38</v>
      </c>
      <c r="K22" s="141">
        <f t="shared" si="1"/>
        <v>26.989999999999995</v>
      </c>
      <c r="L22" s="139">
        <v>31.52</v>
      </c>
      <c r="M22" s="139">
        <v>94.62</v>
      </c>
      <c r="N22" s="139">
        <v>26.61</v>
      </c>
      <c r="O22" s="141">
        <f t="shared" si="2"/>
        <v>152.75</v>
      </c>
      <c r="P22" s="139">
        <v>351.81</v>
      </c>
      <c r="Q22" s="142">
        <v>0</v>
      </c>
      <c r="R22" s="148">
        <v>100</v>
      </c>
    </row>
    <row r="23" spans="1:18" ht="12">
      <c r="A23" s="138" t="s">
        <v>31</v>
      </c>
      <c r="B23" s="139">
        <v>130.73</v>
      </c>
      <c r="C23" s="139">
        <v>1.12</v>
      </c>
      <c r="D23" s="142">
        <v>0</v>
      </c>
      <c r="E23" s="141">
        <f t="shared" si="0"/>
        <v>1.12</v>
      </c>
      <c r="F23" s="139">
        <v>3.35</v>
      </c>
      <c r="G23" s="139">
        <v>2.41</v>
      </c>
      <c r="H23" s="139">
        <v>0.18</v>
      </c>
      <c r="I23" s="139">
        <v>1.58</v>
      </c>
      <c r="J23" s="139">
        <v>0.16</v>
      </c>
      <c r="K23" s="141">
        <f t="shared" si="1"/>
        <v>7.68</v>
      </c>
      <c r="L23" s="139">
        <v>4.81</v>
      </c>
      <c r="M23" s="139">
        <v>12.63</v>
      </c>
      <c r="N23" s="139">
        <v>4.27</v>
      </c>
      <c r="O23" s="141">
        <f t="shared" si="2"/>
        <v>21.71</v>
      </c>
      <c r="P23" s="139">
        <v>100.22</v>
      </c>
      <c r="Q23" s="142">
        <v>0</v>
      </c>
      <c r="R23" s="148">
        <v>100</v>
      </c>
    </row>
    <row r="24" spans="1:18" ht="12">
      <c r="A24" s="138" t="s">
        <v>32</v>
      </c>
      <c r="B24" s="142">
        <v>8077</v>
      </c>
      <c r="C24" s="142">
        <v>35</v>
      </c>
      <c r="D24" s="142">
        <v>0</v>
      </c>
      <c r="E24" s="141">
        <f t="shared" si="0"/>
        <v>35</v>
      </c>
      <c r="F24" s="142">
        <v>116</v>
      </c>
      <c r="G24" s="142">
        <v>94</v>
      </c>
      <c r="H24" s="142">
        <v>3</v>
      </c>
      <c r="I24" s="142">
        <v>12</v>
      </c>
      <c r="J24" s="142">
        <v>1</v>
      </c>
      <c r="K24" s="141">
        <f t="shared" si="1"/>
        <v>226</v>
      </c>
      <c r="L24" s="142">
        <v>261</v>
      </c>
      <c r="M24" s="142">
        <v>152</v>
      </c>
      <c r="N24" s="142">
        <v>2036</v>
      </c>
      <c r="O24" s="141">
        <f t="shared" si="2"/>
        <v>2449</v>
      </c>
      <c r="P24" s="142">
        <v>5358</v>
      </c>
      <c r="Q24" s="142">
        <v>9</v>
      </c>
      <c r="R24" s="148">
        <v>100</v>
      </c>
    </row>
    <row r="25" spans="1:18" ht="12">
      <c r="A25" s="138" t="s">
        <v>33</v>
      </c>
      <c r="B25" s="139">
        <v>3294.73</v>
      </c>
      <c r="C25" s="139">
        <v>11.11</v>
      </c>
      <c r="D25" s="142">
        <v>0</v>
      </c>
      <c r="E25" s="141">
        <f t="shared" si="0"/>
        <v>11.11</v>
      </c>
      <c r="F25" s="139">
        <v>46.95</v>
      </c>
      <c r="G25" s="139">
        <v>126.73</v>
      </c>
      <c r="H25" s="139">
        <v>7.99</v>
      </c>
      <c r="I25" s="139">
        <v>5.09</v>
      </c>
      <c r="J25" s="139">
        <v>6.36</v>
      </c>
      <c r="K25" s="141">
        <f t="shared" si="1"/>
        <v>193.12000000000003</v>
      </c>
      <c r="L25" s="139">
        <v>346.29</v>
      </c>
      <c r="M25" s="139">
        <v>99.05</v>
      </c>
      <c r="N25" s="139">
        <v>185.85</v>
      </c>
      <c r="O25" s="141">
        <f t="shared" si="2"/>
        <v>631.19</v>
      </c>
      <c r="P25" s="139">
        <v>2459.33</v>
      </c>
      <c r="Q25" s="142">
        <v>0</v>
      </c>
      <c r="R25" s="148">
        <v>100</v>
      </c>
    </row>
    <row r="26" spans="1:18" ht="12">
      <c r="A26" s="138" t="s">
        <v>34</v>
      </c>
      <c r="B26" s="139">
        <v>1147.01</v>
      </c>
      <c r="C26" s="139">
        <v>25.89</v>
      </c>
      <c r="D26" s="142">
        <v>0</v>
      </c>
      <c r="E26" s="141">
        <f t="shared" si="0"/>
        <v>25.89</v>
      </c>
      <c r="F26" s="139">
        <v>17.67</v>
      </c>
      <c r="G26" s="139">
        <v>36.03</v>
      </c>
      <c r="H26" s="139">
        <v>2.66</v>
      </c>
      <c r="I26" s="139">
        <v>5.94</v>
      </c>
      <c r="J26" s="139">
        <v>2.71</v>
      </c>
      <c r="K26" s="141">
        <f t="shared" si="1"/>
        <v>65.00999999999999</v>
      </c>
      <c r="L26" s="139">
        <v>54.81</v>
      </c>
      <c r="M26" s="139">
        <v>81.04</v>
      </c>
      <c r="N26" s="139">
        <v>154.59</v>
      </c>
      <c r="O26" s="141">
        <f t="shared" si="2"/>
        <v>290.44000000000005</v>
      </c>
      <c r="P26" s="139">
        <v>765.66</v>
      </c>
      <c r="Q26" s="142">
        <v>0</v>
      </c>
      <c r="R26" s="148">
        <v>100</v>
      </c>
    </row>
    <row r="27" spans="1:18" ht="12">
      <c r="A27" s="138" t="s">
        <v>35</v>
      </c>
      <c r="B27" s="139">
        <v>1435.02</v>
      </c>
      <c r="C27" s="139">
        <v>43.22</v>
      </c>
      <c r="D27" s="142">
        <v>0</v>
      </c>
      <c r="E27" s="141">
        <f t="shared" si="0"/>
        <v>43.22</v>
      </c>
      <c r="F27" s="139">
        <v>33.58</v>
      </c>
      <c r="G27" s="139">
        <v>48.21</v>
      </c>
      <c r="H27" s="139">
        <v>2.96</v>
      </c>
      <c r="I27" s="139">
        <v>4.21</v>
      </c>
      <c r="J27" s="139">
        <v>1.96</v>
      </c>
      <c r="K27" s="141">
        <f t="shared" si="1"/>
        <v>90.91999999999997</v>
      </c>
      <c r="L27" s="139">
        <v>141.37</v>
      </c>
      <c r="M27" s="139">
        <v>70.51</v>
      </c>
      <c r="N27" s="139">
        <v>276.76</v>
      </c>
      <c r="O27" s="141">
        <f t="shared" si="2"/>
        <v>488.64</v>
      </c>
      <c r="P27" s="139">
        <v>812.24</v>
      </c>
      <c r="Q27" s="142">
        <v>0</v>
      </c>
      <c r="R27" s="148">
        <v>100</v>
      </c>
    </row>
    <row r="28" spans="1:18" ht="12">
      <c r="A28" s="138" t="s">
        <v>36</v>
      </c>
      <c r="B28" s="140">
        <v>280.9</v>
      </c>
      <c r="C28" s="140">
        <v>3.7</v>
      </c>
      <c r="D28" s="140">
        <v>8.4</v>
      </c>
      <c r="E28" s="141">
        <f t="shared" si="0"/>
        <v>12.100000000000001</v>
      </c>
      <c r="F28" s="140">
        <v>8.4</v>
      </c>
      <c r="G28" s="139">
        <v>8.44</v>
      </c>
      <c r="H28" s="139">
        <v>0.55</v>
      </c>
      <c r="I28" s="139">
        <v>1.28</v>
      </c>
      <c r="J28" s="139">
        <v>0.52</v>
      </c>
      <c r="K28" s="141">
        <f t="shared" si="1"/>
        <v>19.19</v>
      </c>
      <c r="L28" s="139">
        <v>17.72</v>
      </c>
      <c r="M28" s="140">
        <v>16.2</v>
      </c>
      <c r="N28" s="139">
        <v>36.21</v>
      </c>
      <c r="O28" s="141">
        <f t="shared" si="2"/>
        <v>70.13</v>
      </c>
      <c r="P28" s="139">
        <v>178.53</v>
      </c>
      <c r="Q28" s="139">
        <v>0.95</v>
      </c>
      <c r="R28" s="148">
        <v>100</v>
      </c>
    </row>
    <row r="29" spans="1:18" ht="12">
      <c r="A29" s="138" t="s">
        <v>37</v>
      </c>
      <c r="B29" s="139">
        <v>198.56</v>
      </c>
      <c r="C29" s="139">
        <v>0.33</v>
      </c>
      <c r="D29" s="139">
        <v>0.01</v>
      </c>
      <c r="E29" s="141">
        <f t="shared" si="0"/>
        <v>0.34</v>
      </c>
      <c r="F29" s="139">
        <v>4.74</v>
      </c>
      <c r="G29" s="139">
        <v>3.18</v>
      </c>
      <c r="H29" s="139">
        <v>0.27</v>
      </c>
      <c r="I29" s="140">
        <v>0.6</v>
      </c>
      <c r="J29" s="139">
        <v>0.08</v>
      </c>
      <c r="K29" s="141">
        <f t="shared" si="1"/>
        <v>8.87</v>
      </c>
      <c r="L29" s="139">
        <v>42.68</v>
      </c>
      <c r="M29" s="139">
        <v>13.83</v>
      </c>
      <c r="N29" s="139">
        <v>6.97</v>
      </c>
      <c r="O29" s="141">
        <f t="shared" si="2"/>
        <v>63.48</v>
      </c>
      <c r="P29" s="139">
        <v>125.87</v>
      </c>
      <c r="Q29" s="142">
        <v>0</v>
      </c>
      <c r="R29" s="148">
        <v>100</v>
      </c>
    </row>
    <row r="30" spans="1:18" ht="12">
      <c r="A30" s="138" t="s">
        <v>38</v>
      </c>
      <c r="B30" s="139">
        <v>232.57</v>
      </c>
      <c r="C30" s="139">
        <v>8.54</v>
      </c>
      <c r="D30" s="139">
        <v>0.33</v>
      </c>
      <c r="E30" s="141">
        <f t="shared" si="0"/>
        <v>8.87</v>
      </c>
      <c r="F30" s="139">
        <v>19.03</v>
      </c>
      <c r="G30" s="139">
        <v>22.09</v>
      </c>
      <c r="H30" s="139">
        <v>1.33</v>
      </c>
      <c r="I30" s="139">
        <v>8.39</v>
      </c>
      <c r="J30" s="140">
        <v>0.7</v>
      </c>
      <c r="K30" s="141">
        <f t="shared" si="1"/>
        <v>51.540000000000006</v>
      </c>
      <c r="L30" s="139">
        <v>25.37</v>
      </c>
      <c r="M30" s="140">
        <v>74.7</v>
      </c>
      <c r="N30" s="139">
        <v>47.45</v>
      </c>
      <c r="O30" s="141">
        <f t="shared" si="2"/>
        <v>147.52</v>
      </c>
      <c r="P30" s="139">
        <v>24.65</v>
      </c>
      <c r="Q30" s="142">
        <v>0</v>
      </c>
      <c r="R30" s="148">
        <v>100</v>
      </c>
    </row>
    <row r="31" spans="1:18" ht="12">
      <c r="A31" s="138" t="s">
        <v>39</v>
      </c>
      <c r="B31" s="139">
        <v>2212.54</v>
      </c>
      <c r="C31" s="139">
        <v>55.49</v>
      </c>
      <c r="D31" s="142">
        <v>0</v>
      </c>
      <c r="E31" s="141">
        <f t="shared" si="0"/>
        <v>55.49</v>
      </c>
      <c r="F31" s="139">
        <v>69.94</v>
      </c>
      <c r="G31" s="139">
        <v>43.23</v>
      </c>
      <c r="H31" s="139">
        <v>15.25</v>
      </c>
      <c r="I31" s="139">
        <v>7.92</v>
      </c>
      <c r="J31" s="139">
        <v>4.37</v>
      </c>
      <c r="K31" s="141">
        <f t="shared" si="1"/>
        <v>140.70999999999998</v>
      </c>
      <c r="L31" s="139">
        <v>61.78</v>
      </c>
      <c r="M31" s="139">
        <v>127.48</v>
      </c>
      <c r="N31" s="139">
        <v>147.47</v>
      </c>
      <c r="O31" s="141">
        <f t="shared" si="2"/>
        <v>336.73</v>
      </c>
      <c r="P31" s="139">
        <v>1679.63</v>
      </c>
      <c r="Q31" s="142">
        <v>0</v>
      </c>
      <c r="R31" s="148">
        <v>100</v>
      </c>
    </row>
    <row r="32" spans="1:18" ht="12">
      <c r="A32" s="138" t="s">
        <v>40</v>
      </c>
      <c r="B32" s="139">
        <v>2057.16</v>
      </c>
      <c r="C32" s="139">
        <v>10.66</v>
      </c>
      <c r="D32" s="139">
        <v>123.51</v>
      </c>
      <c r="E32" s="141">
        <f t="shared" si="0"/>
        <v>134.17000000000002</v>
      </c>
      <c r="F32" s="139">
        <v>111.08</v>
      </c>
      <c r="G32" s="139">
        <v>31.86</v>
      </c>
      <c r="H32" s="139">
        <v>2.38</v>
      </c>
      <c r="I32" s="139">
        <v>4.97</v>
      </c>
      <c r="J32" s="139">
        <v>1.33</v>
      </c>
      <c r="K32" s="141">
        <f t="shared" si="1"/>
        <v>151.62</v>
      </c>
      <c r="L32" s="139">
        <v>82.64</v>
      </c>
      <c r="M32" s="139">
        <v>192.94</v>
      </c>
      <c r="N32" s="139">
        <v>181.61</v>
      </c>
      <c r="O32" s="141">
        <f t="shared" si="2"/>
        <v>457.19</v>
      </c>
      <c r="P32" s="139">
        <v>1314.19</v>
      </c>
      <c r="Q32" s="142">
        <v>0</v>
      </c>
      <c r="R32" s="148">
        <v>100</v>
      </c>
    </row>
    <row r="33" spans="1:18" ht="12">
      <c r="A33" s="138"/>
      <c r="B33" s="139"/>
      <c r="C33" s="139"/>
      <c r="D33" s="139"/>
      <c r="E33" s="141"/>
      <c r="F33" s="139"/>
      <c r="G33" s="139"/>
      <c r="H33" s="139"/>
      <c r="I33" s="139"/>
      <c r="J33" s="139"/>
      <c r="K33" s="141"/>
      <c r="L33" s="139"/>
      <c r="M33" s="139"/>
      <c r="N33" s="139"/>
      <c r="O33" s="141"/>
      <c r="P33" s="142"/>
      <c r="Q33" s="139"/>
      <c r="R33" s="148"/>
    </row>
    <row r="34" spans="1:18" ht="12">
      <c r="A34" s="138" t="s">
        <v>140</v>
      </c>
      <c r="B34" s="139">
        <v>146.34</v>
      </c>
      <c r="C34" s="139">
        <v>5.52</v>
      </c>
      <c r="D34" s="142">
        <v>0</v>
      </c>
      <c r="E34" s="141">
        <f t="shared" si="0"/>
        <v>5.52</v>
      </c>
      <c r="F34" s="139">
        <v>7.93</v>
      </c>
      <c r="G34" s="140">
        <v>4.4</v>
      </c>
      <c r="H34" s="139">
        <v>0.44</v>
      </c>
      <c r="I34" s="139">
        <v>0.71</v>
      </c>
      <c r="J34" s="139">
        <v>0.17</v>
      </c>
      <c r="K34" s="141">
        <f t="shared" si="1"/>
        <v>13.65</v>
      </c>
      <c r="L34" s="140">
        <v>5.9</v>
      </c>
      <c r="M34" s="140">
        <v>6.9</v>
      </c>
      <c r="N34" s="139">
        <v>33.97</v>
      </c>
      <c r="O34" s="141">
        <f t="shared" si="2"/>
        <v>46.769999999999996</v>
      </c>
      <c r="P34" s="140">
        <v>80.4</v>
      </c>
      <c r="Q34" s="142">
        <v>0</v>
      </c>
      <c r="R34" s="148"/>
    </row>
    <row r="35" spans="1:18" ht="12">
      <c r="A35" s="138" t="s">
        <v>41</v>
      </c>
      <c r="B35" s="139">
        <v>2858.56</v>
      </c>
      <c r="C35" s="139">
        <v>10.73</v>
      </c>
      <c r="D35" s="142">
        <v>0</v>
      </c>
      <c r="E35" s="141">
        <f t="shared" si="0"/>
        <v>10.73</v>
      </c>
      <c r="F35" s="139">
        <v>53.97</v>
      </c>
      <c r="G35" s="139">
        <v>25.63</v>
      </c>
      <c r="H35" s="139">
        <v>4.38</v>
      </c>
      <c r="I35" s="139">
        <v>5.21</v>
      </c>
      <c r="J35" s="139">
        <v>4.38</v>
      </c>
      <c r="K35" s="141">
        <f t="shared" si="1"/>
        <v>93.56999999999998</v>
      </c>
      <c r="L35" s="139">
        <v>331.86</v>
      </c>
      <c r="M35" s="139">
        <v>90.75</v>
      </c>
      <c r="N35" s="139">
        <v>806.56</v>
      </c>
      <c r="O35" s="141">
        <f t="shared" si="2"/>
        <v>1229.17</v>
      </c>
      <c r="P35" s="139">
        <v>1525.08</v>
      </c>
      <c r="Q35" s="143" t="s">
        <v>42</v>
      </c>
      <c r="R35" s="148">
        <v>100</v>
      </c>
    </row>
    <row r="36" spans="1:18" ht="12">
      <c r="A36" s="138" t="s">
        <v>84</v>
      </c>
      <c r="B36" s="139">
        <v>2340.58</v>
      </c>
      <c r="C36" s="139">
        <v>138.83</v>
      </c>
      <c r="D36" s="142">
        <v>0</v>
      </c>
      <c r="E36" s="141">
        <f t="shared" si="0"/>
        <v>138.83</v>
      </c>
      <c r="F36" s="139">
        <v>126.85</v>
      </c>
      <c r="G36" s="140">
        <v>99.1</v>
      </c>
      <c r="H36" s="139">
        <v>6.72</v>
      </c>
      <c r="I36" s="139">
        <v>4.76</v>
      </c>
      <c r="J36" s="139">
        <v>0.83</v>
      </c>
      <c r="K36" s="141">
        <f t="shared" si="1"/>
        <v>238.26</v>
      </c>
      <c r="L36" s="139">
        <v>107.63</v>
      </c>
      <c r="M36" s="139">
        <v>79.86</v>
      </c>
      <c r="N36" s="139">
        <v>213.12</v>
      </c>
      <c r="O36" s="141">
        <f t="shared" si="2"/>
        <v>400.61</v>
      </c>
      <c r="P36" s="139">
        <v>1562.87</v>
      </c>
      <c r="Q36" s="142">
        <v>0</v>
      </c>
      <c r="R36" s="148"/>
    </row>
    <row r="37" spans="1:18" ht="12">
      <c r="A37" s="138" t="s">
        <v>188</v>
      </c>
      <c r="B37" s="139">
        <v>124.88</v>
      </c>
      <c r="C37" s="139">
        <v>2.29</v>
      </c>
      <c r="D37" s="139">
        <v>0.68</v>
      </c>
      <c r="E37" s="141">
        <f t="shared" si="0"/>
        <v>2.97</v>
      </c>
      <c r="F37" s="140">
        <v>5.9</v>
      </c>
      <c r="G37" s="139">
        <v>9.59</v>
      </c>
      <c r="H37" s="139">
        <v>1.68</v>
      </c>
      <c r="I37" s="139">
        <v>1.85</v>
      </c>
      <c r="J37" s="139">
        <v>0.62</v>
      </c>
      <c r="K37" s="141">
        <f t="shared" si="1"/>
        <v>19.640000000000004</v>
      </c>
      <c r="L37" s="140">
        <v>12.8</v>
      </c>
      <c r="M37" s="139">
        <v>16.22</v>
      </c>
      <c r="N37" s="139">
        <v>31.59</v>
      </c>
      <c r="O37" s="141">
        <f t="shared" si="2"/>
        <v>60.61</v>
      </c>
      <c r="P37" s="139">
        <v>41.64</v>
      </c>
      <c r="Q37" s="142">
        <v>0</v>
      </c>
      <c r="R37" s="148">
        <v>100</v>
      </c>
    </row>
    <row r="38" spans="1:18" ht="12">
      <c r="A38" s="138" t="s">
        <v>85</v>
      </c>
      <c r="B38" s="140">
        <v>5456.2</v>
      </c>
      <c r="C38" s="139">
        <v>8.41</v>
      </c>
      <c r="D38" s="142">
        <v>0</v>
      </c>
      <c r="E38" s="141">
        <f t="shared" si="0"/>
        <v>8.41</v>
      </c>
      <c r="F38" s="139">
        <v>121.13</v>
      </c>
      <c r="G38" s="139">
        <v>385.37</v>
      </c>
      <c r="H38" s="139">
        <v>1.83</v>
      </c>
      <c r="I38" s="139">
        <v>4.16</v>
      </c>
      <c r="J38" s="139">
        <v>6.72</v>
      </c>
      <c r="K38" s="141">
        <f t="shared" si="1"/>
        <v>519.21</v>
      </c>
      <c r="L38" s="139">
        <v>273.81</v>
      </c>
      <c r="M38" s="140">
        <v>230.5</v>
      </c>
      <c r="N38" s="140">
        <v>238.7</v>
      </c>
      <c r="O38" s="141">
        <f t="shared" si="2"/>
        <v>743.01</v>
      </c>
      <c r="P38" s="139">
        <v>4185.56</v>
      </c>
      <c r="Q38" s="142">
        <v>0</v>
      </c>
      <c r="R38" s="148">
        <v>100</v>
      </c>
    </row>
    <row r="39" spans="1:31" ht="12">
      <c r="A39" s="155"/>
      <c r="B39" s="156"/>
      <c r="C39" s="156"/>
      <c r="D39" s="156"/>
      <c r="E39" s="156"/>
      <c r="F39" s="156"/>
      <c r="G39" s="157"/>
      <c r="H39" s="156"/>
      <c r="I39" s="156"/>
      <c r="J39" s="156"/>
      <c r="K39" s="157"/>
      <c r="L39" s="156"/>
      <c r="M39" s="156"/>
      <c r="N39" s="157"/>
      <c r="O39" s="156"/>
      <c r="P39" s="157"/>
      <c r="Q39" s="156"/>
      <c r="R39" s="156"/>
      <c r="AE39" s="245"/>
    </row>
    <row r="40" spans="1:31" ht="12">
      <c r="A40" s="155"/>
      <c r="B40" s="156"/>
      <c r="C40" s="156"/>
      <c r="D40" s="156"/>
      <c r="E40" s="156"/>
      <c r="F40" s="156"/>
      <c r="G40" s="158"/>
      <c r="H40" s="156"/>
      <c r="I40" s="156"/>
      <c r="J40" s="156"/>
      <c r="K40" s="158"/>
      <c r="L40" s="156"/>
      <c r="M40" s="156"/>
      <c r="N40" s="158"/>
      <c r="O40" s="156"/>
      <c r="P40" s="158"/>
      <c r="Q40" s="156"/>
      <c r="R40" s="156"/>
      <c r="AE40" s="245"/>
    </row>
    <row r="41" spans="1:31" ht="12">
      <c r="A41" s="155"/>
      <c r="B41" s="156"/>
      <c r="C41" s="156"/>
      <c r="D41" s="156"/>
      <c r="E41" s="156"/>
      <c r="F41" s="156"/>
      <c r="G41" s="158"/>
      <c r="H41" s="156"/>
      <c r="I41" s="156"/>
      <c r="J41" s="156"/>
      <c r="K41" s="158"/>
      <c r="L41" s="156"/>
      <c r="M41" s="156"/>
      <c r="N41" s="158"/>
      <c r="O41" s="156"/>
      <c r="P41" s="158"/>
      <c r="Q41" s="156"/>
      <c r="R41" s="156"/>
      <c r="AE41" s="245"/>
    </row>
    <row r="42" spans="1:31" ht="12">
      <c r="A42" s="155"/>
      <c r="B42" s="156"/>
      <c r="C42" s="156"/>
      <c r="D42" s="156"/>
      <c r="E42" s="156"/>
      <c r="F42" s="156"/>
      <c r="G42" s="158"/>
      <c r="H42" s="156"/>
      <c r="I42" s="156"/>
      <c r="J42" s="156"/>
      <c r="K42" s="158"/>
      <c r="L42" s="156"/>
      <c r="M42" s="156"/>
      <c r="N42" s="158"/>
      <c r="O42" s="156"/>
      <c r="P42" s="158"/>
      <c r="Q42" s="156"/>
      <c r="R42" s="156"/>
      <c r="AE42" s="245"/>
    </row>
    <row r="43" spans="1:31" ht="12">
      <c r="A43" s="155"/>
      <c r="B43" s="156"/>
      <c r="C43" s="156"/>
      <c r="D43" s="156"/>
      <c r="E43" s="156"/>
      <c r="F43" s="156"/>
      <c r="G43" s="158"/>
      <c r="H43" s="156"/>
      <c r="I43" s="156"/>
      <c r="J43" s="156"/>
      <c r="K43" s="158"/>
      <c r="L43" s="156"/>
      <c r="M43" s="156"/>
      <c r="N43" s="158"/>
      <c r="O43" s="156"/>
      <c r="P43" s="158"/>
      <c r="Q43" s="156"/>
      <c r="R43" s="156"/>
      <c r="AE43" s="245"/>
    </row>
    <row r="44" spans="1:21" ht="12">
      <c r="A44" s="155"/>
      <c r="B44" s="156" t="s">
        <v>181</v>
      </c>
      <c r="C44" s="156" t="s">
        <v>233</v>
      </c>
      <c r="D44" s="158" t="s">
        <v>234</v>
      </c>
      <c r="E44" s="156" t="s">
        <v>193</v>
      </c>
      <c r="F44" s="158" t="s">
        <v>52</v>
      </c>
      <c r="G44" s="156" t="s">
        <v>53</v>
      </c>
      <c r="H44" s="136" t="s">
        <v>237</v>
      </c>
      <c r="I44" s="136" t="s">
        <v>233</v>
      </c>
      <c r="J44" s="136" t="s">
        <v>234</v>
      </c>
      <c r="K44" s="136" t="s">
        <v>193</v>
      </c>
      <c r="L44" s="136" t="s">
        <v>52</v>
      </c>
      <c r="M44" s="136" t="s">
        <v>53</v>
      </c>
      <c r="U44" s="245"/>
    </row>
    <row r="45" spans="1:21" ht="12">
      <c r="A45" s="155" t="s">
        <v>141</v>
      </c>
      <c r="B45" s="156">
        <v>62525.85</v>
      </c>
      <c r="C45" s="156">
        <v>751.63</v>
      </c>
      <c r="D45" s="158">
        <v>4187.379999999999</v>
      </c>
      <c r="E45" s="156">
        <v>15439.1</v>
      </c>
      <c r="F45" s="158">
        <v>41872.72</v>
      </c>
      <c r="G45" s="156">
        <v>275.05</v>
      </c>
      <c r="H45" s="136">
        <f>B45/$B45*100</f>
        <v>100</v>
      </c>
      <c r="I45" s="136">
        <f aca="true" t="shared" si="3" ref="I45:M60">C45/$B45*100</f>
        <v>1.202110806970237</v>
      </c>
      <c r="J45" s="136">
        <f t="shared" si="3"/>
        <v>6.697038105039754</v>
      </c>
      <c r="K45" s="136">
        <f t="shared" si="3"/>
        <v>24.692347245179395</v>
      </c>
      <c r="L45" s="136">
        <f t="shared" si="3"/>
        <v>66.96865376480288</v>
      </c>
      <c r="M45" s="136">
        <f t="shared" si="3"/>
        <v>0.43989805816314376</v>
      </c>
      <c r="U45" s="245"/>
    </row>
    <row r="46" spans="1:21" ht="12">
      <c r="A46" s="155" t="s">
        <v>17</v>
      </c>
      <c r="B46" s="156">
        <v>3015.8</v>
      </c>
      <c r="C46" s="156">
        <v>10.35</v>
      </c>
      <c r="D46" s="158">
        <v>195.62</v>
      </c>
      <c r="E46" s="156">
        <v>791.97</v>
      </c>
      <c r="F46" s="158">
        <v>1942.64</v>
      </c>
      <c r="G46" s="156">
        <v>75.22</v>
      </c>
      <c r="H46" s="136">
        <f aca="true" t="shared" si="4" ref="H46:M78">B46/$B46*100</f>
        <v>100</v>
      </c>
      <c r="I46" s="136">
        <f t="shared" si="3"/>
        <v>0.343192519397838</v>
      </c>
      <c r="J46" s="136">
        <f t="shared" si="3"/>
        <v>6.486504410106771</v>
      </c>
      <c r="K46" s="136">
        <f t="shared" si="3"/>
        <v>26.26069367995225</v>
      </c>
      <c r="L46" s="136">
        <f t="shared" si="3"/>
        <v>64.41541216261025</v>
      </c>
      <c r="M46" s="136">
        <f t="shared" si="3"/>
        <v>2.4941972279328866</v>
      </c>
      <c r="U46" s="245"/>
    </row>
    <row r="47" spans="1:21" ht="12">
      <c r="A47" s="155" t="s">
        <v>18</v>
      </c>
      <c r="B47" s="156">
        <v>174.18</v>
      </c>
      <c r="C47" s="156">
        <v>2.8</v>
      </c>
      <c r="D47" s="158">
        <v>16.72</v>
      </c>
      <c r="E47" s="156">
        <v>57.69</v>
      </c>
      <c r="F47" s="158">
        <v>64.9</v>
      </c>
      <c r="G47" s="156">
        <v>32.07</v>
      </c>
      <c r="H47" s="136">
        <f t="shared" si="4"/>
        <v>100</v>
      </c>
      <c r="I47" s="136">
        <f t="shared" si="3"/>
        <v>1.6075324377081177</v>
      </c>
      <c r="J47" s="136">
        <f t="shared" si="3"/>
        <v>9.599265128028476</v>
      </c>
      <c r="K47" s="136">
        <f t="shared" si="3"/>
        <v>33.12090940406476</v>
      </c>
      <c r="L47" s="136">
        <f t="shared" si="3"/>
        <v>37.26030543116317</v>
      </c>
      <c r="M47" s="136">
        <f t="shared" si="3"/>
        <v>18.411987599035477</v>
      </c>
      <c r="U47" s="245"/>
    </row>
    <row r="48" spans="1:21" ht="12">
      <c r="A48" s="155" t="s">
        <v>117</v>
      </c>
      <c r="B48" s="156">
        <v>262.76</v>
      </c>
      <c r="C48" s="156">
        <v>28</v>
      </c>
      <c r="D48" s="158">
        <v>72.08999999999999</v>
      </c>
      <c r="E48" s="156">
        <v>162.28</v>
      </c>
      <c r="F48" s="158">
        <v>0.39</v>
      </c>
      <c r="G48" s="156">
        <v>0</v>
      </c>
      <c r="H48" s="136">
        <f t="shared" si="4"/>
        <v>100</v>
      </c>
      <c r="I48" s="136">
        <f t="shared" si="3"/>
        <v>10.656112041406606</v>
      </c>
      <c r="J48" s="136">
        <f t="shared" si="3"/>
        <v>27.435682752321505</v>
      </c>
      <c r="K48" s="136">
        <f t="shared" si="3"/>
        <v>61.7597807885523</v>
      </c>
      <c r="L48" s="136">
        <f t="shared" si="3"/>
        <v>0.14842441771959203</v>
      </c>
      <c r="M48" s="136">
        <f t="shared" si="3"/>
        <v>0</v>
      </c>
      <c r="U48" s="245"/>
    </row>
    <row r="49" spans="1:21" ht="12">
      <c r="A49" s="155" t="s">
        <v>19</v>
      </c>
      <c r="B49" s="156">
        <v>4513.99</v>
      </c>
      <c r="C49" s="156">
        <v>36.18</v>
      </c>
      <c r="D49" s="158">
        <v>195.10999999999999</v>
      </c>
      <c r="E49" s="156">
        <v>1868</v>
      </c>
      <c r="F49" s="158">
        <v>2414.7</v>
      </c>
      <c r="G49" s="156">
        <v>0</v>
      </c>
      <c r="H49" s="136">
        <f t="shared" si="4"/>
        <v>100</v>
      </c>
      <c r="I49" s="136">
        <f t="shared" si="3"/>
        <v>0.8015082000624724</v>
      </c>
      <c r="J49" s="136">
        <f t="shared" si="3"/>
        <v>4.3223401026586235</v>
      </c>
      <c r="K49" s="136">
        <f t="shared" si="3"/>
        <v>41.38245764833329</v>
      </c>
      <c r="L49" s="136">
        <f t="shared" si="3"/>
        <v>53.493694048945606</v>
      </c>
      <c r="M49" s="136">
        <f t="shared" si="3"/>
        <v>0</v>
      </c>
      <c r="U49" s="245"/>
    </row>
    <row r="50" spans="1:21" ht="12">
      <c r="A50" s="155" t="s">
        <v>72</v>
      </c>
      <c r="B50" s="156">
        <v>10250</v>
      </c>
      <c r="C50" s="156">
        <v>20.14</v>
      </c>
      <c r="D50" s="158">
        <v>538.57</v>
      </c>
      <c r="E50" s="156">
        <v>2136.69</v>
      </c>
      <c r="F50" s="158">
        <v>7554.6</v>
      </c>
      <c r="G50" s="156">
        <v>0</v>
      </c>
      <c r="H50" s="136">
        <f t="shared" si="4"/>
        <v>100</v>
      </c>
      <c r="I50" s="136">
        <f t="shared" si="3"/>
        <v>0.19648780487804876</v>
      </c>
      <c r="J50" s="136">
        <f t="shared" si="3"/>
        <v>5.254341463414634</v>
      </c>
      <c r="K50" s="136">
        <f t="shared" si="3"/>
        <v>20.845756097560976</v>
      </c>
      <c r="L50" s="136">
        <f t="shared" si="3"/>
        <v>73.70341463414634</v>
      </c>
      <c r="M50" s="136">
        <f t="shared" si="3"/>
        <v>0</v>
      </c>
      <c r="U50" s="245"/>
    </row>
    <row r="51" spans="1:21" ht="12">
      <c r="A51" s="155" t="s">
        <v>20</v>
      </c>
      <c r="B51" s="156">
        <v>13.23</v>
      </c>
      <c r="C51" s="156">
        <v>0.62</v>
      </c>
      <c r="D51" s="158">
        <v>1.3800000000000001</v>
      </c>
      <c r="E51" s="156">
        <v>5.99</v>
      </c>
      <c r="F51" s="158">
        <v>5.25</v>
      </c>
      <c r="G51" s="156">
        <v>0</v>
      </c>
      <c r="H51" s="136">
        <f t="shared" si="4"/>
        <v>100</v>
      </c>
      <c r="I51" s="136">
        <f t="shared" si="3"/>
        <v>4.686318972033257</v>
      </c>
      <c r="J51" s="136">
        <f t="shared" si="3"/>
        <v>10.430839002267573</v>
      </c>
      <c r="K51" s="136">
        <f t="shared" si="3"/>
        <v>45.27588813303099</v>
      </c>
      <c r="L51" s="136">
        <f t="shared" si="3"/>
        <v>39.682539682539684</v>
      </c>
      <c r="M51" s="136">
        <f t="shared" si="3"/>
        <v>0</v>
      </c>
      <c r="U51" s="245"/>
    </row>
    <row r="52" spans="1:21" ht="12">
      <c r="A52" s="155" t="s">
        <v>21</v>
      </c>
      <c r="B52" s="156">
        <v>1917.11</v>
      </c>
      <c r="C52" s="156">
        <v>9.39</v>
      </c>
      <c r="D52" s="158">
        <v>240.13</v>
      </c>
      <c r="E52" s="156">
        <v>349.58000000000004</v>
      </c>
      <c r="F52" s="158">
        <v>1318.02</v>
      </c>
      <c r="G52" s="156">
        <v>0</v>
      </c>
      <c r="H52" s="136">
        <f t="shared" si="4"/>
        <v>100</v>
      </c>
      <c r="I52" s="136">
        <f t="shared" si="3"/>
        <v>0.48979975066636766</v>
      </c>
      <c r="J52" s="136">
        <f t="shared" si="3"/>
        <v>12.525624507722563</v>
      </c>
      <c r="K52" s="136">
        <f t="shared" si="3"/>
        <v>18.23473874738539</v>
      </c>
      <c r="L52" s="136">
        <f t="shared" si="3"/>
        <v>68.7503586127035</v>
      </c>
      <c r="M52" s="136">
        <f t="shared" si="3"/>
        <v>0</v>
      </c>
      <c r="U52" s="245"/>
    </row>
    <row r="53" spans="1:21" ht="12">
      <c r="A53" s="155" t="s">
        <v>22</v>
      </c>
      <c r="B53" s="156">
        <v>1455</v>
      </c>
      <c r="C53" s="156">
        <v>99.83</v>
      </c>
      <c r="D53" s="158">
        <v>80.19</v>
      </c>
      <c r="E53" s="156">
        <v>321.38</v>
      </c>
      <c r="F53" s="158">
        <v>953.6</v>
      </c>
      <c r="G53" s="156">
        <v>0</v>
      </c>
      <c r="H53" s="136">
        <f t="shared" si="4"/>
        <v>100</v>
      </c>
      <c r="I53" s="136">
        <f t="shared" si="3"/>
        <v>6.861168384879725</v>
      </c>
      <c r="J53" s="136">
        <f t="shared" si="3"/>
        <v>5.511340206185567</v>
      </c>
      <c r="K53" s="136">
        <f t="shared" si="3"/>
        <v>22.087972508591065</v>
      </c>
      <c r="L53" s="136">
        <f t="shared" si="3"/>
        <v>65.53951890034364</v>
      </c>
      <c r="M53" s="136">
        <f t="shared" si="3"/>
        <v>0</v>
      </c>
      <c r="U53" s="245"/>
    </row>
    <row r="54" spans="1:21" ht="12">
      <c r="A54" s="155" t="s">
        <v>23</v>
      </c>
      <c r="B54" s="156">
        <v>2865</v>
      </c>
      <c r="C54" s="156">
        <v>1.7</v>
      </c>
      <c r="D54" s="158">
        <v>34.2</v>
      </c>
      <c r="E54" s="156">
        <v>631.3</v>
      </c>
      <c r="F54" s="158">
        <v>2197.8</v>
      </c>
      <c r="G54" s="156">
        <v>0</v>
      </c>
      <c r="H54" s="136">
        <f t="shared" si="4"/>
        <v>100</v>
      </c>
      <c r="I54" s="136">
        <f t="shared" si="3"/>
        <v>0.059336823734729496</v>
      </c>
      <c r="J54" s="136">
        <f t="shared" si="3"/>
        <v>1.1937172774869111</v>
      </c>
      <c r="K54" s="136">
        <f t="shared" si="3"/>
        <v>22.034904013961604</v>
      </c>
      <c r="L54" s="136">
        <f t="shared" si="3"/>
        <v>76.71204188481676</v>
      </c>
      <c r="M54" s="136">
        <f t="shared" si="3"/>
        <v>0</v>
      </c>
      <c r="U54" s="245"/>
    </row>
    <row r="55" spans="1:21" ht="12">
      <c r="A55" s="155" t="s">
        <v>24</v>
      </c>
      <c r="B55" s="156">
        <v>6808</v>
      </c>
      <c r="C55" s="156">
        <v>52.1</v>
      </c>
      <c r="D55" s="158">
        <v>968.22</v>
      </c>
      <c r="E55" s="156">
        <v>2208.06</v>
      </c>
      <c r="F55" s="158">
        <v>3423.53</v>
      </c>
      <c r="G55" s="156">
        <v>156.11</v>
      </c>
      <c r="H55" s="136">
        <f t="shared" si="4"/>
        <v>100</v>
      </c>
      <c r="I55" s="136">
        <f t="shared" si="3"/>
        <v>0.7652761457109284</v>
      </c>
      <c r="J55" s="136">
        <f t="shared" si="3"/>
        <v>14.221797884841363</v>
      </c>
      <c r="K55" s="136">
        <f t="shared" si="3"/>
        <v>32.43331374853114</v>
      </c>
      <c r="L55" s="136">
        <f t="shared" si="3"/>
        <v>50.28686839012926</v>
      </c>
      <c r="M55" s="136">
        <f t="shared" si="3"/>
        <v>2.2930376028202115</v>
      </c>
      <c r="U55" s="245"/>
    </row>
    <row r="56" spans="1:21" ht="12">
      <c r="A56" s="155" t="s">
        <v>83</v>
      </c>
      <c r="B56" s="156">
        <v>415.75</v>
      </c>
      <c r="C56" s="156">
        <v>4.14</v>
      </c>
      <c r="D56" s="158">
        <v>24.1</v>
      </c>
      <c r="E56" s="156">
        <v>61.32</v>
      </c>
      <c r="F56" s="158">
        <v>326.19</v>
      </c>
      <c r="G56" s="156">
        <v>0</v>
      </c>
      <c r="H56" s="136">
        <f t="shared" si="4"/>
        <v>100</v>
      </c>
      <c r="I56" s="136">
        <f t="shared" si="3"/>
        <v>0.9957907396271797</v>
      </c>
      <c r="J56" s="136">
        <f t="shared" si="3"/>
        <v>5.796752856283825</v>
      </c>
      <c r="K56" s="136">
        <f t="shared" si="3"/>
        <v>14.749248346361995</v>
      </c>
      <c r="L56" s="136">
        <f t="shared" si="3"/>
        <v>78.45820805772699</v>
      </c>
      <c r="M56" s="136">
        <f t="shared" si="3"/>
        <v>0</v>
      </c>
      <c r="U56" s="245"/>
    </row>
    <row r="57" spans="1:21" ht="12">
      <c r="A57" s="155" t="s">
        <v>25</v>
      </c>
      <c r="B57" s="156">
        <v>10877</v>
      </c>
      <c r="C57" s="156">
        <v>141.37</v>
      </c>
      <c r="D57" s="158">
        <v>817.7800000000001</v>
      </c>
      <c r="E57" s="156">
        <v>1619.7</v>
      </c>
      <c r="F57" s="158">
        <v>8298.16</v>
      </c>
      <c r="G57" s="156">
        <v>0</v>
      </c>
      <c r="H57" s="136">
        <f t="shared" si="4"/>
        <v>100</v>
      </c>
      <c r="I57" s="136">
        <f t="shared" si="3"/>
        <v>1.2997149949434588</v>
      </c>
      <c r="J57" s="136">
        <f t="shared" si="3"/>
        <v>7.5184333915601735</v>
      </c>
      <c r="K57" s="136">
        <f t="shared" si="3"/>
        <v>14.891054518709204</v>
      </c>
      <c r="L57" s="136">
        <f t="shared" si="3"/>
        <v>76.29088903190218</v>
      </c>
      <c r="M57" s="136">
        <f t="shared" si="3"/>
        <v>0</v>
      </c>
      <c r="U57" s="245"/>
    </row>
    <row r="58" spans="1:21" ht="12">
      <c r="A58" s="155" t="s">
        <v>26</v>
      </c>
      <c r="B58" s="156">
        <v>123.42</v>
      </c>
      <c r="C58" s="156">
        <v>1.57</v>
      </c>
      <c r="D58" s="158">
        <v>7.8999999999999995</v>
      </c>
      <c r="E58" s="156">
        <v>24.65</v>
      </c>
      <c r="F58" s="158">
        <v>87.61</v>
      </c>
      <c r="G58" s="156">
        <v>1.7</v>
      </c>
      <c r="H58" s="136">
        <f t="shared" si="4"/>
        <v>100</v>
      </c>
      <c r="I58" s="136">
        <f t="shared" si="3"/>
        <v>1.2720790795657106</v>
      </c>
      <c r="J58" s="136">
        <f t="shared" si="3"/>
        <v>6.400907470426187</v>
      </c>
      <c r="K58" s="136">
        <f t="shared" si="3"/>
        <v>19.97245179063361</v>
      </c>
      <c r="L58" s="136">
        <f t="shared" si="3"/>
        <v>70.98525360557446</v>
      </c>
      <c r="M58" s="136">
        <f t="shared" si="3"/>
        <v>1.3774104683195592</v>
      </c>
      <c r="U58" s="245"/>
    </row>
    <row r="59" spans="1:21" ht="12">
      <c r="A59" s="155" t="s">
        <v>27</v>
      </c>
      <c r="B59" s="156">
        <v>115.8</v>
      </c>
      <c r="C59" s="156">
        <v>0.48</v>
      </c>
      <c r="D59" s="158">
        <v>3.3300000000000005</v>
      </c>
      <c r="E59" s="156">
        <v>49.65</v>
      </c>
      <c r="F59" s="158">
        <v>62.34</v>
      </c>
      <c r="G59" s="156">
        <v>0</v>
      </c>
      <c r="H59" s="136">
        <f t="shared" si="4"/>
        <v>100</v>
      </c>
      <c r="I59" s="136">
        <f t="shared" si="3"/>
        <v>0.41450777202072536</v>
      </c>
      <c r="J59" s="136">
        <f t="shared" si="3"/>
        <v>2.875647668393783</v>
      </c>
      <c r="K59" s="136">
        <f t="shared" si="3"/>
        <v>42.87564766839378</v>
      </c>
      <c r="L59" s="136">
        <f t="shared" si="3"/>
        <v>53.83419689119171</v>
      </c>
      <c r="M59" s="136">
        <f t="shared" si="3"/>
        <v>0</v>
      </c>
      <c r="U59" s="245"/>
    </row>
    <row r="60" spans="1:21" ht="12">
      <c r="A60" s="155" t="s">
        <v>28</v>
      </c>
      <c r="B60" s="156">
        <v>38.46</v>
      </c>
      <c r="C60" s="156">
        <v>0.97</v>
      </c>
      <c r="D60" s="158">
        <v>3.4</v>
      </c>
      <c r="E60" s="156">
        <v>21.04</v>
      </c>
      <c r="F60" s="158">
        <v>13.04</v>
      </c>
      <c r="G60" s="156">
        <v>0</v>
      </c>
      <c r="H60" s="136">
        <f t="shared" si="4"/>
        <v>100</v>
      </c>
      <c r="I60" s="136">
        <f t="shared" si="3"/>
        <v>2.5221008840353614</v>
      </c>
      <c r="J60" s="136">
        <f t="shared" si="3"/>
        <v>8.840353614144565</v>
      </c>
      <c r="K60" s="136">
        <f t="shared" si="3"/>
        <v>54.706188247529894</v>
      </c>
      <c r="L60" s="136">
        <f t="shared" si="3"/>
        <v>33.90535621424856</v>
      </c>
      <c r="M60" s="136">
        <f t="shared" si="3"/>
        <v>0</v>
      </c>
      <c r="U60" s="245"/>
    </row>
    <row r="61" spans="1:21" ht="12">
      <c r="A61" s="155" t="s">
        <v>29</v>
      </c>
      <c r="B61" s="156">
        <v>67.92</v>
      </c>
      <c r="C61" s="156">
        <v>0.01</v>
      </c>
      <c r="D61" s="158">
        <v>7.04</v>
      </c>
      <c r="E61" s="156">
        <v>21.01</v>
      </c>
      <c r="F61" s="158">
        <v>39.86</v>
      </c>
      <c r="G61" s="156">
        <v>0</v>
      </c>
      <c r="H61" s="136">
        <f t="shared" si="4"/>
        <v>100</v>
      </c>
      <c r="I61" s="136">
        <f t="shared" si="4"/>
        <v>0.014723203769140164</v>
      </c>
      <c r="J61" s="136">
        <f t="shared" si="4"/>
        <v>10.365135453474677</v>
      </c>
      <c r="K61" s="136">
        <f t="shared" si="4"/>
        <v>30.93345111896349</v>
      </c>
      <c r="L61" s="136">
        <f t="shared" si="4"/>
        <v>58.686690223792695</v>
      </c>
      <c r="M61" s="136">
        <f t="shared" si="4"/>
        <v>0</v>
      </c>
      <c r="U61" s="245"/>
    </row>
    <row r="62" spans="1:21" ht="12">
      <c r="A62" s="155" t="s">
        <v>30</v>
      </c>
      <c r="B62" s="156">
        <v>546.2</v>
      </c>
      <c r="C62" s="156">
        <v>14.67</v>
      </c>
      <c r="D62" s="158">
        <v>26.989999999999995</v>
      </c>
      <c r="E62" s="156">
        <v>152.75</v>
      </c>
      <c r="F62" s="158">
        <v>351.81</v>
      </c>
      <c r="G62" s="156">
        <v>0</v>
      </c>
      <c r="H62" s="136">
        <f t="shared" si="4"/>
        <v>100</v>
      </c>
      <c r="I62" s="136">
        <f t="shared" si="4"/>
        <v>2.6858293665324053</v>
      </c>
      <c r="J62" s="136">
        <f t="shared" si="4"/>
        <v>4.941413401684364</v>
      </c>
      <c r="K62" s="136">
        <f t="shared" si="4"/>
        <v>27.965946539729035</v>
      </c>
      <c r="L62" s="136">
        <f t="shared" si="4"/>
        <v>64.41047235444891</v>
      </c>
      <c r="M62" s="136">
        <f t="shared" si="4"/>
        <v>0</v>
      </c>
      <c r="U62" s="245"/>
    </row>
    <row r="63" spans="1:21" ht="12">
      <c r="A63" s="155" t="s">
        <v>31</v>
      </c>
      <c r="B63" s="156">
        <v>130.73</v>
      </c>
      <c r="C63" s="156">
        <v>1.12</v>
      </c>
      <c r="D63" s="158">
        <v>7.68</v>
      </c>
      <c r="E63" s="156">
        <v>21.71</v>
      </c>
      <c r="F63" s="158">
        <v>100.22</v>
      </c>
      <c r="G63" s="156">
        <v>0</v>
      </c>
      <c r="H63" s="136">
        <f t="shared" si="4"/>
        <v>100</v>
      </c>
      <c r="I63" s="136">
        <f t="shared" si="4"/>
        <v>0.8567276065172494</v>
      </c>
      <c r="J63" s="136">
        <f t="shared" si="4"/>
        <v>5.874703587546852</v>
      </c>
      <c r="K63" s="136">
        <f t="shared" si="4"/>
        <v>16.606746729901324</v>
      </c>
      <c r="L63" s="136">
        <f t="shared" si="4"/>
        <v>76.66182207603458</v>
      </c>
      <c r="M63" s="136">
        <f t="shared" si="4"/>
        <v>0</v>
      </c>
      <c r="U63" s="245"/>
    </row>
    <row r="64" spans="1:21" ht="12">
      <c r="A64" s="155" t="s">
        <v>32</v>
      </c>
      <c r="B64" s="156">
        <v>8077</v>
      </c>
      <c r="C64" s="156">
        <v>35</v>
      </c>
      <c r="D64" s="158">
        <v>226</v>
      </c>
      <c r="E64" s="156">
        <v>2449</v>
      </c>
      <c r="F64" s="158">
        <v>5358</v>
      </c>
      <c r="G64" s="156">
        <v>9</v>
      </c>
      <c r="H64" s="136">
        <f t="shared" si="4"/>
        <v>100</v>
      </c>
      <c r="I64" s="136">
        <f t="shared" si="4"/>
        <v>0.43332920638851063</v>
      </c>
      <c r="J64" s="136">
        <f t="shared" si="4"/>
        <v>2.7980685898229543</v>
      </c>
      <c r="K64" s="136">
        <f t="shared" si="4"/>
        <v>30.3206636127275</v>
      </c>
      <c r="L64" s="136">
        <f t="shared" si="4"/>
        <v>66.33651108084685</v>
      </c>
      <c r="M64" s="136">
        <f t="shared" si="4"/>
        <v>0.11142751021418844</v>
      </c>
      <c r="U64" s="245"/>
    </row>
    <row r="65" spans="1:21" ht="12">
      <c r="A65" s="155" t="s">
        <v>33</v>
      </c>
      <c r="B65" s="156">
        <v>3294.73</v>
      </c>
      <c r="C65" s="156">
        <v>11.11</v>
      </c>
      <c r="D65" s="158">
        <v>193.12000000000003</v>
      </c>
      <c r="E65" s="156">
        <v>631.19</v>
      </c>
      <c r="F65" s="158">
        <v>2459.33</v>
      </c>
      <c r="G65" s="156">
        <v>0</v>
      </c>
      <c r="H65" s="136">
        <f t="shared" si="4"/>
        <v>100</v>
      </c>
      <c r="I65" s="136">
        <f t="shared" si="4"/>
        <v>0.3372051731097844</v>
      </c>
      <c r="J65" s="136">
        <f t="shared" si="4"/>
        <v>5.861481820968638</v>
      </c>
      <c r="K65" s="136">
        <f t="shared" si="4"/>
        <v>19.15756374573941</v>
      </c>
      <c r="L65" s="136">
        <f t="shared" si="4"/>
        <v>74.64435629019677</v>
      </c>
      <c r="M65" s="136">
        <f t="shared" si="4"/>
        <v>0</v>
      </c>
      <c r="U65" s="245"/>
    </row>
    <row r="66" spans="1:21" ht="12">
      <c r="A66" s="155" t="s">
        <v>34</v>
      </c>
      <c r="B66" s="156">
        <v>1147.01</v>
      </c>
      <c r="C66" s="156">
        <v>25.89</v>
      </c>
      <c r="D66" s="158">
        <v>65.00999999999999</v>
      </c>
      <c r="E66" s="156">
        <v>290.44000000000005</v>
      </c>
      <c r="F66" s="158">
        <v>765.66</v>
      </c>
      <c r="G66" s="156">
        <v>0</v>
      </c>
      <c r="H66" s="136">
        <f t="shared" si="4"/>
        <v>100</v>
      </c>
      <c r="I66" s="136">
        <f t="shared" si="4"/>
        <v>2.257172997619899</v>
      </c>
      <c r="J66" s="136">
        <f t="shared" si="4"/>
        <v>5.667779705495156</v>
      </c>
      <c r="K66" s="136">
        <f t="shared" si="4"/>
        <v>25.32148804282439</v>
      </c>
      <c r="L66" s="136">
        <f t="shared" si="4"/>
        <v>66.75268742208002</v>
      </c>
      <c r="M66" s="136">
        <f t="shared" si="4"/>
        <v>0</v>
      </c>
      <c r="U66" s="245"/>
    </row>
    <row r="67" spans="1:21" ht="12">
      <c r="A67" s="155" t="s">
        <v>35</v>
      </c>
      <c r="B67" s="156">
        <v>1435.02</v>
      </c>
      <c r="C67" s="156">
        <v>43.22</v>
      </c>
      <c r="D67" s="158">
        <v>90.91999999999997</v>
      </c>
      <c r="E67" s="156">
        <v>488.64</v>
      </c>
      <c r="F67" s="158">
        <v>812.24</v>
      </c>
      <c r="G67" s="156">
        <v>0</v>
      </c>
      <c r="H67" s="136">
        <f t="shared" si="4"/>
        <v>100</v>
      </c>
      <c r="I67" s="136">
        <f t="shared" si="4"/>
        <v>3.0118047135231563</v>
      </c>
      <c r="J67" s="136">
        <f t="shared" si="4"/>
        <v>6.335800197906647</v>
      </c>
      <c r="K67" s="136">
        <f t="shared" si="4"/>
        <v>34.05109336455241</v>
      </c>
      <c r="L67" s="136">
        <f t="shared" si="4"/>
        <v>56.60130172401778</v>
      </c>
      <c r="M67" s="136">
        <f t="shared" si="4"/>
        <v>0</v>
      </c>
      <c r="U67" s="245"/>
    </row>
    <row r="68" spans="1:21" ht="12">
      <c r="A68" s="155" t="s">
        <v>36</v>
      </c>
      <c r="B68" s="156">
        <v>280.9</v>
      </c>
      <c r="C68" s="156">
        <v>12.100000000000001</v>
      </c>
      <c r="D68" s="158">
        <v>19.19</v>
      </c>
      <c r="E68" s="156">
        <v>70.13</v>
      </c>
      <c r="F68" s="158">
        <v>178.53</v>
      </c>
      <c r="G68" s="156">
        <v>0.95</v>
      </c>
      <c r="H68" s="136">
        <f t="shared" si="4"/>
        <v>100</v>
      </c>
      <c r="I68" s="136">
        <f t="shared" si="4"/>
        <v>4.307582769668922</v>
      </c>
      <c r="J68" s="136">
        <f t="shared" si="4"/>
        <v>6.831612673549308</v>
      </c>
      <c r="K68" s="136">
        <f t="shared" si="4"/>
        <v>24.96618013527946</v>
      </c>
      <c r="L68" s="136">
        <f t="shared" si="4"/>
        <v>63.55642577429691</v>
      </c>
      <c r="M68" s="136">
        <f t="shared" si="4"/>
        <v>0.3381986472054112</v>
      </c>
      <c r="U68" s="245"/>
    </row>
    <row r="69" spans="1:21" ht="12">
      <c r="A69" s="155" t="s">
        <v>37</v>
      </c>
      <c r="B69" s="156">
        <v>198.56</v>
      </c>
      <c r="C69" s="156">
        <v>0.34</v>
      </c>
      <c r="D69" s="158">
        <v>8.87</v>
      </c>
      <c r="E69" s="156">
        <v>63.48</v>
      </c>
      <c r="F69" s="158">
        <v>125.87</v>
      </c>
      <c r="G69" s="156">
        <v>0</v>
      </c>
      <c r="H69" s="136">
        <f t="shared" si="4"/>
        <v>100</v>
      </c>
      <c r="I69" s="136">
        <f t="shared" si="4"/>
        <v>0.17123287671232879</v>
      </c>
      <c r="J69" s="136">
        <f t="shared" si="4"/>
        <v>4.467163577759871</v>
      </c>
      <c r="K69" s="136">
        <f t="shared" si="4"/>
        <v>31.970185334407734</v>
      </c>
      <c r="L69" s="136">
        <f t="shared" si="4"/>
        <v>63.39141821112007</v>
      </c>
      <c r="M69" s="136">
        <f t="shared" si="4"/>
        <v>0</v>
      </c>
      <c r="U69" s="245"/>
    </row>
    <row r="70" spans="1:21" ht="12">
      <c r="A70" s="155" t="s">
        <v>38</v>
      </c>
      <c r="B70" s="156">
        <v>232.57</v>
      </c>
      <c r="C70" s="156">
        <v>8.87</v>
      </c>
      <c r="D70" s="158">
        <v>51.540000000000006</v>
      </c>
      <c r="E70" s="156">
        <v>147.52</v>
      </c>
      <c r="F70" s="158">
        <v>24.65</v>
      </c>
      <c r="G70" s="156">
        <v>0</v>
      </c>
      <c r="H70" s="136">
        <f t="shared" si="4"/>
        <v>100</v>
      </c>
      <c r="I70" s="136">
        <f t="shared" si="4"/>
        <v>3.813905490819968</v>
      </c>
      <c r="J70" s="136">
        <f t="shared" si="4"/>
        <v>22.161069785440944</v>
      </c>
      <c r="K70" s="136">
        <f t="shared" si="4"/>
        <v>63.43036505138239</v>
      </c>
      <c r="L70" s="136">
        <f t="shared" si="4"/>
        <v>10.598959453067893</v>
      </c>
      <c r="M70" s="136">
        <f t="shared" si="4"/>
        <v>0</v>
      </c>
      <c r="U70" s="245"/>
    </row>
    <row r="71" spans="1:21" ht="12">
      <c r="A71" s="155" t="s">
        <v>39</v>
      </c>
      <c r="B71" s="156">
        <v>2212.54</v>
      </c>
      <c r="C71" s="156">
        <v>55.49</v>
      </c>
      <c r="D71" s="158">
        <v>140.70999999999998</v>
      </c>
      <c r="E71" s="156">
        <v>336.73</v>
      </c>
      <c r="F71" s="158">
        <v>1679.63</v>
      </c>
      <c r="G71" s="156">
        <v>0</v>
      </c>
      <c r="H71" s="136">
        <f t="shared" si="4"/>
        <v>100</v>
      </c>
      <c r="I71" s="136">
        <f t="shared" si="4"/>
        <v>2.50797725690835</v>
      </c>
      <c r="J71" s="136">
        <f t="shared" si="4"/>
        <v>6.359659034412936</v>
      </c>
      <c r="K71" s="136">
        <f t="shared" si="4"/>
        <v>15.219159879595399</v>
      </c>
      <c r="L71" s="136">
        <f t="shared" si="4"/>
        <v>75.91410776754319</v>
      </c>
      <c r="M71" s="136">
        <f t="shared" si="4"/>
        <v>0</v>
      </c>
      <c r="U71" s="245"/>
    </row>
    <row r="72" spans="1:21" ht="12">
      <c r="A72" s="155" t="s">
        <v>40</v>
      </c>
      <c r="B72" s="156">
        <v>2057.16</v>
      </c>
      <c r="C72" s="156">
        <v>134.17000000000002</v>
      </c>
      <c r="D72" s="158">
        <v>151.62</v>
      </c>
      <c r="E72" s="156">
        <v>457.19</v>
      </c>
      <c r="F72" s="158">
        <v>1314.19</v>
      </c>
      <c r="G72" s="156">
        <v>0</v>
      </c>
      <c r="H72" s="136">
        <f t="shared" si="4"/>
        <v>100</v>
      </c>
      <c r="I72" s="136">
        <f t="shared" si="4"/>
        <v>6.5220984269575535</v>
      </c>
      <c r="J72" s="136">
        <f t="shared" si="4"/>
        <v>7.370355247039609</v>
      </c>
      <c r="K72" s="136">
        <f t="shared" si="4"/>
        <v>22.22432868614984</v>
      </c>
      <c r="L72" s="136">
        <f t="shared" si="4"/>
        <v>63.88370374691322</v>
      </c>
      <c r="M72" s="136">
        <f t="shared" si="4"/>
        <v>0</v>
      </c>
      <c r="U72" s="245"/>
    </row>
    <row r="73" spans="1:21" ht="12">
      <c r="A73" s="155"/>
      <c r="B73" s="156"/>
      <c r="C73" s="156"/>
      <c r="D73" s="158"/>
      <c r="E73" s="156"/>
      <c r="F73" s="158"/>
      <c r="G73" s="156"/>
      <c r="U73" s="245"/>
    </row>
    <row r="74" spans="1:21" ht="12">
      <c r="A74" s="155" t="s">
        <v>140</v>
      </c>
      <c r="B74" s="156">
        <v>146.34</v>
      </c>
      <c r="C74" s="156">
        <v>5.52</v>
      </c>
      <c r="D74" s="158">
        <v>13.65</v>
      </c>
      <c r="E74" s="156">
        <v>46.769999999999996</v>
      </c>
      <c r="F74" s="158">
        <v>80.4</v>
      </c>
      <c r="G74" s="156">
        <v>0</v>
      </c>
      <c r="H74" s="136">
        <f t="shared" si="4"/>
        <v>100</v>
      </c>
      <c r="I74" s="136">
        <f t="shared" si="4"/>
        <v>3.7720377203772033</v>
      </c>
      <c r="J74" s="136">
        <f t="shared" si="4"/>
        <v>9.32759327593276</v>
      </c>
      <c r="K74" s="136">
        <f t="shared" si="4"/>
        <v>31.959819598195978</v>
      </c>
      <c r="L74" s="136">
        <f t="shared" si="4"/>
        <v>54.94054940549405</v>
      </c>
      <c r="M74" s="136">
        <f t="shared" si="4"/>
        <v>0</v>
      </c>
      <c r="U74" s="245"/>
    </row>
    <row r="75" spans="1:21" ht="12">
      <c r="A75" s="155" t="s">
        <v>41</v>
      </c>
      <c r="B75" s="156">
        <v>2858.56</v>
      </c>
      <c r="C75" s="156">
        <v>10.73</v>
      </c>
      <c r="D75" s="158">
        <v>93.56999999999998</v>
      </c>
      <c r="E75" s="156">
        <v>1229.17</v>
      </c>
      <c r="F75" s="158">
        <v>1525.08</v>
      </c>
      <c r="G75" s="156" t="s">
        <v>42</v>
      </c>
      <c r="H75" s="136">
        <f t="shared" si="4"/>
        <v>100</v>
      </c>
      <c r="I75" s="136">
        <f t="shared" si="4"/>
        <v>0.37536381954550546</v>
      </c>
      <c r="J75" s="136">
        <f t="shared" si="4"/>
        <v>3.273326430090674</v>
      </c>
      <c r="K75" s="136">
        <f t="shared" si="4"/>
        <v>42.999622187395055</v>
      </c>
      <c r="L75" s="136">
        <f t="shared" si="4"/>
        <v>53.351337736482705</v>
      </c>
      <c r="M75" s="136" t="e">
        <f t="shared" si="4"/>
        <v>#VALUE!</v>
      </c>
      <c r="U75" s="245"/>
    </row>
    <row r="76" spans="1:21" ht="12">
      <c r="A76" s="155" t="s">
        <v>84</v>
      </c>
      <c r="B76" s="156">
        <v>2340.58</v>
      </c>
      <c r="C76" s="156">
        <v>138.83</v>
      </c>
      <c r="D76" s="158">
        <v>238.26</v>
      </c>
      <c r="E76" s="156">
        <v>400.61</v>
      </c>
      <c r="F76" s="158">
        <v>1562.87</v>
      </c>
      <c r="G76" s="156">
        <v>0</v>
      </c>
      <c r="H76" s="136">
        <f t="shared" si="4"/>
        <v>100</v>
      </c>
      <c r="I76" s="136">
        <f t="shared" si="4"/>
        <v>5.931435797964608</v>
      </c>
      <c r="J76" s="136">
        <f t="shared" si="4"/>
        <v>10.179528151142025</v>
      </c>
      <c r="K76" s="136">
        <f t="shared" si="4"/>
        <v>17.115843081629343</v>
      </c>
      <c r="L76" s="136">
        <f t="shared" si="4"/>
        <v>66.7727657247349</v>
      </c>
      <c r="M76" s="136">
        <f t="shared" si="4"/>
        <v>0</v>
      </c>
      <c r="U76" s="245"/>
    </row>
    <row r="77" spans="1:21" ht="12">
      <c r="A77" s="155" t="s">
        <v>188</v>
      </c>
      <c r="B77" s="156">
        <v>124.88</v>
      </c>
      <c r="C77" s="156">
        <v>2.97</v>
      </c>
      <c r="D77" s="158">
        <v>19.640000000000004</v>
      </c>
      <c r="E77" s="156">
        <v>60.61</v>
      </c>
      <c r="F77" s="158">
        <v>41.64</v>
      </c>
      <c r="G77" s="156">
        <v>0</v>
      </c>
      <c r="H77" s="136">
        <f t="shared" si="4"/>
        <v>100</v>
      </c>
      <c r="I77" s="136">
        <f t="shared" si="4"/>
        <v>2.378283151825753</v>
      </c>
      <c r="J77" s="136">
        <f t="shared" si="4"/>
        <v>15.727098014093531</v>
      </c>
      <c r="K77" s="136">
        <f t="shared" si="4"/>
        <v>48.5345932094811</v>
      </c>
      <c r="L77" s="136">
        <f t="shared" si="4"/>
        <v>33.34401024983985</v>
      </c>
      <c r="M77" s="136">
        <f t="shared" si="4"/>
        <v>0</v>
      </c>
      <c r="U77" s="245"/>
    </row>
    <row r="78" spans="1:21" ht="12">
      <c r="A78" s="155" t="s">
        <v>85</v>
      </c>
      <c r="B78" s="156">
        <v>5456.2</v>
      </c>
      <c r="C78" s="156">
        <v>8.41</v>
      </c>
      <c r="D78" s="158">
        <v>519.21</v>
      </c>
      <c r="E78" s="156">
        <v>743.01</v>
      </c>
      <c r="F78" s="158">
        <v>4185.56</v>
      </c>
      <c r="G78" s="156">
        <v>0</v>
      </c>
      <c r="H78" s="136">
        <f t="shared" si="4"/>
        <v>100</v>
      </c>
      <c r="I78" s="136">
        <f t="shared" si="4"/>
        <v>0.15413657857116675</v>
      </c>
      <c r="J78" s="136">
        <f t="shared" si="4"/>
        <v>9.515963491074375</v>
      </c>
      <c r="K78" s="136">
        <f t="shared" si="4"/>
        <v>13.617719291814817</v>
      </c>
      <c r="L78" s="136">
        <f t="shared" si="4"/>
        <v>76.71199736080057</v>
      </c>
      <c r="M78" s="136">
        <f t="shared" si="4"/>
        <v>0</v>
      </c>
      <c r="U78" s="245"/>
    </row>
    <row r="79" spans="1:31" ht="12">
      <c r="A79" s="155"/>
      <c r="B79" s="156"/>
      <c r="C79" s="156"/>
      <c r="D79" s="156"/>
      <c r="E79" s="156"/>
      <c r="F79" s="156"/>
      <c r="G79" s="158"/>
      <c r="H79" s="156"/>
      <c r="I79" s="156"/>
      <c r="J79" s="156"/>
      <c r="K79" s="158"/>
      <c r="L79" s="156"/>
      <c r="M79" s="156"/>
      <c r="N79" s="158"/>
      <c r="O79" s="156"/>
      <c r="P79" s="158"/>
      <c r="Q79" s="156"/>
      <c r="R79" s="156"/>
      <c r="AE79" s="245"/>
    </row>
    <row r="80" spans="1:31" ht="12">
      <c r="A80" s="155"/>
      <c r="B80" s="156"/>
      <c r="C80" s="156"/>
      <c r="D80" s="156"/>
      <c r="E80" s="156"/>
      <c r="F80" s="156"/>
      <c r="G80" s="158"/>
      <c r="H80" s="156"/>
      <c r="I80" s="156"/>
      <c r="J80" s="156"/>
      <c r="K80" s="158"/>
      <c r="L80" s="156"/>
      <c r="M80" s="156"/>
      <c r="N80" s="158"/>
      <c r="O80" s="156"/>
      <c r="P80" s="158"/>
      <c r="Q80" s="156"/>
      <c r="R80" s="156"/>
      <c r="AE80" s="245"/>
    </row>
    <row r="81" spans="1:31" ht="12">
      <c r="A81" s="155"/>
      <c r="B81" s="156"/>
      <c r="C81" s="156"/>
      <c r="D81" s="156"/>
      <c r="E81" s="156"/>
      <c r="F81" s="156"/>
      <c r="G81" s="158"/>
      <c r="H81" s="156"/>
      <c r="I81" s="156"/>
      <c r="J81" s="156"/>
      <c r="K81" s="158"/>
      <c r="L81" s="156"/>
      <c r="M81" s="156"/>
      <c r="N81" s="158"/>
      <c r="O81" s="156"/>
      <c r="P81" s="158"/>
      <c r="Q81" s="156"/>
      <c r="R81" s="156"/>
      <c r="AE81" s="245"/>
    </row>
    <row r="82" spans="1:31" ht="12">
      <c r="A82" s="155"/>
      <c r="B82" s="156"/>
      <c r="C82" s="156"/>
      <c r="D82" s="156"/>
      <c r="E82" s="156"/>
      <c r="F82" s="156"/>
      <c r="G82" s="158"/>
      <c r="H82" s="156"/>
      <c r="I82" s="156"/>
      <c r="J82" s="156"/>
      <c r="K82" s="158"/>
      <c r="L82" s="156"/>
      <c r="M82" s="156"/>
      <c r="N82" s="158"/>
      <c r="O82" s="156"/>
      <c r="P82" s="158"/>
      <c r="Q82" s="156"/>
      <c r="R82" s="156"/>
      <c r="AE82" s="245"/>
    </row>
    <row r="83" spans="1:31" ht="12">
      <c r="A83" s="155"/>
      <c r="B83" s="156"/>
      <c r="C83" s="156"/>
      <c r="D83" s="156"/>
      <c r="E83" s="156"/>
      <c r="F83" s="156"/>
      <c r="G83" s="158"/>
      <c r="H83" s="156"/>
      <c r="I83" s="156"/>
      <c r="J83" s="156"/>
      <c r="K83" s="158"/>
      <c r="L83" s="156"/>
      <c r="M83" s="156"/>
      <c r="N83" s="158"/>
      <c r="O83" s="156"/>
      <c r="P83" s="158"/>
      <c r="Q83" s="156"/>
      <c r="R83" s="156"/>
      <c r="AE83" s="245"/>
    </row>
    <row r="84" spans="1:31" ht="12">
      <c r="A84" s="155"/>
      <c r="B84" s="156"/>
      <c r="C84" s="156"/>
      <c r="D84" s="156"/>
      <c r="E84" s="156"/>
      <c r="F84" s="156"/>
      <c r="G84" s="158"/>
      <c r="H84" s="156"/>
      <c r="I84" s="156"/>
      <c r="J84" s="156"/>
      <c r="K84" s="158"/>
      <c r="L84" s="156"/>
      <c r="M84" s="156"/>
      <c r="N84" s="158"/>
      <c r="O84" s="156"/>
      <c r="P84" s="158"/>
      <c r="Q84" s="156"/>
      <c r="R84" s="156"/>
      <c r="AE84" s="245"/>
    </row>
    <row r="85" spans="1:31" ht="12">
      <c r="A85" s="155"/>
      <c r="B85" s="156"/>
      <c r="C85" s="156"/>
      <c r="D85" s="156"/>
      <c r="E85" s="156"/>
      <c r="F85" s="156"/>
      <c r="G85" s="158"/>
      <c r="H85" s="156"/>
      <c r="I85" s="156"/>
      <c r="J85" s="156"/>
      <c r="K85" s="158"/>
      <c r="L85" s="156"/>
      <c r="M85" s="156"/>
      <c r="N85" s="158"/>
      <c r="O85" s="156"/>
      <c r="P85" s="158"/>
      <c r="Q85" s="156"/>
      <c r="R85" s="156"/>
      <c r="AE85" s="245"/>
    </row>
    <row r="86" spans="1:31" ht="12">
      <c r="A86" s="155"/>
      <c r="B86" s="156"/>
      <c r="C86" s="156"/>
      <c r="D86" s="156"/>
      <c r="E86" s="156"/>
      <c r="F86" s="156"/>
      <c r="G86" s="158"/>
      <c r="H86" s="156"/>
      <c r="I86" s="156"/>
      <c r="J86" s="156"/>
      <c r="K86" s="158"/>
      <c r="L86" s="156"/>
      <c r="M86" s="156"/>
      <c r="N86" s="158"/>
      <c r="O86" s="156"/>
      <c r="P86" s="158"/>
      <c r="Q86" s="156"/>
      <c r="R86" s="156"/>
      <c r="AE86" s="245"/>
    </row>
    <row r="87" spans="1:31" ht="12">
      <c r="A87" s="155"/>
      <c r="B87" s="156"/>
      <c r="C87" s="156"/>
      <c r="D87" s="156"/>
      <c r="E87" s="156"/>
      <c r="F87" s="156"/>
      <c r="G87" s="158"/>
      <c r="H87" s="156"/>
      <c r="I87" s="156"/>
      <c r="J87" s="156"/>
      <c r="K87" s="158"/>
      <c r="L87" s="156"/>
      <c r="M87" s="156"/>
      <c r="N87" s="158"/>
      <c r="O87" s="156"/>
      <c r="P87" s="158"/>
      <c r="Q87" s="156"/>
      <c r="R87" s="156"/>
      <c r="AE87" s="245"/>
    </row>
    <row r="88" spans="1:31" ht="12">
      <c r="A88" s="155"/>
      <c r="B88" s="156"/>
      <c r="C88" s="156"/>
      <c r="D88" s="156"/>
      <c r="E88" s="156"/>
      <c r="F88" s="156"/>
      <c r="G88" s="158"/>
      <c r="H88" s="156"/>
      <c r="I88" s="156"/>
      <c r="J88" s="156"/>
      <c r="K88" s="158"/>
      <c r="L88" s="156"/>
      <c r="M88" s="156"/>
      <c r="N88" s="158"/>
      <c r="O88" s="156"/>
      <c r="P88" s="158"/>
      <c r="Q88" s="156"/>
      <c r="R88" s="156"/>
      <c r="AE88" s="245"/>
    </row>
    <row r="89" spans="1:31" ht="12">
      <c r="A89" s="155"/>
      <c r="B89" s="156"/>
      <c r="C89" s="156"/>
      <c r="D89" s="156"/>
      <c r="E89" s="156"/>
      <c r="F89" s="156"/>
      <c r="G89" s="158"/>
      <c r="H89" s="156"/>
      <c r="I89" s="156"/>
      <c r="J89" s="156"/>
      <c r="K89" s="158"/>
      <c r="L89" s="156"/>
      <c r="M89" s="156"/>
      <c r="N89" s="158"/>
      <c r="O89" s="156"/>
      <c r="P89" s="158"/>
      <c r="Q89" s="156"/>
      <c r="R89" s="156"/>
      <c r="AE89" s="245"/>
    </row>
    <row r="90" spans="1:31" ht="12">
      <c r="A90" s="155"/>
      <c r="B90" s="156"/>
      <c r="C90" s="156"/>
      <c r="D90" s="156"/>
      <c r="E90" s="156"/>
      <c r="F90" s="156"/>
      <c r="G90" s="158"/>
      <c r="H90" s="156"/>
      <c r="I90" s="156"/>
      <c r="J90" s="156"/>
      <c r="K90" s="158"/>
      <c r="L90" s="156"/>
      <c r="M90" s="156"/>
      <c r="N90" s="158"/>
      <c r="O90" s="156"/>
      <c r="P90" s="158"/>
      <c r="Q90" s="156"/>
      <c r="R90" s="156"/>
      <c r="AE90" s="245"/>
    </row>
    <row r="91" spans="1:31" ht="12">
      <c r="A91" s="155"/>
      <c r="B91" s="156"/>
      <c r="C91" s="156"/>
      <c r="D91" s="156"/>
      <c r="E91" s="156"/>
      <c r="F91" s="156"/>
      <c r="G91" s="158"/>
      <c r="H91" s="156"/>
      <c r="I91" s="156"/>
      <c r="J91" s="156"/>
      <c r="K91" s="158"/>
      <c r="L91" s="156"/>
      <c r="M91" s="156"/>
      <c r="N91" s="158"/>
      <c r="O91" s="156"/>
      <c r="P91" s="158"/>
      <c r="Q91" s="156"/>
      <c r="R91" s="156"/>
      <c r="AE91" s="245"/>
    </row>
    <row r="92" spans="1:31" ht="12">
      <c r="A92" s="155"/>
      <c r="B92" s="156"/>
      <c r="C92" s="156"/>
      <c r="D92" s="156"/>
      <c r="E92" s="156"/>
      <c r="F92" s="156"/>
      <c r="G92" s="158"/>
      <c r="H92" s="156"/>
      <c r="I92" s="156"/>
      <c r="J92" s="156"/>
      <c r="K92" s="158"/>
      <c r="L92" s="156"/>
      <c r="M92" s="156"/>
      <c r="N92" s="158"/>
      <c r="O92" s="156"/>
      <c r="P92" s="158"/>
      <c r="Q92" s="156"/>
      <c r="R92" s="156"/>
      <c r="AE92" s="245"/>
    </row>
    <row r="93" spans="1:31" ht="12">
      <c r="A93" s="155"/>
      <c r="B93" s="156"/>
      <c r="C93" s="156"/>
      <c r="D93" s="156"/>
      <c r="E93" s="156"/>
      <c r="F93" s="156"/>
      <c r="G93" s="158"/>
      <c r="H93" s="156"/>
      <c r="I93" s="156"/>
      <c r="J93" s="156"/>
      <c r="K93" s="158"/>
      <c r="L93" s="156"/>
      <c r="M93" s="156"/>
      <c r="N93" s="158"/>
      <c r="O93" s="156"/>
      <c r="P93" s="158"/>
      <c r="Q93" s="156"/>
      <c r="R93" s="156"/>
      <c r="AE93" s="245"/>
    </row>
    <row r="94" spans="1:31" ht="12">
      <c r="A94" s="155"/>
      <c r="B94" s="156"/>
      <c r="C94" s="156"/>
      <c r="D94" s="156"/>
      <c r="E94" s="156"/>
      <c r="F94" s="156"/>
      <c r="G94" s="158"/>
      <c r="H94" s="156"/>
      <c r="I94" s="156"/>
      <c r="J94" s="156"/>
      <c r="K94" s="158"/>
      <c r="L94" s="156"/>
      <c r="M94" s="156"/>
      <c r="N94" s="158"/>
      <c r="O94" s="156"/>
      <c r="P94" s="158"/>
      <c r="Q94" s="156"/>
      <c r="R94" s="156"/>
      <c r="AE94" s="245"/>
    </row>
    <row r="95" ht="12"/>
    <row r="96" ht="12">
      <c r="A96" s="147" t="s">
        <v>240</v>
      </c>
    </row>
    <row r="97" ht="12"/>
    <row r="98" ht="12">
      <c r="AA98" s="159"/>
    </row>
    <row r="99" ht="12"/>
    <row r="100" spans="2:7" ht="12">
      <c r="B100" s="136" t="s">
        <v>233</v>
      </c>
      <c r="C100" s="136" t="s">
        <v>192</v>
      </c>
      <c r="D100" s="136" t="s">
        <v>193</v>
      </c>
      <c r="E100" s="136" t="s">
        <v>52</v>
      </c>
      <c r="F100" s="136" t="s">
        <v>53</v>
      </c>
      <c r="G100" s="136" t="s">
        <v>237</v>
      </c>
    </row>
    <row r="101" spans="1:7" ht="12">
      <c r="A101" s="155" t="s">
        <v>139</v>
      </c>
      <c r="B101" s="136">
        <f aca="true" t="shared" si="5" ref="B101:F101">#REF!/$B101*100</f>
        <v>1.202110806970237</v>
      </c>
      <c r="C101" s="136">
        <f ca="1" t="shared" si="5"/>
        <v>6.697038105039754</v>
      </c>
      <c r="D101" s="136">
        <f ca="1" t="shared" si="5"/>
        <v>24.692347245179395</v>
      </c>
      <c r="E101" s="136">
        <f ca="1" t="shared" si="5"/>
        <v>66.96865376480288</v>
      </c>
      <c r="F101" s="136">
        <f ca="1" t="shared" si="5"/>
        <v>0.43989805816314376</v>
      </c>
      <c r="G101" s="136">
        <v>100</v>
      </c>
    </row>
    <row r="102" ht="12">
      <c r="A102" s="155"/>
    </row>
    <row r="103" spans="1:7" ht="12">
      <c r="A103" s="155" t="s">
        <v>83</v>
      </c>
      <c r="B103" s="136">
        <f ca="1">#REF!/$B103*100</f>
        <v>0.9957907396271797</v>
      </c>
      <c r="C103" s="136">
        <f ca="1">#REF!/$B103*100</f>
        <v>5.796752856283825</v>
      </c>
      <c r="D103" s="136">
        <f ca="1">#REF!/$B103*100</f>
        <v>14.749248346361995</v>
      </c>
      <c r="E103" s="136">
        <f ca="1">#REF!/$B103*100</f>
        <v>78.45820805772699</v>
      </c>
      <c r="F103" s="136">
        <f ca="1">#REF!/$B103*100</f>
        <v>0</v>
      </c>
      <c r="G103" s="136">
        <v>100</v>
      </c>
    </row>
    <row r="104" spans="1:7" ht="12">
      <c r="A104" s="155" t="s">
        <v>23</v>
      </c>
      <c r="B104" s="136">
        <f ca="1">#REF!/$B104*100</f>
        <v>0.059336823734729496</v>
      </c>
      <c r="C104" s="136">
        <f ca="1">#REF!/$B104*100</f>
        <v>1.1937172774869111</v>
      </c>
      <c r="D104" s="136">
        <f ca="1">#REF!/$B104*100</f>
        <v>22.034904013961604</v>
      </c>
      <c r="E104" s="136">
        <f ca="1">#REF!/$B104*100</f>
        <v>76.71204188481676</v>
      </c>
      <c r="F104" s="136">
        <f ca="1">#REF!/$B104*100</f>
        <v>0</v>
      </c>
      <c r="G104" s="136">
        <v>100</v>
      </c>
    </row>
    <row r="105" spans="1:7" ht="12">
      <c r="A105" s="155" t="s">
        <v>31</v>
      </c>
      <c r="B105" s="136">
        <f ca="1">#REF!/$B105*100</f>
        <v>0.8567276065172494</v>
      </c>
      <c r="C105" s="136">
        <f ca="1">#REF!/$B105*100</f>
        <v>5.874703587546852</v>
      </c>
      <c r="D105" s="136">
        <f ca="1">#REF!/$B105*100</f>
        <v>16.606746729901324</v>
      </c>
      <c r="E105" s="136">
        <f ca="1">#REF!/$B105*100</f>
        <v>76.66182207603458</v>
      </c>
      <c r="F105" s="136">
        <f ca="1">#REF!/$B105*100</f>
        <v>0</v>
      </c>
      <c r="G105" s="136">
        <v>100</v>
      </c>
    </row>
    <row r="106" spans="1:7" ht="12">
      <c r="A106" s="155" t="s">
        <v>25</v>
      </c>
      <c r="B106" s="136">
        <f ca="1">#REF!/$B106*100</f>
        <v>1.2997149949434588</v>
      </c>
      <c r="C106" s="136">
        <f ca="1">#REF!/$B106*100</f>
        <v>7.5184333915601735</v>
      </c>
      <c r="D106" s="136">
        <f ca="1">#REF!/$B106*100</f>
        <v>14.891054518709204</v>
      </c>
      <c r="E106" s="136">
        <f ca="1">#REF!/$B106*100</f>
        <v>76.29088903190218</v>
      </c>
      <c r="F106" s="136">
        <f ca="1">#REF!/$B106*100</f>
        <v>0</v>
      </c>
      <c r="G106" s="136">
        <v>100</v>
      </c>
    </row>
    <row r="107" spans="1:7" ht="12">
      <c r="A107" s="155" t="s">
        <v>39</v>
      </c>
      <c r="B107" s="136">
        <f ca="1">#REF!/$B107*100</f>
        <v>2.50797725690835</v>
      </c>
      <c r="C107" s="136">
        <f ca="1">#REF!/$B107*100</f>
        <v>6.359659034412936</v>
      </c>
      <c r="D107" s="136">
        <f ca="1">#REF!/$B107*100</f>
        <v>15.219159879595399</v>
      </c>
      <c r="E107" s="136">
        <f ca="1">#REF!/$B107*100</f>
        <v>75.91410776754319</v>
      </c>
      <c r="F107" s="136">
        <f ca="1">#REF!/$B107*100</f>
        <v>0</v>
      </c>
      <c r="G107" s="136">
        <v>100</v>
      </c>
    </row>
    <row r="108" spans="1:7" ht="12">
      <c r="A108" s="155" t="s">
        <v>33</v>
      </c>
      <c r="B108" s="136">
        <f ca="1">#REF!/$B108*100</f>
        <v>0.3372051731097844</v>
      </c>
      <c r="C108" s="136">
        <f ca="1">#REF!/$B108*100</f>
        <v>5.861481820968638</v>
      </c>
      <c r="D108" s="136">
        <f ca="1">#REF!/$B108*100</f>
        <v>19.15756374573941</v>
      </c>
      <c r="E108" s="136">
        <f ca="1">#REF!/$B108*100</f>
        <v>74.64435629019677</v>
      </c>
      <c r="F108" s="136">
        <f ca="1">#REF!/$B108*100</f>
        <v>0</v>
      </c>
      <c r="G108" s="136">
        <v>100</v>
      </c>
    </row>
    <row r="109" spans="1:7" ht="12">
      <c r="A109" s="155" t="s">
        <v>72</v>
      </c>
      <c r="B109" s="136">
        <f ca="1">#REF!/$B109*100</f>
        <v>0.19648780487804876</v>
      </c>
      <c r="C109" s="136">
        <f ca="1">#REF!/$B109*100</f>
        <v>5.254341463414634</v>
      </c>
      <c r="D109" s="136">
        <f ca="1">#REF!/$B109*100</f>
        <v>20.845756097560976</v>
      </c>
      <c r="E109" s="136">
        <f ca="1">#REF!/$B109*100</f>
        <v>73.70341463414634</v>
      </c>
      <c r="F109" s="136">
        <f ca="1">#REF!/$B109*100</f>
        <v>0</v>
      </c>
      <c r="G109" s="136">
        <v>100</v>
      </c>
    </row>
    <row r="110" spans="1:7" ht="12">
      <c r="A110" s="155" t="s">
        <v>26</v>
      </c>
      <c r="B110" s="136">
        <f ca="1">#REF!/$B110*100</f>
        <v>1.2720790795657106</v>
      </c>
      <c r="C110" s="136">
        <f ca="1">#REF!/$B110*100</f>
        <v>6.400907470426187</v>
      </c>
      <c r="D110" s="136">
        <f ca="1">#REF!/$B110*100</f>
        <v>19.97245179063361</v>
      </c>
      <c r="E110" s="136">
        <f ca="1">#REF!/$B110*100</f>
        <v>70.98525360557446</v>
      </c>
      <c r="F110" s="136">
        <f ca="1">#REF!/$B110*100</f>
        <v>1.3774104683195592</v>
      </c>
      <c r="G110" s="136">
        <v>100</v>
      </c>
    </row>
    <row r="111" spans="1:7" ht="12">
      <c r="A111" s="155" t="s">
        <v>21</v>
      </c>
      <c r="B111" s="136">
        <f ca="1">#REF!/$B111*100</f>
        <v>0.48979975066636766</v>
      </c>
      <c r="C111" s="136">
        <f ca="1">#REF!/$B111*100</f>
        <v>12.525624507722563</v>
      </c>
      <c r="D111" s="136">
        <f ca="1">#REF!/$B111*100</f>
        <v>18.23473874738539</v>
      </c>
      <c r="E111" s="136">
        <f ca="1">#REF!/$B111*100</f>
        <v>68.7503586127035</v>
      </c>
      <c r="F111" s="136">
        <f ca="1">#REF!/$B111*100</f>
        <v>0</v>
      </c>
      <c r="G111" s="136">
        <v>100</v>
      </c>
    </row>
    <row r="112" spans="1:7" ht="12">
      <c r="A112" s="155" t="s">
        <v>34</v>
      </c>
      <c r="B112" s="136">
        <f ca="1">#REF!/$B112*100</f>
        <v>2.257172997619899</v>
      </c>
      <c r="C112" s="136">
        <f ca="1">#REF!/$B112*100</f>
        <v>5.667779705495156</v>
      </c>
      <c r="D112" s="136">
        <f ca="1">#REF!/$B112*100</f>
        <v>25.32148804282439</v>
      </c>
      <c r="E112" s="136">
        <f ca="1">#REF!/$B112*100</f>
        <v>66.75268742208002</v>
      </c>
      <c r="F112" s="136">
        <f ca="1">#REF!/$B112*100</f>
        <v>0</v>
      </c>
      <c r="G112" s="136">
        <v>100</v>
      </c>
    </row>
    <row r="113" spans="1:7" ht="12">
      <c r="A113" s="155" t="s">
        <v>32</v>
      </c>
      <c r="B113" s="136">
        <f ca="1">#REF!/$B113*100</f>
        <v>0.43332920638851063</v>
      </c>
      <c r="C113" s="136">
        <f ca="1">#REF!/$B113*100</f>
        <v>2.7980685898229543</v>
      </c>
      <c r="D113" s="136">
        <f ca="1">#REF!/$B113*100</f>
        <v>30.3206636127275</v>
      </c>
      <c r="E113" s="136">
        <f ca="1">#REF!/$B113*100</f>
        <v>66.33651108084685</v>
      </c>
      <c r="F113" s="136">
        <f ca="1">#REF!/$B113*100</f>
        <v>0.11142751021418844</v>
      </c>
      <c r="G113" s="136">
        <v>100</v>
      </c>
    </row>
    <row r="114" spans="1:7" ht="12">
      <c r="A114" s="155" t="s">
        <v>22</v>
      </c>
      <c r="B114" s="136">
        <f ca="1">#REF!/$B114*100</f>
        <v>6.861168384879725</v>
      </c>
      <c r="C114" s="136">
        <f ca="1">#REF!/$B114*100</f>
        <v>5.511340206185567</v>
      </c>
      <c r="D114" s="136">
        <f ca="1">#REF!/$B114*100</f>
        <v>22.087972508591065</v>
      </c>
      <c r="E114" s="136">
        <f ca="1">#REF!/$B114*100</f>
        <v>65.53951890034364</v>
      </c>
      <c r="F114" s="136">
        <f ca="1">#REF!/$B114*100</f>
        <v>0</v>
      </c>
      <c r="G114" s="136">
        <v>100</v>
      </c>
    </row>
    <row r="115" spans="1:7" ht="12">
      <c r="A115" s="155" t="s">
        <v>17</v>
      </c>
      <c r="B115" s="136">
        <f ca="1">#REF!/$B115*100</f>
        <v>0.343192519397838</v>
      </c>
      <c r="C115" s="136">
        <f ca="1">#REF!/$B115*100</f>
        <v>6.486504410106771</v>
      </c>
      <c r="D115" s="136">
        <f ca="1">#REF!/$B115*100</f>
        <v>26.26069367995225</v>
      </c>
      <c r="E115" s="136">
        <f ca="1">#REF!/$B115*100</f>
        <v>64.41541216261025</v>
      </c>
      <c r="F115" s="136">
        <f ca="1">#REF!/$B115*100</f>
        <v>2.4941972279328866</v>
      </c>
      <c r="G115" s="136">
        <v>100</v>
      </c>
    </row>
    <row r="116" spans="1:7" ht="12">
      <c r="A116" s="155" t="s">
        <v>30</v>
      </c>
      <c r="B116" s="136">
        <f ca="1">#REF!/$B116*100</f>
        <v>2.6858293665324053</v>
      </c>
      <c r="C116" s="136">
        <f ca="1">#REF!/$B116*100</f>
        <v>4.941413401684364</v>
      </c>
      <c r="D116" s="136">
        <f ca="1">#REF!/$B116*100</f>
        <v>27.965946539729035</v>
      </c>
      <c r="E116" s="136">
        <f ca="1">#REF!/$B116*100</f>
        <v>64.41047235444891</v>
      </c>
      <c r="F116" s="136">
        <f ca="1">#REF!/$B116*100</f>
        <v>0</v>
      </c>
      <c r="G116" s="136">
        <v>100</v>
      </c>
    </row>
    <row r="117" spans="1:7" ht="12">
      <c r="A117" s="155" t="s">
        <v>40</v>
      </c>
      <c r="B117" s="136">
        <f ca="1">#REF!/$B117*100</f>
        <v>6.5220984269575535</v>
      </c>
      <c r="C117" s="136">
        <f ca="1">#REF!/$B117*100</f>
        <v>7.370355247039609</v>
      </c>
      <c r="D117" s="136">
        <f ca="1">#REF!/$B117*100</f>
        <v>22.22432868614984</v>
      </c>
      <c r="E117" s="136">
        <f ca="1">#REF!/$B117*100</f>
        <v>63.88370374691322</v>
      </c>
      <c r="F117" s="136">
        <f ca="1">#REF!/$B117*100</f>
        <v>0</v>
      </c>
      <c r="G117" s="136">
        <v>100</v>
      </c>
    </row>
    <row r="118" spans="1:7" ht="12">
      <c r="A118" s="155" t="s">
        <v>36</v>
      </c>
      <c r="B118" s="136">
        <f ca="1">#REF!/$B118*100</f>
        <v>4.307582769668922</v>
      </c>
      <c r="C118" s="136">
        <f ca="1">#REF!/$B118*100</f>
        <v>6.831612673549308</v>
      </c>
      <c r="D118" s="136">
        <f ca="1">#REF!/$B118*100</f>
        <v>24.96618013527946</v>
      </c>
      <c r="E118" s="136">
        <f ca="1">#REF!/$B118*100</f>
        <v>63.55642577429691</v>
      </c>
      <c r="F118" s="136">
        <f ca="1">#REF!/$B118*100</f>
        <v>0.3381986472054112</v>
      </c>
      <c r="G118" s="136">
        <v>100</v>
      </c>
    </row>
    <row r="119" spans="1:7" ht="12">
      <c r="A119" s="155" t="s">
        <v>37</v>
      </c>
      <c r="B119" s="136">
        <f ca="1">#REF!/$B119*100</f>
        <v>0.17123287671232879</v>
      </c>
      <c r="C119" s="136">
        <f ca="1">#REF!/$B119*100</f>
        <v>4.467163577759871</v>
      </c>
      <c r="D119" s="136">
        <f ca="1">#REF!/$B119*100</f>
        <v>31.970185334407734</v>
      </c>
      <c r="E119" s="136">
        <f ca="1">#REF!/$B119*100</f>
        <v>63.39141821112007</v>
      </c>
      <c r="F119" s="136">
        <f ca="1">#REF!/$B119*100</f>
        <v>0</v>
      </c>
      <c r="G119" s="136">
        <v>100</v>
      </c>
    </row>
    <row r="120" spans="1:7" ht="12">
      <c r="A120" s="155" t="s">
        <v>29</v>
      </c>
      <c r="B120" s="136">
        <f ca="1">#REF!/$B120*100</f>
        <v>0.014723203769140164</v>
      </c>
      <c r="C120" s="136">
        <f ca="1">#REF!/$B120*100</f>
        <v>10.365135453474677</v>
      </c>
      <c r="D120" s="136">
        <f ca="1">#REF!/$B120*100</f>
        <v>30.93345111896349</v>
      </c>
      <c r="E120" s="136">
        <f ca="1">#REF!/$B120*100</f>
        <v>58.686690223792695</v>
      </c>
      <c r="F120" s="136">
        <f ca="1">#REF!/$B120*100</f>
        <v>0</v>
      </c>
      <c r="G120" s="136">
        <v>100</v>
      </c>
    </row>
    <row r="121" spans="1:7" ht="12">
      <c r="A121" s="155" t="s">
        <v>35</v>
      </c>
      <c r="B121" s="136">
        <f ca="1">#REF!/$B121*100</f>
        <v>3.0118047135231563</v>
      </c>
      <c r="C121" s="136">
        <f ca="1">#REF!/$B121*100</f>
        <v>6.335800197906647</v>
      </c>
      <c r="D121" s="136">
        <f ca="1">#REF!/$B121*100</f>
        <v>34.05109336455241</v>
      </c>
      <c r="E121" s="136">
        <f ca="1">#REF!/$B121*100</f>
        <v>56.60130172401778</v>
      </c>
      <c r="F121" s="136">
        <f ca="1">#REF!/$B121*100</f>
        <v>0</v>
      </c>
      <c r="G121" s="136">
        <v>100</v>
      </c>
    </row>
    <row r="122" spans="1:7" ht="12">
      <c r="A122" s="155" t="s">
        <v>27</v>
      </c>
      <c r="B122" s="136">
        <f ca="1">#REF!/$B122*100</f>
        <v>0.41450777202072536</v>
      </c>
      <c r="C122" s="136">
        <f ca="1">#REF!/$B122*100</f>
        <v>2.875647668393783</v>
      </c>
      <c r="D122" s="136">
        <f ca="1">#REF!/$B122*100</f>
        <v>42.87564766839378</v>
      </c>
      <c r="E122" s="136">
        <f ca="1">#REF!/$B122*100</f>
        <v>53.83419689119171</v>
      </c>
      <c r="F122" s="136">
        <f ca="1">#REF!/$B122*100</f>
        <v>0</v>
      </c>
      <c r="G122" s="136">
        <v>100</v>
      </c>
    </row>
    <row r="123" spans="1:7" ht="12">
      <c r="A123" s="155" t="s">
        <v>19</v>
      </c>
      <c r="B123" s="136">
        <f ca="1">#REF!/$B123*100</f>
        <v>0.8015082000624724</v>
      </c>
      <c r="C123" s="136">
        <f ca="1">#REF!/$B123*100</f>
        <v>4.3223401026586235</v>
      </c>
      <c r="D123" s="136">
        <f ca="1">#REF!/$B123*100</f>
        <v>41.38245764833329</v>
      </c>
      <c r="E123" s="136">
        <f ca="1">#REF!/$B123*100</f>
        <v>53.493694048945606</v>
      </c>
      <c r="F123" s="136">
        <f ca="1">#REF!/$B123*100</f>
        <v>0</v>
      </c>
      <c r="G123" s="136">
        <v>100</v>
      </c>
    </row>
    <row r="124" spans="1:7" ht="12">
      <c r="A124" s="155" t="s">
        <v>24</v>
      </c>
      <c r="B124" s="136">
        <f ca="1">#REF!/$B124*100</f>
        <v>0.7652761457109284</v>
      </c>
      <c r="C124" s="136">
        <f ca="1">#REF!/$B124*100</f>
        <v>14.221797884841363</v>
      </c>
      <c r="D124" s="136">
        <f ca="1">#REF!/$B124*100</f>
        <v>32.43331374853114</v>
      </c>
      <c r="E124" s="136">
        <f ca="1">#REF!/$B124*100</f>
        <v>50.28686839012926</v>
      </c>
      <c r="F124" s="136">
        <f ca="1">#REF!/$B124*100</f>
        <v>2.2930376028202115</v>
      </c>
      <c r="G124" s="136">
        <v>100</v>
      </c>
    </row>
    <row r="125" spans="1:7" ht="12">
      <c r="A125" s="155" t="s">
        <v>20</v>
      </c>
      <c r="B125" s="136">
        <f ca="1">#REF!/$B125*100</f>
        <v>4.686318972033257</v>
      </c>
      <c r="C125" s="136">
        <f ca="1">#REF!/$B125*100</f>
        <v>10.430839002267573</v>
      </c>
      <c r="D125" s="136">
        <f ca="1">#REF!/$B125*100</f>
        <v>45.27588813303099</v>
      </c>
      <c r="E125" s="136">
        <f ca="1">#REF!/$B125*100</f>
        <v>39.682539682539684</v>
      </c>
      <c r="F125" s="136">
        <f ca="1">#REF!/$B125*100</f>
        <v>0</v>
      </c>
      <c r="G125" s="136">
        <v>100</v>
      </c>
    </row>
    <row r="126" spans="1:7" ht="12">
      <c r="A126" s="155" t="s">
        <v>18</v>
      </c>
      <c r="B126" s="136">
        <f ca="1">#REF!/$B126*100</f>
        <v>1.6075324377081177</v>
      </c>
      <c r="C126" s="136">
        <f ca="1">#REF!/$B126*100</f>
        <v>9.599265128028476</v>
      </c>
      <c r="D126" s="136">
        <f ca="1">#REF!/$B126*100</f>
        <v>33.12090940406476</v>
      </c>
      <c r="E126" s="136">
        <f ca="1">#REF!/$B126*100</f>
        <v>37.26030543116317</v>
      </c>
      <c r="F126" s="136">
        <f ca="1">#REF!/$B126*100</f>
        <v>18.411987599035477</v>
      </c>
      <c r="G126" s="136">
        <v>100</v>
      </c>
    </row>
    <row r="127" spans="1:7" ht="12">
      <c r="A127" s="155" t="s">
        <v>28</v>
      </c>
      <c r="B127" s="136">
        <f ca="1">#REF!/$B127*100</f>
        <v>2.5221008840353614</v>
      </c>
      <c r="C127" s="136">
        <f ca="1">#REF!/$B127*100</f>
        <v>8.840353614144565</v>
      </c>
      <c r="D127" s="136">
        <f ca="1">#REF!/$B127*100</f>
        <v>54.706188247529894</v>
      </c>
      <c r="E127" s="136">
        <f ca="1">#REF!/$B127*100</f>
        <v>33.90535621424856</v>
      </c>
      <c r="F127" s="136">
        <f ca="1">#REF!/$B127*100</f>
        <v>0</v>
      </c>
      <c r="G127" s="136">
        <v>100</v>
      </c>
    </row>
    <row r="128" spans="1:7" ht="12">
      <c r="A128" s="155" t="s">
        <v>38</v>
      </c>
      <c r="B128" s="136">
        <f ca="1">#REF!/$B128*100</f>
        <v>3.813905490819968</v>
      </c>
      <c r="C128" s="136">
        <f ca="1">#REF!/$B128*100</f>
        <v>22.161069785440944</v>
      </c>
      <c r="D128" s="136">
        <f ca="1">#REF!/$B128*100</f>
        <v>63.43036505138239</v>
      </c>
      <c r="E128" s="136">
        <f ca="1">#REF!/$B128*100</f>
        <v>10.598959453067893</v>
      </c>
      <c r="F128" s="136">
        <f ca="1">#REF!/$B128*100</f>
        <v>0</v>
      </c>
      <c r="G128" s="136">
        <v>100</v>
      </c>
    </row>
    <row r="129" spans="1:7" ht="12">
      <c r="A129" s="155" t="s">
        <v>117</v>
      </c>
      <c r="B129" s="136">
        <f ca="1">#REF!/$B129*100</f>
        <v>10.656112041406606</v>
      </c>
      <c r="C129" s="136">
        <f ca="1">#REF!/$B129*100</f>
        <v>27.435682752321505</v>
      </c>
      <c r="D129" s="136">
        <f ca="1">#REF!/$B129*100</f>
        <v>61.7597807885523</v>
      </c>
      <c r="E129" s="136">
        <f ca="1">#REF!/$B129*100</f>
        <v>0.14842441771959203</v>
      </c>
      <c r="F129" s="136">
        <f ca="1">#REF!/$B129*100</f>
        <v>0</v>
      </c>
      <c r="G129" s="136">
        <v>100</v>
      </c>
    </row>
    <row r="130" ht="12">
      <c r="A130" s="155"/>
    </row>
    <row r="131" spans="1:6" ht="12">
      <c r="A131" s="155" t="s">
        <v>84</v>
      </c>
      <c r="B131" s="136">
        <f aca="true" t="shared" si="6" ref="B131:F133">#REF!/$B131*100</f>
        <v>5.931435797964608</v>
      </c>
      <c r="C131" s="136">
        <f ca="1" t="shared" si="6"/>
        <v>10.179528151142025</v>
      </c>
      <c r="D131" s="136">
        <f ca="1" t="shared" si="6"/>
        <v>17.115843081629343</v>
      </c>
      <c r="E131" s="136">
        <f ca="1" t="shared" si="6"/>
        <v>66.7727657247349</v>
      </c>
      <c r="F131" s="136">
        <f ca="1" t="shared" si="6"/>
        <v>0</v>
      </c>
    </row>
    <row r="132" spans="1:7" ht="12">
      <c r="A132" s="155" t="s">
        <v>140</v>
      </c>
      <c r="B132" s="136">
        <f ca="1" t="shared" si="6"/>
        <v>3.7720377203772033</v>
      </c>
      <c r="C132" s="136">
        <f ca="1" t="shared" si="6"/>
        <v>9.32759327593276</v>
      </c>
      <c r="D132" s="136">
        <f ca="1" t="shared" si="6"/>
        <v>31.959819598195978</v>
      </c>
      <c r="E132" s="136">
        <f ca="1" t="shared" si="6"/>
        <v>54.94054940549405</v>
      </c>
      <c r="F132" s="136">
        <f ca="1" t="shared" si="6"/>
        <v>0</v>
      </c>
      <c r="G132" s="136">
        <v>100</v>
      </c>
    </row>
    <row r="133" spans="1:15" ht="12">
      <c r="A133" s="155" t="s">
        <v>41</v>
      </c>
      <c r="B133" s="136">
        <f ca="1" t="shared" si="6"/>
        <v>0.37536381954550546</v>
      </c>
      <c r="C133" s="136">
        <f ca="1" t="shared" si="6"/>
        <v>3.273326430090674</v>
      </c>
      <c r="D133" s="136">
        <f ca="1" t="shared" si="6"/>
        <v>42.999622187395055</v>
      </c>
      <c r="E133" s="136">
        <f ca="1" t="shared" si="6"/>
        <v>53.351337736482705</v>
      </c>
      <c r="F133" s="136" t="e">
        <f ca="1" t="shared" si="6"/>
        <v>#VALUE!</v>
      </c>
      <c r="G133" s="136">
        <v>100</v>
      </c>
      <c r="H133" s="288"/>
      <c r="I133" s="288"/>
      <c r="J133" s="288"/>
      <c r="K133" s="288"/>
      <c r="L133" s="288"/>
      <c r="M133" s="288"/>
      <c r="N133" s="288"/>
      <c r="O133" s="288"/>
    </row>
    <row r="134" spans="1:8" ht="12">
      <c r="A134" s="155"/>
      <c r="H134" s="145"/>
    </row>
    <row r="135" ht="12">
      <c r="A135" s="155"/>
    </row>
    <row r="136" ht="12">
      <c r="A136" s="155"/>
    </row>
    <row r="137" spans="1:7" ht="12">
      <c r="A137" s="155" t="s">
        <v>85</v>
      </c>
      <c r="B137" s="136">
        <f aca="true" t="shared" si="7" ref="B137:F138">#REF!/$B137*100</f>
        <v>0.15413657857116675</v>
      </c>
      <c r="C137" s="136">
        <f ca="1" t="shared" si="7"/>
        <v>9.515963491074375</v>
      </c>
      <c r="D137" s="136">
        <f ca="1" t="shared" si="7"/>
        <v>13.617719291814817</v>
      </c>
      <c r="E137" s="136">
        <f ca="1" t="shared" si="7"/>
        <v>76.71199736080057</v>
      </c>
      <c r="F137" s="136">
        <f ca="1" t="shared" si="7"/>
        <v>0</v>
      </c>
      <c r="G137" s="136">
        <v>100</v>
      </c>
    </row>
    <row r="138" spans="1:7" ht="12">
      <c r="A138" s="155" t="s">
        <v>188</v>
      </c>
      <c r="B138" s="136">
        <f ca="1" t="shared" si="7"/>
        <v>2.378283151825753</v>
      </c>
      <c r="C138" s="136">
        <f ca="1" t="shared" si="7"/>
        <v>15.727098014093531</v>
      </c>
      <c r="D138" s="136">
        <f ca="1" t="shared" si="7"/>
        <v>48.5345932094811</v>
      </c>
      <c r="E138" s="136">
        <f ca="1" t="shared" si="7"/>
        <v>33.34401024983985</v>
      </c>
      <c r="F138" s="136">
        <f ca="1" t="shared" si="7"/>
        <v>0</v>
      </c>
      <c r="G138" s="136">
        <v>100</v>
      </c>
    </row>
    <row r="139" ht="12">
      <c r="A139" s="155"/>
    </row>
    <row r="140" ht="12">
      <c r="A140" s="155"/>
    </row>
    <row r="141" ht="12">
      <c r="A141" s="155"/>
    </row>
    <row r="142" ht="12">
      <c r="A142" s="155"/>
    </row>
    <row r="143" ht="12">
      <c r="A143" s="155"/>
    </row>
  </sheetData>
  <mergeCells count="2">
    <mergeCell ref="I1:P1"/>
    <mergeCell ref="H133:O1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7"/>
  <sheetViews>
    <sheetView workbookViewId="0" topLeftCell="B220">
      <selection activeCell="C251" sqref="C251:G257"/>
    </sheetView>
  </sheetViews>
  <sheetFormatPr defaultColWidth="8.625" defaultRowHeight="14.25"/>
  <cols>
    <col min="1" max="16384" width="8.625" style="178" customWidth="1"/>
  </cols>
  <sheetData>
    <row r="1" ht="12">
      <c r="A1" s="201" t="s">
        <v>180</v>
      </c>
    </row>
    <row r="3" spans="1:2" ht="12">
      <c r="A3" s="201" t="s">
        <v>80</v>
      </c>
      <c r="B3" s="202"/>
    </row>
    <row r="4" spans="1:2" ht="12">
      <c r="A4" s="201" t="s">
        <v>81</v>
      </c>
      <c r="B4" s="202">
        <v>44225.709282407406</v>
      </c>
    </row>
    <row r="5" spans="1:2" ht="12">
      <c r="A5" s="201" t="s">
        <v>82</v>
      </c>
      <c r="B5" s="201" t="s">
        <v>2</v>
      </c>
    </row>
    <row r="7" spans="1:2" ht="12">
      <c r="A7" s="201" t="s">
        <v>3</v>
      </c>
      <c r="B7" s="201" t="s">
        <v>189</v>
      </c>
    </row>
    <row r="8" spans="1:2" ht="12">
      <c r="A8" s="201" t="s">
        <v>5</v>
      </c>
      <c r="B8" s="201" t="s">
        <v>92</v>
      </c>
    </row>
    <row r="9" spans="1:2" ht="12">
      <c r="A9" s="201" t="s">
        <v>143</v>
      </c>
      <c r="B9" s="201">
        <v>2018</v>
      </c>
    </row>
    <row r="11" spans="1:15" ht="12">
      <c r="A11" s="186" t="s">
        <v>144</v>
      </c>
      <c r="B11" s="186" t="s">
        <v>87</v>
      </c>
      <c r="C11" s="186" t="s">
        <v>145</v>
      </c>
      <c r="D11" s="186" t="s">
        <v>146</v>
      </c>
      <c r="E11" s="186" t="s">
        <v>88</v>
      </c>
      <c r="F11" s="186" t="s">
        <v>149</v>
      </c>
      <c r="G11" s="186" t="s">
        <v>150</v>
      </c>
      <c r="H11" s="186" t="s">
        <v>52</v>
      </c>
      <c r="I11" s="186" t="s">
        <v>54</v>
      </c>
      <c r="J11" s="186"/>
      <c r="K11" s="186" t="s">
        <v>181</v>
      </c>
      <c r="L11" s="186" t="s">
        <v>147</v>
      </c>
      <c r="M11" s="186" t="s">
        <v>148</v>
      </c>
      <c r="N11" s="186" t="s">
        <v>53</v>
      </c>
      <c r="O11" s="186" t="s">
        <v>89</v>
      </c>
    </row>
    <row r="12" spans="1:15" ht="12">
      <c r="A12" s="186" t="s">
        <v>182</v>
      </c>
      <c r="B12" s="199">
        <v>270.9</v>
      </c>
      <c r="C12" s="197">
        <v>21.12</v>
      </c>
      <c r="D12" s="197">
        <v>815.16</v>
      </c>
      <c r="E12" s="197">
        <v>90.05</v>
      </c>
      <c r="F12" s="197">
        <v>353.37</v>
      </c>
      <c r="G12" s="197">
        <v>143.33</v>
      </c>
      <c r="H12" s="197">
        <v>4993.42</v>
      </c>
      <c r="I12" s="197">
        <v>143.04</v>
      </c>
      <c r="J12" s="197"/>
      <c r="K12" s="197">
        <v>8909.55</v>
      </c>
      <c r="L12" s="197">
        <v>717.86</v>
      </c>
      <c r="M12" s="199">
        <v>432.7</v>
      </c>
      <c r="N12" s="197">
        <v>84.55</v>
      </c>
      <c r="O12" s="200" t="s">
        <v>42</v>
      </c>
    </row>
    <row r="13" spans="1:15" ht="12">
      <c r="A13" s="186" t="s">
        <v>17</v>
      </c>
      <c r="B13" s="197">
        <v>4.73</v>
      </c>
      <c r="C13" s="197">
        <v>0.02</v>
      </c>
      <c r="D13" s="197">
        <v>36.15</v>
      </c>
      <c r="E13" s="197">
        <v>3.41</v>
      </c>
      <c r="F13" s="197">
        <v>5.47</v>
      </c>
      <c r="G13" s="197">
        <v>5.58</v>
      </c>
      <c r="H13" s="197">
        <v>232.04</v>
      </c>
      <c r="I13" s="197">
        <v>3.95</v>
      </c>
      <c r="J13" s="197"/>
      <c r="K13" s="197">
        <v>505.26</v>
      </c>
      <c r="L13" s="199">
        <v>0.7</v>
      </c>
      <c r="M13" s="197">
        <v>91.07</v>
      </c>
      <c r="N13" s="198">
        <v>0</v>
      </c>
      <c r="O13" s="197">
        <v>122.15</v>
      </c>
    </row>
    <row r="14" spans="1:15" ht="12">
      <c r="A14" s="186" t="s">
        <v>18</v>
      </c>
      <c r="B14" s="197">
        <v>0.01</v>
      </c>
      <c r="C14" s="198">
        <v>0</v>
      </c>
      <c r="D14" s="197">
        <v>1.77</v>
      </c>
      <c r="E14" s="197">
        <v>0.01</v>
      </c>
      <c r="F14" s="197">
        <v>2.14</v>
      </c>
      <c r="G14" s="197">
        <v>0.02</v>
      </c>
      <c r="H14" s="198">
        <v>0</v>
      </c>
      <c r="I14" s="198">
        <v>0</v>
      </c>
      <c r="J14" s="198"/>
      <c r="K14" s="197">
        <v>4.27</v>
      </c>
      <c r="L14" s="197">
        <v>0.02</v>
      </c>
      <c r="M14" s="197">
        <v>0.11</v>
      </c>
      <c r="N14" s="198">
        <v>0</v>
      </c>
      <c r="O14" s="197">
        <v>0.19</v>
      </c>
    </row>
    <row r="15" spans="1:15" ht="12">
      <c r="A15" s="186" t="s">
        <v>117</v>
      </c>
      <c r="B15" s="197">
        <v>0.01</v>
      </c>
      <c r="C15" s="197">
        <v>0.69</v>
      </c>
      <c r="D15" s="197">
        <v>6.18</v>
      </c>
      <c r="E15" s="197">
        <v>0.05</v>
      </c>
      <c r="F15" s="197">
        <v>0.01</v>
      </c>
      <c r="G15" s="197">
        <v>0.02</v>
      </c>
      <c r="H15" s="197">
        <v>6.78</v>
      </c>
      <c r="I15" s="198">
        <v>0</v>
      </c>
      <c r="J15" s="198"/>
      <c r="K15" s="197">
        <v>25.03</v>
      </c>
      <c r="L15" s="197">
        <v>6.44</v>
      </c>
      <c r="M15" s="199">
        <v>4.7</v>
      </c>
      <c r="N15" s="198">
        <v>0</v>
      </c>
      <c r="O15" s="197">
        <v>0.14</v>
      </c>
    </row>
    <row r="16" spans="1:15" ht="12">
      <c r="A16" s="186" t="s">
        <v>19</v>
      </c>
      <c r="B16" s="197">
        <v>57.65</v>
      </c>
      <c r="C16" s="197">
        <v>0.15</v>
      </c>
      <c r="D16" s="197">
        <v>47.53</v>
      </c>
      <c r="E16" s="197">
        <v>3.49</v>
      </c>
      <c r="F16" s="197">
        <v>30.03</v>
      </c>
      <c r="G16" s="197">
        <v>5.96</v>
      </c>
      <c r="H16" s="197">
        <v>82.14</v>
      </c>
      <c r="I16" s="197">
        <v>4.85</v>
      </c>
      <c r="J16" s="199"/>
      <c r="K16" s="197">
        <v>282.06</v>
      </c>
      <c r="L16" s="197">
        <v>0.57</v>
      </c>
      <c r="M16" s="197">
        <v>8.78</v>
      </c>
      <c r="N16" s="198">
        <v>0</v>
      </c>
      <c r="O16" s="197">
        <v>40.91</v>
      </c>
    </row>
    <row r="17" spans="1:15" ht="12">
      <c r="A17" s="186" t="s">
        <v>124</v>
      </c>
      <c r="B17" s="198">
        <v>0</v>
      </c>
      <c r="C17" s="198">
        <v>0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/>
      <c r="K17" s="198">
        <v>0</v>
      </c>
      <c r="L17" s="198">
        <v>0</v>
      </c>
      <c r="M17" s="198">
        <v>0</v>
      </c>
      <c r="N17" s="198">
        <v>0</v>
      </c>
      <c r="O17" s="198">
        <v>0</v>
      </c>
    </row>
    <row r="18" spans="1:15" ht="12">
      <c r="A18" s="186" t="s">
        <v>20</v>
      </c>
      <c r="B18" s="197">
        <v>0.49</v>
      </c>
      <c r="C18" s="197">
        <v>5.18</v>
      </c>
      <c r="D18" s="197">
        <v>11.25</v>
      </c>
      <c r="E18" s="197">
        <v>0.05</v>
      </c>
      <c r="F18" s="197">
        <v>0.06</v>
      </c>
      <c r="G18" s="199">
        <v>0.1</v>
      </c>
      <c r="H18" s="197">
        <v>0.21</v>
      </c>
      <c r="I18" s="198">
        <v>0</v>
      </c>
      <c r="J18" s="198"/>
      <c r="K18" s="197">
        <v>54.53</v>
      </c>
      <c r="L18" s="199">
        <v>27.9</v>
      </c>
      <c r="M18" s="197">
        <v>8.84</v>
      </c>
      <c r="N18" s="198">
        <v>0</v>
      </c>
      <c r="O18" s="200" t="s">
        <v>42</v>
      </c>
    </row>
    <row r="19" spans="1:15" ht="12">
      <c r="A19" s="186" t="s">
        <v>21</v>
      </c>
      <c r="B19" s="197">
        <v>0.19</v>
      </c>
      <c r="C19" s="197">
        <v>0.01</v>
      </c>
      <c r="D19" s="197">
        <v>1.27</v>
      </c>
      <c r="E19" s="197">
        <v>0.39</v>
      </c>
      <c r="F19" s="197">
        <v>0.25</v>
      </c>
      <c r="G19" s="199">
        <v>0.3</v>
      </c>
      <c r="H19" s="197">
        <v>16.94</v>
      </c>
      <c r="I19" s="198">
        <v>0</v>
      </c>
      <c r="J19" s="198"/>
      <c r="K19" s="197">
        <v>25.08</v>
      </c>
      <c r="L19" s="197">
        <v>0.01</v>
      </c>
      <c r="M19" s="197">
        <v>0.19</v>
      </c>
      <c r="N19" s="198">
        <v>0</v>
      </c>
      <c r="O19" s="197">
        <v>5.54</v>
      </c>
    </row>
    <row r="20" spans="1:15" ht="12">
      <c r="A20" s="186" t="s">
        <v>22</v>
      </c>
      <c r="B20" s="198">
        <v>0</v>
      </c>
      <c r="C20" s="198">
        <v>0</v>
      </c>
      <c r="D20" s="197">
        <v>0.02</v>
      </c>
      <c r="E20" s="198">
        <v>0</v>
      </c>
      <c r="F20" s="198">
        <v>0</v>
      </c>
      <c r="G20" s="197">
        <v>0.01</v>
      </c>
      <c r="H20" s="197">
        <v>16.04</v>
      </c>
      <c r="I20" s="198">
        <v>0</v>
      </c>
      <c r="J20" s="198"/>
      <c r="K20" s="198">
        <v>18</v>
      </c>
      <c r="L20" s="198">
        <v>0</v>
      </c>
      <c r="M20" s="198">
        <v>0</v>
      </c>
      <c r="N20" s="198">
        <v>0</v>
      </c>
      <c r="O20" s="197">
        <v>1.93</v>
      </c>
    </row>
    <row r="21" spans="1:15" ht="12">
      <c r="A21" s="186" t="s">
        <v>23</v>
      </c>
      <c r="B21" s="199">
        <v>0.3</v>
      </c>
      <c r="C21" s="199">
        <v>0.8</v>
      </c>
      <c r="D21" s="199">
        <v>86.1</v>
      </c>
      <c r="E21" s="198">
        <v>0</v>
      </c>
      <c r="F21" s="199">
        <v>81.7</v>
      </c>
      <c r="G21" s="198">
        <v>0</v>
      </c>
      <c r="H21" s="198">
        <v>0</v>
      </c>
      <c r="I21" s="198">
        <v>0</v>
      </c>
      <c r="J21" s="198"/>
      <c r="K21" s="199">
        <v>768.6</v>
      </c>
      <c r="L21" s="199">
        <v>579.2</v>
      </c>
      <c r="M21" s="198">
        <v>6</v>
      </c>
      <c r="N21" s="198">
        <v>0</v>
      </c>
      <c r="O21" s="199">
        <v>14.5</v>
      </c>
    </row>
    <row r="22" spans="1:15" ht="12">
      <c r="A22" s="186" t="s">
        <v>24</v>
      </c>
      <c r="B22" s="197">
        <v>123.75</v>
      </c>
      <c r="C22" s="197">
        <v>0.46</v>
      </c>
      <c r="D22" s="199">
        <v>125.8</v>
      </c>
      <c r="E22" s="197">
        <v>14.17</v>
      </c>
      <c r="F22" s="197">
        <v>26.26</v>
      </c>
      <c r="G22" s="197">
        <v>6.51</v>
      </c>
      <c r="H22" s="197">
        <v>1714.55</v>
      </c>
      <c r="I22" s="198">
        <v>0</v>
      </c>
      <c r="J22" s="198"/>
      <c r="K22" s="198">
        <v>2322</v>
      </c>
      <c r="L22" s="197">
        <v>9.51</v>
      </c>
      <c r="M22" s="197">
        <v>87.52</v>
      </c>
      <c r="N22" s="197">
        <v>79.42</v>
      </c>
      <c r="O22" s="197">
        <v>134.06</v>
      </c>
    </row>
    <row r="23" spans="1:15" ht="12">
      <c r="A23" s="186" t="s">
        <v>83</v>
      </c>
      <c r="B23" s="197">
        <v>0.01</v>
      </c>
      <c r="C23" s="198">
        <v>0</v>
      </c>
      <c r="D23" s="197">
        <v>0.48</v>
      </c>
      <c r="E23" s="198">
        <v>0</v>
      </c>
      <c r="F23" s="197">
        <v>0.16</v>
      </c>
      <c r="G23" s="198">
        <v>0</v>
      </c>
      <c r="H23" s="198">
        <v>0</v>
      </c>
      <c r="I23" s="198">
        <v>0</v>
      </c>
      <c r="J23" s="198"/>
      <c r="K23" s="197">
        <v>0.67</v>
      </c>
      <c r="L23" s="198">
        <v>0</v>
      </c>
      <c r="M23" s="198">
        <v>0</v>
      </c>
      <c r="N23" s="198">
        <v>0</v>
      </c>
      <c r="O23" s="198">
        <v>0</v>
      </c>
    </row>
    <row r="24" spans="1:15" ht="12">
      <c r="A24" s="186" t="s">
        <v>25</v>
      </c>
      <c r="B24" s="197">
        <v>3.22</v>
      </c>
      <c r="C24" s="197">
        <v>5.34</v>
      </c>
      <c r="D24" s="197">
        <v>48.82</v>
      </c>
      <c r="E24" s="197">
        <v>18.58</v>
      </c>
      <c r="F24" s="197">
        <v>20.92</v>
      </c>
      <c r="G24" s="199">
        <v>28.8</v>
      </c>
      <c r="H24" s="197">
        <v>324.72</v>
      </c>
      <c r="I24" s="198">
        <v>0</v>
      </c>
      <c r="J24" s="198"/>
      <c r="K24" s="197">
        <v>569.99</v>
      </c>
      <c r="L24" s="197">
        <v>16.86</v>
      </c>
      <c r="M24" s="197">
        <v>43.83</v>
      </c>
      <c r="N24" s="197">
        <v>5.13</v>
      </c>
      <c r="O24" s="197">
        <v>53.78</v>
      </c>
    </row>
    <row r="25" spans="1:15" ht="12">
      <c r="A25" s="186" t="s">
        <v>26</v>
      </c>
      <c r="B25" s="198">
        <v>0</v>
      </c>
      <c r="C25" s="198">
        <v>0</v>
      </c>
      <c r="D25" s="198">
        <v>0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/>
      <c r="K25" s="198">
        <v>0</v>
      </c>
      <c r="L25" s="198">
        <v>0</v>
      </c>
      <c r="M25" s="198">
        <v>0</v>
      </c>
      <c r="N25" s="198">
        <v>0</v>
      </c>
      <c r="O25" s="198">
        <v>0</v>
      </c>
    </row>
    <row r="26" spans="1:15" ht="12">
      <c r="A26" s="186" t="s">
        <v>27</v>
      </c>
      <c r="B26" s="197">
        <v>0.21</v>
      </c>
      <c r="C26" s="197">
        <v>0.11</v>
      </c>
      <c r="D26" s="197">
        <v>1.07</v>
      </c>
      <c r="E26" s="199">
        <v>0.1</v>
      </c>
      <c r="F26" s="197">
        <v>0.88</v>
      </c>
      <c r="G26" s="197">
        <v>0.22</v>
      </c>
      <c r="H26" s="197">
        <v>0.02</v>
      </c>
      <c r="I26" s="198">
        <v>0</v>
      </c>
      <c r="J26" s="197"/>
      <c r="K26" s="197">
        <v>17.49</v>
      </c>
      <c r="L26" s="197">
        <v>6.71</v>
      </c>
      <c r="M26" s="197">
        <v>5.01</v>
      </c>
      <c r="N26" s="198">
        <v>0</v>
      </c>
      <c r="O26" s="197">
        <v>3.18</v>
      </c>
    </row>
    <row r="27" spans="1:15" ht="12">
      <c r="A27" s="186" t="s">
        <v>28</v>
      </c>
      <c r="B27" s="197">
        <v>0.38</v>
      </c>
      <c r="C27" s="197">
        <v>0.16</v>
      </c>
      <c r="D27" s="197">
        <v>7.37</v>
      </c>
      <c r="E27" s="197">
        <v>1.09</v>
      </c>
      <c r="F27" s="197">
        <v>6.32</v>
      </c>
      <c r="G27" s="197">
        <v>1.87</v>
      </c>
      <c r="H27" s="198">
        <v>0</v>
      </c>
      <c r="I27" s="198">
        <v>0</v>
      </c>
      <c r="J27" s="198"/>
      <c r="K27" s="197">
        <v>22.21</v>
      </c>
      <c r="L27" s="197">
        <v>0.44</v>
      </c>
      <c r="M27" s="197">
        <v>3.75</v>
      </c>
      <c r="N27" s="198">
        <v>0</v>
      </c>
      <c r="O27" s="197">
        <v>0.84</v>
      </c>
    </row>
    <row r="28" spans="1:15" ht="12">
      <c r="A28" s="186" t="s">
        <v>29</v>
      </c>
      <c r="B28" s="198">
        <v>0</v>
      </c>
      <c r="C28" s="198">
        <v>0</v>
      </c>
      <c r="D28" s="198">
        <v>0</v>
      </c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/>
      <c r="K28" s="198">
        <v>0</v>
      </c>
      <c r="L28" s="198">
        <v>0</v>
      </c>
      <c r="M28" s="198">
        <v>0</v>
      </c>
      <c r="N28" s="198">
        <v>0</v>
      </c>
      <c r="O28" s="198">
        <v>0</v>
      </c>
    </row>
    <row r="29" spans="1:15" ht="12">
      <c r="A29" s="186" t="s">
        <v>30</v>
      </c>
      <c r="B29" s="197">
        <v>0.55</v>
      </c>
      <c r="C29" s="197">
        <v>0.21</v>
      </c>
      <c r="D29" s="197">
        <v>61.27</v>
      </c>
      <c r="E29" s="197">
        <v>0.73</v>
      </c>
      <c r="F29" s="197">
        <v>39.27</v>
      </c>
      <c r="G29" s="197">
        <v>1.86</v>
      </c>
      <c r="H29" s="197">
        <v>119.81</v>
      </c>
      <c r="I29" s="198">
        <v>0</v>
      </c>
      <c r="J29" s="198"/>
      <c r="K29" s="197">
        <v>288.42</v>
      </c>
      <c r="L29" s="197">
        <v>4.63</v>
      </c>
      <c r="M29" s="197">
        <v>54.87</v>
      </c>
      <c r="N29" s="198">
        <v>0</v>
      </c>
      <c r="O29" s="197">
        <v>5.22</v>
      </c>
    </row>
    <row r="30" spans="1:15" ht="12">
      <c r="A30" s="186" t="s">
        <v>31</v>
      </c>
      <c r="B30" s="197">
        <v>2.37</v>
      </c>
      <c r="C30" s="197">
        <v>0.04</v>
      </c>
      <c r="D30" s="197">
        <v>3.83</v>
      </c>
      <c r="E30" s="197">
        <v>13.04</v>
      </c>
      <c r="F30" s="197">
        <v>2.71</v>
      </c>
      <c r="G30" s="197">
        <v>0.37</v>
      </c>
      <c r="H30" s="197">
        <v>4.86</v>
      </c>
      <c r="I30" s="198">
        <v>0</v>
      </c>
      <c r="J30" s="198"/>
      <c r="K30" s="197">
        <v>29.28</v>
      </c>
      <c r="L30" s="198">
        <v>0</v>
      </c>
      <c r="M30" s="197">
        <v>0.08</v>
      </c>
      <c r="N30" s="198">
        <v>0</v>
      </c>
      <c r="O30" s="197">
        <v>1.98</v>
      </c>
    </row>
    <row r="31" spans="1:15" ht="12">
      <c r="A31" s="186" t="s">
        <v>32</v>
      </c>
      <c r="B31" s="198">
        <v>48</v>
      </c>
      <c r="C31" s="198">
        <v>0</v>
      </c>
      <c r="D31" s="198">
        <v>154</v>
      </c>
      <c r="E31" s="198">
        <v>13</v>
      </c>
      <c r="F31" s="198">
        <v>103</v>
      </c>
      <c r="G31" s="198">
        <v>24</v>
      </c>
      <c r="H31" s="198">
        <v>2281</v>
      </c>
      <c r="I31" s="198">
        <v>0</v>
      </c>
      <c r="J31" s="198"/>
      <c r="K31" s="198">
        <v>3025</v>
      </c>
      <c r="L31" s="198">
        <v>16</v>
      </c>
      <c r="M31" s="198">
        <v>41</v>
      </c>
      <c r="N31" s="198">
        <v>0</v>
      </c>
      <c r="O31" s="198">
        <v>345</v>
      </c>
    </row>
    <row r="32" spans="1:15" ht="12">
      <c r="A32" s="186" t="s">
        <v>33</v>
      </c>
      <c r="B32" s="197">
        <v>0.09</v>
      </c>
      <c r="C32" s="197">
        <v>0.03</v>
      </c>
      <c r="D32" s="197">
        <v>20.07</v>
      </c>
      <c r="E32" s="197">
        <v>0.38</v>
      </c>
      <c r="F32" s="197">
        <v>3.34</v>
      </c>
      <c r="G32" s="197">
        <v>0.46</v>
      </c>
      <c r="H32" s="198">
        <v>0</v>
      </c>
      <c r="I32" s="198">
        <v>0</v>
      </c>
      <c r="J32" s="198"/>
      <c r="K32" s="197">
        <v>79.34</v>
      </c>
      <c r="L32" s="197">
        <v>4.52</v>
      </c>
      <c r="M32" s="197">
        <v>24.55</v>
      </c>
      <c r="N32" s="198">
        <v>0</v>
      </c>
      <c r="O32" s="197">
        <v>25.91</v>
      </c>
    </row>
    <row r="33" spans="1:15" ht="12">
      <c r="A33" s="186" t="s">
        <v>34</v>
      </c>
      <c r="B33" s="197">
        <v>15.14</v>
      </c>
      <c r="C33" s="197">
        <v>7.04</v>
      </c>
      <c r="D33" s="197">
        <v>128.15</v>
      </c>
      <c r="E33" s="197">
        <v>20.99</v>
      </c>
      <c r="F33" s="197">
        <v>27.17</v>
      </c>
      <c r="G33" s="197">
        <v>65.76</v>
      </c>
      <c r="H33" s="197">
        <v>158.87</v>
      </c>
      <c r="I33" s="198">
        <v>0</v>
      </c>
      <c r="J33" s="198"/>
      <c r="K33" s="197">
        <v>526.11</v>
      </c>
      <c r="L33" s="197">
        <v>13.58</v>
      </c>
      <c r="M33" s="197">
        <v>6.23</v>
      </c>
      <c r="N33" s="198">
        <v>0</v>
      </c>
      <c r="O33" s="197">
        <v>83.18</v>
      </c>
    </row>
    <row r="34" spans="1:15" ht="12">
      <c r="A34" s="186" t="s">
        <v>35</v>
      </c>
      <c r="B34" s="197">
        <v>0.11</v>
      </c>
      <c r="C34" s="198">
        <v>0</v>
      </c>
      <c r="D34" s="197">
        <v>0.49</v>
      </c>
      <c r="E34" s="199">
        <v>0.4</v>
      </c>
      <c r="F34" s="197">
        <v>0.33</v>
      </c>
      <c r="G34" s="199">
        <v>0.2</v>
      </c>
      <c r="H34" s="197">
        <v>10.82</v>
      </c>
      <c r="I34" s="198">
        <v>0</v>
      </c>
      <c r="J34" s="198"/>
      <c r="K34" s="197">
        <v>15.45</v>
      </c>
      <c r="L34" s="197">
        <v>0.02</v>
      </c>
      <c r="M34" s="197">
        <v>0.09</v>
      </c>
      <c r="N34" s="198">
        <v>0</v>
      </c>
      <c r="O34" s="197">
        <v>2.99</v>
      </c>
    </row>
    <row r="35" spans="1:15" ht="12">
      <c r="A35" s="186" t="s">
        <v>36</v>
      </c>
      <c r="B35" s="197">
        <v>0.07</v>
      </c>
      <c r="C35" s="197">
        <v>0.07</v>
      </c>
      <c r="D35" s="199">
        <v>2.1</v>
      </c>
      <c r="E35" s="197">
        <v>0.11</v>
      </c>
      <c r="F35" s="197">
        <v>0.07</v>
      </c>
      <c r="G35" s="199">
        <v>0.5</v>
      </c>
      <c r="H35" s="197">
        <v>0.83</v>
      </c>
      <c r="I35" s="198">
        <v>0</v>
      </c>
      <c r="J35" s="198"/>
      <c r="K35" s="197">
        <v>5.14</v>
      </c>
      <c r="L35" s="197">
        <v>1.19</v>
      </c>
      <c r="M35" s="197">
        <v>0.02</v>
      </c>
      <c r="N35" s="198">
        <v>0</v>
      </c>
      <c r="O35" s="197">
        <v>0.17</v>
      </c>
    </row>
    <row r="36" spans="1:15" ht="12">
      <c r="A36" s="186" t="s">
        <v>37</v>
      </c>
      <c r="B36" s="197">
        <v>0.01</v>
      </c>
      <c r="C36" s="198">
        <v>0</v>
      </c>
      <c r="D36" s="197">
        <v>0.45</v>
      </c>
      <c r="E36" s="197">
        <v>0.01</v>
      </c>
      <c r="F36" s="197">
        <v>0.76</v>
      </c>
      <c r="G36" s="197">
        <v>0.01</v>
      </c>
      <c r="H36" s="197">
        <v>23.38</v>
      </c>
      <c r="I36" s="198">
        <v>0</v>
      </c>
      <c r="J36" s="198"/>
      <c r="K36" s="197">
        <v>24.79</v>
      </c>
      <c r="L36" s="198">
        <v>0</v>
      </c>
      <c r="M36" s="197">
        <v>0.09</v>
      </c>
      <c r="N36" s="198">
        <v>0</v>
      </c>
      <c r="O36" s="197">
        <v>0.09</v>
      </c>
    </row>
    <row r="37" spans="1:15" ht="12">
      <c r="A37" s="186" t="s">
        <v>38</v>
      </c>
      <c r="B37" s="197">
        <v>0.51</v>
      </c>
      <c r="C37" s="197">
        <v>0.66</v>
      </c>
      <c r="D37" s="199">
        <v>17.5</v>
      </c>
      <c r="E37" s="197">
        <v>0.03</v>
      </c>
      <c r="F37" s="197">
        <v>0.11</v>
      </c>
      <c r="G37" s="197">
        <v>0.05</v>
      </c>
      <c r="H37" s="198">
        <v>0</v>
      </c>
      <c r="I37" s="198">
        <v>0</v>
      </c>
      <c r="J37" s="198"/>
      <c r="K37" s="197">
        <v>28.59</v>
      </c>
      <c r="L37" s="197">
        <v>1.68</v>
      </c>
      <c r="M37" s="197">
        <v>6.51</v>
      </c>
      <c r="N37" s="198">
        <v>0</v>
      </c>
      <c r="O37" s="197">
        <v>1.53</v>
      </c>
    </row>
    <row r="38" spans="1:15" ht="12">
      <c r="A38" s="186" t="s">
        <v>39</v>
      </c>
      <c r="B38" s="197">
        <v>0.33</v>
      </c>
      <c r="C38" s="197">
        <v>0.06</v>
      </c>
      <c r="D38" s="197">
        <v>26.69</v>
      </c>
      <c r="E38" s="197">
        <v>0.02</v>
      </c>
      <c r="F38" s="197">
        <v>2.41</v>
      </c>
      <c r="G38" s="197">
        <v>0.72</v>
      </c>
      <c r="H38" s="197">
        <v>0.39</v>
      </c>
      <c r="I38" s="198">
        <v>0</v>
      </c>
      <c r="J38" s="198"/>
      <c r="K38" s="198">
        <v>38</v>
      </c>
      <c r="L38" s="198">
        <v>0</v>
      </c>
      <c r="M38" s="197">
        <v>7.01</v>
      </c>
      <c r="N38" s="198">
        <v>0</v>
      </c>
      <c r="O38" s="197">
        <v>0.37</v>
      </c>
    </row>
    <row r="39" spans="1:15" ht="12">
      <c r="A39" s="186" t="s">
        <v>40</v>
      </c>
      <c r="B39" s="197">
        <v>12.77</v>
      </c>
      <c r="C39" s="199">
        <v>0.1</v>
      </c>
      <c r="D39" s="197">
        <v>26.81</v>
      </c>
      <c r="E39" s="198">
        <v>0</v>
      </c>
      <c r="F39" s="198">
        <v>0</v>
      </c>
      <c r="G39" s="198">
        <v>0</v>
      </c>
      <c r="H39" s="198">
        <v>0</v>
      </c>
      <c r="I39" s="197">
        <v>134.23</v>
      </c>
      <c r="J39" s="197"/>
      <c r="K39" s="197">
        <v>234.25</v>
      </c>
      <c r="L39" s="197">
        <v>27.88</v>
      </c>
      <c r="M39" s="197">
        <v>32.46</v>
      </c>
      <c r="N39" s="198">
        <v>0</v>
      </c>
      <c r="O39" s="198">
        <v>0</v>
      </c>
    </row>
    <row r="40" spans="1:15" ht="12">
      <c r="A40" s="186"/>
      <c r="B40" s="197"/>
      <c r="C40" s="197"/>
      <c r="D40" s="197"/>
      <c r="E40" s="197"/>
      <c r="F40" s="199"/>
      <c r="G40" s="197"/>
      <c r="H40" s="198"/>
      <c r="I40" s="198"/>
      <c r="J40" s="198"/>
      <c r="K40" s="197"/>
      <c r="L40" s="197"/>
      <c r="M40" s="197"/>
      <c r="N40" s="198"/>
      <c r="O40" s="197"/>
    </row>
    <row r="41" spans="1:15" ht="12">
      <c r="A41" s="186" t="s">
        <v>140</v>
      </c>
      <c r="B41" s="197">
        <v>0.28</v>
      </c>
      <c r="C41" s="197">
        <v>0.01</v>
      </c>
      <c r="D41" s="197">
        <v>0.95</v>
      </c>
      <c r="E41" s="197">
        <v>0.23</v>
      </c>
      <c r="F41" s="197">
        <v>3.38</v>
      </c>
      <c r="G41" s="197">
        <v>0.33</v>
      </c>
      <c r="H41" s="197">
        <v>69.49</v>
      </c>
      <c r="I41" s="198">
        <v>0</v>
      </c>
      <c r="J41" s="198"/>
      <c r="K41" s="197">
        <v>76.84</v>
      </c>
      <c r="L41" s="197">
        <v>0.03</v>
      </c>
      <c r="M41" s="197">
        <v>0.21</v>
      </c>
      <c r="N41" s="198">
        <v>0</v>
      </c>
      <c r="O41" s="197">
        <v>1.95</v>
      </c>
    </row>
    <row r="42" spans="1:15" ht="12">
      <c r="A42" s="186" t="s">
        <v>252</v>
      </c>
      <c r="B42" s="200" t="s">
        <v>42</v>
      </c>
      <c r="C42" s="200" t="s">
        <v>42</v>
      </c>
      <c r="D42" s="200" t="s">
        <v>42</v>
      </c>
      <c r="E42" s="200" t="s">
        <v>42</v>
      </c>
      <c r="F42" s="200" t="s">
        <v>42</v>
      </c>
      <c r="G42" s="200" t="s">
        <v>42</v>
      </c>
      <c r="H42" s="200" t="s">
        <v>42</v>
      </c>
      <c r="I42" s="197">
        <v>0.35</v>
      </c>
      <c r="J42" s="198"/>
      <c r="K42" s="197">
        <v>0.35</v>
      </c>
      <c r="L42" s="200" t="s">
        <v>42</v>
      </c>
      <c r="M42" s="200" t="s">
        <v>42</v>
      </c>
      <c r="N42" s="200" t="s">
        <v>42</v>
      </c>
      <c r="O42" s="200" t="s">
        <v>42</v>
      </c>
    </row>
    <row r="43" spans="1:15" ht="12">
      <c r="A43" s="186" t="s">
        <v>41</v>
      </c>
      <c r="B43" s="197">
        <v>3.44</v>
      </c>
      <c r="C43" s="197">
        <v>0.63</v>
      </c>
      <c r="D43" s="197">
        <v>3.96</v>
      </c>
      <c r="E43" s="197">
        <v>1.46</v>
      </c>
      <c r="F43" s="197">
        <v>5.63</v>
      </c>
      <c r="G43" s="197">
        <v>2.19</v>
      </c>
      <c r="H43" s="197">
        <v>201.51</v>
      </c>
      <c r="I43" s="198">
        <v>0</v>
      </c>
      <c r="J43" s="199"/>
      <c r="K43" s="197">
        <v>245.58</v>
      </c>
      <c r="L43" s="198">
        <v>0</v>
      </c>
      <c r="M43" s="197">
        <v>0.42</v>
      </c>
      <c r="N43" s="200" t="s">
        <v>42</v>
      </c>
      <c r="O43" s="197">
        <v>26.36</v>
      </c>
    </row>
    <row r="44" spans="1:15" ht="12">
      <c r="A44" s="186" t="s">
        <v>84</v>
      </c>
      <c r="B44" s="197">
        <v>0.62</v>
      </c>
      <c r="C44" s="198">
        <v>0</v>
      </c>
      <c r="D44" s="197">
        <v>35.13</v>
      </c>
      <c r="E44" s="197">
        <v>48.45</v>
      </c>
      <c r="F44" s="197">
        <v>1.76</v>
      </c>
      <c r="G44" s="199">
        <v>0.2</v>
      </c>
      <c r="H44" s="197">
        <v>32.54</v>
      </c>
      <c r="I44" s="198">
        <v>0</v>
      </c>
      <c r="J44" s="198"/>
      <c r="K44" s="197">
        <v>235.76</v>
      </c>
      <c r="L44" s="197">
        <v>2.23</v>
      </c>
      <c r="M44" s="197">
        <v>98.93</v>
      </c>
      <c r="N44" s="198">
        <v>0</v>
      </c>
      <c r="O44" s="197">
        <v>15.91</v>
      </c>
    </row>
    <row r="45" spans="1:15" ht="12">
      <c r="A45" s="186" t="s">
        <v>188</v>
      </c>
      <c r="B45" s="197">
        <v>1.37</v>
      </c>
      <c r="C45" s="197">
        <v>19.67</v>
      </c>
      <c r="D45" s="197">
        <v>4.38</v>
      </c>
      <c r="E45" s="197">
        <v>1.05</v>
      </c>
      <c r="F45" s="197">
        <v>1.26</v>
      </c>
      <c r="G45" s="197">
        <v>0.94</v>
      </c>
      <c r="H45" s="198">
        <v>47</v>
      </c>
      <c r="I45" s="197">
        <v>0.08</v>
      </c>
      <c r="K45" s="197">
        <v>98.18</v>
      </c>
      <c r="L45" s="197">
        <v>15.81</v>
      </c>
      <c r="M45" s="197">
        <v>1.31</v>
      </c>
      <c r="N45" s="198">
        <v>0</v>
      </c>
      <c r="O45" s="197">
        <v>5.31</v>
      </c>
    </row>
    <row r="46" spans="1:15" ht="12">
      <c r="A46" s="186" t="s">
        <v>85</v>
      </c>
      <c r="B46" s="198">
        <v>0</v>
      </c>
      <c r="C46" s="198">
        <v>0</v>
      </c>
      <c r="D46" s="197">
        <v>59.09</v>
      </c>
      <c r="E46" s="198">
        <v>0</v>
      </c>
      <c r="F46" s="197">
        <v>0.19</v>
      </c>
      <c r="G46" s="197">
        <v>0.06</v>
      </c>
      <c r="H46" s="198">
        <v>0</v>
      </c>
      <c r="I46" s="198">
        <v>0</v>
      </c>
      <c r="K46" s="197">
        <v>70.78</v>
      </c>
      <c r="L46" s="198">
        <v>0</v>
      </c>
      <c r="M46" s="197">
        <v>9.28</v>
      </c>
      <c r="N46" s="198">
        <v>0</v>
      </c>
      <c r="O46" s="197">
        <v>2.15</v>
      </c>
    </row>
    <row r="47" spans="1:2" ht="12">
      <c r="A47" s="201" t="s">
        <v>3</v>
      </c>
      <c r="B47" s="201" t="s">
        <v>190</v>
      </c>
    </row>
    <row r="48" spans="1:2" ht="12">
      <c r="A48" s="201" t="s">
        <v>5</v>
      </c>
      <c r="B48" s="201" t="s">
        <v>92</v>
      </c>
    </row>
    <row r="49" spans="1:2" ht="12">
      <c r="A49" s="201" t="s">
        <v>143</v>
      </c>
      <c r="B49" s="201">
        <v>2018</v>
      </c>
    </row>
    <row r="51" spans="1:15" ht="12">
      <c r="A51" s="186" t="s">
        <v>144</v>
      </c>
      <c r="B51" s="186" t="s">
        <v>87</v>
      </c>
      <c r="C51" s="186" t="s">
        <v>145</v>
      </c>
      <c r="D51" s="186" t="s">
        <v>146</v>
      </c>
      <c r="E51" s="186" t="s">
        <v>88</v>
      </c>
      <c r="F51" s="186" t="s">
        <v>149</v>
      </c>
      <c r="G51" s="186" t="s">
        <v>150</v>
      </c>
      <c r="H51" s="186" t="s">
        <v>52</v>
      </c>
      <c r="I51" s="186" t="s">
        <v>54</v>
      </c>
      <c r="J51" s="186"/>
      <c r="K51" s="186" t="s">
        <v>181</v>
      </c>
      <c r="L51" s="186" t="s">
        <v>147</v>
      </c>
      <c r="M51" s="186" t="s">
        <v>148</v>
      </c>
      <c r="N51" s="186" t="s">
        <v>53</v>
      </c>
      <c r="O51" s="186" t="s">
        <v>89</v>
      </c>
    </row>
    <row r="52" spans="1:15" ht="12">
      <c r="A52" s="186" t="s">
        <v>182</v>
      </c>
      <c r="B52" s="197">
        <v>77.56</v>
      </c>
      <c r="C52" s="200" t="s">
        <v>42</v>
      </c>
      <c r="D52" s="197">
        <v>104.48</v>
      </c>
      <c r="E52" s="200" t="s">
        <v>42</v>
      </c>
      <c r="F52" s="197">
        <v>20.28</v>
      </c>
      <c r="G52" s="197">
        <v>8.21</v>
      </c>
      <c r="H52" s="197">
        <v>776.31</v>
      </c>
      <c r="I52" s="197">
        <v>2.92</v>
      </c>
      <c r="J52" s="197"/>
      <c r="K52" s="197">
        <v>1502.29</v>
      </c>
      <c r="L52" s="200" t="s">
        <v>42</v>
      </c>
      <c r="M52" s="197">
        <v>56.69</v>
      </c>
      <c r="N52" s="197">
        <v>15.69</v>
      </c>
      <c r="O52" s="200" t="s">
        <v>42</v>
      </c>
    </row>
    <row r="53" spans="1:15" ht="12">
      <c r="A53" s="186" t="s">
        <v>17</v>
      </c>
      <c r="B53" s="199">
        <v>1.1</v>
      </c>
      <c r="C53" s="197">
        <v>0.94</v>
      </c>
      <c r="D53" s="197">
        <v>23.03</v>
      </c>
      <c r="E53" s="197">
        <v>0.12</v>
      </c>
      <c r="F53" s="197">
        <v>0.23</v>
      </c>
      <c r="G53" s="197">
        <v>0.23</v>
      </c>
      <c r="H53" s="197">
        <v>0.08</v>
      </c>
      <c r="I53" s="197">
        <v>0.28</v>
      </c>
      <c r="J53" s="197"/>
      <c r="K53" s="197">
        <v>78.68</v>
      </c>
      <c r="L53" s="199">
        <v>50.6</v>
      </c>
      <c r="M53" s="198">
        <v>0</v>
      </c>
      <c r="N53" s="198">
        <v>0</v>
      </c>
      <c r="O53" s="197">
        <v>2.08</v>
      </c>
    </row>
    <row r="54" spans="1:15" ht="12">
      <c r="A54" s="186" t="s">
        <v>18</v>
      </c>
      <c r="B54" s="197">
        <v>0.45</v>
      </c>
      <c r="C54" s="198">
        <v>1</v>
      </c>
      <c r="D54" s="197">
        <v>2.62</v>
      </c>
      <c r="E54" s="197">
        <v>0.05</v>
      </c>
      <c r="F54" s="197">
        <v>0.14</v>
      </c>
      <c r="G54" s="197">
        <v>0.05</v>
      </c>
      <c r="H54" s="197">
        <v>4.18</v>
      </c>
      <c r="I54" s="198">
        <v>0</v>
      </c>
      <c r="J54" s="198"/>
      <c r="K54" s="197">
        <v>27.66</v>
      </c>
      <c r="L54" s="197">
        <v>3.66</v>
      </c>
      <c r="M54" s="199">
        <v>13.5</v>
      </c>
      <c r="N54" s="198">
        <v>0</v>
      </c>
      <c r="O54" s="197">
        <v>2.01</v>
      </c>
    </row>
    <row r="55" spans="1:15" ht="12">
      <c r="A55" s="186" t="s">
        <v>117</v>
      </c>
      <c r="B55" s="198">
        <v>0</v>
      </c>
      <c r="C55" s="198">
        <v>0</v>
      </c>
      <c r="D55" s="198">
        <v>0</v>
      </c>
      <c r="E55" s="198">
        <v>0</v>
      </c>
      <c r="F55" s="198">
        <v>0</v>
      </c>
      <c r="G55" s="198">
        <v>0</v>
      </c>
      <c r="H55" s="198">
        <v>0</v>
      </c>
      <c r="I55" s="198">
        <v>0</v>
      </c>
      <c r="J55" s="198"/>
      <c r="K55" s="198">
        <v>0</v>
      </c>
      <c r="L55" s="198">
        <v>0</v>
      </c>
      <c r="M55" s="198">
        <v>0</v>
      </c>
      <c r="N55" s="198">
        <v>0</v>
      </c>
      <c r="O55" s="198">
        <v>0</v>
      </c>
    </row>
    <row r="56" spans="1:15" ht="12">
      <c r="A56" s="186" t="s">
        <v>19</v>
      </c>
      <c r="B56" s="197">
        <v>0.14</v>
      </c>
      <c r="C56" s="197">
        <v>2.85</v>
      </c>
      <c r="D56" s="199">
        <v>5.9</v>
      </c>
      <c r="E56" s="197">
        <v>11.22</v>
      </c>
      <c r="F56" s="197">
        <v>0.02</v>
      </c>
      <c r="G56" s="197">
        <v>0.64</v>
      </c>
      <c r="H56" s="197">
        <v>204.28</v>
      </c>
      <c r="I56" s="198">
        <v>0</v>
      </c>
      <c r="J56" s="197"/>
      <c r="K56" s="199">
        <v>243.3</v>
      </c>
      <c r="L56" s="198">
        <v>0</v>
      </c>
      <c r="M56" s="197">
        <v>0.11</v>
      </c>
      <c r="N56" s="198">
        <v>0</v>
      </c>
      <c r="O56" s="197">
        <v>18.13</v>
      </c>
    </row>
    <row r="57" spans="1:15" ht="12">
      <c r="A57" s="186" t="s">
        <v>124</v>
      </c>
      <c r="B57" s="198">
        <v>0</v>
      </c>
      <c r="C57" s="198">
        <v>0</v>
      </c>
      <c r="D57" s="198">
        <v>0</v>
      </c>
      <c r="E57" s="198">
        <v>0</v>
      </c>
      <c r="F57" s="198">
        <v>0</v>
      </c>
      <c r="G57" s="198">
        <v>0</v>
      </c>
      <c r="H57" s="198">
        <v>0</v>
      </c>
      <c r="I57" s="198">
        <v>0</v>
      </c>
      <c r="J57" s="198"/>
      <c r="K57" s="198">
        <v>0</v>
      </c>
      <c r="L57" s="198">
        <v>0</v>
      </c>
      <c r="M57" s="198">
        <v>0</v>
      </c>
      <c r="N57" s="198">
        <v>0</v>
      </c>
      <c r="O57" s="198">
        <v>0</v>
      </c>
    </row>
    <row r="58" spans="1:15" ht="12">
      <c r="A58" s="186" t="s">
        <v>20</v>
      </c>
      <c r="B58" s="197">
        <v>2.26</v>
      </c>
      <c r="C58" s="197">
        <v>6.45</v>
      </c>
      <c r="D58" s="197">
        <v>1.44</v>
      </c>
      <c r="E58" s="197">
        <v>0.06</v>
      </c>
      <c r="F58" s="198">
        <v>0</v>
      </c>
      <c r="G58" s="197">
        <v>0.02</v>
      </c>
      <c r="H58" s="198">
        <v>0</v>
      </c>
      <c r="I58" s="198">
        <v>0</v>
      </c>
      <c r="J58" s="198"/>
      <c r="K58" s="197">
        <v>17.45</v>
      </c>
      <c r="L58" s="197">
        <v>3.03</v>
      </c>
      <c r="M58" s="197">
        <v>3.83</v>
      </c>
      <c r="N58" s="198">
        <v>0</v>
      </c>
      <c r="O58" s="200" t="s">
        <v>42</v>
      </c>
    </row>
    <row r="59" spans="1:15" ht="12">
      <c r="A59" s="186" t="s">
        <v>21</v>
      </c>
      <c r="B59" s="197">
        <v>0.15</v>
      </c>
      <c r="C59" s="198">
        <v>0</v>
      </c>
      <c r="D59" s="198">
        <v>0</v>
      </c>
      <c r="E59" s="198">
        <v>0</v>
      </c>
      <c r="F59" s="198">
        <v>0</v>
      </c>
      <c r="G59" s="198">
        <v>0</v>
      </c>
      <c r="H59" s="197">
        <v>0.58</v>
      </c>
      <c r="I59" s="198">
        <v>0</v>
      </c>
      <c r="J59" s="198"/>
      <c r="K59" s="197">
        <v>1.08</v>
      </c>
      <c r="L59" s="198">
        <v>0</v>
      </c>
      <c r="M59" s="198">
        <v>0</v>
      </c>
      <c r="N59" s="197">
        <v>0.34</v>
      </c>
      <c r="O59" s="198">
        <v>0</v>
      </c>
    </row>
    <row r="60" spans="1:15" ht="12">
      <c r="A60" s="186" t="s">
        <v>22</v>
      </c>
      <c r="B60" s="198">
        <v>0</v>
      </c>
      <c r="C60" s="198">
        <v>0</v>
      </c>
      <c r="D60" s="198">
        <v>0</v>
      </c>
      <c r="E60" s="198">
        <v>0</v>
      </c>
      <c r="F60" s="198">
        <v>0</v>
      </c>
      <c r="G60" s="198">
        <v>0</v>
      </c>
      <c r="H60" s="198">
        <v>0</v>
      </c>
      <c r="I60" s="198">
        <v>0</v>
      </c>
      <c r="J60" s="198"/>
      <c r="K60" s="198">
        <v>0</v>
      </c>
      <c r="L60" s="198">
        <v>0</v>
      </c>
      <c r="M60" s="198">
        <v>0</v>
      </c>
      <c r="N60" s="198">
        <v>0</v>
      </c>
      <c r="O60" s="198">
        <v>0</v>
      </c>
    </row>
    <row r="61" spans="1:15" ht="12">
      <c r="A61" s="186" t="s">
        <v>23</v>
      </c>
      <c r="B61" s="198">
        <v>8</v>
      </c>
      <c r="C61" s="198">
        <v>139</v>
      </c>
      <c r="D61" s="198">
        <v>0</v>
      </c>
      <c r="E61" s="198">
        <v>0</v>
      </c>
      <c r="F61" s="198">
        <v>0</v>
      </c>
      <c r="G61" s="198">
        <v>0</v>
      </c>
      <c r="H61" s="198">
        <v>30</v>
      </c>
      <c r="I61" s="198">
        <v>0</v>
      </c>
      <c r="J61" s="198"/>
      <c r="K61" s="199">
        <v>188.4</v>
      </c>
      <c r="L61" s="199">
        <v>11.4</v>
      </c>
      <c r="M61" s="198">
        <v>0</v>
      </c>
      <c r="N61" s="198">
        <v>0</v>
      </c>
      <c r="O61" s="198">
        <v>0</v>
      </c>
    </row>
    <row r="62" spans="1:15" ht="12">
      <c r="A62" s="186" t="s">
        <v>24</v>
      </c>
      <c r="B62" s="197">
        <v>23.92</v>
      </c>
      <c r="C62" s="198">
        <v>25</v>
      </c>
      <c r="D62" s="197">
        <v>14.03</v>
      </c>
      <c r="E62" s="197">
        <v>2.49</v>
      </c>
      <c r="F62" s="199">
        <v>6.5</v>
      </c>
      <c r="G62" s="197">
        <v>1.22</v>
      </c>
      <c r="H62" s="197">
        <v>272.32</v>
      </c>
      <c r="I62" s="198">
        <v>0</v>
      </c>
      <c r="J62" s="198"/>
      <c r="K62" s="198">
        <v>427</v>
      </c>
      <c r="L62" s="197">
        <v>1.53</v>
      </c>
      <c r="M62" s="197">
        <v>13.44</v>
      </c>
      <c r="N62" s="197">
        <v>13.13</v>
      </c>
      <c r="O62" s="197">
        <v>53.41</v>
      </c>
    </row>
    <row r="63" spans="1:15" ht="12">
      <c r="A63" s="186" t="s">
        <v>83</v>
      </c>
      <c r="B63" s="197">
        <v>0.26</v>
      </c>
      <c r="C63" s="197">
        <v>0.42</v>
      </c>
      <c r="D63" s="197">
        <v>2.26</v>
      </c>
      <c r="E63" s="197">
        <v>0.57</v>
      </c>
      <c r="F63" s="197">
        <v>3.24</v>
      </c>
      <c r="G63" s="197">
        <v>0.43</v>
      </c>
      <c r="H63" s="198">
        <v>0</v>
      </c>
      <c r="I63" s="198">
        <v>0</v>
      </c>
      <c r="J63" s="197"/>
      <c r="K63" s="197">
        <v>9.56</v>
      </c>
      <c r="L63" s="197">
        <v>0.52</v>
      </c>
      <c r="M63" s="197">
        <v>0.11</v>
      </c>
      <c r="N63" s="197">
        <v>0.22</v>
      </c>
      <c r="O63" s="197">
        <v>1.52</v>
      </c>
    </row>
    <row r="64" spans="1:15" ht="12">
      <c r="A64" s="186" t="s">
        <v>25</v>
      </c>
      <c r="B64" s="198">
        <v>0</v>
      </c>
      <c r="C64" s="198">
        <v>0</v>
      </c>
      <c r="D64" s="198">
        <v>0</v>
      </c>
      <c r="E64" s="198">
        <v>0</v>
      </c>
      <c r="F64" s="198">
        <v>0</v>
      </c>
      <c r="G64" s="198">
        <v>0</v>
      </c>
      <c r="H64" s="198">
        <v>0</v>
      </c>
      <c r="I64" s="198">
        <v>0</v>
      </c>
      <c r="J64" s="198"/>
      <c r="K64" s="198">
        <v>0</v>
      </c>
      <c r="L64" s="198">
        <v>0</v>
      </c>
      <c r="M64" s="198">
        <v>0</v>
      </c>
      <c r="N64" s="198">
        <v>0</v>
      </c>
      <c r="O64" s="198">
        <v>0</v>
      </c>
    </row>
    <row r="65" spans="1:15" ht="12">
      <c r="A65" s="186" t="s">
        <v>26</v>
      </c>
      <c r="B65" s="197">
        <v>0.44</v>
      </c>
      <c r="C65" s="197">
        <v>3.76</v>
      </c>
      <c r="D65" s="199">
        <v>1.2</v>
      </c>
      <c r="E65" s="197">
        <v>0.06</v>
      </c>
      <c r="F65" s="199">
        <v>0.3</v>
      </c>
      <c r="G65" s="197">
        <v>0.08</v>
      </c>
      <c r="H65" s="197">
        <v>1.78</v>
      </c>
      <c r="I65" s="198">
        <v>0</v>
      </c>
      <c r="J65" s="198"/>
      <c r="K65" s="197">
        <v>9.74</v>
      </c>
      <c r="L65" s="197">
        <v>0.01</v>
      </c>
      <c r="M65" s="197">
        <v>0.01</v>
      </c>
      <c r="N65" s="198">
        <v>0</v>
      </c>
      <c r="O65" s="199">
        <v>2.1</v>
      </c>
    </row>
    <row r="66" spans="1:15" ht="12">
      <c r="A66" s="186" t="s">
        <v>27</v>
      </c>
      <c r="B66" s="197">
        <v>1.14</v>
      </c>
      <c r="C66" s="197">
        <v>1.73</v>
      </c>
      <c r="D66" s="197">
        <v>2.18</v>
      </c>
      <c r="E66" s="197">
        <v>0.59</v>
      </c>
      <c r="F66" s="197">
        <v>0.19</v>
      </c>
      <c r="G66" s="197">
        <v>0.44</v>
      </c>
      <c r="H66" s="197">
        <v>0.84</v>
      </c>
      <c r="I66" s="198">
        <v>0</v>
      </c>
      <c r="J66" s="198"/>
      <c r="K66" s="197">
        <v>13.91</v>
      </c>
      <c r="L66" s="199">
        <v>1.3</v>
      </c>
      <c r="M66" s="199">
        <v>3.9</v>
      </c>
      <c r="N66" s="198">
        <v>0</v>
      </c>
      <c r="O66" s="199">
        <v>1.6</v>
      </c>
    </row>
    <row r="67" spans="1:15" ht="12">
      <c r="A67" s="186" t="s">
        <v>28</v>
      </c>
      <c r="B67" s="197">
        <v>28.98</v>
      </c>
      <c r="C67" s="200" t="s">
        <v>42</v>
      </c>
      <c r="D67" s="197">
        <v>0.14</v>
      </c>
      <c r="E67" s="200" t="s">
        <v>42</v>
      </c>
      <c r="F67" s="197">
        <v>0.42</v>
      </c>
      <c r="G67" s="197">
        <v>0.03</v>
      </c>
      <c r="H67" s="198">
        <v>0</v>
      </c>
      <c r="I67" s="198">
        <v>0</v>
      </c>
      <c r="J67" s="198"/>
      <c r="K67" s="197">
        <v>29.72</v>
      </c>
      <c r="L67" s="200" t="s">
        <v>42</v>
      </c>
      <c r="M67" s="198">
        <v>0</v>
      </c>
      <c r="N67" s="198">
        <v>0</v>
      </c>
      <c r="O67" s="197">
        <v>0.14</v>
      </c>
    </row>
    <row r="68" spans="1:15" ht="12">
      <c r="A68" s="186" t="s">
        <v>29</v>
      </c>
      <c r="B68" s="197">
        <v>0.03</v>
      </c>
      <c r="C68" s="198">
        <v>0</v>
      </c>
      <c r="D68" s="197">
        <v>0.53</v>
      </c>
      <c r="E68" s="197">
        <v>0.54</v>
      </c>
      <c r="F68" s="197">
        <v>0.26</v>
      </c>
      <c r="G68" s="197">
        <v>0.06</v>
      </c>
      <c r="H68" s="197">
        <v>5.99</v>
      </c>
      <c r="I68" s="198">
        <v>0</v>
      </c>
      <c r="J68" s="198"/>
      <c r="K68" s="197">
        <v>9.25</v>
      </c>
      <c r="L68" s="197">
        <v>0.08</v>
      </c>
      <c r="M68" s="197">
        <v>0.16</v>
      </c>
      <c r="N68" s="198">
        <v>0</v>
      </c>
      <c r="O68" s="199">
        <v>1.6</v>
      </c>
    </row>
    <row r="69" spans="1:15" ht="12">
      <c r="A69" s="186" t="s">
        <v>30</v>
      </c>
      <c r="B69" s="198">
        <v>0</v>
      </c>
      <c r="C69" s="198">
        <v>0</v>
      </c>
      <c r="D69" s="198">
        <v>0</v>
      </c>
      <c r="E69" s="198">
        <v>0</v>
      </c>
      <c r="F69" s="198">
        <v>0</v>
      </c>
      <c r="G69" s="198">
        <v>0</v>
      </c>
      <c r="H69" s="197">
        <v>23.69</v>
      </c>
      <c r="I69" s="198">
        <v>0</v>
      </c>
      <c r="J69" s="198"/>
      <c r="K69" s="197">
        <v>23.69</v>
      </c>
      <c r="L69" s="198">
        <v>0</v>
      </c>
      <c r="M69" s="198">
        <v>0</v>
      </c>
      <c r="N69" s="198">
        <v>0</v>
      </c>
      <c r="O69" s="198">
        <v>0</v>
      </c>
    </row>
    <row r="70" spans="1:15" ht="12">
      <c r="A70" s="186" t="s">
        <v>31</v>
      </c>
      <c r="B70" s="198">
        <v>0</v>
      </c>
      <c r="C70" s="198">
        <v>0</v>
      </c>
      <c r="D70" s="198">
        <v>0</v>
      </c>
      <c r="E70" s="198">
        <v>0</v>
      </c>
      <c r="F70" s="198">
        <v>0</v>
      </c>
      <c r="G70" s="198">
        <v>0</v>
      </c>
      <c r="H70" s="198">
        <v>0</v>
      </c>
      <c r="I70" s="198">
        <v>0</v>
      </c>
      <c r="J70" s="198"/>
      <c r="K70" s="198">
        <v>0</v>
      </c>
      <c r="L70" s="198">
        <v>0</v>
      </c>
      <c r="M70" s="198">
        <v>0</v>
      </c>
      <c r="N70" s="198">
        <v>0</v>
      </c>
      <c r="O70" s="198">
        <v>0</v>
      </c>
    </row>
    <row r="71" spans="1:15" ht="12">
      <c r="A71" s="186" t="s">
        <v>32</v>
      </c>
      <c r="B71" s="198">
        <v>9</v>
      </c>
      <c r="C71" s="198">
        <v>2</v>
      </c>
      <c r="D71" s="198">
        <v>47</v>
      </c>
      <c r="E71" s="198">
        <v>2</v>
      </c>
      <c r="F71" s="198">
        <v>8</v>
      </c>
      <c r="G71" s="198">
        <v>2</v>
      </c>
      <c r="H71" s="198">
        <v>171</v>
      </c>
      <c r="I71" s="198">
        <v>0</v>
      </c>
      <c r="J71" s="198"/>
      <c r="K71" s="198">
        <v>288</v>
      </c>
      <c r="L71" s="198">
        <v>2</v>
      </c>
      <c r="M71" s="198">
        <v>2</v>
      </c>
      <c r="N71" s="198">
        <v>2</v>
      </c>
      <c r="O71" s="198">
        <v>41</v>
      </c>
    </row>
    <row r="72" spans="1:15" ht="12">
      <c r="A72" s="186" t="s">
        <v>33</v>
      </c>
      <c r="B72" s="198">
        <v>0</v>
      </c>
      <c r="C72" s="198">
        <v>0</v>
      </c>
      <c r="D72" s="198">
        <v>0</v>
      </c>
      <c r="E72" s="198">
        <v>0</v>
      </c>
      <c r="F72" s="198">
        <v>0</v>
      </c>
      <c r="G72" s="198">
        <v>0</v>
      </c>
      <c r="H72" s="197">
        <v>22.07</v>
      </c>
      <c r="I72" s="197">
        <v>2.62</v>
      </c>
      <c r="J72" s="198"/>
      <c r="K72" s="197">
        <v>24.69</v>
      </c>
      <c r="L72" s="198">
        <v>0</v>
      </c>
      <c r="M72" s="198">
        <v>0</v>
      </c>
      <c r="N72" s="198">
        <v>0</v>
      </c>
      <c r="O72" s="198">
        <v>0</v>
      </c>
    </row>
    <row r="73" spans="1:15" ht="12">
      <c r="A73" s="186" t="s">
        <v>34</v>
      </c>
      <c r="B73" s="199">
        <v>0.6</v>
      </c>
      <c r="C73" s="197">
        <v>0.24</v>
      </c>
      <c r="D73" s="197">
        <v>1.29</v>
      </c>
      <c r="E73" s="197">
        <v>0.49</v>
      </c>
      <c r="F73" s="197">
        <v>0.95</v>
      </c>
      <c r="G73" s="197">
        <v>2.95</v>
      </c>
      <c r="H73" s="198">
        <v>0</v>
      </c>
      <c r="I73" s="198">
        <v>0</v>
      </c>
      <c r="J73" s="198"/>
      <c r="K73" s="197">
        <v>12.43</v>
      </c>
      <c r="L73" s="197">
        <v>0.77</v>
      </c>
      <c r="M73" s="197">
        <v>0.47</v>
      </c>
      <c r="N73" s="198">
        <v>0</v>
      </c>
      <c r="O73" s="197">
        <v>4.67</v>
      </c>
    </row>
    <row r="74" spans="1:15" ht="12">
      <c r="A74" s="186" t="s">
        <v>35</v>
      </c>
      <c r="B74" s="197">
        <v>1.06</v>
      </c>
      <c r="C74" s="198">
        <v>0</v>
      </c>
      <c r="D74" s="198">
        <v>0</v>
      </c>
      <c r="E74" s="198">
        <v>0</v>
      </c>
      <c r="F74" s="198">
        <v>0</v>
      </c>
      <c r="G74" s="198">
        <v>0</v>
      </c>
      <c r="H74" s="199">
        <v>12.5</v>
      </c>
      <c r="I74" s="198">
        <v>0</v>
      </c>
      <c r="J74" s="198"/>
      <c r="K74" s="197">
        <v>21.41</v>
      </c>
      <c r="L74" s="198">
        <v>0</v>
      </c>
      <c r="M74" s="197">
        <v>7.86</v>
      </c>
      <c r="N74" s="198">
        <v>0</v>
      </c>
      <c r="O74" s="198">
        <v>0</v>
      </c>
    </row>
    <row r="75" spans="1:15" ht="12">
      <c r="A75" s="186" t="s">
        <v>36</v>
      </c>
      <c r="B75" s="198">
        <v>0</v>
      </c>
      <c r="C75" s="197">
        <v>4.32</v>
      </c>
      <c r="D75" s="198">
        <v>0</v>
      </c>
      <c r="E75" s="198">
        <v>0</v>
      </c>
      <c r="F75" s="198">
        <v>0</v>
      </c>
      <c r="G75" s="198">
        <v>0</v>
      </c>
      <c r="H75" s="198">
        <v>0</v>
      </c>
      <c r="I75" s="198">
        <v>0</v>
      </c>
      <c r="J75" s="198"/>
      <c r="K75" s="197">
        <v>4.32</v>
      </c>
      <c r="L75" s="198">
        <v>0</v>
      </c>
      <c r="M75" s="198">
        <v>0</v>
      </c>
      <c r="N75" s="198">
        <v>0</v>
      </c>
      <c r="O75" s="198">
        <v>0</v>
      </c>
    </row>
    <row r="76" spans="1:15" ht="12">
      <c r="A76" s="186" t="s">
        <v>37</v>
      </c>
      <c r="B76" s="197">
        <v>0.04</v>
      </c>
      <c r="C76" s="197">
        <v>0.06</v>
      </c>
      <c r="D76" s="197">
        <v>2.85</v>
      </c>
      <c r="E76" s="197">
        <v>0.22</v>
      </c>
      <c r="F76" s="197">
        <v>0.03</v>
      </c>
      <c r="G76" s="197">
        <v>0.06</v>
      </c>
      <c r="H76" s="198">
        <v>0</v>
      </c>
      <c r="I76" s="197">
        <v>0.03</v>
      </c>
      <c r="J76" s="197"/>
      <c r="K76" s="197">
        <v>30.69</v>
      </c>
      <c r="L76" s="197">
        <v>14.14</v>
      </c>
      <c r="M76" s="199">
        <v>11.3</v>
      </c>
      <c r="N76" s="198">
        <v>0</v>
      </c>
      <c r="O76" s="197">
        <v>1.97</v>
      </c>
    </row>
    <row r="77" spans="1:15" ht="12">
      <c r="A77" s="186" t="s">
        <v>38</v>
      </c>
      <c r="B77" s="198">
        <v>0</v>
      </c>
      <c r="C77" s="198">
        <v>0</v>
      </c>
      <c r="D77" s="198">
        <v>0</v>
      </c>
      <c r="E77" s="198">
        <v>0</v>
      </c>
      <c r="F77" s="198">
        <v>0</v>
      </c>
      <c r="G77" s="198">
        <v>0</v>
      </c>
      <c r="H77" s="198">
        <v>0</v>
      </c>
      <c r="I77" s="198">
        <v>0</v>
      </c>
      <c r="J77" s="198"/>
      <c r="K77" s="198">
        <v>0</v>
      </c>
      <c r="L77" s="198">
        <v>0</v>
      </c>
      <c r="M77" s="198">
        <v>0</v>
      </c>
      <c r="N77" s="198">
        <v>0</v>
      </c>
      <c r="O77" s="198">
        <v>0</v>
      </c>
    </row>
    <row r="78" spans="1:15" ht="12">
      <c r="A78" s="186" t="s">
        <v>39</v>
      </c>
      <c r="B78" s="198">
        <v>0</v>
      </c>
      <c r="C78" s="198">
        <v>0</v>
      </c>
      <c r="D78" s="198">
        <v>0</v>
      </c>
      <c r="E78" s="198">
        <v>0</v>
      </c>
      <c r="F78" s="198">
        <v>0</v>
      </c>
      <c r="G78" s="198">
        <v>0</v>
      </c>
      <c r="H78" s="198">
        <v>27</v>
      </c>
      <c r="I78" s="198">
        <v>0</v>
      </c>
      <c r="J78" s="198"/>
      <c r="K78" s="198">
        <v>27</v>
      </c>
      <c r="L78" s="198">
        <v>0</v>
      </c>
      <c r="M78" s="198">
        <v>0</v>
      </c>
      <c r="N78" s="198">
        <v>0</v>
      </c>
      <c r="O78" s="198">
        <v>0</v>
      </c>
    </row>
    <row r="79" spans="1:15" ht="12">
      <c r="A79" s="186" t="s">
        <v>40</v>
      </c>
      <c r="B79" s="198">
        <v>0</v>
      </c>
      <c r="C79" s="197">
        <v>14.33</v>
      </c>
      <c r="D79" s="198">
        <v>0</v>
      </c>
      <c r="E79" s="198">
        <v>0</v>
      </c>
      <c r="F79" s="198">
        <v>0</v>
      </c>
      <c r="G79" s="198">
        <v>0</v>
      </c>
      <c r="H79" s="198">
        <v>0</v>
      </c>
      <c r="I79" s="198">
        <v>0</v>
      </c>
      <c r="J79" s="198"/>
      <c r="K79" s="197">
        <v>14.33</v>
      </c>
      <c r="L79" s="198">
        <v>0</v>
      </c>
      <c r="M79" s="198">
        <v>0</v>
      </c>
      <c r="N79" s="198">
        <v>0</v>
      </c>
      <c r="O79" s="198">
        <v>0</v>
      </c>
    </row>
    <row r="80" spans="1:15" ht="12">
      <c r="A80" s="186"/>
      <c r="B80" s="198"/>
      <c r="C80" s="197"/>
      <c r="D80" s="198"/>
      <c r="E80" s="198"/>
      <c r="F80" s="198"/>
      <c r="G80" s="198"/>
      <c r="H80" s="197"/>
      <c r="I80" s="198"/>
      <c r="J80" s="198"/>
      <c r="K80" s="197"/>
      <c r="L80" s="198"/>
      <c r="M80" s="198"/>
      <c r="N80" s="198"/>
      <c r="O80" s="198"/>
    </row>
    <row r="81" spans="1:15" ht="12">
      <c r="A81" s="186" t="s">
        <v>140</v>
      </c>
      <c r="B81" s="197">
        <v>0.77</v>
      </c>
      <c r="C81" s="198">
        <v>0</v>
      </c>
      <c r="D81" s="198">
        <v>0</v>
      </c>
      <c r="E81" s="198">
        <v>0</v>
      </c>
      <c r="F81" s="198">
        <v>0</v>
      </c>
      <c r="G81" s="198">
        <v>0</v>
      </c>
      <c r="H81" s="198">
        <v>0</v>
      </c>
      <c r="I81" s="198">
        <v>0</v>
      </c>
      <c r="J81" s="198"/>
      <c r="K81" s="197">
        <v>0.77</v>
      </c>
      <c r="L81" s="198">
        <v>0</v>
      </c>
      <c r="M81" s="198">
        <v>0</v>
      </c>
      <c r="N81" s="198">
        <v>0</v>
      </c>
      <c r="O81" s="198">
        <v>0</v>
      </c>
    </row>
    <row r="82" spans="1:15" ht="12">
      <c r="A82" s="186" t="s">
        <v>252</v>
      </c>
      <c r="B82" s="198">
        <v>0</v>
      </c>
      <c r="C82" s="198">
        <v>0</v>
      </c>
      <c r="D82" s="198">
        <v>0</v>
      </c>
      <c r="E82" s="198">
        <v>0</v>
      </c>
      <c r="F82" s="198">
        <v>0</v>
      </c>
      <c r="G82" s="198">
        <v>0</v>
      </c>
      <c r="H82" s="198">
        <v>0</v>
      </c>
      <c r="I82" s="198">
        <v>0</v>
      </c>
      <c r="J82" s="198"/>
      <c r="K82" s="198">
        <v>0</v>
      </c>
      <c r="L82" s="198">
        <v>0</v>
      </c>
      <c r="M82" s="198">
        <v>0</v>
      </c>
      <c r="N82" s="198">
        <v>0</v>
      </c>
      <c r="O82" s="198">
        <v>0</v>
      </c>
    </row>
    <row r="83" spans="1:15" ht="12">
      <c r="A83" s="186" t="s">
        <v>41</v>
      </c>
      <c r="B83" s="197">
        <v>31.26</v>
      </c>
      <c r="C83" s="198">
        <v>0</v>
      </c>
      <c r="D83" s="198">
        <v>0</v>
      </c>
      <c r="E83" s="198">
        <v>0</v>
      </c>
      <c r="F83" s="198">
        <v>0</v>
      </c>
      <c r="G83" s="198">
        <v>0</v>
      </c>
      <c r="H83" s="197">
        <v>10.73</v>
      </c>
      <c r="I83" s="198">
        <v>0</v>
      </c>
      <c r="J83" s="198"/>
      <c r="K83" s="197">
        <v>41.99</v>
      </c>
      <c r="L83" s="198">
        <v>0</v>
      </c>
      <c r="M83" s="198">
        <v>0</v>
      </c>
      <c r="N83" s="200" t="s">
        <v>42</v>
      </c>
      <c r="O83" s="198">
        <v>0</v>
      </c>
    </row>
    <row r="84" spans="1:15" ht="12">
      <c r="A84" s="186" t="s">
        <v>84</v>
      </c>
      <c r="B84" s="198">
        <v>0</v>
      </c>
      <c r="C84" s="198">
        <v>0</v>
      </c>
      <c r="D84" s="198">
        <v>0</v>
      </c>
      <c r="E84" s="198">
        <v>0</v>
      </c>
      <c r="F84" s="198">
        <v>0</v>
      </c>
      <c r="G84" s="198">
        <v>0</v>
      </c>
      <c r="H84" s="198">
        <v>0</v>
      </c>
      <c r="I84" s="198">
        <v>0</v>
      </c>
      <c r="J84" s="198"/>
      <c r="K84" s="198">
        <v>0</v>
      </c>
      <c r="L84" s="198">
        <v>0</v>
      </c>
      <c r="M84" s="198">
        <v>0</v>
      </c>
      <c r="N84" s="198">
        <v>0</v>
      </c>
      <c r="O84" s="198">
        <v>0</v>
      </c>
    </row>
    <row r="85" spans="1:15" ht="12">
      <c r="A85" s="186" t="s">
        <v>188</v>
      </c>
      <c r="B85" s="197">
        <v>0.41</v>
      </c>
      <c r="C85" s="198">
        <v>0</v>
      </c>
      <c r="D85" s="198">
        <v>0</v>
      </c>
      <c r="E85" s="198">
        <v>0</v>
      </c>
      <c r="F85" s="197">
        <v>0.74</v>
      </c>
      <c r="G85" s="197">
        <v>0.25</v>
      </c>
      <c r="H85" s="197">
        <v>19.44</v>
      </c>
      <c r="I85" s="198">
        <v>0</v>
      </c>
      <c r="K85" s="197">
        <v>25.82</v>
      </c>
      <c r="L85" s="197">
        <v>2.66</v>
      </c>
      <c r="M85" s="197">
        <v>0.03</v>
      </c>
      <c r="N85" s="198">
        <v>0</v>
      </c>
      <c r="O85" s="197">
        <v>2.29</v>
      </c>
    </row>
    <row r="86" spans="1:15" ht="12">
      <c r="A86" s="186" t="s">
        <v>85</v>
      </c>
      <c r="B86" s="197">
        <v>0.63</v>
      </c>
      <c r="C86" s="197">
        <v>3.76</v>
      </c>
      <c r="D86" s="197">
        <v>163.66</v>
      </c>
      <c r="E86" s="199">
        <v>2.2</v>
      </c>
      <c r="F86" s="199">
        <v>4.8</v>
      </c>
      <c r="G86" s="197">
        <v>1.17</v>
      </c>
      <c r="H86" s="197">
        <v>90.63</v>
      </c>
      <c r="I86" s="198">
        <v>0</v>
      </c>
      <c r="K86" s="197">
        <v>327.77</v>
      </c>
      <c r="L86" s="197">
        <v>53.47</v>
      </c>
      <c r="M86" s="197">
        <v>0.05</v>
      </c>
      <c r="N86" s="198">
        <v>0</v>
      </c>
      <c r="O86" s="197">
        <v>7.41</v>
      </c>
    </row>
    <row r="88" spans="1:15" ht="12">
      <c r="A88" s="186" t="s">
        <v>144</v>
      </c>
      <c r="B88" s="186" t="s">
        <v>87</v>
      </c>
      <c r="C88" s="186" t="s">
        <v>145</v>
      </c>
      <c r="D88" s="186" t="s">
        <v>146</v>
      </c>
      <c r="E88" s="186" t="s">
        <v>88</v>
      </c>
      <c r="F88" s="186" t="s">
        <v>149</v>
      </c>
      <c r="G88" s="186" t="s">
        <v>150</v>
      </c>
      <c r="H88" s="186" t="s">
        <v>52</v>
      </c>
      <c r="I88" s="186" t="s">
        <v>54</v>
      </c>
      <c r="J88" s="186"/>
      <c r="K88" s="186" t="s">
        <v>181</v>
      </c>
      <c r="L88" s="186" t="s">
        <v>147</v>
      </c>
      <c r="M88" s="186" t="s">
        <v>148</v>
      </c>
      <c r="N88" s="186" t="s">
        <v>53</v>
      </c>
      <c r="O88" s="186" t="s">
        <v>89</v>
      </c>
    </row>
    <row r="89" spans="1:15" ht="12">
      <c r="A89" s="186" t="s">
        <v>182</v>
      </c>
      <c r="B89" s="196">
        <f aca="true" t="shared" si="0" ref="B89:O89">(IF(AND(ISNUMBER(B12),ISNUMBER(B52)),B52+B12,":"))</f>
        <v>348.46</v>
      </c>
      <c r="C89" s="196" t="str">
        <f t="shared" si="0"/>
        <v>:</v>
      </c>
      <c r="D89" s="196">
        <f t="shared" si="0"/>
        <v>919.64</v>
      </c>
      <c r="E89" s="196" t="str">
        <f t="shared" si="0"/>
        <v>:</v>
      </c>
      <c r="F89" s="196">
        <f t="shared" si="0"/>
        <v>373.65</v>
      </c>
      <c r="G89" s="196">
        <f t="shared" si="0"/>
        <v>151.54000000000002</v>
      </c>
      <c r="H89" s="196">
        <f t="shared" si="0"/>
        <v>5769.73</v>
      </c>
      <c r="I89" s="196">
        <f t="shared" si="0"/>
        <v>145.95999999999998</v>
      </c>
      <c r="J89" s="196" t="str">
        <f t="shared" si="0"/>
        <v>:</v>
      </c>
      <c r="K89" s="196">
        <f t="shared" si="0"/>
        <v>10411.84</v>
      </c>
      <c r="L89" s="196" t="str">
        <f t="shared" si="0"/>
        <v>:</v>
      </c>
      <c r="M89" s="196">
        <f t="shared" si="0"/>
        <v>489.39</v>
      </c>
      <c r="N89" s="196">
        <f t="shared" si="0"/>
        <v>100.24</v>
      </c>
      <c r="O89" s="196" t="str">
        <f t="shared" si="0"/>
        <v>:</v>
      </c>
    </row>
    <row r="90" spans="1:15" ht="12">
      <c r="A90" s="186" t="s">
        <v>17</v>
      </c>
      <c r="B90" s="196">
        <f aca="true" t="shared" si="1" ref="B90:O90">(IF(AND(ISNUMBER(B13),ISNUMBER(B53)),B53+B13,":"))</f>
        <v>5.83</v>
      </c>
      <c r="C90" s="196">
        <f t="shared" si="1"/>
        <v>0.96</v>
      </c>
      <c r="D90" s="196">
        <f t="shared" si="1"/>
        <v>59.18</v>
      </c>
      <c r="E90" s="196">
        <f t="shared" si="1"/>
        <v>3.5300000000000002</v>
      </c>
      <c r="F90" s="196">
        <f t="shared" si="1"/>
        <v>5.7</v>
      </c>
      <c r="G90" s="196">
        <f t="shared" si="1"/>
        <v>5.8100000000000005</v>
      </c>
      <c r="H90" s="196">
        <f t="shared" si="1"/>
        <v>232.12</v>
      </c>
      <c r="I90" s="196">
        <f t="shared" si="1"/>
        <v>4.23</v>
      </c>
      <c r="J90" s="196" t="str">
        <f t="shared" si="1"/>
        <v>:</v>
      </c>
      <c r="K90" s="196">
        <f t="shared" si="1"/>
        <v>583.94</v>
      </c>
      <c r="L90" s="196">
        <f t="shared" si="1"/>
        <v>51.300000000000004</v>
      </c>
      <c r="M90" s="196">
        <f t="shared" si="1"/>
        <v>91.07</v>
      </c>
      <c r="N90" s="196">
        <f t="shared" si="1"/>
        <v>0</v>
      </c>
      <c r="O90" s="196">
        <f t="shared" si="1"/>
        <v>124.23</v>
      </c>
    </row>
    <row r="91" spans="1:15" ht="12">
      <c r="A91" s="186" t="s">
        <v>18</v>
      </c>
      <c r="B91" s="196">
        <f aca="true" t="shared" si="2" ref="B91:O91">(IF(AND(ISNUMBER(B14),ISNUMBER(B54)),B54+B14,":"))</f>
        <v>0.46</v>
      </c>
      <c r="C91" s="196">
        <f t="shared" si="2"/>
        <v>1</v>
      </c>
      <c r="D91" s="196">
        <f t="shared" si="2"/>
        <v>4.390000000000001</v>
      </c>
      <c r="E91" s="196">
        <f t="shared" si="2"/>
        <v>0.060000000000000005</v>
      </c>
      <c r="F91" s="196">
        <f t="shared" si="2"/>
        <v>2.2800000000000002</v>
      </c>
      <c r="G91" s="196">
        <f t="shared" si="2"/>
        <v>0.07</v>
      </c>
      <c r="H91" s="196">
        <f t="shared" si="2"/>
        <v>4.18</v>
      </c>
      <c r="I91" s="196">
        <f t="shared" si="2"/>
        <v>0</v>
      </c>
      <c r="J91" s="196" t="str">
        <f t="shared" si="2"/>
        <v>:</v>
      </c>
      <c r="K91" s="196">
        <f t="shared" si="2"/>
        <v>31.93</v>
      </c>
      <c r="L91" s="196">
        <f t="shared" si="2"/>
        <v>3.68</v>
      </c>
      <c r="M91" s="196">
        <f t="shared" si="2"/>
        <v>13.61</v>
      </c>
      <c r="N91" s="196">
        <f t="shared" si="2"/>
        <v>0</v>
      </c>
      <c r="O91" s="196">
        <f t="shared" si="2"/>
        <v>2.1999999999999997</v>
      </c>
    </row>
    <row r="92" spans="1:15" ht="12">
      <c r="A92" s="186" t="s">
        <v>117</v>
      </c>
      <c r="B92" s="196">
        <f aca="true" t="shared" si="3" ref="B92:O92">(IF(AND(ISNUMBER(B15),ISNUMBER(B55)),B55+B15,":"))</f>
        <v>0.01</v>
      </c>
      <c r="C92" s="196">
        <f t="shared" si="3"/>
        <v>0.69</v>
      </c>
      <c r="D92" s="196">
        <f t="shared" si="3"/>
        <v>6.18</v>
      </c>
      <c r="E92" s="196">
        <f t="shared" si="3"/>
        <v>0.05</v>
      </c>
      <c r="F92" s="196">
        <f t="shared" si="3"/>
        <v>0.01</v>
      </c>
      <c r="G92" s="196">
        <f t="shared" si="3"/>
        <v>0.02</v>
      </c>
      <c r="H92" s="196">
        <f t="shared" si="3"/>
        <v>6.78</v>
      </c>
      <c r="I92" s="196">
        <f t="shared" si="3"/>
        <v>0</v>
      </c>
      <c r="J92" s="196" t="str">
        <f t="shared" si="3"/>
        <v>:</v>
      </c>
      <c r="K92" s="196">
        <f t="shared" si="3"/>
        <v>25.03</v>
      </c>
      <c r="L92" s="196">
        <f t="shared" si="3"/>
        <v>6.44</v>
      </c>
      <c r="M92" s="196">
        <f t="shared" si="3"/>
        <v>4.7</v>
      </c>
      <c r="N92" s="196">
        <f t="shared" si="3"/>
        <v>0</v>
      </c>
      <c r="O92" s="196">
        <f t="shared" si="3"/>
        <v>0.14</v>
      </c>
    </row>
    <row r="93" spans="1:15" ht="12">
      <c r="A93" s="186" t="s">
        <v>19</v>
      </c>
      <c r="B93" s="196">
        <f aca="true" t="shared" si="4" ref="B93:O93">(IF(AND(ISNUMBER(B16),ISNUMBER(B56)),B56+B16,":"))</f>
        <v>57.79</v>
      </c>
      <c r="C93" s="196">
        <f t="shared" si="4"/>
        <v>3</v>
      </c>
      <c r="D93" s="196">
        <f t="shared" si="4"/>
        <v>53.43</v>
      </c>
      <c r="E93" s="196">
        <f t="shared" si="4"/>
        <v>14.71</v>
      </c>
      <c r="F93" s="196">
        <f t="shared" si="4"/>
        <v>30.05</v>
      </c>
      <c r="G93" s="196">
        <f t="shared" si="4"/>
        <v>6.6</v>
      </c>
      <c r="H93" s="196">
        <f t="shared" si="4"/>
        <v>286.42</v>
      </c>
      <c r="I93" s="196">
        <f t="shared" si="4"/>
        <v>4.85</v>
      </c>
      <c r="J93" s="196" t="str">
        <f t="shared" si="4"/>
        <v>:</v>
      </c>
      <c r="K93" s="196">
        <f t="shared" si="4"/>
        <v>525.36</v>
      </c>
      <c r="L93" s="196">
        <f t="shared" si="4"/>
        <v>0.57</v>
      </c>
      <c r="M93" s="196">
        <f t="shared" si="4"/>
        <v>8.889999999999999</v>
      </c>
      <c r="N93" s="196">
        <f t="shared" si="4"/>
        <v>0</v>
      </c>
      <c r="O93" s="196">
        <f t="shared" si="4"/>
        <v>59.03999999999999</v>
      </c>
    </row>
    <row r="94" spans="1:15" ht="12">
      <c r="A94" s="186" t="s">
        <v>73</v>
      </c>
      <c r="B94" s="196">
        <f aca="true" t="shared" si="5" ref="B94:O94">(IF(AND(ISNUMBER(B17),ISNUMBER(B57)),B57+B17,":"))</f>
        <v>0</v>
      </c>
      <c r="C94" s="196">
        <f t="shared" si="5"/>
        <v>0</v>
      </c>
      <c r="D94" s="196">
        <f t="shared" si="5"/>
        <v>0</v>
      </c>
      <c r="E94" s="196">
        <f t="shared" si="5"/>
        <v>0</v>
      </c>
      <c r="F94" s="196">
        <f t="shared" si="5"/>
        <v>0</v>
      </c>
      <c r="G94" s="196">
        <f t="shared" si="5"/>
        <v>0</v>
      </c>
      <c r="H94" s="196">
        <f t="shared" si="5"/>
        <v>0</v>
      </c>
      <c r="I94" s="196">
        <f t="shared" si="5"/>
        <v>0</v>
      </c>
      <c r="J94" s="196" t="str">
        <f t="shared" si="5"/>
        <v>:</v>
      </c>
      <c r="K94" s="196">
        <f t="shared" si="5"/>
        <v>0</v>
      </c>
      <c r="L94" s="196">
        <f t="shared" si="5"/>
        <v>0</v>
      </c>
      <c r="M94" s="196">
        <f t="shared" si="5"/>
        <v>0</v>
      </c>
      <c r="N94" s="196">
        <f t="shared" si="5"/>
        <v>0</v>
      </c>
      <c r="O94" s="196">
        <f t="shared" si="5"/>
        <v>0</v>
      </c>
    </row>
    <row r="95" spans="1:15" ht="12">
      <c r="A95" s="186" t="s">
        <v>20</v>
      </c>
      <c r="B95" s="196">
        <f aca="true" t="shared" si="6" ref="B95:O95">(IF(AND(ISNUMBER(B18),ISNUMBER(B58)),B58+B18,":"))</f>
        <v>2.75</v>
      </c>
      <c r="C95" s="196">
        <f t="shared" si="6"/>
        <v>11.629999999999999</v>
      </c>
      <c r="D95" s="196">
        <f t="shared" si="6"/>
        <v>12.69</v>
      </c>
      <c r="E95" s="196">
        <f t="shared" si="6"/>
        <v>0.11</v>
      </c>
      <c r="F95" s="196">
        <f t="shared" si="6"/>
        <v>0.06</v>
      </c>
      <c r="G95" s="196">
        <f t="shared" si="6"/>
        <v>0.12000000000000001</v>
      </c>
      <c r="H95" s="196">
        <f t="shared" si="6"/>
        <v>0.21</v>
      </c>
      <c r="I95" s="196">
        <f t="shared" si="6"/>
        <v>0</v>
      </c>
      <c r="J95" s="196" t="str">
        <f t="shared" si="6"/>
        <v>:</v>
      </c>
      <c r="K95" s="196">
        <f t="shared" si="6"/>
        <v>71.98</v>
      </c>
      <c r="L95" s="196">
        <f t="shared" si="6"/>
        <v>30.93</v>
      </c>
      <c r="M95" s="196">
        <f t="shared" si="6"/>
        <v>12.67</v>
      </c>
      <c r="N95" s="196">
        <f t="shared" si="6"/>
        <v>0</v>
      </c>
      <c r="O95" s="196" t="str">
        <f t="shared" si="6"/>
        <v>:</v>
      </c>
    </row>
    <row r="96" spans="1:15" ht="12">
      <c r="A96" s="186" t="s">
        <v>21</v>
      </c>
      <c r="B96" s="196">
        <f aca="true" t="shared" si="7" ref="B96:O96">(IF(AND(ISNUMBER(B19),ISNUMBER(B59)),B59+B19,":"))</f>
        <v>0.33999999999999997</v>
      </c>
      <c r="C96" s="196">
        <f t="shared" si="7"/>
        <v>0.01</v>
      </c>
      <c r="D96" s="196">
        <f t="shared" si="7"/>
        <v>1.27</v>
      </c>
      <c r="E96" s="196">
        <f t="shared" si="7"/>
        <v>0.39</v>
      </c>
      <c r="F96" s="196">
        <f t="shared" si="7"/>
        <v>0.25</v>
      </c>
      <c r="G96" s="196">
        <f t="shared" si="7"/>
        <v>0.3</v>
      </c>
      <c r="H96" s="196">
        <f t="shared" si="7"/>
        <v>17.52</v>
      </c>
      <c r="I96" s="196">
        <f t="shared" si="7"/>
        <v>0</v>
      </c>
      <c r="J96" s="196" t="str">
        <f t="shared" si="7"/>
        <v>:</v>
      </c>
      <c r="K96" s="196">
        <f t="shared" si="7"/>
        <v>26.159999999999997</v>
      </c>
      <c r="L96" s="196">
        <f t="shared" si="7"/>
        <v>0.01</v>
      </c>
      <c r="M96" s="196">
        <f t="shared" si="7"/>
        <v>0.19</v>
      </c>
      <c r="N96" s="196">
        <f t="shared" si="7"/>
        <v>0.34</v>
      </c>
      <c r="O96" s="196">
        <f t="shared" si="7"/>
        <v>5.54</v>
      </c>
    </row>
    <row r="97" spans="1:15" ht="12">
      <c r="A97" s="186" t="s">
        <v>22</v>
      </c>
      <c r="B97" s="196">
        <f aca="true" t="shared" si="8" ref="B97:O97">(IF(AND(ISNUMBER(B20),ISNUMBER(B60)),B60+B20,":"))</f>
        <v>0</v>
      </c>
      <c r="C97" s="196">
        <f t="shared" si="8"/>
        <v>0</v>
      </c>
      <c r="D97" s="196">
        <f t="shared" si="8"/>
        <v>0.02</v>
      </c>
      <c r="E97" s="196">
        <f t="shared" si="8"/>
        <v>0</v>
      </c>
      <c r="F97" s="196">
        <f t="shared" si="8"/>
        <v>0</v>
      </c>
      <c r="G97" s="196">
        <f t="shared" si="8"/>
        <v>0.01</v>
      </c>
      <c r="H97" s="196">
        <f t="shared" si="8"/>
        <v>16.04</v>
      </c>
      <c r="I97" s="196">
        <f t="shared" si="8"/>
        <v>0</v>
      </c>
      <c r="J97" s="196" t="str">
        <f t="shared" si="8"/>
        <v>:</v>
      </c>
      <c r="K97" s="196">
        <f t="shared" si="8"/>
        <v>18</v>
      </c>
      <c r="L97" s="196">
        <f t="shared" si="8"/>
        <v>0</v>
      </c>
      <c r="M97" s="196">
        <f t="shared" si="8"/>
        <v>0</v>
      </c>
      <c r="N97" s="196">
        <f t="shared" si="8"/>
        <v>0</v>
      </c>
      <c r="O97" s="196">
        <f t="shared" si="8"/>
        <v>1.93</v>
      </c>
    </row>
    <row r="98" spans="1:15" ht="12">
      <c r="A98" s="186" t="s">
        <v>23</v>
      </c>
      <c r="B98" s="196">
        <f aca="true" t="shared" si="9" ref="B98:O98">(IF(AND(ISNUMBER(B21),ISNUMBER(B61)),B61+B21,":"))</f>
        <v>8.3</v>
      </c>
      <c r="C98" s="196">
        <f t="shared" si="9"/>
        <v>139.8</v>
      </c>
      <c r="D98" s="196">
        <f t="shared" si="9"/>
        <v>86.1</v>
      </c>
      <c r="E98" s="196">
        <f t="shared" si="9"/>
        <v>0</v>
      </c>
      <c r="F98" s="196">
        <f t="shared" si="9"/>
        <v>81.7</v>
      </c>
      <c r="G98" s="196">
        <f t="shared" si="9"/>
        <v>0</v>
      </c>
      <c r="H98" s="196">
        <f t="shared" si="9"/>
        <v>30</v>
      </c>
      <c r="I98" s="196">
        <f t="shared" si="9"/>
        <v>0</v>
      </c>
      <c r="J98" s="196" t="str">
        <f t="shared" si="9"/>
        <v>:</v>
      </c>
      <c r="K98" s="196">
        <f t="shared" si="9"/>
        <v>957</v>
      </c>
      <c r="L98" s="196">
        <f t="shared" si="9"/>
        <v>590.6</v>
      </c>
      <c r="M98" s="196">
        <f t="shared" si="9"/>
        <v>6</v>
      </c>
      <c r="N98" s="196">
        <f t="shared" si="9"/>
        <v>0</v>
      </c>
      <c r="O98" s="196">
        <f t="shared" si="9"/>
        <v>14.5</v>
      </c>
    </row>
    <row r="99" spans="1:15" ht="12">
      <c r="A99" s="186" t="s">
        <v>24</v>
      </c>
      <c r="B99" s="196">
        <f aca="true" t="shared" si="10" ref="B99:O99">(IF(AND(ISNUMBER(B22),ISNUMBER(B62)),B62+B22,":"))</f>
        <v>147.67000000000002</v>
      </c>
      <c r="C99" s="196">
        <f t="shared" si="10"/>
        <v>25.46</v>
      </c>
      <c r="D99" s="196">
        <f t="shared" si="10"/>
        <v>139.82999999999998</v>
      </c>
      <c r="E99" s="196">
        <f t="shared" si="10"/>
        <v>16.66</v>
      </c>
      <c r="F99" s="196">
        <f t="shared" si="10"/>
        <v>32.760000000000005</v>
      </c>
      <c r="G99" s="196">
        <f t="shared" si="10"/>
        <v>7.7299999999999995</v>
      </c>
      <c r="H99" s="196">
        <f t="shared" si="10"/>
        <v>1986.87</v>
      </c>
      <c r="I99" s="196">
        <f t="shared" si="10"/>
        <v>0</v>
      </c>
      <c r="J99" s="196" t="str">
        <f t="shared" si="10"/>
        <v>:</v>
      </c>
      <c r="K99" s="196">
        <f t="shared" si="10"/>
        <v>2749</v>
      </c>
      <c r="L99" s="196">
        <f t="shared" si="10"/>
        <v>11.04</v>
      </c>
      <c r="M99" s="196">
        <f t="shared" si="10"/>
        <v>100.96</v>
      </c>
      <c r="N99" s="196">
        <f t="shared" si="10"/>
        <v>92.55</v>
      </c>
      <c r="O99" s="196">
        <f t="shared" si="10"/>
        <v>187.47</v>
      </c>
    </row>
    <row r="100" spans="1:15" ht="12">
      <c r="A100" s="186" t="s">
        <v>83</v>
      </c>
      <c r="B100" s="196">
        <f aca="true" t="shared" si="11" ref="B100:O100">(IF(AND(ISNUMBER(B23),ISNUMBER(B63)),B63+B23,":"))</f>
        <v>0.27</v>
      </c>
      <c r="C100" s="196">
        <f t="shared" si="11"/>
        <v>0.42</v>
      </c>
      <c r="D100" s="196">
        <f t="shared" si="11"/>
        <v>2.7399999999999998</v>
      </c>
      <c r="E100" s="196">
        <f t="shared" si="11"/>
        <v>0.57</v>
      </c>
      <c r="F100" s="196">
        <f t="shared" si="11"/>
        <v>3.4000000000000004</v>
      </c>
      <c r="G100" s="196">
        <f t="shared" si="11"/>
        <v>0.43</v>
      </c>
      <c r="H100" s="196">
        <f t="shared" si="11"/>
        <v>0</v>
      </c>
      <c r="I100" s="196">
        <f t="shared" si="11"/>
        <v>0</v>
      </c>
      <c r="J100" s="196" t="str">
        <f t="shared" si="11"/>
        <v>:</v>
      </c>
      <c r="K100" s="196">
        <f t="shared" si="11"/>
        <v>10.23</v>
      </c>
      <c r="L100" s="196">
        <f t="shared" si="11"/>
        <v>0.52</v>
      </c>
      <c r="M100" s="196">
        <f t="shared" si="11"/>
        <v>0.11</v>
      </c>
      <c r="N100" s="196">
        <f t="shared" si="11"/>
        <v>0.22</v>
      </c>
      <c r="O100" s="196">
        <f t="shared" si="11"/>
        <v>1.52</v>
      </c>
    </row>
    <row r="101" spans="1:15" ht="12">
      <c r="A101" s="186" t="s">
        <v>25</v>
      </c>
      <c r="B101" s="196">
        <f aca="true" t="shared" si="12" ref="B101:O101">(IF(AND(ISNUMBER(B24),ISNUMBER(B64)),B64+B24,":"))</f>
        <v>3.22</v>
      </c>
      <c r="C101" s="196">
        <f t="shared" si="12"/>
        <v>5.34</v>
      </c>
      <c r="D101" s="196">
        <f t="shared" si="12"/>
        <v>48.82</v>
      </c>
      <c r="E101" s="196">
        <f t="shared" si="12"/>
        <v>18.58</v>
      </c>
      <c r="F101" s="196">
        <f t="shared" si="12"/>
        <v>20.92</v>
      </c>
      <c r="G101" s="196">
        <f t="shared" si="12"/>
        <v>28.8</v>
      </c>
      <c r="H101" s="196">
        <f t="shared" si="12"/>
        <v>324.72</v>
      </c>
      <c r="I101" s="196">
        <f t="shared" si="12"/>
        <v>0</v>
      </c>
      <c r="J101" s="196" t="str">
        <f t="shared" si="12"/>
        <v>:</v>
      </c>
      <c r="K101" s="196">
        <f t="shared" si="12"/>
        <v>569.99</v>
      </c>
      <c r="L101" s="196">
        <f t="shared" si="12"/>
        <v>16.86</v>
      </c>
      <c r="M101" s="196">
        <f t="shared" si="12"/>
        <v>43.83</v>
      </c>
      <c r="N101" s="196">
        <f t="shared" si="12"/>
        <v>5.13</v>
      </c>
      <c r="O101" s="196">
        <f t="shared" si="12"/>
        <v>53.78</v>
      </c>
    </row>
    <row r="102" spans="1:15" ht="12">
      <c r="A102" s="186" t="s">
        <v>26</v>
      </c>
      <c r="B102" s="196">
        <f aca="true" t="shared" si="13" ref="B102:O102">(IF(AND(ISNUMBER(B25),ISNUMBER(B65)),B65+B25,":"))</f>
        <v>0.44</v>
      </c>
      <c r="C102" s="196">
        <f t="shared" si="13"/>
        <v>3.76</v>
      </c>
      <c r="D102" s="196">
        <f t="shared" si="13"/>
        <v>1.2</v>
      </c>
      <c r="E102" s="196">
        <f t="shared" si="13"/>
        <v>0.06</v>
      </c>
      <c r="F102" s="196">
        <f t="shared" si="13"/>
        <v>0.3</v>
      </c>
      <c r="G102" s="196">
        <f t="shared" si="13"/>
        <v>0.08</v>
      </c>
      <c r="H102" s="196">
        <f t="shared" si="13"/>
        <v>1.78</v>
      </c>
      <c r="I102" s="196">
        <f t="shared" si="13"/>
        <v>0</v>
      </c>
      <c r="J102" s="196" t="str">
        <f t="shared" si="13"/>
        <v>:</v>
      </c>
      <c r="K102" s="196">
        <f t="shared" si="13"/>
        <v>9.74</v>
      </c>
      <c r="L102" s="196">
        <f t="shared" si="13"/>
        <v>0.01</v>
      </c>
      <c r="M102" s="196">
        <f t="shared" si="13"/>
        <v>0.01</v>
      </c>
      <c r="N102" s="196">
        <f t="shared" si="13"/>
        <v>0</v>
      </c>
      <c r="O102" s="196">
        <f t="shared" si="13"/>
        <v>2.1</v>
      </c>
    </row>
    <row r="103" spans="1:15" ht="12">
      <c r="A103" s="186" t="s">
        <v>27</v>
      </c>
      <c r="B103" s="196">
        <f aca="true" t="shared" si="14" ref="B103:O103">(IF(AND(ISNUMBER(B26),ISNUMBER(B66)),B66+B26,":"))</f>
        <v>1.3499999999999999</v>
      </c>
      <c r="C103" s="196">
        <f t="shared" si="14"/>
        <v>1.84</v>
      </c>
      <c r="D103" s="196">
        <f t="shared" si="14"/>
        <v>3.25</v>
      </c>
      <c r="E103" s="196">
        <f t="shared" si="14"/>
        <v>0.69</v>
      </c>
      <c r="F103" s="196">
        <f t="shared" si="14"/>
        <v>1.07</v>
      </c>
      <c r="G103" s="196">
        <f t="shared" si="14"/>
        <v>0.66</v>
      </c>
      <c r="H103" s="196">
        <f t="shared" si="14"/>
        <v>0.86</v>
      </c>
      <c r="I103" s="196">
        <f t="shared" si="14"/>
        <v>0</v>
      </c>
      <c r="J103" s="196" t="str">
        <f t="shared" si="14"/>
        <v>:</v>
      </c>
      <c r="K103" s="196">
        <f t="shared" si="14"/>
        <v>31.4</v>
      </c>
      <c r="L103" s="196">
        <f t="shared" si="14"/>
        <v>8.01</v>
      </c>
      <c r="M103" s="196">
        <f t="shared" si="14"/>
        <v>8.91</v>
      </c>
      <c r="N103" s="196">
        <f t="shared" si="14"/>
        <v>0</v>
      </c>
      <c r="O103" s="196">
        <f t="shared" si="14"/>
        <v>4.78</v>
      </c>
    </row>
    <row r="104" spans="1:15" ht="12">
      <c r="A104" s="186" t="s">
        <v>28</v>
      </c>
      <c r="B104" s="196">
        <f aca="true" t="shared" si="15" ref="B104:O104">(IF(AND(ISNUMBER(B27),ISNUMBER(B67)),B67+B27,":"))</f>
        <v>29.36</v>
      </c>
      <c r="C104" s="196" t="str">
        <f t="shared" si="15"/>
        <v>:</v>
      </c>
      <c r="D104" s="196">
        <f t="shared" si="15"/>
        <v>7.51</v>
      </c>
      <c r="E104" s="196" t="str">
        <f t="shared" si="15"/>
        <v>:</v>
      </c>
      <c r="F104" s="196">
        <f t="shared" si="15"/>
        <v>6.74</v>
      </c>
      <c r="G104" s="196">
        <f t="shared" si="15"/>
        <v>1.9000000000000001</v>
      </c>
      <c r="H104" s="196">
        <f t="shared" si="15"/>
        <v>0</v>
      </c>
      <c r="I104" s="196">
        <f t="shared" si="15"/>
        <v>0</v>
      </c>
      <c r="J104" s="196" t="str">
        <f t="shared" si="15"/>
        <v>:</v>
      </c>
      <c r="K104" s="196">
        <f t="shared" si="15"/>
        <v>51.93</v>
      </c>
      <c r="L104" s="196" t="str">
        <f t="shared" si="15"/>
        <v>:</v>
      </c>
      <c r="M104" s="196">
        <f t="shared" si="15"/>
        <v>3.75</v>
      </c>
      <c r="N104" s="196">
        <f t="shared" si="15"/>
        <v>0</v>
      </c>
      <c r="O104" s="196">
        <f t="shared" si="15"/>
        <v>0.98</v>
      </c>
    </row>
    <row r="105" spans="1:15" ht="12">
      <c r="A105" s="186" t="s">
        <v>29</v>
      </c>
      <c r="B105" s="196">
        <f aca="true" t="shared" si="16" ref="B105:O105">(IF(AND(ISNUMBER(B28),ISNUMBER(B68)),B68+B28,":"))</f>
        <v>0.03</v>
      </c>
      <c r="C105" s="196">
        <f t="shared" si="16"/>
        <v>0</v>
      </c>
      <c r="D105" s="196">
        <f t="shared" si="16"/>
        <v>0.53</v>
      </c>
      <c r="E105" s="196">
        <f t="shared" si="16"/>
        <v>0.54</v>
      </c>
      <c r="F105" s="196">
        <f t="shared" si="16"/>
        <v>0.26</v>
      </c>
      <c r="G105" s="196">
        <f t="shared" si="16"/>
        <v>0.06</v>
      </c>
      <c r="H105" s="196">
        <f t="shared" si="16"/>
        <v>5.99</v>
      </c>
      <c r="I105" s="196">
        <f t="shared" si="16"/>
        <v>0</v>
      </c>
      <c r="J105" s="196" t="str">
        <f t="shared" si="16"/>
        <v>:</v>
      </c>
      <c r="K105" s="196">
        <f t="shared" si="16"/>
        <v>9.25</v>
      </c>
      <c r="L105" s="196">
        <f t="shared" si="16"/>
        <v>0.08</v>
      </c>
      <c r="M105" s="196">
        <f t="shared" si="16"/>
        <v>0.16</v>
      </c>
      <c r="N105" s="196">
        <f t="shared" si="16"/>
        <v>0</v>
      </c>
      <c r="O105" s="196">
        <f t="shared" si="16"/>
        <v>1.6</v>
      </c>
    </row>
    <row r="106" spans="1:15" ht="12">
      <c r="A106" s="186" t="s">
        <v>30</v>
      </c>
      <c r="B106" s="196">
        <f aca="true" t="shared" si="17" ref="B106:O106">(IF(AND(ISNUMBER(B29),ISNUMBER(B69)),B69+B29,":"))</f>
        <v>0.55</v>
      </c>
      <c r="C106" s="196">
        <f t="shared" si="17"/>
        <v>0.21</v>
      </c>
      <c r="D106" s="196">
        <f t="shared" si="17"/>
        <v>61.27</v>
      </c>
      <c r="E106" s="196">
        <f t="shared" si="17"/>
        <v>0.73</v>
      </c>
      <c r="F106" s="196">
        <f t="shared" si="17"/>
        <v>39.27</v>
      </c>
      <c r="G106" s="196">
        <f t="shared" si="17"/>
        <v>1.86</v>
      </c>
      <c r="H106" s="196">
        <f t="shared" si="17"/>
        <v>143.5</v>
      </c>
      <c r="I106" s="196">
        <f t="shared" si="17"/>
        <v>0</v>
      </c>
      <c r="J106" s="196" t="str">
        <f t="shared" si="17"/>
        <v>:</v>
      </c>
      <c r="K106" s="196">
        <f t="shared" si="17"/>
        <v>312.11</v>
      </c>
      <c r="L106" s="196">
        <f t="shared" si="17"/>
        <v>4.63</v>
      </c>
      <c r="M106" s="196">
        <f t="shared" si="17"/>
        <v>54.87</v>
      </c>
      <c r="N106" s="196">
        <f t="shared" si="17"/>
        <v>0</v>
      </c>
      <c r="O106" s="196">
        <f t="shared" si="17"/>
        <v>5.22</v>
      </c>
    </row>
    <row r="107" spans="1:15" ht="12">
      <c r="A107" s="186" t="s">
        <v>31</v>
      </c>
      <c r="B107" s="196">
        <f aca="true" t="shared" si="18" ref="B107:O107">(IF(AND(ISNUMBER(B30),ISNUMBER(B70)),B70+B30,":"))</f>
        <v>2.37</v>
      </c>
      <c r="C107" s="196">
        <f t="shared" si="18"/>
        <v>0.04</v>
      </c>
      <c r="D107" s="196">
        <f t="shared" si="18"/>
        <v>3.83</v>
      </c>
      <c r="E107" s="196">
        <f t="shared" si="18"/>
        <v>13.04</v>
      </c>
      <c r="F107" s="196">
        <f t="shared" si="18"/>
        <v>2.71</v>
      </c>
      <c r="G107" s="196">
        <f t="shared" si="18"/>
        <v>0.37</v>
      </c>
      <c r="H107" s="196">
        <f t="shared" si="18"/>
        <v>4.86</v>
      </c>
      <c r="I107" s="196">
        <f t="shared" si="18"/>
        <v>0</v>
      </c>
      <c r="J107" s="196" t="str">
        <f t="shared" si="18"/>
        <v>:</v>
      </c>
      <c r="K107" s="196">
        <f t="shared" si="18"/>
        <v>29.28</v>
      </c>
      <c r="L107" s="196">
        <f t="shared" si="18"/>
        <v>0</v>
      </c>
      <c r="M107" s="196">
        <f t="shared" si="18"/>
        <v>0.08</v>
      </c>
      <c r="N107" s="196">
        <f t="shared" si="18"/>
        <v>0</v>
      </c>
      <c r="O107" s="196">
        <f t="shared" si="18"/>
        <v>1.98</v>
      </c>
    </row>
    <row r="108" spans="1:15" ht="12">
      <c r="A108" s="186" t="s">
        <v>32</v>
      </c>
      <c r="B108" s="196">
        <f aca="true" t="shared" si="19" ref="B108:O108">(IF(AND(ISNUMBER(B31),ISNUMBER(B71)),B71+B31,":"))</f>
        <v>57</v>
      </c>
      <c r="C108" s="196">
        <f t="shared" si="19"/>
        <v>2</v>
      </c>
      <c r="D108" s="196">
        <f t="shared" si="19"/>
        <v>201</v>
      </c>
      <c r="E108" s="196">
        <f t="shared" si="19"/>
        <v>15</v>
      </c>
      <c r="F108" s="196">
        <f t="shared" si="19"/>
        <v>111</v>
      </c>
      <c r="G108" s="196">
        <f t="shared" si="19"/>
        <v>26</v>
      </c>
      <c r="H108" s="196">
        <f t="shared" si="19"/>
        <v>2452</v>
      </c>
      <c r="I108" s="196">
        <f t="shared" si="19"/>
        <v>0</v>
      </c>
      <c r="J108" s="196" t="str">
        <f t="shared" si="19"/>
        <v>:</v>
      </c>
      <c r="K108" s="196">
        <f t="shared" si="19"/>
        <v>3313</v>
      </c>
      <c r="L108" s="196">
        <f t="shared" si="19"/>
        <v>18</v>
      </c>
      <c r="M108" s="196">
        <f t="shared" si="19"/>
        <v>43</v>
      </c>
      <c r="N108" s="196">
        <f t="shared" si="19"/>
        <v>2</v>
      </c>
      <c r="O108" s="196">
        <f t="shared" si="19"/>
        <v>386</v>
      </c>
    </row>
    <row r="109" spans="1:15" ht="12">
      <c r="A109" s="186" t="s">
        <v>33</v>
      </c>
      <c r="B109" s="196">
        <f aca="true" t="shared" si="20" ref="B109:O109">(IF(AND(ISNUMBER(B32),ISNUMBER(B72)),B72+B32,":"))</f>
        <v>0.09</v>
      </c>
      <c r="C109" s="196">
        <f t="shared" si="20"/>
        <v>0.03</v>
      </c>
      <c r="D109" s="196">
        <f t="shared" si="20"/>
        <v>20.07</v>
      </c>
      <c r="E109" s="196">
        <f t="shared" si="20"/>
        <v>0.38</v>
      </c>
      <c r="F109" s="196">
        <f t="shared" si="20"/>
        <v>3.34</v>
      </c>
      <c r="G109" s="196">
        <f t="shared" si="20"/>
        <v>0.46</v>
      </c>
      <c r="H109" s="196">
        <f t="shared" si="20"/>
        <v>22.07</v>
      </c>
      <c r="I109" s="196">
        <f t="shared" si="20"/>
        <v>2.62</v>
      </c>
      <c r="J109" s="196" t="str">
        <f t="shared" si="20"/>
        <v>:</v>
      </c>
      <c r="K109" s="196">
        <f t="shared" si="20"/>
        <v>104.03</v>
      </c>
      <c r="L109" s="196">
        <f t="shared" si="20"/>
        <v>4.52</v>
      </c>
      <c r="M109" s="196">
        <f t="shared" si="20"/>
        <v>24.55</v>
      </c>
      <c r="N109" s="196">
        <f t="shared" si="20"/>
        <v>0</v>
      </c>
      <c r="O109" s="196">
        <f t="shared" si="20"/>
        <v>25.91</v>
      </c>
    </row>
    <row r="110" spans="1:15" ht="12">
      <c r="A110" s="186" t="s">
        <v>34</v>
      </c>
      <c r="B110" s="196">
        <f aca="true" t="shared" si="21" ref="B110:O110">(IF(AND(ISNUMBER(B33),ISNUMBER(B73)),B73+B33,":"))</f>
        <v>15.74</v>
      </c>
      <c r="C110" s="196">
        <f t="shared" si="21"/>
        <v>7.28</v>
      </c>
      <c r="D110" s="196">
        <f t="shared" si="21"/>
        <v>129.44</v>
      </c>
      <c r="E110" s="196">
        <f t="shared" si="21"/>
        <v>21.479999999999997</v>
      </c>
      <c r="F110" s="196">
        <f t="shared" si="21"/>
        <v>28.12</v>
      </c>
      <c r="G110" s="196">
        <f t="shared" si="21"/>
        <v>68.71000000000001</v>
      </c>
      <c r="H110" s="196">
        <f t="shared" si="21"/>
        <v>158.87</v>
      </c>
      <c r="I110" s="196">
        <f t="shared" si="21"/>
        <v>0</v>
      </c>
      <c r="J110" s="196" t="str">
        <f t="shared" si="21"/>
        <v>:</v>
      </c>
      <c r="K110" s="196">
        <f t="shared" si="21"/>
        <v>538.54</v>
      </c>
      <c r="L110" s="196">
        <f t="shared" si="21"/>
        <v>14.35</v>
      </c>
      <c r="M110" s="196">
        <f t="shared" si="21"/>
        <v>6.7</v>
      </c>
      <c r="N110" s="196">
        <f t="shared" si="21"/>
        <v>0</v>
      </c>
      <c r="O110" s="196">
        <f t="shared" si="21"/>
        <v>87.85000000000001</v>
      </c>
    </row>
    <row r="111" spans="1:15" ht="12">
      <c r="A111" s="186" t="s">
        <v>35</v>
      </c>
      <c r="B111" s="196">
        <f aca="true" t="shared" si="22" ref="B111:O111">(IF(AND(ISNUMBER(B34),ISNUMBER(B74)),B74+B34,":"))</f>
        <v>1.1700000000000002</v>
      </c>
      <c r="C111" s="196">
        <f t="shared" si="22"/>
        <v>0</v>
      </c>
      <c r="D111" s="196">
        <f t="shared" si="22"/>
        <v>0.49</v>
      </c>
      <c r="E111" s="196">
        <f t="shared" si="22"/>
        <v>0.4</v>
      </c>
      <c r="F111" s="196">
        <f t="shared" si="22"/>
        <v>0.33</v>
      </c>
      <c r="G111" s="196">
        <f t="shared" si="22"/>
        <v>0.2</v>
      </c>
      <c r="H111" s="196">
        <f t="shared" si="22"/>
        <v>23.32</v>
      </c>
      <c r="I111" s="196">
        <f t="shared" si="22"/>
        <v>0</v>
      </c>
      <c r="J111" s="196" t="str">
        <f t="shared" si="22"/>
        <v>:</v>
      </c>
      <c r="K111" s="196">
        <f t="shared" si="22"/>
        <v>36.86</v>
      </c>
      <c r="L111" s="196">
        <f t="shared" si="22"/>
        <v>0.02</v>
      </c>
      <c r="M111" s="196">
        <f t="shared" si="22"/>
        <v>7.95</v>
      </c>
      <c r="N111" s="196">
        <f t="shared" si="22"/>
        <v>0</v>
      </c>
      <c r="O111" s="196">
        <f t="shared" si="22"/>
        <v>2.99</v>
      </c>
    </row>
    <row r="112" spans="1:15" ht="12">
      <c r="A112" s="186" t="s">
        <v>36</v>
      </c>
      <c r="B112" s="196">
        <f aca="true" t="shared" si="23" ref="B112:O112">(IF(AND(ISNUMBER(B35),ISNUMBER(B75)),B75+B35,":"))</f>
        <v>0.07</v>
      </c>
      <c r="C112" s="196">
        <f t="shared" si="23"/>
        <v>4.390000000000001</v>
      </c>
      <c r="D112" s="196">
        <f t="shared" si="23"/>
        <v>2.1</v>
      </c>
      <c r="E112" s="196">
        <f t="shared" si="23"/>
        <v>0.11</v>
      </c>
      <c r="F112" s="196">
        <f t="shared" si="23"/>
        <v>0.07</v>
      </c>
      <c r="G112" s="196">
        <f t="shared" si="23"/>
        <v>0.5</v>
      </c>
      <c r="H112" s="196">
        <f t="shared" si="23"/>
        <v>0.83</v>
      </c>
      <c r="I112" s="196">
        <f t="shared" si="23"/>
        <v>0</v>
      </c>
      <c r="J112" s="196" t="str">
        <f t="shared" si="23"/>
        <v>:</v>
      </c>
      <c r="K112" s="196">
        <f t="shared" si="23"/>
        <v>9.46</v>
      </c>
      <c r="L112" s="196">
        <f t="shared" si="23"/>
        <v>1.19</v>
      </c>
      <c r="M112" s="196">
        <f t="shared" si="23"/>
        <v>0.02</v>
      </c>
      <c r="N112" s="196">
        <f t="shared" si="23"/>
        <v>0</v>
      </c>
      <c r="O112" s="196">
        <f t="shared" si="23"/>
        <v>0.17</v>
      </c>
    </row>
    <row r="113" spans="1:15" ht="12">
      <c r="A113" s="186" t="s">
        <v>37</v>
      </c>
      <c r="B113" s="196">
        <f aca="true" t="shared" si="24" ref="B113:O113">(IF(AND(ISNUMBER(B36),ISNUMBER(B76)),B76+B36,":"))</f>
        <v>0.05</v>
      </c>
      <c r="C113" s="196">
        <f t="shared" si="24"/>
        <v>0.06</v>
      </c>
      <c r="D113" s="196">
        <f t="shared" si="24"/>
        <v>3.3000000000000003</v>
      </c>
      <c r="E113" s="196">
        <f t="shared" si="24"/>
        <v>0.23</v>
      </c>
      <c r="F113" s="196">
        <f t="shared" si="24"/>
        <v>0.79</v>
      </c>
      <c r="G113" s="196">
        <f t="shared" si="24"/>
        <v>0.06999999999999999</v>
      </c>
      <c r="H113" s="196">
        <f t="shared" si="24"/>
        <v>23.38</v>
      </c>
      <c r="I113" s="196">
        <f t="shared" si="24"/>
        <v>0.03</v>
      </c>
      <c r="J113" s="196" t="str">
        <f t="shared" si="24"/>
        <v>:</v>
      </c>
      <c r="K113" s="196">
        <f t="shared" si="24"/>
        <v>55.480000000000004</v>
      </c>
      <c r="L113" s="196">
        <f t="shared" si="24"/>
        <v>14.14</v>
      </c>
      <c r="M113" s="196">
        <f t="shared" si="24"/>
        <v>11.39</v>
      </c>
      <c r="N113" s="196">
        <f t="shared" si="24"/>
        <v>0</v>
      </c>
      <c r="O113" s="196">
        <f t="shared" si="24"/>
        <v>2.06</v>
      </c>
    </row>
    <row r="114" spans="1:15" ht="12">
      <c r="A114" s="186" t="s">
        <v>38</v>
      </c>
      <c r="B114" s="196">
        <f aca="true" t="shared" si="25" ref="B114:O114">(IF(AND(ISNUMBER(B37),ISNUMBER(B77)),B77+B37,":"))</f>
        <v>0.51</v>
      </c>
      <c r="C114" s="196">
        <f t="shared" si="25"/>
        <v>0.66</v>
      </c>
      <c r="D114" s="196">
        <f t="shared" si="25"/>
        <v>17.5</v>
      </c>
      <c r="E114" s="196">
        <f t="shared" si="25"/>
        <v>0.03</v>
      </c>
      <c r="F114" s="196">
        <f t="shared" si="25"/>
        <v>0.11</v>
      </c>
      <c r="G114" s="196">
        <f t="shared" si="25"/>
        <v>0.05</v>
      </c>
      <c r="H114" s="196">
        <f t="shared" si="25"/>
        <v>0</v>
      </c>
      <c r="I114" s="196">
        <f t="shared" si="25"/>
        <v>0</v>
      </c>
      <c r="J114" s="196" t="str">
        <f t="shared" si="25"/>
        <v>:</v>
      </c>
      <c r="K114" s="196">
        <f t="shared" si="25"/>
        <v>28.59</v>
      </c>
      <c r="L114" s="196">
        <f t="shared" si="25"/>
        <v>1.68</v>
      </c>
      <c r="M114" s="196">
        <f t="shared" si="25"/>
        <v>6.51</v>
      </c>
      <c r="N114" s="196">
        <f t="shared" si="25"/>
        <v>0</v>
      </c>
      <c r="O114" s="196">
        <f t="shared" si="25"/>
        <v>1.53</v>
      </c>
    </row>
    <row r="115" spans="1:15" ht="12">
      <c r="A115" s="186" t="s">
        <v>39</v>
      </c>
      <c r="B115" s="196">
        <f aca="true" t="shared" si="26" ref="B115:O115">(IF(AND(ISNUMBER(B38),ISNUMBER(B78)),B78+B38,":"))</f>
        <v>0.33</v>
      </c>
      <c r="C115" s="196">
        <f t="shared" si="26"/>
        <v>0.06</v>
      </c>
      <c r="D115" s="196">
        <f t="shared" si="26"/>
        <v>26.69</v>
      </c>
      <c r="E115" s="196">
        <f t="shared" si="26"/>
        <v>0.02</v>
      </c>
      <c r="F115" s="196">
        <f t="shared" si="26"/>
        <v>2.41</v>
      </c>
      <c r="G115" s="196">
        <f t="shared" si="26"/>
        <v>0.72</v>
      </c>
      <c r="H115" s="196">
        <f t="shared" si="26"/>
        <v>27.39</v>
      </c>
      <c r="I115" s="196">
        <f t="shared" si="26"/>
        <v>0</v>
      </c>
      <c r="J115" s="196" t="str">
        <f t="shared" si="26"/>
        <v>:</v>
      </c>
      <c r="K115" s="196">
        <f t="shared" si="26"/>
        <v>65</v>
      </c>
      <c r="L115" s="196">
        <f t="shared" si="26"/>
        <v>0</v>
      </c>
      <c r="M115" s="196">
        <f t="shared" si="26"/>
        <v>7.01</v>
      </c>
      <c r="N115" s="196">
        <f t="shared" si="26"/>
        <v>0</v>
      </c>
      <c r="O115" s="196">
        <f t="shared" si="26"/>
        <v>0.37</v>
      </c>
    </row>
    <row r="116" spans="1:15" ht="12">
      <c r="A116" s="186" t="s">
        <v>40</v>
      </c>
      <c r="B116" s="196">
        <f aca="true" t="shared" si="27" ref="B116:O116">(IF(AND(ISNUMBER(B39),ISNUMBER(B79)),B79+B39,":"))</f>
        <v>12.77</v>
      </c>
      <c r="C116" s="196">
        <f t="shared" si="27"/>
        <v>14.43</v>
      </c>
      <c r="D116" s="196">
        <f t="shared" si="27"/>
        <v>26.81</v>
      </c>
      <c r="E116" s="196">
        <f t="shared" si="27"/>
        <v>0</v>
      </c>
      <c r="F116" s="196">
        <f t="shared" si="27"/>
        <v>0</v>
      </c>
      <c r="G116" s="196">
        <f t="shared" si="27"/>
        <v>0</v>
      </c>
      <c r="H116" s="196">
        <f t="shared" si="27"/>
        <v>0</v>
      </c>
      <c r="I116" s="196">
        <f t="shared" si="27"/>
        <v>134.23</v>
      </c>
      <c r="J116" s="196" t="str">
        <f t="shared" si="27"/>
        <v>:</v>
      </c>
      <c r="K116" s="196">
        <f t="shared" si="27"/>
        <v>248.58</v>
      </c>
      <c r="L116" s="196">
        <f t="shared" si="27"/>
        <v>27.88</v>
      </c>
      <c r="M116" s="196">
        <f t="shared" si="27"/>
        <v>32.46</v>
      </c>
      <c r="N116" s="196">
        <f t="shared" si="27"/>
        <v>0</v>
      </c>
      <c r="O116" s="196">
        <f t="shared" si="27"/>
        <v>0</v>
      </c>
    </row>
    <row r="117" spans="1:15" ht="12">
      <c r="A117" s="186"/>
      <c r="B117" s="196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</row>
    <row r="118" spans="1:15" ht="12">
      <c r="A118" s="186" t="s">
        <v>140</v>
      </c>
      <c r="B118" s="196">
        <f aca="true" t="shared" si="28" ref="B118:I123">(IF(AND(ISNUMBER(B41),ISNUMBER(B81)),B81+B41,":"))</f>
        <v>1.05</v>
      </c>
      <c r="C118" s="196">
        <f t="shared" si="28"/>
        <v>0.01</v>
      </c>
      <c r="D118" s="196">
        <f t="shared" si="28"/>
        <v>0.95</v>
      </c>
      <c r="E118" s="196">
        <f t="shared" si="28"/>
        <v>0.23</v>
      </c>
      <c r="F118" s="196">
        <f t="shared" si="28"/>
        <v>3.38</v>
      </c>
      <c r="G118" s="196">
        <f t="shared" si="28"/>
        <v>0.33</v>
      </c>
      <c r="H118" s="196">
        <f t="shared" si="28"/>
        <v>69.49</v>
      </c>
      <c r="I118" s="196">
        <f t="shared" si="28"/>
        <v>0</v>
      </c>
      <c r="J118" s="196"/>
      <c r="K118" s="196">
        <f aca="true" t="shared" si="29" ref="K118:O123">(IF(AND(ISNUMBER(K41),ISNUMBER(K81)),K81+K41,":"))</f>
        <v>77.61</v>
      </c>
      <c r="L118" s="196">
        <f t="shared" si="29"/>
        <v>0.03</v>
      </c>
      <c r="M118" s="196">
        <f t="shared" si="29"/>
        <v>0.21</v>
      </c>
      <c r="N118" s="196">
        <f t="shared" si="29"/>
        <v>0</v>
      </c>
      <c r="O118" s="196">
        <f t="shared" si="29"/>
        <v>1.95</v>
      </c>
    </row>
    <row r="119" spans="1:15" ht="12">
      <c r="A119" s="186" t="s">
        <v>252</v>
      </c>
      <c r="B119" s="196" t="str">
        <f t="shared" si="28"/>
        <v>:</v>
      </c>
      <c r="C119" s="196" t="str">
        <f t="shared" si="28"/>
        <v>:</v>
      </c>
      <c r="D119" s="196" t="str">
        <f t="shared" si="28"/>
        <v>:</v>
      </c>
      <c r="E119" s="196" t="str">
        <f t="shared" si="28"/>
        <v>:</v>
      </c>
      <c r="F119" s="196" t="str">
        <f t="shared" si="28"/>
        <v>:</v>
      </c>
      <c r="G119" s="196" t="str">
        <f t="shared" si="28"/>
        <v>:</v>
      </c>
      <c r="H119" s="196" t="str">
        <f t="shared" si="28"/>
        <v>:</v>
      </c>
      <c r="I119" s="196">
        <f t="shared" si="28"/>
        <v>0.35</v>
      </c>
      <c r="J119" s="196"/>
      <c r="K119" s="196">
        <f t="shared" si="29"/>
        <v>0.35</v>
      </c>
      <c r="L119" s="196" t="str">
        <f t="shared" si="29"/>
        <v>:</v>
      </c>
      <c r="M119" s="196" t="str">
        <f t="shared" si="29"/>
        <v>:</v>
      </c>
      <c r="N119" s="196" t="str">
        <f t="shared" si="29"/>
        <v>:</v>
      </c>
      <c r="O119" s="196" t="str">
        <f t="shared" si="29"/>
        <v>:</v>
      </c>
    </row>
    <row r="120" spans="1:15" ht="12">
      <c r="A120" s="186" t="s">
        <v>41</v>
      </c>
      <c r="B120" s="196">
        <f t="shared" si="28"/>
        <v>34.7</v>
      </c>
      <c r="C120" s="196">
        <f t="shared" si="28"/>
        <v>0.63</v>
      </c>
      <c r="D120" s="196">
        <f t="shared" si="28"/>
        <v>3.96</v>
      </c>
      <c r="E120" s="196">
        <f t="shared" si="28"/>
        <v>1.46</v>
      </c>
      <c r="F120" s="196">
        <f t="shared" si="28"/>
        <v>5.63</v>
      </c>
      <c r="G120" s="196">
        <f t="shared" si="28"/>
        <v>2.19</v>
      </c>
      <c r="H120" s="196">
        <f t="shared" si="28"/>
        <v>212.23999999999998</v>
      </c>
      <c r="I120" s="196">
        <f t="shared" si="28"/>
        <v>0</v>
      </c>
      <c r="J120" s="196" t="str">
        <f>(IF(AND(ISNUMBER(J41),ISNUMBER(J81)),J81+J41,":"))</f>
        <v>:</v>
      </c>
      <c r="K120" s="196">
        <f t="shared" si="29"/>
        <v>287.57</v>
      </c>
      <c r="L120" s="196">
        <f t="shared" si="29"/>
        <v>0</v>
      </c>
      <c r="M120" s="196">
        <f t="shared" si="29"/>
        <v>0.42</v>
      </c>
      <c r="N120" s="196" t="str">
        <f t="shared" si="29"/>
        <v>:</v>
      </c>
      <c r="O120" s="196">
        <f t="shared" si="29"/>
        <v>26.36</v>
      </c>
    </row>
    <row r="121" spans="1:15" ht="12">
      <c r="A121" s="186" t="s">
        <v>84</v>
      </c>
      <c r="B121" s="196">
        <f t="shared" si="28"/>
        <v>0.62</v>
      </c>
      <c r="C121" s="196">
        <f t="shared" si="28"/>
        <v>0</v>
      </c>
      <c r="D121" s="196">
        <f t="shared" si="28"/>
        <v>35.13</v>
      </c>
      <c r="E121" s="196">
        <f t="shared" si="28"/>
        <v>48.45</v>
      </c>
      <c r="F121" s="196">
        <f t="shared" si="28"/>
        <v>1.76</v>
      </c>
      <c r="G121" s="196">
        <f t="shared" si="28"/>
        <v>0.2</v>
      </c>
      <c r="H121" s="196">
        <f t="shared" si="28"/>
        <v>32.54</v>
      </c>
      <c r="I121" s="196">
        <f t="shared" si="28"/>
        <v>0</v>
      </c>
      <c r="J121" s="196" t="str">
        <f>(IF(AND(ISNUMBER(J42),ISNUMBER(J82)),J82+J42,":"))</f>
        <v>:</v>
      </c>
      <c r="K121" s="196">
        <f t="shared" si="29"/>
        <v>235.76</v>
      </c>
      <c r="L121" s="196">
        <f t="shared" si="29"/>
        <v>2.23</v>
      </c>
      <c r="M121" s="196">
        <f t="shared" si="29"/>
        <v>98.93</v>
      </c>
      <c r="N121" s="196">
        <f t="shared" si="29"/>
        <v>0</v>
      </c>
      <c r="O121" s="196">
        <f t="shared" si="29"/>
        <v>15.91</v>
      </c>
    </row>
    <row r="122" spans="1:15" ht="12">
      <c r="A122" s="186" t="s">
        <v>188</v>
      </c>
      <c r="B122" s="196">
        <f t="shared" si="28"/>
        <v>1.78</v>
      </c>
      <c r="C122" s="196">
        <f t="shared" si="28"/>
        <v>19.67</v>
      </c>
      <c r="D122" s="196">
        <f t="shared" si="28"/>
        <v>4.38</v>
      </c>
      <c r="E122" s="196">
        <f t="shared" si="28"/>
        <v>1.05</v>
      </c>
      <c r="F122" s="196">
        <f t="shared" si="28"/>
        <v>2</v>
      </c>
      <c r="G122" s="196">
        <f t="shared" si="28"/>
        <v>1.19</v>
      </c>
      <c r="H122" s="196">
        <f t="shared" si="28"/>
        <v>66.44</v>
      </c>
      <c r="I122" s="196">
        <f t="shared" si="28"/>
        <v>0.08</v>
      </c>
      <c r="J122" s="196" t="str">
        <f>(IF(AND(ISNUMBER(J43),ISNUMBER(J83)),J83+J43,":"))</f>
        <v>:</v>
      </c>
      <c r="K122" s="196">
        <f t="shared" si="29"/>
        <v>124</v>
      </c>
      <c r="L122" s="196">
        <f t="shared" si="29"/>
        <v>18.47</v>
      </c>
      <c r="M122" s="196">
        <f t="shared" si="29"/>
        <v>1.34</v>
      </c>
      <c r="N122" s="196">
        <f t="shared" si="29"/>
        <v>0</v>
      </c>
      <c r="O122" s="196">
        <f t="shared" si="29"/>
        <v>7.6</v>
      </c>
    </row>
    <row r="123" spans="1:15" ht="12">
      <c r="A123" s="186" t="s">
        <v>85</v>
      </c>
      <c r="B123" s="196">
        <f t="shared" si="28"/>
        <v>0.63</v>
      </c>
      <c r="C123" s="196">
        <f t="shared" si="28"/>
        <v>3.76</v>
      </c>
      <c r="D123" s="196">
        <f t="shared" si="28"/>
        <v>222.75</v>
      </c>
      <c r="E123" s="196">
        <f t="shared" si="28"/>
        <v>2.2</v>
      </c>
      <c r="F123" s="196">
        <f t="shared" si="28"/>
        <v>4.99</v>
      </c>
      <c r="G123" s="196">
        <f t="shared" si="28"/>
        <v>1.23</v>
      </c>
      <c r="H123" s="196">
        <f t="shared" si="28"/>
        <v>90.63</v>
      </c>
      <c r="I123" s="196">
        <f t="shared" si="28"/>
        <v>0</v>
      </c>
      <c r="J123" s="196" t="str">
        <f>(IF(AND(ISNUMBER(J44),ISNUMBER(J84)),J84+J44,":"))</f>
        <v>:</v>
      </c>
      <c r="K123" s="196">
        <f t="shared" si="29"/>
        <v>398.54999999999995</v>
      </c>
      <c r="L123" s="196">
        <f t="shared" si="29"/>
        <v>53.47</v>
      </c>
      <c r="M123" s="196">
        <f t="shared" si="29"/>
        <v>9.33</v>
      </c>
      <c r="N123" s="196">
        <f t="shared" si="29"/>
        <v>0</v>
      </c>
      <c r="O123" s="196">
        <f t="shared" si="29"/>
        <v>9.56</v>
      </c>
    </row>
    <row r="126" ht="12">
      <c r="A126" s="178" t="s">
        <v>191</v>
      </c>
    </row>
    <row r="128" spans="1:17" ht="12">
      <c r="A128" s="186" t="s">
        <v>144</v>
      </c>
      <c r="B128" s="186" t="s">
        <v>145</v>
      </c>
      <c r="C128" s="186" t="s">
        <v>146</v>
      </c>
      <c r="D128" s="186" t="s">
        <v>88</v>
      </c>
      <c r="E128" s="186" t="s">
        <v>147</v>
      </c>
      <c r="F128" s="186" t="s">
        <v>148</v>
      </c>
      <c r="G128" s="195" t="s">
        <v>192</v>
      </c>
      <c r="H128" s="186" t="s">
        <v>149</v>
      </c>
      <c r="I128" s="186" t="s">
        <v>150</v>
      </c>
      <c r="J128" s="186" t="s">
        <v>89</v>
      </c>
      <c r="K128" s="195" t="s">
        <v>193</v>
      </c>
      <c r="L128" s="186" t="s">
        <v>52</v>
      </c>
      <c r="M128" s="194" t="s">
        <v>87</v>
      </c>
      <c r="N128" s="186" t="s">
        <v>54</v>
      </c>
      <c r="O128" s="186" t="s">
        <v>53</v>
      </c>
      <c r="P128" s="193" t="s">
        <v>194</v>
      </c>
      <c r="Q128" s="178" t="s">
        <v>181</v>
      </c>
    </row>
    <row r="129" spans="1:17" ht="12">
      <c r="A129" s="186" t="s">
        <v>182</v>
      </c>
      <c r="B129" s="184" t="str">
        <f aca="true" t="shared" si="30" ref="B129:D148">C89</f>
        <v>:</v>
      </c>
      <c r="C129" s="184">
        <f t="shared" si="30"/>
        <v>919.64</v>
      </c>
      <c r="D129" s="184" t="str">
        <f t="shared" si="30"/>
        <v>:</v>
      </c>
      <c r="E129" s="184" t="str">
        <f aca="true" t="shared" si="31" ref="E129:E163">L89</f>
        <v>:</v>
      </c>
      <c r="F129" s="184">
        <f aca="true" t="shared" si="32" ref="F129:F163">M89</f>
        <v>489.39</v>
      </c>
      <c r="G129" s="192" t="str">
        <f aca="true" t="shared" si="33" ref="G129:G163">IF(AND(ISNUMBER(B129),ISNUMBER(C129),ISNUMBER(D129),ISNUMBER(E129),ISNUMBER(F129)),B129+C129+D129+E129+F129,":")</f>
        <v>:</v>
      </c>
      <c r="H129" s="184">
        <f aca="true" t="shared" si="34" ref="H129:H163">F89</f>
        <v>373.65</v>
      </c>
      <c r="I129" s="184">
        <f aca="true" t="shared" si="35" ref="I129:I163">G89</f>
        <v>151.54000000000002</v>
      </c>
      <c r="J129" s="184" t="str">
        <f aca="true" t="shared" si="36" ref="J129:J163">O89</f>
        <v>:</v>
      </c>
      <c r="K129" s="192" t="str">
        <f aca="true" t="shared" si="37" ref="K129:K163">IF(AND(ISNUMBER(H129),ISNUMBER(I129),ISNUMBER(J129)),H129+I129+J129,":")</f>
        <v>:</v>
      </c>
      <c r="L129" s="184">
        <f aca="true" t="shared" si="38" ref="L129:L163">H89</f>
        <v>5769.73</v>
      </c>
      <c r="M129" s="184">
        <f aca="true" t="shared" si="39" ref="M129:M163">B89</f>
        <v>348.46</v>
      </c>
      <c r="N129" s="184">
        <f aca="true" t="shared" si="40" ref="N129:N163">I89</f>
        <v>145.95999999999998</v>
      </c>
      <c r="O129" s="184">
        <f aca="true" t="shared" si="41" ref="O129:O163">N89</f>
        <v>100.24</v>
      </c>
      <c r="P129" s="192">
        <f aca="true" t="shared" si="42" ref="P129:P163">IF(AND(ISNUMBER(M129),ISNUMBER(N129)),M129+N129,":")</f>
        <v>494.41999999999996</v>
      </c>
      <c r="Q129" s="184">
        <f aca="true" t="shared" si="43" ref="Q129:Q163">K89</f>
        <v>10411.84</v>
      </c>
    </row>
    <row r="130" spans="1:17" ht="12">
      <c r="A130" s="186" t="s">
        <v>17</v>
      </c>
      <c r="B130" s="184">
        <f t="shared" si="30"/>
        <v>0.96</v>
      </c>
      <c r="C130" s="184">
        <f t="shared" si="30"/>
        <v>59.18</v>
      </c>
      <c r="D130" s="184">
        <f t="shared" si="30"/>
        <v>3.5300000000000002</v>
      </c>
      <c r="E130" s="184">
        <f t="shared" si="31"/>
        <v>51.300000000000004</v>
      </c>
      <c r="F130" s="184">
        <f t="shared" si="32"/>
        <v>91.07</v>
      </c>
      <c r="G130" s="192">
        <f t="shared" si="33"/>
        <v>206.04</v>
      </c>
      <c r="H130" s="184">
        <f t="shared" si="34"/>
        <v>5.7</v>
      </c>
      <c r="I130" s="184">
        <f t="shared" si="35"/>
        <v>5.8100000000000005</v>
      </c>
      <c r="J130" s="184">
        <f t="shared" si="36"/>
        <v>124.23</v>
      </c>
      <c r="K130" s="192">
        <f t="shared" si="37"/>
        <v>135.74</v>
      </c>
      <c r="L130" s="184">
        <f t="shared" si="38"/>
        <v>232.12</v>
      </c>
      <c r="M130" s="184">
        <f t="shared" si="39"/>
        <v>5.83</v>
      </c>
      <c r="N130" s="184">
        <f t="shared" si="40"/>
        <v>4.23</v>
      </c>
      <c r="O130" s="184">
        <f t="shared" si="41"/>
        <v>0</v>
      </c>
      <c r="P130" s="192">
        <f t="shared" si="42"/>
        <v>10.06</v>
      </c>
      <c r="Q130" s="184">
        <f t="shared" si="43"/>
        <v>583.94</v>
      </c>
    </row>
    <row r="131" spans="1:17" ht="12">
      <c r="A131" s="186" t="s">
        <v>18</v>
      </c>
      <c r="B131" s="184">
        <f t="shared" si="30"/>
        <v>1</v>
      </c>
      <c r="C131" s="184">
        <f t="shared" si="30"/>
        <v>4.390000000000001</v>
      </c>
      <c r="D131" s="184">
        <f t="shared" si="30"/>
        <v>0.060000000000000005</v>
      </c>
      <c r="E131" s="184">
        <f t="shared" si="31"/>
        <v>3.68</v>
      </c>
      <c r="F131" s="184">
        <f t="shared" si="32"/>
        <v>13.61</v>
      </c>
      <c r="G131" s="192">
        <f t="shared" si="33"/>
        <v>22.740000000000002</v>
      </c>
      <c r="H131" s="184">
        <f t="shared" si="34"/>
        <v>2.2800000000000002</v>
      </c>
      <c r="I131" s="184">
        <f t="shared" si="35"/>
        <v>0.07</v>
      </c>
      <c r="J131" s="184">
        <f t="shared" si="36"/>
        <v>2.1999999999999997</v>
      </c>
      <c r="K131" s="192">
        <f t="shared" si="37"/>
        <v>4.55</v>
      </c>
      <c r="L131" s="184">
        <f t="shared" si="38"/>
        <v>4.18</v>
      </c>
      <c r="M131" s="184">
        <f t="shared" si="39"/>
        <v>0.46</v>
      </c>
      <c r="N131" s="184">
        <f t="shared" si="40"/>
        <v>0</v>
      </c>
      <c r="O131" s="184">
        <f t="shared" si="41"/>
        <v>0</v>
      </c>
      <c r="P131" s="192">
        <f t="shared" si="42"/>
        <v>0.46</v>
      </c>
      <c r="Q131" s="184">
        <f t="shared" si="43"/>
        <v>31.93</v>
      </c>
    </row>
    <row r="132" spans="1:17" ht="12">
      <c r="A132" s="186" t="s">
        <v>117</v>
      </c>
      <c r="B132" s="184">
        <f t="shared" si="30"/>
        <v>0.69</v>
      </c>
      <c r="C132" s="184">
        <f t="shared" si="30"/>
        <v>6.18</v>
      </c>
      <c r="D132" s="184">
        <f t="shared" si="30"/>
        <v>0.05</v>
      </c>
      <c r="E132" s="184">
        <f t="shared" si="31"/>
        <v>6.44</v>
      </c>
      <c r="F132" s="184">
        <f t="shared" si="32"/>
        <v>4.7</v>
      </c>
      <c r="G132" s="192">
        <f t="shared" si="33"/>
        <v>18.06</v>
      </c>
      <c r="H132" s="184">
        <f t="shared" si="34"/>
        <v>0.01</v>
      </c>
      <c r="I132" s="184">
        <f t="shared" si="35"/>
        <v>0.02</v>
      </c>
      <c r="J132" s="184">
        <f t="shared" si="36"/>
        <v>0.14</v>
      </c>
      <c r="K132" s="192">
        <f t="shared" si="37"/>
        <v>0.17</v>
      </c>
      <c r="L132" s="184">
        <f t="shared" si="38"/>
        <v>6.78</v>
      </c>
      <c r="M132" s="184">
        <f t="shared" si="39"/>
        <v>0.01</v>
      </c>
      <c r="N132" s="184">
        <f t="shared" si="40"/>
        <v>0</v>
      </c>
      <c r="O132" s="184">
        <f t="shared" si="41"/>
        <v>0</v>
      </c>
      <c r="P132" s="192">
        <f t="shared" si="42"/>
        <v>0.01</v>
      </c>
      <c r="Q132" s="184">
        <f t="shared" si="43"/>
        <v>25.03</v>
      </c>
    </row>
    <row r="133" spans="1:17" ht="12">
      <c r="A133" s="186" t="s">
        <v>19</v>
      </c>
      <c r="B133" s="184">
        <f t="shared" si="30"/>
        <v>3</v>
      </c>
      <c r="C133" s="184">
        <f t="shared" si="30"/>
        <v>53.43</v>
      </c>
      <c r="D133" s="184">
        <f t="shared" si="30"/>
        <v>14.71</v>
      </c>
      <c r="E133" s="184">
        <f t="shared" si="31"/>
        <v>0.57</v>
      </c>
      <c r="F133" s="184">
        <f t="shared" si="32"/>
        <v>8.889999999999999</v>
      </c>
      <c r="G133" s="192">
        <f t="shared" si="33"/>
        <v>80.6</v>
      </c>
      <c r="H133" s="184">
        <f t="shared" si="34"/>
        <v>30.05</v>
      </c>
      <c r="I133" s="184">
        <f t="shared" si="35"/>
        <v>6.6</v>
      </c>
      <c r="J133" s="184">
        <f t="shared" si="36"/>
        <v>59.03999999999999</v>
      </c>
      <c r="K133" s="192">
        <f t="shared" si="37"/>
        <v>95.69</v>
      </c>
      <c r="L133" s="184">
        <f t="shared" si="38"/>
        <v>286.42</v>
      </c>
      <c r="M133" s="184">
        <f t="shared" si="39"/>
        <v>57.79</v>
      </c>
      <c r="N133" s="184">
        <f t="shared" si="40"/>
        <v>4.85</v>
      </c>
      <c r="O133" s="184">
        <f t="shared" si="41"/>
        <v>0</v>
      </c>
      <c r="P133" s="192">
        <f t="shared" si="42"/>
        <v>62.64</v>
      </c>
      <c r="Q133" s="184">
        <f t="shared" si="43"/>
        <v>525.36</v>
      </c>
    </row>
    <row r="134" spans="1:17" ht="12">
      <c r="A134" s="186" t="s">
        <v>73</v>
      </c>
      <c r="B134" s="184">
        <f t="shared" si="30"/>
        <v>0</v>
      </c>
      <c r="C134" s="184">
        <f t="shared" si="30"/>
        <v>0</v>
      </c>
      <c r="D134" s="184">
        <f t="shared" si="30"/>
        <v>0</v>
      </c>
      <c r="E134" s="184">
        <f t="shared" si="31"/>
        <v>0</v>
      </c>
      <c r="F134" s="184">
        <f t="shared" si="32"/>
        <v>0</v>
      </c>
      <c r="G134" s="192">
        <f t="shared" si="33"/>
        <v>0</v>
      </c>
      <c r="H134" s="184">
        <f t="shared" si="34"/>
        <v>0</v>
      </c>
      <c r="I134" s="184">
        <f t="shared" si="35"/>
        <v>0</v>
      </c>
      <c r="J134" s="184">
        <f t="shared" si="36"/>
        <v>0</v>
      </c>
      <c r="K134" s="192">
        <f t="shared" si="37"/>
        <v>0</v>
      </c>
      <c r="L134" s="184">
        <f t="shared" si="38"/>
        <v>0</v>
      </c>
      <c r="M134" s="184">
        <f t="shared" si="39"/>
        <v>0</v>
      </c>
      <c r="N134" s="184">
        <f t="shared" si="40"/>
        <v>0</v>
      </c>
      <c r="O134" s="184">
        <f t="shared" si="41"/>
        <v>0</v>
      </c>
      <c r="P134" s="192">
        <f t="shared" si="42"/>
        <v>0</v>
      </c>
      <c r="Q134" s="184">
        <f t="shared" si="43"/>
        <v>0</v>
      </c>
    </row>
    <row r="135" spans="1:17" ht="12">
      <c r="A135" s="186" t="s">
        <v>20</v>
      </c>
      <c r="B135" s="184">
        <f t="shared" si="30"/>
        <v>11.629999999999999</v>
      </c>
      <c r="C135" s="184">
        <f t="shared" si="30"/>
        <v>12.69</v>
      </c>
      <c r="D135" s="184">
        <f t="shared" si="30"/>
        <v>0.11</v>
      </c>
      <c r="E135" s="184">
        <f t="shared" si="31"/>
        <v>30.93</v>
      </c>
      <c r="F135" s="184">
        <f t="shared" si="32"/>
        <v>12.67</v>
      </c>
      <c r="G135" s="192">
        <f t="shared" si="33"/>
        <v>68.03</v>
      </c>
      <c r="H135" s="184">
        <f t="shared" si="34"/>
        <v>0.06</v>
      </c>
      <c r="I135" s="184">
        <f t="shared" si="35"/>
        <v>0.12000000000000001</v>
      </c>
      <c r="J135" s="184" t="str">
        <f t="shared" si="36"/>
        <v>:</v>
      </c>
      <c r="K135" s="192" t="str">
        <f t="shared" si="37"/>
        <v>:</v>
      </c>
      <c r="L135" s="184">
        <f t="shared" si="38"/>
        <v>0.21</v>
      </c>
      <c r="M135" s="184">
        <f t="shared" si="39"/>
        <v>2.75</v>
      </c>
      <c r="N135" s="184">
        <f t="shared" si="40"/>
        <v>0</v>
      </c>
      <c r="O135" s="184">
        <f t="shared" si="41"/>
        <v>0</v>
      </c>
      <c r="P135" s="192">
        <f t="shared" si="42"/>
        <v>2.75</v>
      </c>
      <c r="Q135" s="184">
        <f t="shared" si="43"/>
        <v>71.98</v>
      </c>
    </row>
    <row r="136" spans="1:17" ht="12">
      <c r="A136" s="186" t="s">
        <v>21</v>
      </c>
      <c r="B136" s="184">
        <f t="shared" si="30"/>
        <v>0.01</v>
      </c>
      <c r="C136" s="184">
        <f t="shared" si="30"/>
        <v>1.27</v>
      </c>
      <c r="D136" s="184">
        <f t="shared" si="30"/>
        <v>0.39</v>
      </c>
      <c r="E136" s="184">
        <f t="shared" si="31"/>
        <v>0.01</v>
      </c>
      <c r="F136" s="184">
        <f t="shared" si="32"/>
        <v>0.19</v>
      </c>
      <c r="G136" s="192">
        <f t="shared" si="33"/>
        <v>1.8699999999999999</v>
      </c>
      <c r="H136" s="184">
        <f t="shared" si="34"/>
        <v>0.25</v>
      </c>
      <c r="I136" s="184">
        <f t="shared" si="35"/>
        <v>0.3</v>
      </c>
      <c r="J136" s="184">
        <f t="shared" si="36"/>
        <v>5.54</v>
      </c>
      <c r="K136" s="192">
        <f t="shared" si="37"/>
        <v>6.09</v>
      </c>
      <c r="L136" s="184">
        <f t="shared" si="38"/>
        <v>17.52</v>
      </c>
      <c r="M136" s="184">
        <f t="shared" si="39"/>
        <v>0.33999999999999997</v>
      </c>
      <c r="N136" s="184">
        <f t="shared" si="40"/>
        <v>0</v>
      </c>
      <c r="O136" s="184">
        <f t="shared" si="41"/>
        <v>0.34</v>
      </c>
      <c r="P136" s="192">
        <f t="shared" si="42"/>
        <v>0.33999999999999997</v>
      </c>
      <c r="Q136" s="184">
        <f t="shared" si="43"/>
        <v>26.159999999999997</v>
      </c>
    </row>
    <row r="137" spans="1:17" ht="12">
      <c r="A137" s="186" t="s">
        <v>22</v>
      </c>
      <c r="B137" s="184">
        <f t="shared" si="30"/>
        <v>0</v>
      </c>
      <c r="C137" s="184">
        <f t="shared" si="30"/>
        <v>0.02</v>
      </c>
      <c r="D137" s="184">
        <f t="shared" si="30"/>
        <v>0</v>
      </c>
      <c r="E137" s="184">
        <f t="shared" si="31"/>
        <v>0</v>
      </c>
      <c r="F137" s="184">
        <f t="shared" si="32"/>
        <v>0</v>
      </c>
      <c r="G137" s="192">
        <f t="shared" si="33"/>
        <v>0.02</v>
      </c>
      <c r="H137" s="184">
        <f t="shared" si="34"/>
        <v>0</v>
      </c>
      <c r="I137" s="184">
        <f t="shared" si="35"/>
        <v>0.01</v>
      </c>
      <c r="J137" s="184">
        <f t="shared" si="36"/>
        <v>1.93</v>
      </c>
      <c r="K137" s="192">
        <f t="shared" si="37"/>
        <v>1.94</v>
      </c>
      <c r="L137" s="184">
        <f t="shared" si="38"/>
        <v>16.04</v>
      </c>
      <c r="M137" s="184">
        <f t="shared" si="39"/>
        <v>0</v>
      </c>
      <c r="N137" s="184">
        <f t="shared" si="40"/>
        <v>0</v>
      </c>
      <c r="O137" s="184">
        <f t="shared" si="41"/>
        <v>0</v>
      </c>
      <c r="P137" s="192">
        <f t="shared" si="42"/>
        <v>0</v>
      </c>
      <c r="Q137" s="184">
        <f t="shared" si="43"/>
        <v>18</v>
      </c>
    </row>
    <row r="138" spans="1:17" ht="12">
      <c r="A138" s="186" t="s">
        <v>23</v>
      </c>
      <c r="B138" s="184">
        <f t="shared" si="30"/>
        <v>139.8</v>
      </c>
      <c r="C138" s="184">
        <f t="shared" si="30"/>
        <v>86.1</v>
      </c>
      <c r="D138" s="184">
        <f t="shared" si="30"/>
        <v>0</v>
      </c>
      <c r="E138" s="184">
        <f t="shared" si="31"/>
        <v>590.6</v>
      </c>
      <c r="F138" s="184">
        <f t="shared" si="32"/>
        <v>6</v>
      </c>
      <c r="G138" s="192">
        <f t="shared" si="33"/>
        <v>822.5</v>
      </c>
      <c r="H138" s="184">
        <f t="shared" si="34"/>
        <v>81.7</v>
      </c>
      <c r="I138" s="184">
        <f t="shared" si="35"/>
        <v>0</v>
      </c>
      <c r="J138" s="184">
        <f t="shared" si="36"/>
        <v>14.5</v>
      </c>
      <c r="K138" s="192">
        <f t="shared" si="37"/>
        <v>96.2</v>
      </c>
      <c r="L138" s="184">
        <f t="shared" si="38"/>
        <v>30</v>
      </c>
      <c r="M138" s="184">
        <f t="shared" si="39"/>
        <v>8.3</v>
      </c>
      <c r="N138" s="184">
        <f t="shared" si="40"/>
        <v>0</v>
      </c>
      <c r="O138" s="184">
        <f t="shared" si="41"/>
        <v>0</v>
      </c>
      <c r="P138" s="192">
        <f t="shared" si="42"/>
        <v>8.3</v>
      </c>
      <c r="Q138" s="184">
        <f t="shared" si="43"/>
        <v>957</v>
      </c>
    </row>
    <row r="139" spans="1:17" ht="12">
      <c r="A139" s="186" t="s">
        <v>24</v>
      </c>
      <c r="B139" s="184">
        <f t="shared" si="30"/>
        <v>25.46</v>
      </c>
      <c r="C139" s="184">
        <f t="shared" si="30"/>
        <v>139.82999999999998</v>
      </c>
      <c r="D139" s="184">
        <f t="shared" si="30"/>
        <v>16.66</v>
      </c>
      <c r="E139" s="184">
        <f t="shared" si="31"/>
        <v>11.04</v>
      </c>
      <c r="F139" s="184">
        <f t="shared" si="32"/>
        <v>100.96</v>
      </c>
      <c r="G139" s="192">
        <f t="shared" si="33"/>
        <v>293.95</v>
      </c>
      <c r="H139" s="184">
        <f t="shared" si="34"/>
        <v>32.760000000000005</v>
      </c>
      <c r="I139" s="184">
        <f t="shared" si="35"/>
        <v>7.7299999999999995</v>
      </c>
      <c r="J139" s="184">
        <f t="shared" si="36"/>
        <v>187.47</v>
      </c>
      <c r="K139" s="192">
        <f t="shared" si="37"/>
        <v>227.96</v>
      </c>
      <c r="L139" s="184">
        <f t="shared" si="38"/>
        <v>1986.87</v>
      </c>
      <c r="M139" s="184">
        <f t="shared" si="39"/>
        <v>147.67000000000002</v>
      </c>
      <c r="N139" s="184">
        <f t="shared" si="40"/>
        <v>0</v>
      </c>
      <c r="O139" s="184">
        <f t="shared" si="41"/>
        <v>92.55</v>
      </c>
      <c r="P139" s="192">
        <f t="shared" si="42"/>
        <v>147.67000000000002</v>
      </c>
      <c r="Q139" s="184">
        <f t="shared" si="43"/>
        <v>2749</v>
      </c>
    </row>
    <row r="140" spans="1:17" ht="12">
      <c r="A140" s="186" t="s">
        <v>83</v>
      </c>
      <c r="B140" s="184">
        <f t="shared" si="30"/>
        <v>0.42</v>
      </c>
      <c r="C140" s="184">
        <f t="shared" si="30"/>
        <v>2.7399999999999998</v>
      </c>
      <c r="D140" s="184">
        <f t="shared" si="30"/>
        <v>0.57</v>
      </c>
      <c r="E140" s="184">
        <f t="shared" si="31"/>
        <v>0.52</v>
      </c>
      <c r="F140" s="184">
        <f t="shared" si="32"/>
        <v>0.11</v>
      </c>
      <c r="G140" s="192">
        <f t="shared" si="33"/>
        <v>4.36</v>
      </c>
      <c r="H140" s="184">
        <f t="shared" si="34"/>
        <v>3.4000000000000004</v>
      </c>
      <c r="I140" s="184">
        <f t="shared" si="35"/>
        <v>0.43</v>
      </c>
      <c r="J140" s="184">
        <f t="shared" si="36"/>
        <v>1.52</v>
      </c>
      <c r="K140" s="192">
        <f t="shared" si="37"/>
        <v>5.3500000000000005</v>
      </c>
      <c r="L140" s="184">
        <f t="shared" si="38"/>
        <v>0</v>
      </c>
      <c r="M140" s="184">
        <f t="shared" si="39"/>
        <v>0.27</v>
      </c>
      <c r="N140" s="184">
        <f t="shared" si="40"/>
        <v>0</v>
      </c>
      <c r="O140" s="184">
        <f t="shared" si="41"/>
        <v>0.22</v>
      </c>
      <c r="P140" s="192">
        <f t="shared" si="42"/>
        <v>0.27</v>
      </c>
      <c r="Q140" s="184">
        <f t="shared" si="43"/>
        <v>10.23</v>
      </c>
    </row>
    <row r="141" spans="1:17" ht="12">
      <c r="A141" s="186" t="s">
        <v>25</v>
      </c>
      <c r="B141" s="184">
        <f t="shared" si="30"/>
        <v>5.34</v>
      </c>
      <c r="C141" s="184">
        <f t="shared" si="30"/>
        <v>48.82</v>
      </c>
      <c r="D141" s="184">
        <f t="shared" si="30"/>
        <v>18.58</v>
      </c>
      <c r="E141" s="184">
        <f t="shared" si="31"/>
        <v>16.86</v>
      </c>
      <c r="F141" s="184">
        <f t="shared" si="32"/>
        <v>43.83</v>
      </c>
      <c r="G141" s="192">
        <f t="shared" si="33"/>
        <v>133.43</v>
      </c>
      <c r="H141" s="184">
        <f t="shared" si="34"/>
        <v>20.92</v>
      </c>
      <c r="I141" s="184">
        <f t="shared" si="35"/>
        <v>28.8</v>
      </c>
      <c r="J141" s="184">
        <f t="shared" si="36"/>
        <v>53.78</v>
      </c>
      <c r="K141" s="192">
        <f t="shared" si="37"/>
        <v>103.5</v>
      </c>
      <c r="L141" s="184">
        <f t="shared" si="38"/>
        <v>324.72</v>
      </c>
      <c r="M141" s="184">
        <f t="shared" si="39"/>
        <v>3.22</v>
      </c>
      <c r="N141" s="184">
        <f t="shared" si="40"/>
        <v>0</v>
      </c>
      <c r="O141" s="184">
        <f t="shared" si="41"/>
        <v>5.13</v>
      </c>
      <c r="P141" s="192">
        <f t="shared" si="42"/>
        <v>3.22</v>
      </c>
      <c r="Q141" s="184">
        <f t="shared" si="43"/>
        <v>569.99</v>
      </c>
    </row>
    <row r="142" spans="1:17" ht="12">
      <c r="A142" s="186" t="s">
        <v>26</v>
      </c>
      <c r="B142" s="184">
        <f t="shared" si="30"/>
        <v>3.76</v>
      </c>
      <c r="C142" s="184">
        <f t="shared" si="30"/>
        <v>1.2</v>
      </c>
      <c r="D142" s="184">
        <f t="shared" si="30"/>
        <v>0.06</v>
      </c>
      <c r="E142" s="184">
        <f t="shared" si="31"/>
        <v>0.01</v>
      </c>
      <c r="F142" s="184">
        <f t="shared" si="32"/>
        <v>0.01</v>
      </c>
      <c r="G142" s="192">
        <f t="shared" si="33"/>
        <v>5.039999999999999</v>
      </c>
      <c r="H142" s="184">
        <f t="shared" si="34"/>
        <v>0.3</v>
      </c>
      <c r="I142" s="184">
        <f t="shared" si="35"/>
        <v>0.08</v>
      </c>
      <c r="J142" s="184">
        <f t="shared" si="36"/>
        <v>2.1</v>
      </c>
      <c r="K142" s="192">
        <f t="shared" si="37"/>
        <v>2.48</v>
      </c>
      <c r="L142" s="184">
        <f t="shared" si="38"/>
        <v>1.78</v>
      </c>
      <c r="M142" s="184">
        <f t="shared" si="39"/>
        <v>0.44</v>
      </c>
      <c r="N142" s="184">
        <f t="shared" si="40"/>
        <v>0</v>
      </c>
      <c r="O142" s="184">
        <f t="shared" si="41"/>
        <v>0</v>
      </c>
      <c r="P142" s="192">
        <f t="shared" si="42"/>
        <v>0.44</v>
      </c>
      <c r="Q142" s="184">
        <f t="shared" si="43"/>
        <v>9.74</v>
      </c>
    </row>
    <row r="143" spans="1:17" ht="12">
      <c r="A143" s="186" t="s">
        <v>27</v>
      </c>
      <c r="B143" s="184">
        <f t="shared" si="30"/>
        <v>1.84</v>
      </c>
      <c r="C143" s="184">
        <f t="shared" si="30"/>
        <v>3.25</v>
      </c>
      <c r="D143" s="184">
        <f t="shared" si="30"/>
        <v>0.69</v>
      </c>
      <c r="E143" s="184">
        <f t="shared" si="31"/>
        <v>8.01</v>
      </c>
      <c r="F143" s="184">
        <f t="shared" si="32"/>
        <v>8.91</v>
      </c>
      <c r="G143" s="192">
        <f t="shared" si="33"/>
        <v>22.7</v>
      </c>
      <c r="H143" s="184">
        <f t="shared" si="34"/>
        <v>1.07</v>
      </c>
      <c r="I143" s="184">
        <f t="shared" si="35"/>
        <v>0.66</v>
      </c>
      <c r="J143" s="184">
        <f t="shared" si="36"/>
        <v>4.78</v>
      </c>
      <c r="K143" s="192">
        <f t="shared" si="37"/>
        <v>6.51</v>
      </c>
      <c r="L143" s="184">
        <f t="shared" si="38"/>
        <v>0.86</v>
      </c>
      <c r="M143" s="184">
        <f t="shared" si="39"/>
        <v>1.3499999999999999</v>
      </c>
      <c r="N143" s="184">
        <f t="shared" si="40"/>
        <v>0</v>
      </c>
      <c r="O143" s="184">
        <f t="shared" si="41"/>
        <v>0</v>
      </c>
      <c r="P143" s="192">
        <f t="shared" si="42"/>
        <v>1.3499999999999999</v>
      </c>
      <c r="Q143" s="184">
        <f t="shared" si="43"/>
        <v>31.4</v>
      </c>
    </row>
    <row r="144" spans="1:17" ht="12">
      <c r="A144" s="186" t="s">
        <v>28</v>
      </c>
      <c r="B144" s="184" t="str">
        <f t="shared" si="30"/>
        <v>:</v>
      </c>
      <c r="C144" s="184">
        <f t="shared" si="30"/>
        <v>7.51</v>
      </c>
      <c r="D144" s="184" t="str">
        <f t="shared" si="30"/>
        <v>:</v>
      </c>
      <c r="E144" s="184" t="str">
        <f t="shared" si="31"/>
        <v>:</v>
      </c>
      <c r="F144" s="184">
        <f t="shared" si="32"/>
        <v>3.75</v>
      </c>
      <c r="G144" s="192" t="str">
        <f t="shared" si="33"/>
        <v>:</v>
      </c>
      <c r="H144" s="184">
        <f t="shared" si="34"/>
        <v>6.74</v>
      </c>
      <c r="I144" s="184">
        <f t="shared" si="35"/>
        <v>1.9000000000000001</v>
      </c>
      <c r="J144" s="184">
        <f t="shared" si="36"/>
        <v>0.98</v>
      </c>
      <c r="K144" s="192">
        <f t="shared" si="37"/>
        <v>9.620000000000001</v>
      </c>
      <c r="L144" s="184">
        <f t="shared" si="38"/>
        <v>0</v>
      </c>
      <c r="M144" s="184">
        <f t="shared" si="39"/>
        <v>29.36</v>
      </c>
      <c r="N144" s="184">
        <f t="shared" si="40"/>
        <v>0</v>
      </c>
      <c r="O144" s="184">
        <f t="shared" si="41"/>
        <v>0</v>
      </c>
      <c r="P144" s="192">
        <f t="shared" si="42"/>
        <v>29.36</v>
      </c>
      <c r="Q144" s="184">
        <f t="shared" si="43"/>
        <v>51.93</v>
      </c>
    </row>
    <row r="145" spans="1:17" ht="12">
      <c r="A145" s="186" t="s">
        <v>29</v>
      </c>
      <c r="B145" s="184">
        <f t="shared" si="30"/>
        <v>0</v>
      </c>
      <c r="C145" s="184">
        <f t="shared" si="30"/>
        <v>0.53</v>
      </c>
      <c r="D145" s="184">
        <f t="shared" si="30"/>
        <v>0.54</v>
      </c>
      <c r="E145" s="184">
        <f t="shared" si="31"/>
        <v>0.08</v>
      </c>
      <c r="F145" s="184">
        <f t="shared" si="32"/>
        <v>0.16</v>
      </c>
      <c r="G145" s="192">
        <f t="shared" si="33"/>
        <v>1.31</v>
      </c>
      <c r="H145" s="184">
        <f t="shared" si="34"/>
        <v>0.26</v>
      </c>
      <c r="I145" s="184">
        <f t="shared" si="35"/>
        <v>0.06</v>
      </c>
      <c r="J145" s="184">
        <f t="shared" si="36"/>
        <v>1.6</v>
      </c>
      <c r="K145" s="192">
        <f t="shared" si="37"/>
        <v>1.9200000000000002</v>
      </c>
      <c r="L145" s="184">
        <f t="shared" si="38"/>
        <v>5.99</v>
      </c>
      <c r="M145" s="184">
        <f t="shared" si="39"/>
        <v>0.03</v>
      </c>
      <c r="N145" s="184">
        <f t="shared" si="40"/>
        <v>0</v>
      </c>
      <c r="O145" s="184">
        <f t="shared" si="41"/>
        <v>0</v>
      </c>
      <c r="P145" s="192">
        <f t="shared" si="42"/>
        <v>0.03</v>
      </c>
      <c r="Q145" s="184">
        <f t="shared" si="43"/>
        <v>9.25</v>
      </c>
    </row>
    <row r="146" spans="1:17" ht="12">
      <c r="A146" s="186" t="s">
        <v>30</v>
      </c>
      <c r="B146" s="184">
        <f t="shared" si="30"/>
        <v>0.21</v>
      </c>
      <c r="C146" s="184">
        <f t="shared" si="30"/>
        <v>61.27</v>
      </c>
      <c r="D146" s="184">
        <f t="shared" si="30"/>
        <v>0.73</v>
      </c>
      <c r="E146" s="184">
        <f t="shared" si="31"/>
        <v>4.63</v>
      </c>
      <c r="F146" s="184">
        <f t="shared" si="32"/>
        <v>54.87</v>
      </c>
      <c r="G146" s="192">
        <f t="shared" si="33"/>
        <v>121.71000000000001</v>
      </c>
      <c r="H146" s="184">
        <f t="shared" si="34"/>
        <v>39.27</v>
      </c>
      <c r="I146" s="184">
        <f t="shared" si="35"/>
        <v>1.86</v>
      </c>
      <c r="J146" s="184">
        <f t="shared" si="36"/>
        <v>5.22</v>
      </c>
      <c r="K146" s="192">
        <f t="shared" si="37"/>
        <v>46.35</v>
      </c>
      <c r="L146" s="184">
        <f t="shared" si="38"/>
        <v>143.5</v>
      </c>
      <c r="M146" s="184">
        <f t="shared" si="39"/>
        <v>0.55</v>
      </c>
      <c r="N146" s="184">
        <f t="shared" si="40"/>
        <v>0</v>
      </c>
      <c r="O146" s="184">
        <f t="shared" si="41"/>
        <v>0</v>
      </c>
      <c r="P146" s="192">
        <f t="shared" si="42"/>
        <v>0.55</v>
      </c>
      <c r="Q146" s="184">
        <f t="shared" si="43"/>
        <v>312.11</v>
      </c>
    </row>
    <row r="147" spans="1:17" ht="12">
      <c r="A147" s="186" t="s">
        <v>31</v>
      </c>
      <c r="B147" s="184">
        <f t="shared" si="30"/>
        <v>0.04</v>
      </c>
      <c r="C147" s="184">
        <f t="shared" si="30"/>
        <v>3.83</v>
      </c>
      <c r="D147" s="184">
        <f t="shared" si="30"/>
        <v>13.04</v>
      </c>
      <c r="E147" s="184">
        <f t="shared" si="31"/>
        <v>0</v>
      </c>
      <c r="F147" s="184">
        <f t="shared" si="32"/>
        <v>0.08</v>
      </c>
      <c r="G147" s="192">
        <f t="shared" si="33"/>
        <v>16.99</v>
      </c>
      <c r="H147" s="184">
        <f t="shared" si="34"/>
        <v>2.71</v>
      </c>
      <c r="I147" s="184">
        <f t="shared" si="35"/>
        <v>0.37</v>
      </c>
      <c r="J147" s="184">
        <f t="shared" si="36"/>
        <v>1.98</v>
      </c>
      <c r="K147" s="192">
        <f t="shared" si="37"/>
        <v>5.0600000000000005</v>
      </c>
      <c r="L147" s="184">
        <f t="shared" si="38"/>
        <v>4.86</v>
      </c>
      <c r="M147" s="184">
        <f t="shared" si="39"/>
        <v>2.37</v>
      </c>
      <c r="N147" s="184">
        <f t="shared" si="40"/>
        <v>0</v>
      </c>
      <c r="O147" s="184">
        <f t="shared" si="41"/>
        <v>0</v>
      </c>
      <c r="P147" s="192">
        <f t="shared" si="42"/>
        <v>2.37</v>
      </c>
      <c r="Q147" s="184">
        <f t="shared" si="43"/>
        <v>29.28</v>
      </c>
    </row>
    <row r="148" spans="1:17" ht="12">
      <c r="A148" s="186" t="s">
        <v>32</v>
      </c>
      <c r="B148" s="184">
        <f t="shared" si="30"/>
        <v>2</v>
      </c>
      <c r="C148" s="184">
        <f t="shared" si="30"/>
        <v>201</v>
      </c>
      <c r="D148" s="184">
        <f t="shared" si="30"/>
        <v>15</v>
      </c>
      <c r="E148" s="184">
        <f t="shared" si="31"/>
        <v>18</v>
      </c>
      <c r="F148" s="184">
        <f t="shared" si="32"/>
        <v>43</v>
      </c>
      <c r="G148" s="192">
        <f t="shared" si="33"/>
        <v>279</v>
      </c>
      <c r="H148" s="184">
        <f t="shared" si="34"/>
        <v>111</v>
      </c>
      <c r="I148" s="184">
        <f t="shared" si="35"/>
        <v>26</v>
      </c>
      <c r="J148" s="184">
        <f t="shared" si="36"/>
        <v>386</v>
      </c>
      <c r="K148" s="192">
        <f t="shared" si="37"/>
        <v>523</v>
      </c>
      <c r="L148" s="184">
        <f t="shared" si="38"/>
        <v>2452</v>
      </c>
      <c r="M148" s="184">
        <f t="shared" si="39"/>
        <v>57</v>
      </c>
      <c r="N148" s="184">
        <f t="shared" si="40"/>
        <v>0</v>
      </c>
      <c r="O148" s="184">
        <f t="shared" si="41"/>
        <v>2</v>
      </c>
      <c r="P148" s="192">
        <f t="shared" si="42"/>
        <v>57</v>
      </c>
      <c r="Q148" s="184">
        <f t="shared" si="43"/>
        <v>3313</v>
      </c>
    </row>
    <row r="149" spans="1:17" ht="12">
      <c r="A149" s="186" t="s">
        <v>33</v>
      </c>
      <c r="B149" s="184">
        <f aca="true" t="shared" si="44" ref="B149:D163">C109</f>
        <v>0.03</v>
      </c>
      <c r="C149" s="184">
        <f t="shared" si="44"/>
        <v>20.07</v>
      </c>
      <c r="D149" s="184">
        <f t="shared" si="44"/>
        <v>0.38</v>
      </c>
      <c r="E149" s="184">
        <f t="shared" si="31"/>
        <v>4.52</v>
      </c>
      <c r="F149" s="184">
        <f t="shared" si="32"/>
        <v>24.55</v>
      </c>
      <c r="G149" s="192">
        <f t="shared" si="33"/>
        <v>49.55</v>
      </c>
      <c r="H149" s="184">
        <f t="shared" si="34"/>
        <v>3.34</v>
      </c>
      <c r="I149" s="184">
        <f t="shared" si="35"/>
        <v>0.46</v>
      </c>
      <c r="J149" s="184">
        <f t="shared" si="36"/>
        <v>25.91</v>
      </c>
      <c r="K149" s="192">
        <f t="shared" si="37"/>
        <v>29.71</v>
      </c>
      <c r="L149" s="184">
        <f t="shared" si="38"/>
        <v>22.07</v>
      </c>
      <c r="M149" s="184">
        <f t="shared" si="39"/>
        <v>0.09</v>
      </c>
      <c r="N149" s="184">
        <f t="shared" si="40"/>
        <v>2.62</v>
      </c>
      <c r="O149" s="184">
        <f t="shared" si="41"/>
        <v>0</v>
      </c>
      <c r="P149" s="192">
        <f t="shared" si="42"/>
        <v>2.71</v>
      </c>
      <c r="Q149" s="184">
        <f t="shared" si="43"/>
        <v>104.03</v>
      </c>
    </row>
    <row r="150" spans="1:17" ht="12">
      <c r="A150" s="186" t="s">
        <v>34</v>
      </c>
      <c r="B150" s="184">
        <f t="shared" si="44"/>
        <v>7.28</v>
      </c>
      <c r="C150" s="184">
        <f t="shared" si="44"/>
        <v>129.44</v>
      </c>
      <c r="D150" s="184">
        <f t="shared" si="44"/>
        <v>21.479999999999997</v>
      </c>
      <c r="E150" s="184">
        <f t="shared" si="31"/>
        <v>14.35</v>
      </c>
      <c r="F150" s="184">
        <f t="shared" si="32"/>
        <v>6.7</v>
      </c>
      <c r="G150" s="192">
        <f t="shared" si="33"/>
        <v>179.24999999999997</v>
      </c>
      <c r="H150" s="184">
        <f t="shared" si="34"/>
        <v>28.12</v>
      </c>
      <c r="I150" s="184">
        <f t="shared" si="35"/>
        <v>68.71000000000001</v>
      </c>
      <c r="J150" s="184">
        <f t="shared" si="36"/>
        <v>87.85000000000001</v>
      </c>
      <c r="K150" s="192">
        <f t="shared" si="37"/>
        <v>184.68</v>
      </c>
      <c r="L150" s="184">
        <f t="shared" si="38"/>
        <v>158.87</v>
      </c>
      <c r="M150" s="184">
        <f t="shared" si="39"/>
        <v>15.74</v>
      </c>
      <c r="N150" s="184">
        <f t="shared" si="40"/>
        <v>0</v>
      </c>
      <c r="O150" s="184">
        <f t="shared" si="41"/>
        <v>0</v>
      </c>
      <c r="P150" s="192">
        <f t="shared" si="42"/>
        <v>15.74</v>
      </c>
      <c r="Q150" s="184">
        <f t="shared" si="43"/>
        <v>538.54</v>
      </c>
    </row>
    <row r="151" spans="1:17" ht="12">
      <c r="A151" s="186" t="s">
        <v>35</v>
      </c>
      <c r="B151" s="184">
        <f t="shared" si="44"/>
        <v>0</v>
      </c>
      <c r="C151" s="184">
        <f t="shared" si="44"/>
        <v>0.49</v>
      </c>
      <c r="D151" s="184">
        <f t="shared" si="44"/>
        <v>0.4</v>
      </c>
      <c r="E151" s="184">
        <f t="shared" si="31"/>
        <v>0.02</v>
      </c>
      <c r="F151" s="184">
        <f t="shared" si="32"/>
        <v>7.95</v>
      </c>
      <c r="G151" s="192">
        <f t="shared" si="33"/>
        <v>8.86</v>
      </c>
      <c r="H151" s="184">
        <f t="shared" si="34"/>
        <v>0.33</v>
      </c>
      <c r="I151" s="184">
        <f t="shared" si="35"/>
        <v>0.2</v>
      </c>
      <c r="J151" s="184">
        <f t="shared" si="36"/>
        <v>2.99</v>
      </c>
      <c r="K151" s="192">
        <f t="shared" si="37"/>
        <v>3.5200000000000005</v>
      </c>
      <c r="L151" s="184">
        <f t="shared" si="38"/>
        <v>23.32</v>
      </c>
      <c r="M151" s="184">
        <f t="shared" si="39"/>
        <v>1.1700000000000002</v>
      </c>
      <c r="N151" s="184">
        <f t="shared" si="40"/>
        <v>0</v>
      </c>
      <c r="O151" s="184">
        <f t="shared" si="41"/>
        <v>0</v>
      </c>
      <c r="P151" s="192">
        <f t="shared" si="42"/>
        <v>1.1700000000000002</v>
      </c>
      <c r="Q151" s="184">
        <f t="shared" si="43"/>
        <v>36.86</v>
      </c>
    </row>
    <row r="152" spans="1:17" ht="12">
      <c r="A152" s="186" t="s">
        <v>36</v>
      </c>
      <c r="B152" s="184">
        <f t="shared" si="44"/>
        <v>4.390000000000001</v>
      </c>
      <c r="C152" s="184">
        <f t="shared" si="44"/>
        <v>2.1</v>
      </c>
      <c r="D152" s="184">
        <f t="shared" si="44"/>
        <v>0.11</v>
      </c>
      <c r="E152" s="184">
        <f t="shared" si="31"/>
        <v>1.19</v>
      </c>
      <c r="F152" s="184">
        <f t="shared" si="32"/>
        <v>0.02</v>
      </c>
      <c r="G152" s="192">
        <f t="shared" si="33"/>
        <v>7.8100000000000005</v>
      </c>
      <c r="H152" s="184">
        <f t="shared" si="34"/>
        <v>0.07</v>
      </c>
      <c r="I152" s="184">
        <f t="shared" si="35"/>
        <v>0.5</v>
      </c>
      <c r="J152" s="184">
        <f t="shared" si="36"/>
        <v>0.17</v>
      </c>
      <c r="K152" s="192">
        <f t="shared" si="37"/>
        <v>0.7400000000000001</v>
      </c>
      <c r="L152" s="184">
        <f t="shared" si="38"/>
        <v>0.83</v>
      </c>
      <c r="M152" s="184">
        <f t="shared" si="39"/>
        <v>0.07</v>
      </c>
      <c r="N152" s="184">
        <f t="shared" si="40"/>
        <v>0</v>
      </c>
      <c r="O152" s="184">
        <f t="shared" si="41"/>
        <v>0</v>
      </c>
      <c r="P152" s="192">
        <f t="shared" si="42"/>
        <v>0.07</v>
      </c>
      <c r="Q152" s="184">
        <f t="shared" si="43"/>
        <v>9.46</v>
      </c>
    </row>
    <row r="153" spans="1:17" ht="12">
      <c r="A153" s="186" t="s">
        <v>37</v>
      </c>
      <c r="B153" s="184">
        <f t="shared" si="44"/>
        <v>0.06</v>
      </c>
      <c r="C153" s="184">
        <f t="shared" si="44"/>
        <v>3.3000000000000003</v>
      </c>
      <c r="D153" s="184">
        <f t="shared" si="44"/>
        <v>0.23</v>
      </c>
      <c r="E153" s="184">
        <f t="shared" si="31"/>
        <v>14.14</v>
      </c>
      <c r="F153" s="184">
        <f t="shared" si="32"/>
        <v>11.39</v>
      </c>
      <c r="G153" s="192">
        <f t="shared" si="33"/>
        <v>29.12</v>
      </c>
      <c r="H153" s="184">
        <f t="shared" si="34"/>
        <v>0.79</v>
      </c>
      <c r="I153" s="184">
        <f t="shared" si="35"/>
        <v>0.06999999999999999</v>
      </c>
      <c r="J153" s="184">
        <f t="shared" si="36"/>
        <v>2.06</v>
      </c>
      <c r="K153" s="192">
        <f t="shared" si="37"/>
        <v>2.92</v>
      </c>
      <c r="L153" s="184">
        <f t="shared" si="38"/>
        <v>23.38</v>
      </c>
      <c r="M153" s="184">
        <f t="shared" si="39"/>
        <v>0.05</v>
      </c>
      <c r="N153" s="184">
        <f t="shared" si="40"/>
        <v>0.03</v>
      </c>
      <c r="O153" s="184">
        <f t="shared" si="41"/>
        <v>0</v>
      </c>
      <c r="P153" s="192">
        <f t="shared" si="42"/>
        <v>0.08</v>
      </c>
      <c r="Q153" s="184">
        <f t="shared" si="43"/>
        <v>55.480000000000004</v>
      </c>
    </row>
    <row r="154" spans="1:17" ht="12">
      <c r="A154" s="186" t="s">
        <v>38</v>
      </c>
      <c r="B154" s="184">
        <f t="shared" si="44"/>
        <v>0.66</v>
      </c>
      <c r="C154" s="184">
        <f t="shared" si="44"/>
        <v>17.5</v>
      </c>
      <c r="D154" s="184">
        <f t="shared" si="44"/>
        <v>0.03</v>
      </c>
      <c r="E154" s="184">
        <f t="shared" si="31"/>
        <v>1.68</v>
      </c>
      <c r="F154" s="184">
        <f t="shared" si="32"/>
        <v>6.51</v>
      </c>
      <c r="G154" s="192">
        <f t="shared" si="33"/>
        <v>26.380000000000003</v>
      </c>
      <c r="H154" s="184">
        <f t="shared" si="34"/>
        <v>0.11</v>
      </c>
      <c r="I154" s="184">
        <f t="shared" si="35"/>
        <v>0.05</v>
      </c>
      <c r="J154" s="184">
        <f t="shared" si="36"/>
        <v>1.53</v>
      </c>
      <c r="K154" s="192">
        <f t="shared" si="37"/>
        <v>1.69</v>
      </c>
      <c r="L154" s="184">
        <f t="shared" si="38"/>
        <v>0</v>
      </c>
      <c r="M154" s="184">
        <f t="shared" si="39"/>
        <v>0.51</v>
      </c>
      <c r="N154" s="184">
        <f t="shared" si="40"/>
        <v>0</v>
      </c>
      <c r="O154" s="184">
        <f t="shared" si="41"/>
        <v>0</v>
      </c>
      <c r="P154" s="192">
        <f t="shared" si="42"/>
        <v>0.51</v>
      </c>
      <c r="Q154" s="184">
        <f t="shared" si="43"/>
        <v>28.59</v>
      </c>
    </row>
    <row r="155" spans="1:17" ht="12">
      <c r="A155" s="186" t="s">
        <v>39</v>
      </c>
      <c r="B155" s="184">
        <f t="shared" si="44"/>
        <v>0.06</v>
      </c>
      <c r="C155" s="184">
        <f t="shared" si="44"/>
        <v>26.69</v>
      </c>
      <c r="D155" s="184">
        <f t="shared" si="44"/>
        <v>0.02</v>
      </c>
      <c r="E155" s="184">
        <f t="shared" si="31"/>
        <v>0</v>
      </c>
      <c r="F155" s="184">
        <f t="shared" si="32"/>
        <v>7.01</v>
      </c>
      <c r="G155" s="192">
        <f t="shared" si="33"/>
        <v>33.78</v>
      </c>
      <c r="H155" s="184">
        <f t="shared" si="34"/>
        <v>2.41</v>
      </c>
      <c r="I155" s="184">
        <f t="shared" si="35"/>
        <v>0.72</v>
      </c>
      <c r="J155" s="184">
        <f t="shared" si="36"/>
        <v>0.37</v>
      </c>
      <c r="K155" s="192">
        <f t="shared" si="37"/>
        <v>3.5</v>
      </c>
      <c r="L155" s="184">
        <f t="shared" si="38"/>
        <v>27.39</v>
      </c>
      <c r="M155" s="184">
        <f t="shared" si="39"/>
        <v>0.33</v>
      </c>
      <c r="N155" s="184">
        <f t="shared" si="40"/>
        <v>0</v>
      </c>
      <c r="O155" s="184">
        <f t="shared" si="41"/>
        <v>0</v>
      </c>
      <c r="P155" s="192">
        <f t="shared" si="42"/>
        <v>0.33</v>
      </c>
      <c r="Q155" s="184">
        <f t="shared" si="43"/>
        <v>65</v>
      </c>
    </row>
    <row r="156" spans="1:17" ht="12">
      <c r="A156" s="186" t="s">
        <v>40</v>
      </c>
      <c r="B156" s="184">
        <f t="shared" si="44"/>
        <v>14.43</v>
      </c>
      <c r="C156" s="184">
        <f t="shared" si="44"/>
        <v>26.81</v>
      </c>
      <c r="D156" s="184">
        <f t="shared" si="44"/>
        <v>0</v>
      </c>
      <c r="E156" s="184">
        <f t="shared" si="31"/>
        <v>27.88</v>
      </c>
      <c r="F156" s="184">
        <f t="shared" si="32"/>
        <v>32.46</v>
      </c>
      <c r="G156" s="192">
        <f t="shared" si="33"/>
        <v>101.57999999999998</v>
      </c>
      <c r="H156" s="184">
        <f t="shared" si="34"/>
        <v>0</v>
      </c>
      <c r="I156" s="184">
        <f t="shared" si="35"/>
        <v>0</v>
      </c>
      <c r="J156" s="184">
        <f t="shared" si="36"/>
        <v>0</v>
      </c>
      <c r="K156" s="192">
        <f t="shared" si="37"/>
        <v>0</v>
      </c>
      <c r="L156" s="184">
        <f t="shared" si="38"/>
        <v>0</v>
      </c>
      <c r="M156" s="184">
        <f t="shared" si="39"/>
        <v>12.77</v>
      </c>
      <c r="N156" s="184">
        <f t="shared" si="40"/>
        <v>134.23</v>
      </c>
      <c r="O156" s="184">
        <f t="shared" si="41"/>
        <v>0</v>
      </c>
      <c r="P156" s="192">
        <f t="shared" si="42"/>
        <v>147</v>
      </c>
      <c r="Q156" s="184">
        <f t="shared" si="43"/>
        <v>248.58</v>
      </c>
    </row>
    <row r="157" spans="1:17" ht="12">
      <c r="A157" s="186"/>
      <c r="B157" s="184"/>
      <c r="C157" s="184"/>
      <c r="D157" s="184"/>
      <c r="E157" s="184"/>
      <c r="F157" s="184"/>
      <c r="G157" s="192"/>
      <c r="H157" s="184"/>
      <c r="I157" s="184"/>
      <c r="J157" s="184"/>
      <c r="K157" s="192"/>
      <c r="L157" s="184"/>
      <c r="M157" s="184"/>
      <c r="N157" s="184"/>
      <c r="O157" s="184"/>
      <c r="P157" s="192"/>
      <c r="Q157" s="184"/>
    </row>
    <row r="158" spans="1:17" ht="12">
      <c r="A158" s="186" t="s">
        <v>140</v>
      </c>
      <c r="B158" s="184">
        <f t="shared" si="44"/>
        <v>0.01</v>
      </c>
      <c r="C158" s="184">
        <f t="shared" si="44"/>
        <v>0.95</v>
      </c>
      <c r="D158" s="184">
        <f t="shared" si="44"/>
        <v>0.23</v>
      </c>
      <c r="E158" s="184">
        <f t="shared" si="31"/>
        <v>0.03</v>
      </c>
      <c r="F158" s="184">
        <f t="shared" si="32"/>
        <v>0.21</v>
      </c>
      <c r="G158" s="192">
        <f t="shared" si="33"/>
        <v>1.43</v>
      </c>
      <c r="H158" s="184">
        <f t="shared" si="34"/>
        <v>3.38</v>
      </c>
      <c r="I158" s="184">
        <f t="shared" si="35"/>
        <v>0.33</v>
      </c>
      <c r="J158" s="184">
        <f t="shared" si="36"/>
        <v>1.95</v>
      </c>
      <c r="K158" s="192">
        <f t="shared" si="37"/>
        <v>5.66</v>
      </c>
      <c r="L158" s="184">
        <f t="shared" si="38"/>
        <v>69.49</v>
      </c>
      <c r="M158" s="184">
        <f t="shared" si="39"/>
        <v>1.05</v>
      </c>
      <c r="N158" s="184">
        <f t="shared" si="40"/>
        <v>0</v>
      </c>
      <c r="O158" s="184">
        <f t="shared" si="41"/>
        <v>0</v>
      </c>
      <c r="P158" s="192">
        <f t="shared" si="42"/>
        <v>1.05</v>
      </c>
      <c r="Q158" s="184">
        <f t="shared" si="43"/>
        <v>77.61</v>
      </c>
    </row>
    <row r="159" spans="1:17" ht="12">
      <c r="A159" s="186" t="s">
        <v>252</v>
      </c>
      <c r="B159" s="184" t="str">
        <f t="shared" si="44"/>
        <v>:</v>
      </c>
      <c r="C159" s="184" t="str">
        <f t="shared" si="44"/>
        <v>:</v>
      </c>
      <c r="D159" s="184" t="str">
        <f t="shared" si="44"/>
        <v>:</v>
      </c>
      <c r="E159" s="184" t="str">
        <f t="shared" si="31"/>
        <v>:</v>
      </c>
      <c r="F159" s="184" t="str">
        <f t="shared" si="32"/>
        <v>:</v>
      </c>
      <c r="G159" s="192" t="str">
        <f t="shared" si="33"/>
        <v>:</v>
      </c>
      <c r="H159" s="184" t="str">
        <f t="shared" si="34"/>
        <v>:</v>
      </c>
      <c r="I159" s="184" t="str">
        <f t="shared" si="35"/>
        <v>:</v>
      </c>
      <c r="J159" s="184" t="str">
        <f t="shared" si="36"/>
        <v>:</v>
      </c>
      <c r="K159" s="192" t="str">
        <f t="shared" si="37"/>
        <v>:</v>
      </c>
      <c r="L159" s="184" t="str">
        <f t="shared" si="38"/>
        <v>:</v>
      </c>
      <c r="M159" s="184" t="str">
        <f t="shared" si="39"/>
        <v>:</v>
      </c>
      <c r="N159" s="184">
        <f t="shared" si="40"/>
        <v>0.35</v>
      </c>
      <c r="O159" s="184" t="str">
        <f t="shared" si="41"/>
        <v>:</v>
      </c>
      <c r="P159" s="192" t="str">
        <f t="shared" si="42"/>
        <v>:</v>
      </c>
      <c r="Q159" s="184">
        <f t="shared" si="43"/>
        <v>0.35</v>
      </c>
    </row>
    <row r="160" spans="1:17" ht="12">
      <c r="A160" s="186" t="s">
        <v>41</v>
      </c>
      <c r="B160" s="184">
        <f t="shared" si="44"/>
        <v>0.63</v>
      </c>
      <c r="C160" s="184">
        <f t="shared" si="44"/>
        <v>3.96</v>
      </c>
      <c r="D160" s="184">
        <f t="shared" si="44"/>
        <v>1.46</v>
      </c>
      <c r="E160" s="184">
        <f t="shared" si="31"/>
        <v>0</v>
      </c>
      <c r="F160" s="184">
        <f t="shared" si="32"/>
        <v>0.42</v>
      </c>
      <c r="G160" s="192">
        <f t="shared" si="33"/>
        <v>6.47</v>
      </c>
      <c r="H160" s="184">
        <f t="shared" si="34"/>
        <v>5.63</v>
      </c>
      <c r="I160" s="184">
        <f t="shared" si="35"/>
        <v>2.19</v>
      </c>
      <c r="J160" s="184">
        <f t="shared" si="36"/>
        <v>26.36</v>
      </c>
      <c r="K160" s="192">
        <f t="shared" si="37"/>
        <v>34.18</v>
      </c>
      <c r="L160" s="184">
        <f t="shared" si="38"/>
        <v>212.23999999999998</v>
      </c>
      <c r="M160" s="184">
        <f t="shared" si="39"/>
        <v>34.7</v>
      </c>
      <c r="N160" s="184">
        <f t="shared" si="40"/>
        <v>0</v>
      </c>
      <c r="O160" s="184" t="str">
        <f t="shared" si="41"/>
        <v>:</v>
      </c>
      <c r="P160" s="192">
        <f t="shared" si="42"/>
        <v>34.7</v>
      </c>
      <c r="Q160" s="184">
        <f t="shared" si="43"/>
        <v>287.57</v>
      </c>
    </row>
    <row r="161" spans="1:17" ht="12">
      <c r="A161" s="186" t="s">
        <v>84</v>
      </c>
      <c r="B161" s="184">
        <f t="shared" si="44"/>
        <v>0</v>
      </c>
      <c r="C161" s="184">
        <f t="shared" si="44"/>
        <v>35.13</v>
      </c>
      <c r="D161" s="184">
        <f t="shared" si="44"/>
        <v>48.45</v>
      </c>
      <c r="E161" s="184">
        <f t="shared" si="31"/>
        <v>2.23</v>
      </c>
      <c r="F161" s="184">
        <f t="shared" si="32"/>
        <v>98.93</v>
      </c>
      <c r="G161" s="192">
        <f t="shared" si="33"/>
        <v>184.74</v>
      </c>
      <c r="H161" s="184">
        <f t="shared" si="34"/>
        <v>1.76</v>
      </c>
      <c r="I161" s="184">
        <f t="shared" si="35"/>
        <v>0.2</v>
      </c>
      <c r="J161" s="184">
        <f t="shared" si="36"/>
        <v>15.91</v>
      </c>
      <c r="K161" s="192">
        <f t="shared" si="37"/>
        <v>17.87</v>
      </c>
      <c r="L161" s="184">
        <f t="shared" si="38"/>
        <v>32.54</v>
      </c>
      <c r="M161" s="184">
        <f t="shared" si="39"/>
        <v>0.62</v>
      </c>
      <c r="N161" s="184">
        <f t="shared" si="40"/>
        <v>0</v>
      </c>
      <c r="O161" s="184">
        <f t="shared" si="41"/>
        <v>0</v>
      </c>
      <c r="P161" s="192">
        <f t="shared" si="42"/>
        <v>0.62</v>
      </c>
      <c r="Q161" s="184">
        <f t="shared" si="43"/>
        <v>235.76</v>
      </c>
    </row>
    <row r="162" spans="1:17" ht="12">
      <c r="A162" s="186" t="s">
        <v>188</v>
      </c>
      <c r="B162" s="184">
        <f t="shared" si="44"/>
        <v>19.67</v>
      </c>
      <c r="C162" s="184">
        <f t="shared" si="44"/>
        <v>4.38</v>
      </c>
      <c r="D162" s="184">
        <f t="shared" si="44"/>
        <v>1.05</v>
      </c>
      <c r="E162" s="184">
        <f t="shared" si="31"/>
        <v>18.47</v>
      </c>
      <c r="F162" s="184">
        <f t="shared" si="32"/>
        <v>1.34</v>
      </c>
      <c r="G162" s="192">
        <f t="shared" si="33"/>
        <v>44.910000000000004</v>
      </c>
      <c r="H162" s="184">
        <f t="shared" si="34"/>
        <v>2</v>
      </c>
      <c r="I162" s="184">
        <f t="shared" si="35"/>
        <v>1.19</v>
      </c>
      <c r="J162" s="184">
        <f t="shared" si="36"/>
        <v>7.6</v>
      </c>
      <c r="K162" s="192">
        <f t="shared" si="37"/>
        <v>10.79</v>
      </c>
      <c r="L162" s="184">
        <f t="shared" si="38"/>
        <v>66.44</v>
      </c>
      <c r="M162" s="184">
        <f t="shared" si="39"/>
        <v>1.78</v>
      </c>
      <c r="N162" s="184">
        <f t="shared" si="40"/>
        <v>0.08</v>
      </c>
      <c r="O162" s="184">
        <f t="shared" si="41"/>
        <v>0</v>
      </c>
      <c r="P162" s="192">
        <f t="shared" si="42"/>
        <v>1.86</v>
      </c>
      <c r="Q162" s="184">
        <f t="shared" si="43"/>
        <v>124</v>
      </c>
    </row>
    <row r="163" spans="1:17" ht="12">
      <c r="A163" s="186" t="s">
        <v>85</v>
      </c>
      <c r="B163" s="184">
        <f t="shared" si="44"/>
        <v>3.76</v>
      </c>
      <c r="C163" s="184">
        <f t="shared" si="44"/>
        <v>222.75</v>
      </c>
      <c r="D163" s="184">
        <f t="shared" si="44"/>
        <v>2.2</v>
      </c>
      <c r="E163" s="184">
        <f t="shared" si="31"/>
        <v>53.47</v>
      </c>
      <c r="F163" s="184">
        <f t="shared" si="32"/>
        <v>9.33</v>
      </c>
      <c r="G163" s="192">
        <f t="shared" si="33"/>
        <v>291.50999999999993</v>
      </c>
      <c r="H163" s="184">
        <f t="shared" si="34"/>
        <v>4.99</v>
      </c>
      <c r="I163" s="184">
        <f t="shared" si="35"/>
        <v>1.23</v>
      </c>
      <c r="J163" s="184">
        <f t="shared" si="36"/>
        <v>9.56</v>
      </c>
      <c r="K163" s="192">
        <f t="shared" si="37"/>
        <v>15.780000000000001</v>
      </c>
      <c r="L163" s="184">
        <f t="shared" si="38"/>
        <v>90.63</v>
      </c>
      <c r="M163" s="184">
        <f t="shared" si="39"/>
        <v>0.63</v>
      </c>
      <c r="N163" s="184">
        <f t="shared" si="40"/>
        <v>0</v>
      </c>
      <c r="O163" s="184">
        <f t="shared" si="41"/>
        <v>0</v>
      </c>
      <c r="P163" s="192">
        <f t="shared" si="42"/>
        <v>0.63</v>
      </c>
      <c r="Q163" s="184">
        <f t="shared" si="43"/>
        <v>398.54999999999995</v>
      </c>
    </row>
    <row r="164" spans="11:16" ht="12">
      <c r="K164" s="192"/>
      <c r="P164" s="192"/>
    </row>
    <row r="165" ht="12">
      <c r="P165" s="192"/>
    </row>
    <row r="168" spans="1:18" ht="12">
      <c r="A168" s="186" t="s">
        <v>144</v>
      </c>
      <c r="B168" s="178" t="s">
        <v>192</v>
      </c>
      <c r="C168" s="178" t="s">
        <v>193</v>
      </c>
      <c r="D168" s="178" t="s">
        <v>52</v>
      </c>
      <c r="E168" s="178" t="s">
        <v>53</v>
      </c>
      <c r="F168" s="178" t="s">
        <v>194</v>
      </c>
      <c r="G168" s="191" t="s">
        <v>195</v>
      </c>
      <c r="I168" s="178" t="s">
        <v>181</v>
      </c>
      <c r="K168" s="178" t="s">
        <v>144</v>
      </c>
      <c r="L168" s="178" t="s">
        <v>192</v>
      </c>
      <c r="M168" s="178" t="s">
        <v>193</v>
      </c>
      <c r="N168" s="178" t="s">
        <v>52</v>
      </c>
      <c r="O168" s="178" t="s">
        <v>53</v>
      </c>
      <c r="P168" s="178" t="s">
        <v>194</v>
      </c>
      <c r="Q168" s="178" t="s">
        <v>195</v>
      </c>
      <c r="R168" s="191"/>
    </row>
    <row r="169" spans="1:19" ht="12">
      <c r="A169" s="186" t="s">
        <v>141</v>
      </c>
      <c r="B169" s="184" t="str">
        <f>G129</f>
        <v>:</v>
      </c>
      <c r="C169" s="184" t="str">
        <f>K129</f>
        <v>:</v>
      </c>
      <c r="D169" s="184">
        <f>L129</f>
        <v>5769.73</v>
      </c>
      <c r="E169" s="184">
        <f>O129</f>
        <v>100.24</v>
      </c>
      <c r="F169" s="184">
        <f>P129</f>
        <v>494.41999999999996</v>
      </c>
      <c r="G169" s="185">
        <f>Q129-L129-O129-P129</f>
        <v>4047.4500000000007</v>
      </c>
      <c r="H169" s="184"/>
      <c r="I169" s="184">
        <f>Q129</f>
        <v>10411.84</v>
      </c>
      <c r="K169" s="186" t="s">
        <v>248</v>
      </c>
      <c r="L169" s="190"/>
      <c r="M169" s="188"/>
      <c r="N169" s="188">
        <v>55.41508513384762</v>
      </c>
      <c r="O169" s="188">
        <v>0.9627500998862831</v>
      </c>
      <c r="P169" s="188">
        <v>4.748632326274702</v>
      </c>
      <c r="Q169" s="190">
        <v>38.8735324399914</v>
      </c>
      <c r="R169" s="184"/>
      <c r="S169" s="184"/>
    </row>
    <row r="170" spans="1:19" ht="12">
      <c r="A170" s="186"/>
      <c r="B170" s="184"/>
      <c r="C170" s="184"/>
      <c r="D170" s="184"/>
      <c r="E170" s="184"/>
      <c r="F170" s="184"/>
      <c r="G170" s="185"/>
      <c r="H170" s="184"/>
      <c r="I170" s="184"/>
      <c r="K170" s="186"/>
      <c r="L170" s="190"/>
      <c r="M170" s="188"/>
      <c r="N170" s="188"/>
      <c r="O170" s="188"/>
      <c r="P170" s="188"/>
      <c r="Q170" s="190"/>
      <c r="R170" s="184"/>
      <c r="S170" s="184"/>
    </row>
    <row r="171" spans="1:19" ht="12">
      <c r="A171" s="186"/>
      <c r="B171" s="184"/>
      <c r="C171" s="184"/>
      <c r="D171" s="184"/>
      <c r="E171" s="184"/>
      <c r="F171" s="184"/>
      <c r="G171" s="185"/>
      <c r="H171" s="184"/>
      <c r="I171" s="184"/>
      <c r="K171" s="186" t="s">
        <v>22</v>
      </c>
      <c r="L171" s="190">
        <v>0.1111111111111111</v>
      </c>
      <c r="M171" s="188">
        <v>10.777777777777779</v>
      </c>
      <c r="N171" s="188">
        <v>89.11111111111111</v>
      </c>
      <c r="O171" s="188">
        <v>0</v>
      </c>
      <c r="P171" s="188">
        <v>0</v>
      </c>
      <c r="Q171" s="190"/>
      <c r="R171" s="184"/>
      <c r="S171" s="184"/>
    </row>
    <row r="172" spans="1:19" ht="12">
      <c r="A172" s="186" t="s">
        <v>17</v>
      </c>
      <c r="B172" s="184">
        <f aca="true" t="shared" si="45" ref="B172:B198">G130</f>
        <v>206.04</v>
      </c>
      <c r="C172" s="184">
        <f aca="true" t="shared" si="46" ref="C172:C198">K130</f>
        <v>135.74</v>
      </c>
      <c r="D172" s="184">
        <f aca="true" t="shared" si="47" ref="D172:D198">L130</f>
        <v>232.12</v>
      </c>
      <c r="E172" s="184">
        <f aca="true" t="shared" si="48" ref="E172:E198">O130</f>
        <v>0</v>
      </c>
      <c r="F172" s="184">
        <f aca="true" t="shared" si="49" ref="F172:F198">P130</f>
        <v>10.06</v>
      </c>
      <c r="G172" s="185">
        <f aca="true" t="shared" si="50" ref="G172:G198">Q130-L130-O130-P130</f>
        <v>341.76000000000005</v>
      </c>
      <c r="H172" s="184"/>
      <c r="I172" s="184">
        <f aca="true" t="shared" si="51" ref="I172:I198">Q130</f>
        <v>583.94</v>
      </c>
      <c r="K172" s="186" t="s">
        <v>32</v>
      </c>
      <c r="L172" s="190">
        <v>8.421370359191066</v>
      </c>
      <c r="M172" s="188">
        <v>15.786296408089346</v>
      </c>
      <c r="N172" s="188">
        <v>74.01146996679746</v>
      </c>
      <c r="O172" s="188">
        <v>0.06036824630244491</v>
      </c>
      <c r="P172" s="188">
        <v>1.7204950196196802</v>
      </c>
      <c r="Q172" s="190"/>
      <c r="R172" s="184"/>
      <c r="S172" s="184"/>
    </row>
    <row r="173" spans="1:19" ht="12">
      <c r="A173" s="186" t="s">
        <v>18</v>
      </c>
      <c r="B173" s="184">
        <f t="shared" si="45"/>
        <v>22.740000000000002</v>
      </c>
      <c r="C173" s="184">
        <f t="shared" si="46"/>
        <v>4.55</v>
      </c>
      <c r="D173" s="184">
        <f t="shared" si="47"/>
        <v>4.18</v>
      </c>
      <c r="E173" s="184">
        <f t="shared" si="48"/>
        <v>0</v>
      </c>
      <c r="F173" s="184">
        <f t="shared" si="49"/>
        <v>0.46</v>
      </c>
      <c r="G173" s="185">
        <f t="shared" si="50"/>
        <v>27.29</v>
      </c>
      <c r="H173" s="184"/>
      <c r="I173" s="184">
        <f t="shared" si="51"/>
        <v>31.93</v>
      </c>
      <c r="K173" s="186" t="s">
        <v>24</v>
      </c>
      <c r="L173" s="190">
        <v>10.69297926518734</v>
      </c>
      <c r="M173" s="188">
        <v>8.29246998908694</v>
      </c>
      <c r="N173" s="188">
        <v>72.27610040014551</v>
      </c>
      <c r="O173" s="188">
        <v>3.3666787922881047</v>
      </c>
      <c r="P173" s="188">
        <v>5.371771553292107</v>
      </c>
      <c r="Q173" s="190"/>
      <c r="R173" s="184"/>
      <c r="S173" s="184"/>
    </row>
    <row r="174" spans="1:19" ht="12">
      <c r="A174" s="186" t="s">
        <v>117</v>
      </c>
      <c r="B174" s="184">
        <f t="shared" si="45"/>
        <v>18.06</v>
      </c>
      <c r="C174" s="184">
        <f t="shared" si="46"/>
        <v>0.17</v>
      </c>
      <c r="D174" s="184">
        <f t="shared" si="47"/>
        <v>6.78</v>
      </c>
      <c r="E174" s="184">
        <f t="shared" si="48"/>
        <v>0</v>
      </c>
      <c r="F174" s="184">
        <f t="shared" si="49"/>
        <v>0.01</v>
      </c>
      <c r="G174" s="185">
        <f t="shared" si="50"/>
        <v>18.24</v>
      </c>
      <c r="H174" s="184"/>
      <c r="I174" s="184">
        <f t="shared" si="51"/>
        <v>25.03</v>
      </c>
      <c r="K174" s="186" t="s">
        <v>21</v>
      </c>
      <c r="L174" s="190">
        <v>7.1483180428134565</v>
      </c>
      <c r="M174" s="188">
        <v>23.27981651376147</v>
      </c>
      <c r="N174" s="188">
        <v>66.97247706422019</v>
      </c>
      <c r="O174" s="188">
        <v>1.2996941896024468</v>
      </c>
      <c r="P174" s="188">
        <v>1.2996941896024465</v>
      </c>
      <c r="Q174" s="190"/>
      <c r="R174" s="184"/>
      <c r="S174" s="184"/>
    </row>
    <row r="175" spans="1:19" ht="12">
      <c r="A175" s="186" t="s">
        <v>19</v>
      </c>
      <c r="B175" s="184">
        <f t="shared" si="45"/>
        <v>80.6</v>
      </c>
      <c r="C175" s="184">
        <f t="shared" si="46"/>
        <v>95.69</v>
      </c>
      <c r="D175" s="184">
        <f t="shared" si="47"/>
        <v>286.42</v>
      </c>
      <c r="E175" s="184">
        <f t="shared" si="48"/>
        <v>0</v>
      </c>
      <c r="F175" s="184">
        <f t="shared" si="49"/>
        <v>62.64</v>
      </c>
      <c r="G175" s="185">
        <f t="shared" si="50"/>
        <v>176.3</v>
      </c>
      <c r="H175" s="184"/>
      <c r="I175" s="184">
        <f t="shared" si="51"/>
        <v>525.36</v>
      </c>
      <c r="K175" s="186" t="s">
        <v>29</v>
      </c>
      <c r="L175" s="190">
        <v>14.162162162162161</v>
      </c>
      <c r="M175" s="188">
        <v>20.756756756756758</v>
      </c>
      <c r="N175" s="188">
        <v>64.75675675675676</v>
      </c>
      <c r="O175" s="188">
        <v>0</v>
      </c>
      <c r="P175" s="188">
        <v>0.3243243243243243</v>
      </c>
      <c r="Q175" s="190"/>
      <c r="R175" s="184"/>
      <c r="S175" s="184"/>
    </row>
    <row r="176" spans="1:19" ht="12">
      <c r="A176" s="186" t="s">
        <v>73</v>
      </c>
      <c r="B176" s="184">
        <f t="shared" si="45"/>
        <v>0</v>
      </c>
      <c r="C176" s="184">
        <f t="shared" si="46"/>
        <v>0</v>
      </c>
      <c r="D176" s="184">
        <f t="shared" si="47"/>
        <v>0</v>
      </c>
      <c r="E176" s="184">
        <f t="shared" si="48"/>
        <v>0</v>
      </c>
      <c r="F176" s="184">
        <f t="shared" si="49"/>
        <v>0</v>
      </c>
      <c r="G176" s="185">
        <f t="shared" si="50"/>
        <v>0</v>
      </c>
      <c r="H176" s="184"/>
      <c r="I176" s="184">
        <f t="shared" si="51"/>
        <v>0</v>
      </c>
      <c r="K176" s="186" t="s">
        <v>35</v>
      </c>
      <c r="L176" s="190">
        <v>24.036896364622894</v>
      </c>
      <c r="M176" s="188">
        <v>9.549647314161694</v>
      </c>
      <c r="N176" s="188">
        <v>63.26641345632121</v>
      </c>
      <c r="O176" s="188">
        <v>0</v>
      </c>
      <c r="P176" s="188">
        <v>3.174172544763972</v>
      </c>
      <c r="Q176" s="190"/>
      <c r="R176" s="184"/>
      <c r="S176" s="184"/>
    </row>
    <row r="177" spans="1:19" ht="12">
      <c r="A177" s="186" t="s">
        <v>20</v>
      </c>
      <c r="B177" s="184">
        <f t="shared" si="45"/>
        <v>68.03</v>
      </c>
      <c r="C177" s="184" t="str">
        <f t="shared" si="46"/>
        <v>:</v>
      </c>
      <c r="D177" s="184">
        <f t="shared" si="47"/>
        <v>0.21</v>
      </c>
      <c r="E177" s="184">
        <f t="shared" si="48"/>
        <v>0</v>
      </c>
      <c r="F177" s="184">
        <f t="shared" si="49"/>
        <v>2.75</v>
      </c>
      <c r="G177" s="185">
        <f t="shared" si="50"/>
        <v>69.02000000000001</v>
      </c>
      <c r="H177" s="184"/>
      <c r="I177" s="184">
        <f t="shared" si="51"/>
        <v>71.98</v>
      </c>
      <c r="K177" s="186" t="s">
        <v>25</v>
      </c>
      <c r="L177" s="190">
        <v>23.409182617238898</v>
      </c>
      <c r="M177" s="188">
        <v>18.158213301987754</v>
      </c>
      <c r="N177" s="188">
        <v>56.969420516149405</v>
      </c>
      <c r="O177" s="188">
        <v>0.9000157897506973</v>
      </c>
      <c r="P177" s="188">
        <v>0.5649221916173969</v>
      </c>
      <c r="Q177" s="190"/>
      <c r="R177" s="184"/>
      <c r="S177" s="184"/>
    </row>
    <row r="178" spans="1:19" ht="12">
      <c r="A178" s="186" t="s">
        <v>21</v>
      </c>
      <c r="B178" s="184">
        <f t="shared" si="45"/>
        <v>1.8699999999999999</v>
      </c>
      <c r="C178" s="184">
        <f t="shared" si="46"/>
        <v>6.09</v>
      </c>
      <c r="D178" s="184">
        <f t="shared" si="47"/>
        <v>17.52</v>
      </c>
      <c r="E178" s="184">
        <f t="shared" si="48"/>
        <v>0.34</v>
      </c>
      <c r="F178" s="184">
        <f t="shared" si="49"/>
        <v>0.33999999999999997</v>
      </c>
      <c r="G178" s="185">
        <f t="shared" si="50"/>
        <v>7.959999999999997</v>
      </c>
      <c r="H178" s="184"/>
      <c r="I178" s="184">
        <f t="shared" si="51"/>
        <v>26.159999999999997</v>
      </c>
      <c r="K178" s="186" t="s">
        <v>19</v>
      </c>
      <c r="L178" s="190">
        <v>15.341860819247751</v>
      </c>
      <c r="M178" s="188">
        <v>18.214176945332724</v>
      </c>
      <c r="N178" s="188">
        <v>54.51880615197199</v>
      </c>
      <c r="O178" s="188">
        <v>0</v>
      </c>
      <c r="P178" s="188">
        <v>11.923252626770214</v>
      </c>
      <c r="Q178" s="190"/>
      <c r="R178" s="184"/>
      <c r="S178" s="184"/>
    </row>
    <row r="179" spans="1:19" ht="12">
      <c r="A179" s="186" t="s">
        <v>22</v>
      </c>
      <c r="B179" s="184">
        <f t="shared" si="45"/>
        <v>0.02</v>
      </c>
      <c r="C179" s="184">
        <f t="shared" si="46"/>
        <v>1.94</v>
      </c>
      <c r="D179" s="184">
        <f t="shared" si="47"/>
        <v>16.04</v>
      </c>
      <c r="E179" s="184">
        <f t="shared" si="48"/>
        <v>0</v>
      </c>
      <c r="F179" s="184">
        <f t="shared" si="49"/>
        <v>0</v>
      </c>
      <c r="G179" s="185">
        <f t="shared" si="50"/>
        <v>1.9600000000000009</v>
      </c>
      <c r="H179" s="184"/>
      <c r="I179" s="184">
        <f t="shared" si="51"/>
        <v>18</v>
      </c>
      <c r="K179" s="186" t="s">
        <v>30</v>
      </c>
      <c r="L179" s="190">
        <v>38.99586684181859</v>
      </c>
      <c r="M179" s="188">
        <v>14.850533465765276</v>
      </c>
      <c r="N179" s="188">
        <v>45.9773797699529</v>
      </c>
      <c r="O179" s="188">
        <v>0</v>
      </c>
      <c r="P179" s="188">
        <v>0.17621992246323412</v>
      </c>
      <c r="Q179" s="190"/>
      <c r="R179" s="184"/>
      <c r="S179" s="184"/>
    </row>
    <row r="180" spans="1:19" ht="12">
      <c r="A180" s="186" t="s">
        <v>23</v>
      </c>
      <c r="B180" s="184">
        <f t="shared" si="45"/>
        <v>822.5</v>
      </c>
      <c r="C180" s="184">
        <f t="shared" si="46"/>
        <v>96.2</v>
      </c>
      <c r="D180" s="184">
        <f t="shared" si="47"/>
        <v>30</v>
      </c>
      <c r="E180" s="184">
        <f t="shared" si="48"/>
        <v>0</v>
      </c>
      <c r="F180" s="184">
        <f t="shared" si="49"/>
        <v>8.3</v>
      </c>
      <c r="G180" s="185">
        <f t="shared" si="50"/>
        <v>918.7</v>
      </c>
      <c r="H180" s="184"/>
      <c r="I180" s="184">
        <f t="shared" si="51"/>
        <v>957</v>
      </c>
      <c r="K180" s="186" t="s">
        <v>37</v>
      </c>
      <c r="L180" s="190">
        <v>52.4873828406633</v>
      </c>
      <c r="M180" s="188">
        <v>5.263157894736842</v>
      </c>
      <c r="N180" s="188">
        <v>42.141312184571014</v>
      </c>
      <c r="O180" s="188">
        <v>0</v>
      </c>
      <c r="P180" s="188">
        <v>0.14419610670511895</v>
      </c>
      <c r="Q180" s="190"/>
      <c r="R180" s="184"/>
      <c r="S180" s="184"/>
    </row>
    <row r="181" spans="1:19" ht="12">
      <c r="A181" s="186" t="s">
        <v>24</v>
      </c>
      <c r="B181" s="184">
        <f t="shared" si="45"/>
        <v>293.95</v>
      </c>
      <c r="C181" s="184">
        <f t="shared" si="46"/>
        <v>227.96</v>
      </c>
      <c r="D181" s="184">
        <f t="shared" si="47"/>
        <v>1986.87</v>
      </c>
      <c r="E181" s="184">
        <f t="shared" si="48"/>
        <v>92.55</v>
      </c>
      <c r="F181" s="184">
        <f t="shared" si="49"/>
        <v>147.67000000000002</v>
      </c>
      <c r="G181" s="185">
        <f t="shared" si="50"/>
        <v>521.9100000000001</v>
      </c>
      <c r="H181" s="184"/>
      <c r="I181" s="184">
        <f t="shared" si="51"/>
        <v>2749</v>
      </c>
      <c r="K181" s="186" t="s">
        <v>39</v>
      </c>
      <c r="L181" s="190">
        <v>51.96923076923077</v>
      </c>
      <c r="M181" s="188">
        <v>5.384615384615385</v>
      </c>
      <c r="N181" s="188">
        <v>42.13846153846154</v>
      </c>
      <c r="O181" s="188">
        <v>0</v>
      </c>
      <c r="P181" s="188">
        <v>0.5076923076923077</v>
      </c>
      <c r="Q181" s="190"/>
      <c r="R181" s="184"/>
      <c r="S181" s="184"/>
    </row>
    <row r="182" spans="1:19" ht="12">
      <c r="A182" s="186" t="s">
        <v>83</v>
      </c>
      <c r="B182" s="184">
        <f t="shared" si="45"/>
        <v>4.36</v>
      </c>
      <c r="C182" s="184">
        <f t="shared" si="46"/>
        <v>5.3500000000000005</v>
      </c>
      <c r="D182" s="184">
        <f t="shared" si="47"/>
        <v>0</v>
      </c>
      <c r="E182" s="184">
        <f t="shared" si="48"/>
        <v>0.22</v>
      </c>
      <c r="F182" s="184">
        <f t="shared" si="49"/>
        <v>0.27</v>
      </c>
      <c r="G182" s="185">
        <f t="shared" si="50"/>
        <v>9.74</v>
      </c>
      <c r="H182" s="184"/>
      <c r="I182" s="184">
        <f t="shared" si="51"/>
        <v>10.23</v>
      </c>
      <c r="K182" s="186" t="s">
        <v>17</v>
      </c>
      <c r="L182" s="190">
        <v>35.28444703222933</v>
      </c>
      <c r="M182" s="188">
        <v>23.245538925232044</v>
      </c>
      <c r="N182" s="188">
        <v>39.75065931431311</v>
      </c>
      <c r="O182" s="188">
        <v>0</v>
      </c>
      <c r="P182" s="188">
        <v>1.7227797376442782</v>
      </c>
      <c r="Q182" s="190"/>
      <c r="R182" s="184"/>
      <c r="S182" s="184"/>
    </row>
    <row r="183" spans="1:19" ht="12">
      <c r="A183" s="186" t="s">
        <v>25</v>
      </c>
      <c r="B183" s="184">
        <f t="shared" si="45"/>
        <v>133.43</v>
      </c>
      <c r="C183" s="184">
        <f t="shared" si="46"/>
        <v>103.5</v>
      </c>
      <c r="D183" s="184">
        <f t="shared" si="47"/>
        <v>324.72</v>
      </c>
      <c r="E183" s="184">
        <f t="shared" si="48"/>
        <v>5.13</v>
      </c>
      <c r="F183" s="184">
        <f t="shared" si="49"/>
        <v>3.22</v>
      </c>
      <c r="G183" s="185">
        <f t="shared" si="50"/>
        <v>236.92</v>
      </c>
      <c r="H183" s="184"/>
      <c r="I183" s="184">
        <f t="shared" si="51"/>
        <v>569.99</v>
      </c>
      <c r="K183" s="186" t="s">
        <v>34</v>
      </c>
      <c r="L183" s="190">
        <v>33.284435696512794</v>
      </c>
      <c r="M183" s="188">
        <v>34.292717346900886</v>
      </c>
      <c r="N183" s="188">
        <v>29.500129981059906</v>
      </c>
      <c r="O183" s="188">
        <v>0</v>
      </c>
      <c r="P183" s="188">
        <v>2.9227169755264235</v>
      </c>
      <c r="Q183" s="190"/>
      <c r="R183" s="184"/>
      <c r="S183" s="184"/>
    </row>
    <row r="184" spans="1:19" ht="12">
      <c r="A184" s="186" t="s">
        <v>26</v>
      </c>
      <c r="B184" s="184">
        <f t="shared" si="45"/>
        <v>5.039999999999999</v>
      </c>
      <c r="C184" s="184">
        <f t="shared" si="46"/>
        <v>2.48</v>
      </c>
      <c r="D184" s="184">
        <f t="shared" si="47"/>
        <v>1.78</v>
      </c>
      <c r="E184" s="184">
        <f t="shared" si="48"/>
        <v>0</v>
      </c>
      <c r="F184" s="184">
        <f t="shared" si="49"/>
        <v>0.44</v>
      </c>
      <c r="G184" s="185">
        <f t="shared" si="50"/>
        <v>7.52</v>
      </c>
      <c r="H184" s="184"/>
      <c r="I184" s="184">
        <f t="shared" si="51"/>
        <v>9.74</v>
      </c>
      <c r="K184" s="186" t="s">
        <v>117</v>
      </c>
      <c r="L184" s="190">
        <v>72.15341590091889</v>
      </c>
      <c r="M184" s="188">
        <v>0.6791849780263683</v>
      </c>
      <c r="N184" s="188">
        <v>27.087495005992807</v>
      </c>
      <c r="O184" s="188">
        <v>0</v>
      </c>
      <c r="P184" s="188">
        <v>0.03995205753096284</v>
      </c>
      <c r="Q184" s="190"/>
      <c r="R184" s="184"/>
      <c r="S184" s="184"/>
    </row>
    <row r="185" spans="1:19" ht="12">
      <c r="A185" s="186" t="s">
        <v>27</v>
      </c>
      <c r="B185" s="184">
        <f t="shared" si="45"/>
        <v>22.7</v>
      </c>
      <c r="C185" s="184">
        <f t="shared" si="46"/>
        <v>6.51</v>
      </c>
      <c r="D185" s="184">
        <f t="shared" si="47"/>
        <v>0.86</v>
      </c>
      <c r="E185" s="184">
        <f t="shared" si="48"/>
        <v>0</v>
      </c>
      <c r="F185" s="184">
        <f t="shared" si="49"/>
        <v>1.3499999999999999</v>
      </c>
      <c r="G185" s="185">
        <f t="shared" si="50"/>
        <v>29.189999999999998</v>
      </c>
      <c r="H185" s="184"/>
      <c r="I185" s="184">
        <f t="shared" si="51"/>
        <v>31.4</v>
      </c>
      <c r="K185" s="186" t="s">
        <v>33</v>
      </c>
      <c r="L185" s="190">
        <v>47.63049120446025</v>
      </c>
      <c r="M185" s="188">
        <v>28.559069499182925</v>
      </c>
      <c r="N185" s="188">
        <v>21.2150341247717</v>
      </c>
      <c r="O185" s="188">
        <v>0</v>
      </c>
      <c r="P185" s="188">
        <v>2.605017783331731</v>
      </c>
      <c r="Q185" s="190"/>
      <c r="R185" s="184"/>
      <c r="S185" s="184"/>
    </row>
    <row r="186" spans="1:19" ht="12">
      <c r="A186" s="186" t="s">
        <v>28</v>
      </c>
      <c r="B186" s="184" t="str">
        <f t="shared" si="45"/>
        <v>:</v>
      </c>
      <c r="C186" s="184">
        <f t="shared" si="46"/>
        <v>9.620000000000001</v>
      </c>
      <c r="D186" s="184">
        <f t="shared" si="47"/>
        <v>0</v>
      </c>
      <c r="E186" s="184">
        <f t="shared" si="48"/>
        <v>0</v>
      </c>
      <c r="F186" s="184">
        <f t="shared" si="49"/>
        <v>29.36</v>
      </c>
      <c r="G186" s="185">
        <f t="shared" si="50"/>
        <v>22.57</v>
      </c>
      <c r="H186" s="184"/>
      <c r="I186" s="184">
        <f t="shared" si="51"/>
        <v>51.93</v>
      </c>
      <c r="K186" s="186" t="s">
        <v>26</v>
      </c>
      <c r="L186" s="190">
        <v>51.745379876796704</v>
      </c>
      <c r="M186" s="188">
        <v>25.46201232032854</v>
      </c>
      <c r="N186" s="188">
        <v>18.275154004106774</v>
      </c>
      <c r="O186" s="188">
        <v>0</v>
      </c>
      <c r="P186" s="188">
        <v>4.517453798767967</v>
      </c>
      <c r="Q186" s="190"/>
      <c r="R186" s="184"/>
      <c r="S186" s="184"/>
    </row>
    <row r="187" spans="1:19" ht="12">
      <c r="A187" s="186" t="s">
        <v>29</v>
      </c>
      <c r="B187" s="184">
        <f t="shared" si="45"/>
        <v>1.31</v>
      </c>
      <c r="C187" s="184">
        <f t="shared" si="46"/>
        <v>1.9200000000000002</v>
      </c>
      <c r="D187" s="184">
        <f t="shared" si="47"/>
        <v>5.99</v>
      </c>
      <c r="E187" s="184">
        <f t="shared" si="48"/>
        <v>0</v>
      </c>
      <c r="F187" s="184">
        <f t="shared" si="49"/>
        <v>0.03</v>
      </c>
      <c r="G187" s="185">
        <f t="shared" si="50"/>
        <v>3.23</v>
      </c>
      <c r="H187" s="184"/>
      <c r="I187" s="184">
        <f t="shared" si="51"/>
        <v>9.25</v>
      </c>
      <c r="K187" s="186" t="s">
        <v>31</v>
      </c>
      <c r="L187" s="190">
        <v>58.025956284153004</v>
      </c>
      <c r="M187" s="188">
        <v>17.28142076502732</v>
      </c>
      <c r="N187" s="188">
        <v>16.598360655737707</v>
      </c>
      <c r="O187" s="188">
        <v>0</v>
      </c>
      <c r="P187" s="188">
        <v>8.094262295081968</v>
      </c>
      <c r="Q187" s="190"/>
      <c r="R187" s="184"/>
      <c r="S187" s="184"/>
    </row>
    <row r="188" spans="1:19" ht="12">
      <c r="A188" s="186" t="s">
        <v>30</v>
      </c>
      <c r="B188" s="184">
        <f t="shared" si="45"/>
        <v>121.71000000000001</v>
      </c>
      <c r="C188" s="184">
        <f t="shared" si="46"/>
        <v>46.35</v>
      </c>
      <c r="D188" s="184">
        <f t="shared" si="47"/>
        <v>143.5</v>
      </c>
      <c r="E188" s="184">
        <f t="shared" si="48"/>
        <v>0</v>
      </c>
      <c r="F188" s="184">
        <f t="shared" si="49"/>
        <v>0.55</v>
      </c>
      <c r="G188" s="185">
        <f t="shared" si="50"/>
        <v>168.06</v>
      </c>
      <c r="H188" s="184"/>
      <c r="I188" s="184">
        <f t="shared" si="51"/>
        <v>312.11</v>
      </c>
      <c r="K188" s="186" t="s">
        <v>18</v>
      </c>
      <c r="L188" s="190">
        <v>71.21829000939556</v>
      </c>
      <c r="M188" s="188">
        <v>14.249921703726903</v>
      </c>
      <c r="N188" s="188">
        <v>13.091136861885374</v>
      </c>
      <c r="O188" s="188">
        <v>0</v>
      </c>
      <c r="P188" s="188">
        <v>1.4406514249921705</v>
      </c>
      <c r="Q188" s="190"/>
      <c r="R188" s="184"/>
      <c r="S188" s="184"/>
    </row>
    <row r="189" spans="1:19" ht="12">
      <c r="A189" s="186" t="s">
        <v>31</v>
      </c>
      <c r="B189" s="184">
        <f t="shared" si="45"/>
        <v>16.99</v>
      </c>
      <c r="C189" s="184">
        <f t="shared" si="46"/>
        <v>5.0600000000000005</v>
      </c>
      <c r="D189" s="184">
        <f t="shared" si="47"/>
        <v>4.86</v>
      </c>
      <c r="E189" s="184">
        <f t="shared" si="48"/>
        <v>0</v>
      </c>
      <c r="F189" s="184">
        <f t="shared" si="49"/>
        <v>2.37</v>
      </c>
      <c r="G189" s="185">
        <f t="shared" si="50"/>
        <v>22.05</v>
      </c>
      <c r="H189" s="184"/>
      <c r="I189" s="184">
        <f t="shared" si="51"/>
        <v>29.28</v>
      </c>
      <c r="K189" s="186" t="s">
        <v>36</v>
      </c>
      <c r="L189" s="190">
        <v>82.55813953488372</v>
      </c>
      <c r="M189" s="188">
        <v>7.822410147991543</v>
      </c>
      <c r="N189" s="188">
        <v>8.773784355179703</v>
      </c>
      <c r="O189" s="188">
        <v>0</v>
      </c>
      <c r="P189" s="188">
        <v>0.7399577167019027</v>
      </c>
      <c r="Q189" s="190"/>
      <c r="R189" s="184"/>
      <c r="S189" s="184"/>
    </row>
    <row r="190" spans="1:19" ht="12">
      <c r="A190" s="186" t="s">
        <v>32</v>
      </c>
      <c r="B190" s="184">
        <f t="shared" si="45"/>
        <v>279</v>
      </c>
      <c r="C190" s="184">
        <f t="shared" si="46"/>
        <v>523</v>
      </c>
      <c r="D190" s="184">
        <f t="shared" si="47"/>
        <v>2452</v>
      </c>
      <c r="E190" s="184">
        <f t="shared" si="48"/>
        <v>2</v>
      </c>
      <c r="F190" s="184">
        <f t="shared" si="49"/>
        <v>57</v>
      </c>
      <c r="G190" s="185">
        <f t="shared" si="50"/>
        <v>802</v>
      </c>
      <c r="H190" s="184"/>
      <c r="I190" s="184">
        <f t="shared" si="51"/>
        <v>3313</v>
      </c>
      <c r="K190" s="186" t="s">
        <v>23</v>
      </c>
      <c r="L190" s="190">
        <v>85.94566353187044</v>
      </c>
      <c r="M190" s="188">
        <v>10.052246603970742</v>
      </c>
      <c r="N190" s="188">
        <v>3.1347962382445136</v>
      </c>
      <c r="O190" s="188">
        <v>0</v>
      </c>
      <c r="P190" s="188">
        <v>0.8672936259143156</v>
      </c>
      <c r="Q190" s="190"/>
      <c r="R190" s="184"/>
      <c r="S190" s="184"/>
    </row>
    <row r="191" spans="1:19" ht="12">
      <c r="A191" s="186" t="s">
        <v>33</v>
      </c>
      <c r="B191" s="184">
        <f t="shared" si="45"/>
        <v>49.55</v>
      </c>
      <c r="C191" s="184">
        <f t="shared" si="46"/>
        <v>29.71</v>
      </c>
      <c r="D191" s="184">
        <f t="shared" si="47"/>
        <v>22.07</v>
      </c>
      <c r="E191" s="184">
        <f t="shared" si="48"/>
        <v>0</v>
      </c>
      <c r="F191" s="184">
        <f t="shared" si="49"/>
        <v>2.71</v>
      </c>
      <c r="G191" s="185">
        <f t="shared" si="50"/>
        <v>79.25000000000001</v>
      </c>
      <c r="H191" s="184"/>
      <c r="I191" s="184">
        <f t="shared" si="51"/>
        <v>104.03</v>
      </c>
      <c r="K191" s="186" t="s">
        <v>27</v>
      </c>
      <c r="L191" s="190">
        <v>72.29299363057325</v>
      </c>
      <c r="M191" s="188">
        <v>20.73248407643312</v>
      </c>
      <c r="N191" s="188">
        <v>2.7388535031847137</v>
      </c>
      <c r="O191" s="188">
        <v>0</v>
      </c>
      <c r="P191" s="188">
        <v>4.2993630573248405</v>
      </c>
      <c r="Q191" s="190"/>
      <c r="R191" s="184"/>
      <c r="S191" s="184"/>
    </row>
    <row r="192" spans="1:19" ht="12">
      <c r="A192" s="186" t="s">
        <v>34</v>
      </c>
      <c r="B192" s="184">
        <f t="shared" si="45"/>
        <v>179.24999999999997</v>
      </c>
      <c r="C192" s="184">
        <f t="shared" si="46"/>
        <v>184.68</v>
      </c>
      <c r="D192" s="184">
        <f t="shared" si="47"/>
        <v>158.87</v>
      </c>
      <c r="E192" s="184">
        <f t="shared" si="48"/>
        <v>0</v>
      </c>
      <c r="F192" s="184">
        <f t="shared" si="49"/>
        <v>15.74</v>
      </c>
      <c r="G192" s="185">
        <f t="shared" si="50"/>
        <v>363.92999999999995</v>
      </c>
      <c r="H192" s="184"/>
      <c r="I192" s="184">
        <f t="shared" si="51"/>
        <v>538.54</v>
      </c>
      <c r="K192" s="186" t="s">
        <v>247</v>
      </c>
      <c r="L192" s="190"/>
      <c r="M192" s="188"/>
      <c r="N192" s="188">
        <v>0.2917477076965823</v>
      </c>
      <c r="O192" s="188">
        <v>0</v>
      </c>
      <c r="P192" s="188">
        <v>3.8205056960266734</v>
      </c>
      <c r="Q192" s="190">
        <v>95.88774659627676</v>
      </c>
      <c r="R192" s="184"/>
      <c r="S192" s="184"/>
    </row>
    <row r="193" spans="1:19" ht="12">
      <c r="A193" s="186" t="s">
        <v>35</v>
      </c>
      <c r="B193" s="184">
        <f t="shared" si="45"/>
        <v>8.86</v>
      </c>
      <c r="C193" s="184">
        <f t="shared" si="46"/>
        <v>3.5200000000000005</v>
      </c>
      <c r="D193" s="184">
        <f t="shared" si="47"/>
        <v>23.32</v>
      </c>
      <c r="E193" s="184">
        <f t="shared" si="48"/>
        <v>0</v>
      </c>
      <c r="F193" s="184">
        <f t="shared" si="49"/>
        <v>1.1700000000000002</v>
      </c>
      <c r="G193" s="185">
        <f t="shared" si="50"/>
        <v>12.37</v>
      </c>
      <c r="H193" s="184"/>
      <c r="I193" s="184">
        <f t="shared" si="51"/>
        <v>36.86</v>
      </c>
      <c r="K193" s="186" t="s">
        <v>83</v>
      </c>
      <c r="L193" s="190">
        <v>42.619745845552295</v>
      </c>
      <c r="M193" s="188">
        <v>52.29716520039101</v>
      </c>
      <c r="N193" s="188">
        <v>0</v>
      </c>
      <c r="O193" s="188">
        <v>2.150537634408602</v>
      </c>
      <c r="P193" s="188">
        <v>2.6392961876832843</v>
      </c>
      <c r="Q193" s="190"/>
      <c r="R193" s="189"/>
      <c r="S193" s="184"/>
    </row>
    <row r="194" spans="1:19" ht="12">
      <c r="A194" s="186" t="s">
        <v>36</v>
      </c>
      <c r="B194" s="184">
        <f t="shared" si="45"/>
        <v>7.8100000000000005</v>
      </c>
      <c r="C194" s="184">
        <f t="shared" si="46"/>
        <v>0.7400000000000001</v>
      </c>
      <c r="D194" s="184">
        <f t="shared" si="47"/>
        <v>0.83</v>
      </c>
      <c r="E194" s="184">
        <f t="shared" si="48"/>
        <v>0</v>
      </c>
      <c r="F194" s="184">
        <f t="shared" si="49"/>
        <v>0.07</v>
      </c>
      <c r="G194" s="185">
        <f t="shared" si="50"/>
        <v>8.56</v>
      </c>
      <c r="H194" s="184"/>
      <c r="I194" s="184">
        <f t="shared" si="51"/>
        <v>9.46</v>
      </c>
      <c r="K194" s="186" t="s">
        <v>246</v>
      </c>
      <c r="L194" s="190"/>
      <c r="M194" s="188"/>
      <c r="N194" s="188">
        <v>0</v>
      </c>
      <c r="O194" s="188">
        <v>0</v>
      </c>
      <c r="P194" s="188">
        <v>56.53764683227421</v>
      </c>
      <c r="Q194" s="190">
        <v>43.46235316772579</v>
      </c>
      <c r="R194" s="184"/>
      <c r="S194" s="184"/>
    </row>
    <row r="195" spans="1:19" ht="12">
      <c r="A195" s="186" t="s">
        <v>37</v>
      </c>
      <c r="B195" s="184">
        <f t="shared" si="45"/>
        <v>29.12</v>
      </c>
      <c r="C195" s="184">
        <f t="shared" si="46"/>
        <v>2.92</v>
      </c>
      <c r="D195" s="184">
        <f t="shared" si="47"/>
        <v>23.38</v>
      </c>
      <c r="E195" s="184">
        <f t="shared" si="48"/>
        <v>0</v>
      </c>
      <c r="F195" s="184">
        <f t="shared" si="49"/>
        <v>0.08</v>
      </c>
      <c r="G195" s="185">
        <f t="shared" si="50"/>
        <v>32.02000000000001</v>
      </c>
      <c r="H195" s="184"/>
      <c r="I195" s="184">
        <f t="shared" si="51"/>
        <v>55.480000000000004</v>
      </c>
      <c r="K195" s="186" t="s">
        <v>38</v>
      </c>
      <c r="L195" s="190">
        <v>92.27002448408535</v>
      </c>
      <c r="M195" s="188">
        <v>5.911157747464149</v>
      </c>
      <c r="N195" s="188">
        <v>0</v>
      </c>
      <c r="O195" s="188">
        <v>0</v>
      </c>
      <c r="P195" s="188">
        <v>1.7838405036726128</v>
      </c>
      <c r="Q195" s="190"/>
      <c r="R195" s="184"/>
      <c r="S195" s="184"/>
    </row>
    <row r="196" spans="1:19" ht="12">
      <c r="A196" s="186" t="s">
        <v>38</v>
      </c>
      <c r="B196" s="184">
        <f t="shared" si="45"/>
        <v>26.380000000000003</v>
      </c>
      <c r="C196" s="184">
        <f t="shared" si="46"/>
        <v>1.69</v>
      </c>
      <c r="D196" s="184">
        <f t="shared" si="47"/>
        <v>0</v>
      </c>
      <c r="E196" s="184">
        <f t="shared" si="48"/>
        <v>0</v>
      </c>
      <c r="F196" s="184">
        <f t="shared" si="49"/>
        <v>0.51</v>
      </c>
      <c r="G196" s="185">
        <f t="shared" si="50"/>
        <v>28.08</v>
      </c>
      <c r="H196" s="184"/>
      <c r="I196" s="184">
        <f t="shared" si="51"/>
        <v>28.59</v>
      </c>
      <c r="K196" s="186" t="s">
        <v>40</v>
      </c>
      <c r="L196" s="190">
        <v>40.86410813420226</v>
      </c>
      <c r="M196" s="188">
        <v>0</v>
      </c>
      <c r="N196" s="188">
        <v>0</v>
      </c>
      <c r="O196" s="188">
        <v>0</v>
      </c>
      <c r="P196" s="188">
        <v>59.13589186579773</v>
      </c>
      <c r="Q196" s="190"/>
      <c r="R196" s="184"/>
      <c r="S196" s="184"/>
    </row>
    <row r="197" spans="1:19" ht="12">
      <c r="A197" s="186" t="s">
        <v>39</v>
      </c>
      <c r="B197" s="184">
        <f t="shared" si="45"/>
        <v>33.78</v>
      </c>
      <c r="C197" s="184">
        <f t="shared" si="46"/>
        <v>3.5</v>
      </c>
      <c r="D197" s="184">
        <f t="shared" si="47"/>
        <v>27.39</v>
      </c>
      <c r="E197" s="184">
        <f t="shared" si="48"/>
        <v>0</v>
      </c>
      <c r="F197" s="184">
        <f t="shared" si="49"/>
        <v>0.33</v>
      </c>
      <c r="G197" s="185">
        <f t="shared" si="50"/>
        <v>37.28</v>
      </c>
      <c r="H197" s="184"/>
      <c r="I197" s="184">
        <f t="shared" si="51"/>
        <v>65</v>
      </c>
      <c r="K197" s="186" t="s">
        <v>253</v>
      </c>
      <c r="L197" s="190">
        <v>0</v>
      </c>
      <c r="M197" s="188">
        <v>0</v>
      </c>
      <c r="N197" s="188">
        <v>0</v>
      </c>
      <c r="O197" s="188">
        <v>0</v>
      </c>
      <c r="P197" s="188">
        <v>0</v>
      </c>
      <c r="Q197" s="190"/>
      <c r="R197" s="189"/>
      <c r="S197" s="184"/>
    </row>
    <row r="198" spans="1:19" ht="12">
      <c r="A198" s="186" t="s">
        <v>40</v>
      </c>
      <c r="B198" s="184">
        <f t="shared" si="45"/>
        <v>101.57999999999998</v>
      </c>
      <c r="C198" s="184">
        <f t="shared" si="46"/>
        <v>0</v>
      </c>
      <c r="D198" s="184">
        <f t="shared" si="47"/>
        <v>0</v>
      </c>
      <c r="E198" s="184">
        <f t="shared" si="48"/>
        <v>0</v>
      </c>
      <c r="F198" s="184">
        <f t="shared" si="49"/>
        <v>147</v>
      </c>
      <c r="G198" s="185">
        <f t="shared" si="50"/>
        <v>101.58000000000001</v>
      </c>
      <c r="H198" s="184"/>
      <c r="I198" s="184">
        <f t="shared" si="51"/>
        <v>248.58</v>
      </c>
      <c r="K198" s="186"/>
      <c r="L198" s="190"/>
      <c r="M198" s="188"/>
      <c r="N198" s="188"/>
      <c r="O198" s="188"/>
      <c r="P198" s="188"/>
      <c r="Q198" s="190"/>
      <c r="R198" s="184"/>
      <c r="S198" s="184"/>
    </row>
    <row r="199" spans="1:19" ht="12">
      <c r="A199" s="186"/>
      <c r="B199" s="184"/>
      <c r="C199" s="184"/>
      <c r="D199" s="184"/>
      <c r="E199" s="184"/>
      <c r="F199" s="184"/>
      <c r="G199" s="185"/>
      <c r="H199" s="184"/>
      <c r="I199" s="184"/>
      <c r="K199" s="186" t="s">
        <v>140</v>
      </c>
      <c r="L199" s="190">
        <v>1.8425460636515911</v>
      </c>
      <c r="M199" s="188">
        <v>7.292874629558047</v>
      </c>
      <c r="N199" s="188">
        <v>89.53743074346089</v>
      </c>
      <c r="O199" s="188">
        <v>0</v>
      </c>
      <c r="P199" s="188">
        <v>1.3529184383455741</v>
      </c>
      <c r="Q199" s="190"/>
      <c r="R199" s="184"/>
      <c r="S199" s="184"/>
    </row>
    <row r="200" spans="1:19" ht="12">
      <c r="A200" s="186" t="s">
        <v>252</v>
      </c>
      <c r="B200" s="184" t="str">
        <f>G159</f>
        <v>:</v>
      </c>
      <c r="C200" s="184" t="str">
        <f aca="true" t="shared" si="52" ref="C200:D202">K159</f>
        <v>:</v>
      </c>
      <c r="D200" s="184" t="str">
        <f t="shared" si="52"/>
        <v>:</v>
      </c>
      <c r="E200" s="184" t="str">
        <f aca="true" t="shared" si="53" ref="E200:F202">O159</f>
        <v>:</v>
      </c>
      <c r="F200" s="184" t="str">
        <f t="shared" si="53"/>
        <v>:</v>
      </c>
      <c r="G200" s="185" t="e">
        <f>Q159-L159-O159-P159</f>
        <v>#VALUE!</v>
      </c>
      <c r="H200" s="184"/>
      <c r="I200" s="184">
        <f>Q159</f>
        <v>0.35</v>
      </c>
      <c r="K200" s="186" t="s">
        <v>41</v>
      </c>
      <c r="L200" s="190">
        <v>2.249886984038669</v>
      </c>
      <c r="M200" s="188">
        <v>11.885801717842611</v>
      </c>
      <c r="N200" s="188">
        <v>73.80463887053587</v>
      </c>
      <c r="O200" s="188"/>
      <c r="P200" s="188">
        <v>12.06662725597246</v>
      </c>
      <c r="Q200" s="190"/>
      <c r="R200" s="184"/>
      <c r="S200" s="184"/>
    </row>
    <row r="201" spans="1:19" ht="12">
      <c r="A201" s="186" t="s">
        <v>41</v>
      </c>
      <c r="B201" s="184">
        <f>G160</f>
        <v>6.47</v>
      </c>
      <c r="C201" s="184">
        <f t="shared" si="52"/>
        <v>34.18</v>
      </c>
      <c r="D201" s="184">
        <f t="shared" si="52"/>
        <v>212.23999999999998</v>
      </c>
      <c r="E201" s="184" t="str">
        <f t="shared" si="53"/>
        <v>:</v>
      </c>
      <c r="F201" s="184">
        <f t="shared" si="53"/>
        <v>34.7</v>
      </c>
      <c r="G201" s="185" t="e">
        <f>Q160-L160-O160-P160</f>
        <v>#VALUE!</v>
      </c>
      <c r="H201" s="184"/>
      <c r="I201" s="184">
        <f>Q160</f>
        <v>287.57</v>
      </c>
      <c r="K201" s="186" t="s">
        <v>84</v>
      </c>
      <c r="L201" s="190">
        <v>78.35934848998983</v>
      </c>
      <c r="M201" s="188">
        <v>7.5797421106209715</v>
      </c>
      <c r="N201" s="188">
        <v>13.802171700033933</v>
      </c>
      <c r="O201" s="188">
        <v>0</v>
      </c>
      <c r="P201" s="188">
        <v>0.2629793009840516</v>
      </c>
      <c r="Q201" s="190"/>
      <c r="R201" s="184"/>
      <c r="S201" s="184"/>
    </row>
    <row r="202" spans="1:19" ht="12">
      <c r="A202" s="186" t="s">
        <v>84</v>
      </c>
      <c r="B202" s="184">
        <f>G161</f>
        <v>184.74</v>
      </c>
      <c r="C202" s="184">
        <f t="shared" si="52"/>
        <v>17.87</v>
      </c>
      <c r="D202" s="184">
        <f t="shared" si="52"/>
        <v>32.54</v>
      </c>
      <c r="E202" s="184">
        <f t="shared" si="53"/>
        <v>0</v>
      </c>
      <c r="F202" s="184">
        <f t="shared" si="53"/>
        <v>0.62</v>
      </c>
      <c r="G202" s="185">
        <f>Q161-L161-O161-P161</f>
        <v>202.6</v>
      </c>
      <c r="H202" s="184"/>
      <c r="I202" s="184">
        <f>Q161</f>
        <v>235.76</v>
      </c>
      <c r="K202" s="186"/>
      <c r="L202" s="190"/>
      <c r="M202" s="188"/>
      <c r="N202" s="188"/>
      <c r="O202" s="188"/>
      <c r="P202" s="188"/>
      <c r="Q202" s="190"/>
      <c r="R202" s="184"/>
      <c r="S202" s="184"/>
    </row>
    <row r="203" spans="1:19" ht="12">
      <c r="A203" s="186"/>
      <c r="B203" s="184"/>
      <c r="C203" s="184"/>
      <c r="D203" s="184"/>
      <c r="E203" s="184"/>
      <c r="F203" s="184"/>
      <c r="G203" s="185"/>
      <c r="H203" s="184"/>
      <c r="I203" s="184"/>
      <c r="K203" s="186"/>
      <c r="L203" s="190"/>
      <c r="M203" s="188"/>
      <c r="N203" s="188"/>
      <c r="O203" s="188"/>
      <c r="P203" s="188"/>
      <c r="Q203" s="190"/>
      <c r="R203" s="184"/>
      <c r="S203" s="184"/>
    </row>
    <row r="204" spans="1:19" ht="12">
      <c r="A204" s="186" t="s">
        <v>188</v>
      </c>
      <c r="B204" s="184">
        <f>G162</f>
        <v>44.910000000000004</v>
      </c>
      <c r="C204" s="184">
        <f>K162</f>
        <v>10.79</v>
      </c>
      <c r="D204" s="184">
        <f>L162</f>
        <v>66.44</v>
      </c>
      <c r="E204" s="184">
        <f>O162</f>
        <v>0</v>
      </c>
      <c r="F204" s="184">
        <f>P162</f>
        <v>1.86</v>
      </c>
      <c r="G204" s="185">
        <f>Q162-L162-O162-P162</f>
        <v>55.7</v>
      </c>
      <c r="H204" s="184"/>
      <c r="I204" s="184">
        <f>Q162</f>
        <v>124</v>
      </c>
      <c r="K204" s="186" t="s">
        <v>188</v>
      </c>
      <c r="L204" s="190">
        <v>36.21774193548387</v>
      </c>
      <c r="M204" s="188">
        <v>8.701612903225806</v>
      </c>
      <c r="N204" s="188">
        <v>53.58064516129032</v>
      </c>
      <c r="O204" s="188">
        <v>0</v>
      </c>
      <c r="P204" s="188">
        <v>1.5000000000000002</v>
      </c>
      <c r="Q204" s="190"/>
      <c r="R204" s="184"/>
      <c r="S204" s="184"/>
    </row>
    <row r="205" spans="1:19" ht="12">
      <c r="A205" s="186" t="s">
        <v>85</v>
      </c>
      <c r="B205" s="184">
        <f>G163</f>
        <v>291.50999999999993</v>
      </c>
      <c r="C205" s="184">
        <f>K163</f>
        <v>15.780000000000001</v>
      </c>
      <c r="D205" s="184">
        <f>L163</f>
        <v>90.63</v>
      </c>
      <c r="E205" s="184">
        <f>O163</f>
        <v>0</v>
      </c>
      <c r="F205" s="184">
        <f>P163</f>
        <v>0.63</v>
      </c>
      <c r="G205" s="185">
        <f>Q163-L163-O163-P163</f>
        <v>307.28999999999996</v>
      </c>
      <c r="H205" s="184"/>
      <c r="I205" s="184">
        <f>Q163</f>
        <v>398.54999999999995</v>
      </c>
      <c r="K205" s="186" t="s">
        <v>85</v>
      </c>
      <c r="L205" s="190">
        <v>73.14264207753104</v>
      </c>
      <c r="M205" s="188">
        <v>3.9593526533684615</v>
      </c>
      <c r="N205" s="188">
        <v>22.739932254422282</v>
      </c>
      <c r="O205" s="188">
        <v>0</v>
      </c>
      <c r="P205" s="188">
        <v>0.15807301467820853</v>
      </c>
      <c r="Q205" s="190"/>
      <c r="R205" s="184"/>
      <c r="S205" s="184"/>
    </row>
    <row r="206" spans="1:19" ht="12">
      <c r="A206" s="186"/>
      <c r="B206" s="184"/>
      <c r="C206" s="184"/>
      <c r="D206" s="184"/>
      <c r="E206" s="184"/>
      <c r="F206" s="184"/>
      <c r="G206" s="185"/>
      <c r="H206" s="184"/>
      <c r="I206" s="184"/>
      <c r="K206" s="186"/>
      <c r="L206" s="187"/>
      <c r="M206" s="187"/>
      <c r="N206" s="187"/>
      <c r="O206" s="187"/>
      <c r="P206" s="187"/>
      <c r="Q206" s="190"/>
      <c r="R206" s="184"/>
      <c r="S206" s="184"/>
    </row>
    <row r="207" spans="1:17" ht="12">
      <c r="A207" s="186"/>
      <c r="B207" s="184"/>
      <c r="C207" s="184"/>
      <c r="D207" s="184"/>
      <c r="E207" s="184"/>
      <c r="F207" s="184"/>
      <c r="G207" s="185"/>
      <c r="H207" s="184"/>
      <c r="I207" s="184"/>
      <c r="Q207" s="187"/>
    </row>
    <row r="208" spans="1:9" ht="12">
      <c r="A208" s="186"/>
      <c r="B208" s="184"/>
      <c r="C208" s="184"/>
      <c r="D208" s="184"/>
      <c r="E208" s="184"/>
      <c r="F208" s="184"/>
      <c r="G208" s="185"/>
      <c r="H208" s="184"/>
      <c r="I208" s="184"/>
    </row>
    <row r="212" ht="12">
      <c r="J212" s="183" t="s">
        <v>244</v>
      </c>
    </row>
    <row r="213" ht="12">
      <c r="J213" s="182" t="s">
        <v>197</v>
      </c>
    </row>
    <row r="215" spans="2:7" ht="12">
      <c r="B215" s="181"/>
      <c r="E215" s="181"/>
      <c r="G215" s="181"/>
    </row>
    <row r="216" ht="14.45" customHeight="1"/>
    <row r="217" ht="12">
      <c r="E217" s="213" t="s">
        <v>244</v>
      </c>
    </row>
    <row r="218" ht="12">
      <c r="E218" s="214" t="s">
        <v>217</v>
      </c>
    </row>
    <row r="219" ht="15" customHeight="1"/>
    <row r="220" ht="12">
      <c r="E220" s="180" t="s">
        <v>198</v>
      </c>
    </row>
    <row r="221" ht="12">
      <c r="E221" s="180" t="s">
        <v>245</v>
      </c>
    </row>
    <row r="223" ht="15" customHeight="1">
      <c r="E223" s="179" t="s">
        <v>196</v>
      </c>
    </row>
    <row r="225" ht="56.1" customHeight="1"/>
    <row r="251" ht="12">
      <c r="C251" s="213" t="s">
        <v>244</v>
      </c>
    </row>
    <row r="252" ht="12">
      <c r="C252" s="214" t="s">
        <v>217</v>
      </c>
    </row>
    <row r="254" ht="12">
      <c r="C254" s="180" t="s">
        <v>198</v>
      </c>
    </row>
    <row r="255" ht="12">
      <c r="C255" s="180" t="s">
        <v>245</v>
      </c>
    </row>
    <row r="257" ht="12">
      <c r="C257" s="179" t="s">
        <v>196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 topLeftCell="A1">
      <selection activeCell="S73" sqref="S73"/>
    </sheetView>
  </sheetViews>
  <sheetFormatPr defaultColWidth="8.625" defaultRowHeight="14.25"/>
  <cols>
    <col min="1" max="16384" width="8.625" style="1" customWidth="1"/>
  </cols>
  <sheetData>
    <row r="1" ht="14.25">
      <c r="A1" s="2" t="s">
        <v>79</v>
      </c>
    </row>
    <row r="3" spans="1:2" ht="14.25">
      <c r="A3" s="2" t="s">
        <v>80</v>
      </c>
      <c r="B3" s="36">
        <v>44235.45930555556</v>
      </c>
    </row>
    <row r="4" spans="1:2" ht="14.25">
      <c r="A4" s="2" t="s">
        <v>81</v>
      </c>
      <c r="B4" s="36">
        <v>44249.515587766204</v>
      </c>
    </row>
    <row r="5" spans="1:2" ht="14.25">
      <c r="A5" s="2" t="s">
        <v>82</v>
      </c>
      <c r="B5" s="2" t="s">
        <v>2</v>
      </c>
    </row>
    <row r="7" spans="1:2" ht="14.25">
      <c r="A7" s="2" t="s">
        <v>3</v>
      </c>
      <c r="B7" s="2" t="s">
        <v>4</v>
      </c>
    </row>
    <row r="8" spans="1:2" ht="14.25">
      <c r="A8" s="2" t="s">
        <v>5</v>
      </c>
      <c r="B8" s="2" t="s">
        <v>92</v>
      </c>
    </row>
    <row r="10" spans="1:19" ht="14.25">
      <c r="A10" s="67" t="s">
        <v>7</v>
      </c>
      <c r="B10" s="67" t="s">
        <v>8</v>
      </c>
      <c r="C10" s="67" t="s">
        <v>9</v>
      </c>
      <c r="D10" s="67" t="s">
        <v>10</v>
      </c>
      <c r="E10" s="67" t="s">
        <v>11</v>
      </c>
      <c r="F10" s="67" t="s">
        <v>12</v>
      </c>
      <c r="G10" s="67" t="s">
        <v>13</v>
      </c>
      <c r="H10" s="67" t="s">
        <v>14</v>
      </c>
      <c r="I10" s="67" t="s">
        <v>15</v>
      </c>
      <c r="J10" s="67" t="s">
        <v>50</v>
      </c>
      <c r="K10" s="67" t="s">
        <v>69</v>
      </c>
      <c r="L10" s="67" t="s">
        <v>74</v>
      </c>
      <c r="M10" s="67" t="s">
        <v>75</v>
      </c>
      <c r="N10" s="67" t="s">
        <v>76</v>
      </c>
      <c r="O10" s="67" t="s">
        <v>77</v>
      </c>
      <c r="P10" s="67" t="s">
        <v>78</v>
      </c>
      <c r="Q10" s="67" t="s">
        <v>118</v>
      </c>
      <c r="R10" s="67" t="s">
        <v>142</v>
      </c>
      <c r="S10" s="67" t="s">
        <v>211</v>
      </c>
    </row>
    <row r="11" spans="1:19" ht="14.25">
      <c r="A11" s="67" t="s">
        <v>17</v>
      </c>
      <c r="B11" s="69">
        <v>6401.6</v>
      </c>
      <c r="C11" s="69">
        <v>6796.2</v>
      </c>
      <c r="D11" s="69">
        <v>7518.3</v>
      </c>
      <c r="E11" s="69">
        <v>7855.7</v>
      </c>
      <c r="F11" s="69">
        <v>7658.6</v>
      </c>
      <c r="G11" s="69">
        <v>8023.2</v>
      </c>
      <c r="H11" s="69">
        <v>8081.1</v>
      </c>
      <c r="I11" s="69">
        <v>8178.1</v>
      </c>
      <c r="J11" s="217">
        <v>8879</v>
      </c>
      <c r="K11" s="69">
        <v>9668.4</v>
      </c>
      <c r="L11" s="217">
        <v>9735</v>
      </c>
      <c r="M11" s="69">
        <v>9905.5</v>
      </c>
      <c r="N11" s="69">
        <v>10254.5</v>
      </c>
      <c r="O11" s="69">
        <v>10618.1</v>
      </c>
      <c r="P11" s="217">
        <v>11469</v>
      </c>
      <c r="Q11" s="217">
        <v>11992</v>
      </c>
      <c r="R11" s="69">
        <v>12415.9</v>
      </c>
      <c r="S11" s="69">
        <v>12557.7</v>
      </c>
    </row>
    <row r="12" spans="1:19" ht="14.25">
      <c r="A12" s="67" t="s">
        <v>18</v>
      </c>
      <c r="B12" s="68">
        <v>398.56</v>
      </c>
      <c r="C12" s="68">
        <v>542.07</v>
      </c>
      <c r="D12" s="68">
        <v>647.49</v>
      </c>
      <c r="E12" s="68">
        <v>696.72</v>
      </c>
      <c r="F12" s="68">
        <v>769.11</v>
      </c>
      <c r="G12" s="68">
        <v>1036.18</v>
      </c>
      <c r="H12" s="68">
        <v>1221.77</v>
      </c>
      <c r="I12" s="68">
        <v>1062.89</v>
      </c>
      <c r="J12" s="68">
        <v>1051.56</v>
      </c>
      <c r="K12" s="68">
        <v>1107.66</v>
      </c>
      <c r="L12" s="68">
        <v>1136.21</v>
      </c>
      <c r="M12" s="68">
        <v>1227.05</v>
      </c>
      <c r="N12" s="68">
        <v>1209.73</v>
      </c>
      <c r="O12" s="68">
        <v>1437.71</v>
      </c>
      <c r="P12" s="68">
        <v>1418.92</v>
      </c>
      <c r="Q12" s="68">
        <v>1510.71</v>
      </c>
      <c r="R12" s="68">
        <v>1648.12</v>
      </c>
      <c r="S12" s="68">
        <v>1903.74</v>
      </c>
    </row>
    <row r="13" spans="1:19" ht="14.25">
      <c r="A13" s="67" t="s">
        <v>117</v>
      </c>
      <c r="B13" s="68">
        <v>1979.81</v>
      </c>
      <c r="C13" s="68">
        <v>2068.61</v>
      </c>
      <c r="D13" s="68">
        <v>2335.42</v>
      </c>
      <c r="E13" s="68">
        <v>2708.41</v>
      </c>
      <c r="F13" s="68">
        <v>2950.22</v>
      </c>
      <c r="G13" s="69">
        <v>3198.7</v>
      </c>
      <c r="H13" s="68">
        <v>3643.79</v>
      </c>
      <c r="I13" s="68">
        <v>3427.58</v>
      </c>
      <c r="J13" s="68">
        <v>3577.44</v>
      </c>
      <c r="K13" s="68">
        <v>3846.08</v>
      </c>
      <c r="L13" s="68">
        <v>3606.43</v>
      </c>
      <c r="M13" s="68">
        <v>3331.14</v>
      </c>
      <c r="N13" s="68">
        <v>3346.96</v>
      </c>
      <c r="O13" s="68">
        <v>3477.33</v>
      </c>
      <c r="P13" s="68">
        <v>3728.38</v>
      </c>
      <c r="Q13" s="68">
        <v>3896.98</v>
      </c>
      <c r="R13" s="68">
        <v>4129.14</v>
      </c>
      <c r="S13" s="68">
        <v>4594.86</v>
      </c>
    </row>
    <row r="14" spans="1:19" ht="14.25">
      <c r="A14" s="67" t="s">
        <v>19</v>
      </c>
      <c r="B14" s="69">
        <v>9489.6</v>
      </c>
      <c r="C14" s="68">
        <v>9290.51</v>
      </c>
      <c r="D14" s="68">
        <v>10097.38</v>
      </c>
      <c r="E14" s="68">
        <v>10474.88</v>
      </c>
      <c r="F14" s="69">
        <v>10547.4</v>
      </c>
      <c r="G14" s="68">
        <v>11063.86</v>
      </c>
      <c r="H14" s="68">
        <v>10077.11</v>
      </c>
      <c r="I14" s="68">
        <v>9236.04</v>
      </c>
      <c r="J14" s="68">
        <v>9768.84</v>
      </c>
      <c r="K14" s="68">
        <v>9957.37</v>
      </c>
      <c r="L14" s="68">
        <v>10098.54</v>
      </c>
      <c r="M14" s="68">
        <v>10712.56</v>
      </c>
      <c r="N14" s="68">
        <v>10621.56</v>
      </c>
      <c r="O14" s="68">
        <v>10847.41</v>
      </c>
      <c r="P14" s="68">
        <v>11065.36</v>
      </c>
      <c r="Q14" s="68">
        <v>10808.24</v>
      </c>
      <c r="R14" s="68">
        <v>10933.37</v>
      </c>
      <c r="S14" s="68">
        <v>10237.08</v>
      </c>
    </row>
    <row r="15" spans="1:19" ht="14.25">
      <c r="A15" s="67" t="s">
        <v>124</v>
      </c>
      <c r="B15" s="217">
        <v>54522</v>
      </c>
      <c r="C15" s="217">
        <v>57838</v>
      </c>
      <c r="D15" s="217">
        <v>56467</v>
      </c>
      <c r="E15" s="217">
        <v>55599</v>
      </c>
      <c r="F15" s="217">
        <v>56163</v>
      </c>
      <c r="G15" s="217">
        <v>54560</v>
      </c>
      <c r="H15" s="217">
        <v>55257</v>
      </c>
      <c r="I15" s="217">
        <v>55321</v>
      </c>
      <c r="J15" s="217">
        <v>55178</v>
      </c>
      <c r="K15" s="217">
        <v>58663</v>
      </c>
      <c r="L15" s="217">
        <v>58198</v>
      </c>
      <c r="M15" s="217">
        <v>57947</v>
      </c>
      <c r="N15" s="217">
        <v>58293</v>
      </c>
      <c r="O15" s="217">
        <v>58073</v>
      </c>
      <c r="P15" s="217">
        <v>58442</v>
      </c>
      <c r="Q15" s="217">
        <v>59258</v>
      </c>
      <c r="R15" s="217">
        <v>59731</v>
      </c>
      <c r="S15" s="217">
        <v>61111</v>
      </c>
    </row>
    <row r="16" spans="1:19" ht="14.25">
      <c r="A16" s="67" t="s">
        <v>20</v>
      </c>
      <c r="B16" s="68">
        <v>154.59</v>
      </c>
      <c r="C16" s="68">
        <v>164.53</v>
      </c>
      <c r="D16" s="68">
        <v>203.87</v>
      </c>
      <c r="E16" s="68">
        <v>255.72</v>
      </c>
      <c r="F16" s="68">
        <v>295.95</v>
      </c>
      <c r="G16" s="68">
        <v>355.68</v>
      </c>
      <c r="H16" s="68">
        <v>382.46</v>
      </c>
      <c r="I16" s="68">
        <v>415.93</v>
      </c>
      <c r="J16" s="69">
        <v>431.6</v>
      </c>
      <c r="K16" s="68">
        <v>454.26</v>
      </c>
      <c r="L16" s="68">
        <v>489.06</v>
      </c>
      <c r="M16" s="68">
        <v>484.64</v>
      </c>
      <c r="N16" s="68">
        <v>533.07</v>
      </c>
      <c r="O16" s="68">
        <v>562.83</v>
      </c>
      <c r="P16" s="68">
        <v>645.19</v>
      </c>
      <c r="Q16" s="68">
        <v>680.76</v>
      </c>
      <c r="R16" s="68">
        <v>708.95</v>
      </c>
      <c r="S16" s="68">
        <v>889.55</v>
      </c>
    </row>
    <row r="17" spans="1:19" ht="14.25">
      <c r="A17" s="67" t="s">
        <v>21</v>
      </c>
      <c r="B17" s="68">
        <v>3091.23</v>
      </c>
      <c r="C17" s="68">
        <v>3300.23</v>
      </c>
      <c r="D17" s="68">
        <v>3835.01</v>
      </c>
      <c r="E17" s="68">
        <v>4219.85</v>
      </c>
      <c r="F17" s="68">
        <v>4484.73</v>
      </c>
      <c r="G17" s="68">
        <v>4823.28</v>
      </c>
      <c r="H17" s="68">
        <v>4314.55</v>
      </c>
      <c r="I17" s="68">
        <v>3846.83</v>
      </c>
      <c r="J17" s="68">
        <v>4103.86</v>
      </c>
      <c r="K17" s="68">
        <v>4207.44</v>
      </c>
      <c r="L17" s="68">
        <v>4178.17</v>
      </c>
      <c r="M17" s="68">
        <v>4449.54</v>
      </c>
      <c r="N17" s="68">
        <v>4688.59</v>
      </c>
      <c r="O17" s="68">
        <v>4982.93</v>
      </c>
      <c r="P17" s="68">
        <v>5123.62</v>
      </c>
      <c r="Q17" s="68">
        <v>5238.69</v>
      </c>
      <c r="R17" s="68">
        <v>5126.12</v>
      </c>
      <c r="S17" s="68">
        <v>5019.34</v>
      </c>
    </row>
    <row r="18" spans="1:19" ht="14.25">
      <c r="A18" s="67" t="s">
        <v>22</v>
      </c>
      <c r="B18" s="217">
        <v>3713</v>
      </c>
      <c r="C18" s="217">
        <v>3856</v>
      </c>
      <c r="D18" s="217">
        <v>4116</v>
      </c>
      <c r="E18" s="217">
        <v>4208</v>
      </c>
      <c r="F18" s="217">
        <v>4433</v>
      </c>
      <c r="G18" s="217">
        <v>4837</v>
      </c>
      <c r="H18" s="217">
        <v>4972</v>
      </c>
      <c r="I18" s="217">
        <v>4944</v>
      </c>
      <c r="J18" s="217">
        <v>5978</v>
      </c>
      <c r="K18" s="217">
        <v>6017</v>
      </c>
      <c r="L18" s="217">
        <v>6265</v>
      </c>
      <c r="M18" s="217">
        <v>6585</v>
      </c>
      <c r="N18" s="217">
        <v>6628</v>
      </c>
      <c r="O18" s="217">
        <v>6749</v>
      </c>
      <c r="P18" s="217">
        <v>6656</v>
      </c>
      <c r="Q18" s="217">
        <v>7129</v>
      </c>
      <c r="R18" s="217">
        <v>6823</v>
      </c>
      <c r="S18" s="217">
        <v>7085</v>
      </c>
    </row>
    <row r="19" spans="1:19" ht="14.25">
      <c r="A19" s="67" t="s">
        <v>23</v>
      </c>
      <c r="B19" s="217">
        <v>15091</v>
      </c>
      <c r="C19" s="217">
        <v>16025</v>
      </c>
      <c r="D19" s="217">
        <v>16810</v>
      </c>
      <c r="E19" s="217">
        <v>17620</v>
      </c>
      <c r="F19" s="217">
        <v>18371</v>
      </c>
      <c r="G19" s="217">
        <v>19076</v>
      </c>
      <c r="H19" s="217">
        <v>18179</v>
      </c>
      <c r="I19" s="217">
        <v>17335</v>
      </c>
      <c r="J19" s="217">
        <v>17672</v>
      </c>
      <c r="K19" s="217">
        <v>16866</v>
      </c>
      <c r="L19" s="217">
        <v>16325</v>
      </c>
      <c r="M19" s="217">
        <v>19611</v>
      </c>
      <c r="N19" s="217">
        <v>19344</v>
      </c>
      <c r="O19" s="217">
        <v>20821</v>
      </c>
      <c r="P19" s="217">
        <v>20793</v>
      </c>
      <c r="Q19" s="217">
        <v>21371</v>
      </c>
      <c r="R19" s="217">
        <v>22075</v>
      </c>
      <c r="S19" s="217">
        <v>22050</v>
      </c>
    </row>
    <row r="20" spans="1:19" ht="14.25">
      <c r="A20" s="67" t="s">
        <v>24</v>
      </c>
      <c r="B20" s="217">
        <v>32609</v>
      </c>
      <c r="C20" s="217">
        <v>32227</v>
      </c>
      <c r="D20" s="217">
        <v>35336</v>
      </c>
      <c r="E20" s="217">
        <v>35431</v>
      </c>
      <c r="F20" s="217">
        <v>36176</v>
      </c>
      <c r="G20" s="217">
        <v>36448</v>
      </c>
      <c r="H20" s="217">
        <v>36728</v>
      </c>
      <c r="I20" s="217">
        <v>36200</v>
      </c>
      <c r="J20" s="217">
        <v>37695</v>
      </c>
      <c r="K20" s="217">
        <v>39614</v>
      </c>
      <c r="L20" s="217">
        <v>40946</v>
      </c>
      <c r="M20" s="217">
        <v>42897</v>
      </c>
      <c r="N20" s="217">
        <v>43716</v>
      </c>
      <c r="O20" s="217">
        <v>47493</v>
      </c>
      <c r="P20" s="217">
        <v>50125</v>
      </c>
      <c r="Q20" s="217">
        <v>53052</v>
      </c>
      <c r="R20" s="217">
        <v>56040</v>
      </c>
      <c r="S20" s="217">
        <v>56207</v>
      </c>
    </row>
    <row r="21" spans="1:19" ht="14.25">
      <c r="A21" s="67" t="s">
        <v>83</v>
      </c>
      <c r="B21" s="68">
        <v>1000.29</v>
      </c>
      <c r="C21" s="68">
        <v>1098.92</v>
      </c>
      <c r="D21" s="68">
        <v>1156.28</v>
      </c>
      <c r="E21" s="69">
        <v>1219.3</v>
      </c>
      <c r="F21" s="68">
        <v>1310.47</v>
      </c>
      <c r="G21" s="68">
        <v>1374.86</v>
      </c>
      <c r="H21" s="68">
        <v>1372.47</v>
      </c>
      <c r="I21" s="68">
        <v>1280.66</v>
      </c>
      <c r="J21" s="68">
        <v>1370.13</v>
      </c>
      <c r="K21" s="68">
        <v>1200.67</v>
      </c>
      <c r="L21" s="68">
        <v>1125.28</v>
      </c>
      <c r="M21" s="68">
        <v>1250.38</v>
      </c>
      <c r="N21" s="68">
        <v>1380.29</v>
      </c>
      <c r="O21" s="69">
        <v>1503.4</v>
      </c>
      <c r="P21" s="68">
        <v>1625.96</v>
      </c>
      <c r="Q21" s="68">
        <v>1730.29</v>
      </c>
      <c r="R21" s="68">
        <v>1853.35</v>
      </c>
      <c r="S21" s="68">
        <v>1921.62</v>
      </c>
    </row>
    <row r="22" spans="1:19" ht="14.25">
      <c r="A22" s="67" t="s">
        <v>25</v>
      </c>
      <c r="B22" s="217">
        <v>39393</v>
      </c>
      <c r="C22" s="217">
        <v>41551</v>
      </c>
      <c r="D22" s="217">
        <v>41072</v>
      </c>
      <c r="E22" s="217">
        <v>43145</v>
      </c>
      <c r="F22" s="217">
        <v>44327</v>
      </c>
      <c r="G22" s="217">
        <v>43764</v>
      </c>
      <c r="H22" s="217">
        <v>41857</v>
      </c>
      <c r="I22" s="217">
        <v>43875</v>
      </c>
      <c r="J22" s="217">
        <v>44751</v>
      </c>
      <c r="K22" s="217">
        <v>49888</v>
      </c>
      <c r="L22" s="217">
        <v>56251</v>
      </c>
      <c r="M22" s="217">
        <v>55257</v>
      </c>
      <c r="N22" s="217">
        <v>58070</v>
      </c>
      <c r="O22" s="217">
        <v>56144</v>
      </c>
      <c r="P22" s="217">
        <v>59481</v>
      </c>
      <c r="Q22" s="217">
        <v>58000</v>
      </c>
      <c r="R22" s="217">
        <v>58575</v>
      </c>
      <c r="S22" s="217">
        <v>58701</v>
      </c>
    </row>
    <row r="23" spans="1:19" ht="14.25">
      <c r="A23" s="67" t="s">
        <v>26</v>
      </c>
      <c r="B23" s="68">
        <v>327.68</v>
      </c>
      <c r="C23" s="69">
        <v>445.3</v>
      </c>
      <c r="D23" s="68">
        <v>505.66</v>
      </c>
      <c r="E23" s="69">
        <v>499.2</v>
      </c>
      <c r="F23" s="68">
        <v>502.35</v>
      </c>
      <c r="G23" s="69">
        <v>552.4</v>
      </c>
      <c r="H23" s="69">
        <v>574.2</v>
      </c>
      <c r="I23" s="217">
        <v>520</v>
      </c>
      <c r="J23" s="69">
        <v>534.4</v>
      </c>
      <c r="K23" s="69">
        <v>545.5</v>
      </c>
      <c r="L23" s="69">
        <v>502.5</v>
      </c>
      <c r="M23" s="217">
        <v>490</v>
      </c>
      <c r="N23" s="69">
        <v>534.1</v>
      </c>
      <c r="O23" s="69">
        <v>544.3</v>
      </c>
      <c r="P23" s="69">
        <v>554.2</v>
      </c>
      <c r="Q23" s="69">
        <v>604.9</v>
      </c>
      <c r="R23" s="69">
        <v>627.6</v>
      </c>
      <c r="S23" s="69">
        <v>578.4</v>
      </c>
    </row>
    <row r="24" spans="1:19" ht="14.25">
      <c r="A24" s="67" t="s">
        <v>27</v>
      </c>
      <c r="B24" s="68">
        <v>217.62</v>
      </c>
      <c r="C24" s="68">
        <v>238.57</v>
      </c>
      <c r="D24" s="68">
        <v>287.45</v>
      </c>
      <c r="E24" s="68">
        <v>346.45</v>
      </c>
      <c r="F24" s="68">
        <v>385.25</v>
      </c>
      <c r="G24" s="68">
        <v>464.18</v>
      </c>
      <c r="H24" s="68">
        <v>506.87</v>
      </c>
      <c r="I24" s="68">
        <v>498.74</v>
      </c>
      <c r="J24" s="68">
        <v>530.64</v>
      </c>
      <c r="K24" s="69">
        <v>604.8</v>
      </c>
      <c r="L24" s="69">
        <v>660.4</v>
      </c>
      <c r="M24" s="68">
        <v>723.46</v>
      </c>
      <c r="N24" s="68">
        <v>790.25</v>
      </c>
      <c r="O24" s="68">
        <v>859.36</v>
      </c>
      <c r="P24" s="68">
        <v>907.89</v>
      </c>
      <c r="Q24" s="68">
        <v>941.53</v>
      </c>
      <c r="R24" s="68">
        <v>982.73</v>
      </c>
      <c r="S24" s="69">
        <v>900.3</v>
      </c>
    </row>
    <row r="25" spans="1:19" ht="14.25">
      <c r="A25" s="67" t="s">
        <v>28</v>
      </c>
      <c r="B25" s="68">
        <v>425.93</v>
      </c>
      <c r="C25" s="68">
        <v>461.84</v>
      </c>
      <c r="D25" s="68">
        <v>491.98</v>
      </c>
      <c r="E25" s="68">
        <v>481.52</v>
      </c>
      <c r="F25" s="68">
        <v>433.42</v>
      </c>
      <c r="G25" s="68">
        <v>507.56</v>
      </c>
      <c r="H25" s="68">
        <v>533.52</v>
      </c>
      <c r="I25" s="68">
        <v>542.78</v>
      </c>
      <c r="J25" s="68">
        <v>512.22</v>
      </c>
      <c r="K25" s="68">
        <v>527.68</v>
      </c>
      <c r="L25" s="68">
        <v>548.13</v>
      </c>
      <c r="M25" s="68">
        <v>587.27</v>
      </c>
      <c r="N25" s="68">
        <v>633.88</v>
      </c>
      <c r="O25" s="68">
        <v>691.52</v>
      </c>
      <c r="P25" s="68">
        <v>747.92</v>
      </c>
      <c r="Q25" s="69">
        <v>807.4</v>
      </c>
      <c r="R25" s="68">
        <v>899.78</v>
      </c>
      <c r="S25" s="68">
        <v>921.31</v>
      </c>
    </row>
    <row r="26" spans="1:19" ht="14.25">
      <c r="A26" s="67" t="s">
        <v>29</v>
      </c>
      <c r="B26" s="68">
        <v>663.64</v>
      </c>
      <c r="C26" s="68">
        <v>718.02</v>
      </c>
      <c r="D26" s="68">
        <v>837.82</v>
      </c>
      <c r="E26" s="68">
        <v>891.49</v>
      </c>
      <c r="F26" s="68">
        <v>890.89</v>
      </c>
      <c r="G26" s="68">
        <v>952.71</v>
      </c>
      <c r="H26" s="68">
        <v>985.22</v>
      </c>
      <c r="I26" s="68">
        <v>930.47</v>
      </c>
      <c r="J26" s="68">
        <v>957.48</v>
      </c>
      <c r="K26" s="68">
        <v>1017.65</v>
      </c>
      <c r="L26" s="68">
        <v>1038.61</v>
      </c>
      <c r="M26" s="68">
        <v>1007.93</v>
      </c>
      <c r="N26" s="69">
        <v>979.5</v>
      </c>
      <c r="O26" s="68">
        <v>954.44</v>
      </c>
      <c r="P26" s="68">
        <v>933.13</v>
      </c>
      <c r="Q26" s="68">
        <v>952.59</v>
      </c>
      <c r="R26" s="68">
        <v>1028.32</v>
      </c>
      <c r="S26" s="68">
        <v>1094.36</v>
      </c>
    </row>
    <row r="27" spans="1:19" ht="14.25">
      <c r="A27" s="67" t="s">
        <v>30</v>
      </c>
      <c r="B27" s="68">
        <v>1904.57</v>
      </c>
      <c r="C27" s="68">
        <v>1951.32</v>
      </c>
      <c r="D27" s="68">
        <v>2345.77</v>
      </c>
      <c r="E27" s="68">
        <v>2477.32</v>
      </c>
      <c r="F27" s="68">
        <v>2614.19</v>
      </c>
      <c r="G27" s="68">
        <v>2828.63</v>
      </c>
      <c r="H27" s="68">
        <v>2907.43</v>
      </c>
      <c r="I27" s="68">
        <v>2476.05</v>
      </c>
      <c r="J27" s="68">
        <v>2631.91</v>
      </c>
      <c r="K27" s="68">
        <v>2600.05</v>
      </c>
      <c r="L27" s="68">
        <v>2533.22</v>
      </c>
      <c r="M27" s="68">
        <v>2489.64</v>
      </c>
      <c r="N27" s="68">
        <v>2557.84</v>
      </c>
      <c r="O27" s="68">
        <v>2784.34</v>
      </c>
      <c r="P27" s="68">
        <v>2941.78</v>
      </c>
      <c r="Q27" s="68">
        <v>3095.07</v>
      </c>
      <c r="R27" s="68">
        <v>3094.45</v>
      </c>
      <c r="S27" s="68">
        <v>3298.86</v>
      </c>
    </row>
    <row r="28" spans="1:19" ht="14.25">
      <c r="A28" s="67" t="s">
        <v>31</v>
      </c>
      <c r="B28" s="68">
        <v>150.98</v>
      </c>
      <c r="C28" s="68">
        <v>150.84</v>
      </c>
      <c r="D28" s="68">
        <v>137.89</v>
      </c>
      <c r="E28" s="68">
        <v>157.79</v>
      </c>
      <c r="F28" s="68">
        <v>171.64</v>
      </c>
      <c r="G28" s="68">
        <v>203.26</v>
      </c>
      <c r="H28" s="68">
        <v>199.88</v>
      </c>
      <c r="I28" s="68">
        <v>193.94</v>
      </c>
      <c r="J28" s="68">
        <v>190.62</v>
      </c>
      <c r="K28" s="68">
        <v>211.27</v>
      </c>
      <c r="L28" s="68">
        <v>205.49</v>
      </c>
      <c r="M28" s="68">
        <v>205.67</v>
      </c>
      <c r="N28" s="68">
        <v>239.77</v>
      </c>
      <c r="O28" s="69">
        <v>269.9</v>
      </c>
      <c r="P28" s="68">
        <v>277.14</v>
      </c>
      <c r="Q28" s="68">
        <v>303.05</v>
      </c>
      <c r="R28" s="68">
        <v>321.75</v>
      </c>
      <c r="S28" s="68">
        <v>345.68</v>
      </c>
    </row>
    <row r="29" spans="1:19" ht="14.25">
      <c r="A29" s="67" t="s">
        <v>32</v>
      </c>
      <c r="B29" s="217">
        <v>16247</v>
      </c>
      <c r="C29" s="217">
        <v>16969</v>
      </c>
      <c r="D29" s="217">
        <v>18116</v>
      </c>
      <c r="E29" s="217">
        <v>19409</v>
      </c>
      <c r="F29" s="217">
        <v>20982</v>
      </c>
      <c r="G29" s="217">
        <v>20867</v>
      </c>
      <c r="H29" s="217">
        <v>22233</v>
      </c>
      <c r="I29" s="217">
        <v>21672</v>
      </c>
      <c r="J29" s="217">
        <v>22310</v>
      </c>
      <c r="K29" s="217">
        <v>22186</v>
      </c>
      <c r="L29" s="217">
        <v>21178</v>
      </c>
      <c r="M29" s="217">
        <v>21564</v>
      </c>
      <c r="N29" s="217">
        <v>22216</v>
      </c>
      <c r="O29" s="217">
        <v>22925</v>
      </c>
      <c r="P29" s="217">
        <v>23754</v>
      </c>
      <c r="Q29" s="217">
        <v>24635</v>
      </c>
      <c r="R29" s="217">
        <v>25877</v>
      </c>
      <c r="S29" s="217">
        <v>27439</v>
      </c>
    </row>
    <row r="30" spans="1:19" ht="14.25">
      <c r="A30" s="67" t="s">
        <v>33</v>
      </c>
      <c r="B30" s="68">
        <v>5959.88</v>
      </c>
      <c r="C30" s="69">
        <v>6249.5</v>
      </c>
      <c r="D30" s="68">
        <v>6465.45</v>
      </c>
      <c r="E30" s="68">
        <v>6565.66</v>
      </c>
      <c r="F30" s="68">
        <v>6518.51</v>
      </c>
      <c r="G30" s="69">
        <v>6736.7</v>
      </c>
      <c r="H30" s="68">
        <v>6911.34</v>
      </c>
      <c r="I30" s="68">
        <v>6785.07</v>
      </c>
      <c r="J30" s="68">
        <v>6912.78</v>
      </c>
      <c r="K30" s="68">
        <v>7509.33</v>
      </c>
      <c r="L30" s="68">
        <v>7665.36</v>
      </c>
      <c r="M30" s="68">
        <v>7725.21</v>
      </c>
      <c r="N30" s="68">
        <v>7974.95</v>
      </c>
      <c r="O30" s="69">
        <v>8203.7</v>
      </c>
      <c r="P30" s="68">
        <v>8384.12</v>
      </c>
      <c r="Q30" s="68">
        <v>8844.75</v>
      </c>
      <c r="R30" s="68">
        <v>8855.83</v>
      </c>
      <c r="S30" s="68">
        <v>9149.93</v>
      </c>
    </row>
    <row r="31" spans="1:19" ht="14.25">
      <c r="A31" s="67" t="s">
        <v>34</v>
      </c>
      <c r="B31" s="68">
        <v>5170.84</v>
      </c>
      <c r="C31" s="68">
        <v>4817.48</v>
      </c>
      <c r="D31" s="68">
        <v>5634.22</v>
      </c>
      <c r="E31" s="68">
        <v>6605.77</v>
      </c>
      <c r="F31" s="68">
        <v>7309.99</v>
      </c>
      <c r="G31" s="68">
        <v>8614.58</v>
      </c>
      <c r="H31" s="68">
        <v>10215.83</v>
      </c>
      <c r="I31" s="68">
        <v>8448.56</v>
      </c>
      <c r="J31" s="68">
        <v>9831.03</v>
      </c>
      <c r="K31" s="68">
        <v>10002.18</v>
      </c>
      <c r="L31" s="68">
        <v>10055.44</v>
      </c>
      <c r="M31" s="68">
        <v>9503.28</v>
      </c>
      <c r="N31" s="69">
        <v>10562.1</v>
      </c>
      <c r="O31" s="68">
        <v>11401.74</v>
      </c>
      <c r="P31" s="68">
        <v>11556.66</v>
      </c>
      <c r="Q31" s="69">
        <v>12512.1</v>
      </c>
      <c r="R31" s="68">
        <v>13474.36</v>
      </c>
      <c r="S31" s="68">
        <v>14070.41</v>
      </c>
    </row>
    <row r="32" spans="1:19" ht="14.25">
      <c r="A32" s="67" t="s">
        <v>35</v>
      </c>
      <c r="B32" s="68">
        <v>4264.16</v>
      </c>
      <c r="C32" s="68">
        <v>4308.84</v>
      </c>
      <c r="D32" s="68">
        <v>4487.54</v>
      </c>
      <c r="E32" s="68">
        <v>4584.13</v>
      </c>
      <c r="F32" s="68">
        <v>4645.45</v>
      </c>
      <c r="G32" s="68">
        <v>4815.27</v>
      </c>
      <c r="H32" s="68">
        <v>4483.84</v>
      </c>
      <c r="I32" s="68">
        <v>4275.67</v>
      </c>
      <c r="J32" s="68">
        <v>4361.59</v>
      </c>
      <c r="K32" s="68">
        <v>4084.03</v>
      </c>
      <c r="L32" s="68">
        <v>3681.58</v>
      </c>
      <c r="M32" s="68">
        <v>3757.66</v>
      </c>
      <c r="N32" s="68">
        <v>3932.13</v>
      </c>
      <c r="O32" s="68">
        <v>4344.47</v>
      </c>
      <c r="P32" s="68">
        <v>4819.31</v>
      </c>
      <c r="Q32" s="68">
        <v>5051.86</v>
      </c>
      <c r="R32" s="69">
        <v>5271.9</v>
      </c>
      <c r="S32" s="68">
        <v>5410.49</v>
      </c>
    </row>
    <row r="33" spans="1:19" ht="14.25">
      <c r="A33" s="67" t="s">
        <v>36</v>
      </c>
      <c r="B33" s="68">
        <v>1030.76</v>
      </c>
      <c r="C33" s="68">
        <v>1226.01</v>
      </c>
      <c r="D33" s="68">
        <v>1435.25</v>
      </c>
      <c r="E33" s="68">
        <v>1589.63</v>
      </c>
      <c r="F33" s="68">
        <v>1888.79</v>
      </c>
      <c r="G33" s="69">
        <v>2562.2</v>
      </c>
      <c r="H33" s="68">
        <v>2487.02</v>
      </c>
      <c r="I33" s="68">
        <v>2245.01</v>
      </c>
      <c r="J33" s="69">
        <v>2650.8</v>
      </c>
      <c r="K33" s="68">
        <v>2573.54</v>
      </c>
      <c r="L33" s="68">
        <v>2667.48</v>
      </c>
      <c r="M33" s="68">
        <v>2957.48</v>
      </c>
      <c r="N33" s="68">
        <v>3587.37</v>
      </c>
      <c r="O33" s="68">
        <v>3951.84</v>
      </c>
      <c r="P33" s="68">
        <v>4085.32</v>
      </c>
      <c r="Q33" s="68">
        <v>3640.19</v>
      </c>
      <c r="R33" s="68">
        <v>4033.41</v>
      </c>
      <c r="S33" s="68">
        <v>4731.71</v>
      </c>
    </row>
    <row r="34" spans="1:19" ht="14.25">
      <c r="A34" s="67" t="s">
        <v>37</v>
      </c>
      <c r="B34" s="68">
        <v>799.87</v>
      </c>
      <c r="C34" s="68">
        <v>849.85</v>
      </c>
      <c r="D34" s="69">
        <v>899.9</v>
      </c>
      <c r="E34" s="68">
        <v>919.87</v>
      </c>
      <c r="F34" s="68">
        <v>934.35</v>
      </c>
      <c r="G34" s="68">
        <v>1038.46</v>
      </c>
      <c r="H34" s="68">
        <v>1119.75</v>
      </c>
      <c r="I34" s="68">
        <v>1261.15</v>
      </c>
      <c r="J34" s="68">
        <v>1312.07</v>
      </c>
      <c r="K34" s="68">
        <v>1276.81</v>
      </c>
      <c r="L34" s="68">
        <v>1389.15</v>
      </c>
      <c r="M34" s="69">
        <v>1428.2</v>
      </c>
      <c r="N34" s="68">
        <v>1452.74</v>
      </c>
      <c r="O34" s="68">
        <v>1509.36</v>
      </c>
      <c r="P34" s="69">
        <v>1568.7</v>
      </c>
      <c r="Q34" s="69">
        <v>1587.4</v>
      </c>
      <c r="R34" s="68">
        <v>1568.06</v>
      </c>
      <c r="S34" s="68">
        <v>1605.11</v>
      </c>
    </row>
    <row r="35" spans="1:19" ht="14.25">
      <c r="A35" s="67" t="s">
        <v>38</v>
      </c>
      <c r="B35" s="68">
        <v>587.97</v>
      </c>
      <c r="C35" s="68">
        <v>737.76</v>
      </c>
      <c r="D35" s="68">
        <v>870.48</v>
      </c>
      <c r="E35" s="68">
        <v>945.31</v>
      </c>
      <c r="F35" s="68">
        <v>1046.86</v>
      </c>
      <c r="G35" s="68">
        <v>1201.05</v>
      </c>
      <c r="H35" s="68">
        <v>1363.73</v>
      </c>
      <c r="I35" s="217">
        <v>1264</v>
      </c>
      <c r="J35" s="69">
        <v>1419.5</v>
      </c>
      <c r="K35" s="68">
        <v>1726.98</v>
      </c>
      <c r="L35" s="68">
        <v>1743.89</v>
      </c>
      <c r="M35" s="69">
        <v>1872.7</v>
      </c>
      <c r="N35" s="68">
        <v>1932.31</v>
      </c>
      <c r="O35" s="68">
        <v>1997.55</v>
      </c>
      <c r="P35" s="68">
        <v>2019.35</v>
      </c>
      <c r="Q35" s="68">
        <v>2149.02</v>
      </c>
      <c r="R35" s="68">
        <v>2202.67</v>
      </c>
      <c r="S35" s="68">
        <v>2245.98</v>
      </c>
    </row>
    <row r="36" spans="1:19" ht="14.25">
      <c r="A36" s="67" t="s">
        <v>39</v>
      </c>
      <c r="B36" s="217">
        <v>4411</v>
      </c>
      <c r="C36" s="217">
        <v>4677</v>
      </c>
      <c r="D36" s="217">
        <v>4953</v>
      </c>
      <c r="E36" s="217">
        <v>4890</v>
      </c>
      <c r="F36" s="217">
        <v>5027</v>
      </c>
      <c r="G36" s="217">
        <v>4968</v>
      </c>
      <c r="H36" s="217">
        <v>5028</v>
      </c>
      <c r="I36" s="217">
        <v>4586</v>
      </c>
      <c r="J36" s="217">
        <v>5015</v>
      </c>
      <c r="K36" s="217">
        <v>5945</v>
      </c>
      <c r="L36" s="217">
        <v>5949</v>
      </c>
      <c r="M36" s="217">
        <v>5953</v>
      </c>
      <c r="N36" s="217">
        <v>5957</v>
      </c>
      <c r="O36" s="217">
        <v>6118</v>
      </c>
      <c r="P36" s="217">
        <v>6709</v>
      </c>
      <c r="Q36" s="217">
        <v>6693</v>
      </c>
      <c r="R36" s="217">
        <v>6848</v>
      </c>
      <c r="S36" s="217">
        <v>6730</v>
      </c>
    </row>
    <row r="37" spans="1:19" ht="14.25">
      <c r="A37" s="67" t="s">
        <v>40</v>
      </c>
      <c r="B37" s="68">
        <v>7617.75</v>
      </c>
      <c r="C37" s="68">
        <v>8124.22</v>
      </c>
      <c r="D37" s="68">
        <v>8404.48</v>
      </c>
      <c r="E37" s="68">
        <v>8711.62</v>
      </c>
      <c r="F37" s="68">
        <v>8958.23</v>
      </c>
      <c r="G37" s="68">
        <v>9167.68</v>
      </c>
      <c r="H37" s="68">
        <v>9364.76</v>
      </c>
      <c r="I37" s="68">
        <v>8667.12</v>
      </c>
      <c r="J37" s="68">
        <v>9977.14</v>
      </c>
      <c r="K37" s="68">
        <v>10056.48</v>
      </c>
      <c r="L37" s="68">
        <v>10310.66</v>
      </c>
      <c r="M37" s="68">
        <v>10250.94</v>
      </c>
      <c r="N37" s="68">
        <v>9544.21</v>
      </c>
      <c r="O37" s="68">
        <v>9801.25</v>
      </c>
      <c r="P37" s="68">
        <v>10341.43</v>
      </c>
      <c r="Q37" s="68">
        <v>10150.08</v>
      </c>
      <c r="R37" s="68">
        <v>9813.81</v>
      </c>
      <c r="S37" s="69">
        <v>9777.6</v>
      </c>
    </row>
    <row r="39" ht="14.25">
      <c r="A39" s="2" t="s">
        <v>129</v>
      </c>
    </row>
    <row r="40" spans="1:2" ht="14.25">
      <c r="A40" s="2" t="s">
        <v>42</v>
      </c>
      <c r="B40" s="2" t="s">
        <v>46</v>
      </c>
    </row>
    <row r="42" spans="1:2" ht="14.25">
      <c r="A42" s="2" t="s">
        <v>3</v>
      </c>
      <c r="B42" s="2" t="s">
        <v>4</v>
      </c>
    </row>
    <row r="43" spans="1:2" ht="14.25">
      <c r="A43" s="2" t="s">
        <v>5</v>
      </c>
      <c r="B43" s="2" t="s">
        <v>257</v>
      </c>
    </row>
    <row r="45" spans="1:19" ht="14.25">
      <c r="A45" s="67" t="s">
        <v>7</v>
      </c>
      <c r="B45" s="67" t="s">
        <v>8</v>
      </c>
      <c r="C45" s="67" t="s">
        <v>9</v>
      </c>
      <c r="D45" s="67" t="s">
        <v>10</v>
      </c>
      <c r="E45" s="67" t="s">
        <v>11</v>
      </c>
      <c r="F45" s="67" t="s">
        <v>12</v>
      </c>
      <c r="G45" s="67" t="s">
        <v>13</v>
      </c>
      <c r="H45" s="67" t="s">
        <v>14</v>
      </c>
      <c r="I45" s="67" t="s">
        <v>15</v>
      </c>
      <c r="J45" s="67" t="s">
        <v>50</v>
      </c>
      <c r="K45" s="67" t="s">
        <v>69</v>
      </c>
      <c r="L45" s="67" t="s">
        <v>74</v>
      </c>
      <c r="M45" s="67" t="s">
        <v>75</v>
      </c>
      <c r="N45" s="67" t="s">
        <v>76</v>
      </c>
      <c r="O45" s="67" t="s">
        <v>77</v>
      </c>
      <c r="P45" s="67" t="s">
        <v>78</v>
      </c>
      <c r="Q45" s="67" t="s">
        <v>118</v>
      </c>
      <c r="R45" s="67" t="s">
        <v>142</v>
      </c>
      <c r="S45" s="67" t="s">
        <v>211</v>
      </c>
    </row>
    <row r="46" spans="1:19" ht="14.25">
      <c r="A46" s="67" t="s">
        <v>17</v>
      </c>
      <c r="B46" s="69">
        <f aca="true" t="shared" si="0" ref="B46:H55">B11/$B11*100</f>
        <v>100</v>
      </c>
      <c r="C46" s="69">
        <f t="shared" si="0"/>
        <v>106.16408397900523</v>
      </c>
      <c r="D46" s="69">
        <f t="shared" si="0"/>
        <v>117.44407648087977</v>
      </c>
      <c r="E46" s="69">
        <f t="shared" si="0"/>
        <v>122.7146338415396</v>
      </c>
      <c r="F46" s="69">
        <f t="shared" si="0"/>
        <v>119.63571607098224</v>
      </c>
      <c r="G46" s="69">
        <f t="shared" si="0"/>
        <v>125.33116720819794</v>
      </c>
      <c r="H46" s="69">
        <f t="shared" si="0"/>
        <v>126.23562859285178</v>
      </c>
      <c r="I46" s="69">
        <f aca="true" t="shared" si="1" ref="I46:S46">I11/$I11*100</f>
        <v>100</v>
      </c>
      <c r="J46" s="69">
        <f t="shared" si="1"/>
        <v>108.57045034910308</v>
      </c>
      <c r="K46" s="69">
        <f t="shared" si="1"/>
        <v>118.22305914576734</v>
      </c>
      <c r="L46" s="69">
        <f t="shared" si="1"/>
        <v>119.03742923172864</v>
      </c>
      <c r="M46" s="69">
        <f t="shared" si="1"/>
        <v>121.1222655629058</v>
      </c>
      <c r="N46" s="69">
        <f t="shared" si="1"/>
        <v>125.38976045780805</v>
      </c>
      <c r="O46" s="69">
        <f t="shared" si="1"/>
        <v>129.83578092711022</v>
      </c>
      <c r="P46" s="69">
        <f t="shared" si="1"/>
        <v>140.24039813648645</v>
      </c>
      <c r="Q46" s="69">
        <f t="shared" si="1"/>
        <v>146.63552658930558</v>
      </c>
      <c r="R46" s="69">
        <f t="shared" si="1"/>
        <v>151.81888213643754</v>
      </c>
      <c r="S46" s="69">
        <f t="shared" si="1"/>
        <v>153.55278120834913</v>
      </c>
    </row>
    <row r="47" spans="1:19" ht="14.25">
      <c r="A47" s="67" t="s">
        <v>18</v>
      </c>
      <c r="B47" s="69">
        <f t="shared" si="0"/>
        <v>100</v>
      </c>
      <c r="C47" s="69">
        <f t="shared" si="0"/>
        <v>136.00712565234846</v>
      </c>
      <c r="D47" s="69">
        <f t="shared" si="0"/>
        <v>162.45734644720994</v>
      </c>
      <c r="E47" s="69">
        <f t="shared" si="0"/>
        <v>174.80931352870334</v>
      </c>
      <c r="F47" s="69">
        <f t="shared" si="0"/>
        <v>192.97219991971096</v>
      </c>
      <c r="G47" s="69">
        <f t="shared" si="0"/>
        <v>259.98093135287036</v>
      </c>
      <c r="H47" s="69">
        <f t="shared" si="0"/>
        <v>306.54606583701326</v>
      </c>
      <c r="I47" s="69">
        <f aca="true" t="shared" si="2" ref="I47:S47">I12/$I12*100</f>
        <v>100</v>
      </c>
      <c r="J47" s="69">
        <f t="shared" si="2"/>
        <v>98.93403832946022</v>
      </c>
      <c r="K47" s="69">
        <f t="shared" si="2"/>
        <v>104.2121009699969</v>
      </c>
      <c r="L47" s="69">
        <f t="shared" si="2"/>
        <v>106.89817384677625</v>
      </c>
      <c r="M47" s="69">
        <f t="shared" si="2"/>
        <v>115.44468383369868</v>
      </c>
      <c r="N47" s="69">
        <f t="shared" si="2"/>
        <v>113.81516431615688</v>
      </c>
      <c r="O47" s="69">
        <f t="shared" si="2"/>
        <v>135.2642324229224</v>
      </c>
      <c r="P47" s="69">
        <f t="shared" si="2"/>
        <v>133.49641072923822</v>
      </c>
      <c r="Q47" s="69">
        <f t="shared" si="2"/>
        <v>142.13229967353158</v>
      </c>
      <c r="R47" s="69">
        <f t="shared" si="2"/>
        <v>155.0602602338906</v>
      </c>
      <c r="S47" s="69">
        <f t="shared" si="2"/>
        <v>179.1097855845854</v>
      </c>
    </row>
    <row r="48" spans="1:19" ht="14.25">
      <c r="A48" s="67" t="s">
        <v>117</v>
      </c>
      <c r="B48" s="69">
        <f t="shared" si="0"/>
        <v>100</v>
      </c>
      <c r="C48" s="69">
        <f t="shared" si="0"/>
        <v>104.48527889039858</v>
      </c>
      <c r="D48" s="69">
        <f t="shared" si="0"/>
        <v>117.9618246195342</v>
      </c>
      <c r="E48" s="69">
        <f t="shared" si="0"/>
        <v>136.80151125613062</v>
      </c>
      <c r="F48" s="69">
        <f t="shared" si="0"/>
        <v>149.0153095499063</v>
      </c>
      <c r="G48" s="69">
        <f t="shared" si="0"/>
        <v>161.56600885943598</v>
      </c>
      <c r="H48" s="69">
        <f t="shared" si="0"/>
        <v>184.0474590996106</v>
      </c>
      <c r="I48" s="69">
        <f aca="true" t="shared" si="3" ref="I48:S48">I13/$I13*100</f>
        <v>100</v>
      </c>
      <c r="J48" s="69">
        <f t="shared" si="3"/>
        <v>104.37218095565967</v>
      </c>
      <c r="K48" s="69">
        <f t="shared" si="3"/>
        <v>112.20978066157463</v>
      </c>
      <c r="L48" s="69">
        <f t="shared" si="3"/>
        <v>105.21796719551403</v>
      </c>
      <c r="M48" s="69">
        <f t="shared" si="3"/>
        <v>97.18635305375804</v>
      </c>
      <c r="N48" s="69">
        <f t="shared" si="3"/>
        <v>97.64790318533775</v>
      </c>
      <c r="O48" s="69">
        <f t="shared" si="3"/>
        <v>101.45146138091599</v>
      </c>
      <c r="P48" s="69">
        <f t="shared" si="3"/>
        <v>108.77587102270408</v>
      </c>
      <c r="Q48" s="69">
        <f t="shared" si="3"/>
        <v>113.69479341109472</v>
      </c>
      <c r="R48" s="69">
        <f t="shared" si="3"/>
        <v>120.46808535468175</v>
      </c>
      <c r="S48" s="69">
        <f t="shared" si="3"/>
        <v>134.05551438624335</v>
      </c>
    </row>
    <row r="49" spans="1:19" ht="14.25">
      <c r="A49" s="67" t="s">
        <v>19</v>
      </c>
      <c r="B49" s="69">
        <f t="shared" si="0"/>
        <v>100</v>
      </c>
      <c r="C49" s="69">
        <f t="shared" si="0"/>
        <v>97.90201905243634</v>
      </c>
      <c r="D49" s="69">
        <f t="shared" si="0"/>
        <v>106.40469566683525</v>
      </c>
      <c r="E49" s="69">
        <f t="shared" si="0"/>
        <v>110.38273478334175</v>
      </c>
      <c r="F49" s="69">
        <f t="shared" si="0"/>
        <v>111.14693980778958</v>
      </c>
      <c r="G49" s="69">
        <f t="shared" si="0"/>
        <v>116.58931883324904</v>
      </c>
      <c r="H49" s="69">
        <f t="shared" si="0"/>
        <v>106.19109340751982</v>
      </c>
      <c r="I49" s="69">
        <f aca="true" t="shared" si="4" ref="I49:S49">I14/$I14*100</f>
        <v>100</v>
      </c>
      <c r="J49" s="69">
        <f t="shared" si="4"/>
        <v>105.76870606883469</v>
      </c>
      <c r="K49" s="69">
        <f t="shared" si="4"/>
        <v>107.80994885253854</v>
      </c>
      <c r="L49" s="69">
        <f t="shared" si="4"/>
        <v>109.33841776345707</v>
      </c>
      <c r="M49" s="69">
        <f t="shared" si="4"/>
        <v>115.98650503895607</v>
      </c>
      <c r="N49" s="69">
        <f t="shared" si="4"/>
        <v>115.00123429521743</v>
      </c>
      <c r="O49" s="69">
        <f t="shared" si="4"/>
        <v>117.4465463553644</v>
      </c>
      <c r="P49" s="69">
        <f t="shared" si="4"/>
        <v>119.80632392237365</v>
      </c>
      <c r="Q49" s="69">
        <f t="shared" si="4"/>
        <v>117.02244684951557</v>
      </c>
      <c r="R49" s="69">
        <f t="shared" si="4"/>
        <v>118.3772482579114</v>
      </c>
      <c r="S49" s="69">
        <f t="shared" si="4"/>
        <v>110.83841126716642</v>
      </c>
    </row>
    <row r="50" spans="1:19" ht="14.25">
      <c r="A50" s="67" t="s">
        <v>124</v>
      </c>
      <c r="B50" s="69">
        <f t="shared" si="0"/>
        <v>100</v>
      </c>
      <c r="C50" s="69">
        <f t="shared" si="0"/>
        <v>106.08194857121896</v>
      </c>
      <c r="D50" s="69">
        <f t="shared" si="0"/>
        <v>103.56736730127287</v>
      </c>
      <c r="E50" s="69">
        <f t="shared" si="0"/>
        <v>101.97534940024211</v>
      </c>
      <c r="F50" s="69">
        <f t="shared" si="0"/>
        <v>103.00979421151095</v>
      </c>
      <c r="G50" s="69">
        <f t="shared" si="0"/>
        <v>100.06969663622026</v>
      </c>
      <c r="H50" s="69">
        <f t="shared" si="0"/>
        <v>101.34807967425994</v>
      </c>
      <c r="I50" s="69">
        <f aca="true" t="shared" si="5" ref="I50:S50">I15/$I15*100</f>
        <v>100</v>
      </c>
      <c r="J50" s="69">
        <f t="shared" si="5"/>
        <v>99.74150864951827</v>
      </c>
      <c r="K50" s="69">
        <f t="shared" si="5"/>
        <v>106.04110554762205</v>
      </c>
      <c r="L50" s="69">
        <f t="shared" si="5"/>
        <v>105.20055675060105</v>
      </c>
      <c r="M50" s="69">
        <f t="shared" si="5"/>
        <v>104.74684116339184</v>
      </c>
      <c r="N50" s="69">
        <f t="shared" si="5"/>
        <v>105.37228177364835</v>
      </c>
      <c r="O50" s="69">
        <f t="shared" si="5"/>
        <v>104.97460277290722</v>
      </c>
      <c r="P50" s="69">
        <f t="shared" si="5"/>
        <v>105.64161891505938</v>
      </c>
      <c r="Q50" s="69">
        <f t="shared" si="5"/>
        <v>107.11664648144466</v>
      </c>
      <c r="R50" s="69">
        <f t="shared" si="5"/>
        <v>107.97165633303808</v>
      </c>
      <c r="S50" s="69">
        <f t="shared" si="5"/>
        <v>110.4661882467779</v>
      </c>
    </row>
    <row r="51" spans="1:19" ht="14.25">
      <c r="A51" s="67" t="s">
        <v>20</v>
      </c>
      <c r="B51" s="69">
        <f t="shared" si="0"/>
        <v>100</v>
      </c>
      <c r="C51" s="69">
        <f t="shared" si="0"/>
        <v>106.42991137848503</v>
      </c>
      <c r="D51" s="69">
        <f t="shared" si="0"/>
        <v>131.8778704961511</v>
      </c>
      <c r="E51" s="69">
        <f t="shared" si="0"/>
        <v>165.41820298855035</v>
      </c>
      <c r="F51" s="69">
        <f t="shared" si="0"/>
        <v>191.4418785173685</v>
      </c>
      <c r="G51" s="69">
        <f t="shared" si="0"/>
        <v>230.07956530176594</v>
      </c>
      <c r="H51" s="69">
        <f t="shared" si="0"/>
        <v>247.40280742609482</v>
      </c>
      <c r="I51" s="69">
        <f aca="true" t="shared" si="6" ref="I51:S51">I16/$I16*100</f>
        <v>100</v>
      </c>
      <c r="J51" s="69">
        <f t="shared" si="6"/>
        <v>103.7674608708196</v>
      </c>
      <c r="K51" s="69">
        <f t="shared" si="6"/>
        <v>109.21549299160915</v>
      </c>
      <c r="L51" s="69">
        <f t="shared" si="6"/>
        <v>117.58228548072994</v>
      </c>
      <c r="M51" s="69">
        <f t="shared" si="6"/>
        <v>116.51960666458298</v>
      </c>
      <c r="N51" s="69">
        <f t="shared" si="6"/>
        <v>128.1633928786094</v>
      </c>
      <c r="O51" s="69">
        <f t="shared" si="6"/>
        <v>135.31844300723682</v>
      </c>
      <c r="P51" s="69">
        <f t="shared" si="6"/>
        <v>155.11985189815596</v>
      </c>
      <c r="Q51" s="69">
        <f t="shared" si="6"/>
        <v>163.67177169235208</v>
      </c>
      <c r="R51" s="69">
        <f t="shared" si="6"/>
        <v>170.44935445868296</v>
      </c>
      <c r="S51" s="69">
        <f t="shared" si="6"/>
        <v>213.8701223763614</v>
      </c>
    </row>
    <row r="52" spans="1:19" ht="14.25">
      <c r="A52" s="67" t="s">
        <v>21</v>
      </c>
      <c r="B52" s="69">
        <f t="shared" si="0"/>
        <v>100</v>
      </c>
      <c r="C52" s="69">
        <f t="shared" si="0"/>
        <v>106.76106274848523</v>
      </c>
      <c r="D52" s="69">
        <f t="shared" si="0"/>
        <v>124.06097249314998</v>
      </c>
      <c r="E52" s="69">
        <f t="shared" si="0"/>
        <v>136.51038583347085</v>
      </c>
      <c r="F52" s="69">
        <f t="shared" si="0"/>
        <v>145.0791432536563</v>
      </c>
      <c r="G52" s="69">
        <f t="shared" si="0"/>
        <v>156.03109441872652</v>
      </c>
      <c r="H52" s="69">
        <f t="shared" si="0"/>
        <v>139.57389129893278</v>
      </c>
      <c r="I52" s="69">
        <f aca="true" t="shared" si="7" ref="I52:S52">I17/$I17*100</f>
        <v>100</v>
      </c>
      <c r="J52" s="69">
        <f t="shared" si="7"/>
        <v>106.68160537377528</v>
      </c>
      <c r="K52" s="69">
        <f t="shared" si="7"/>
        <v>109.37421201352802</v>
      </c>
      <c r="L52" s="69">
        <f t="shared" si="7"/>
        <v>108.61332577732834</v>
      </c>
      <c r="M52" s="69">
        <f t="shared" si="7"/>
        <v>115.66770561735247</v>
      </c>
      <c r="N52" s="69">
        <f t="shared" si="7"/>
        <v>121.88191315966654</v>
      </c>
      <c r="O52" s="69">
        <f t="shared" si="7"/>
        <v>129.53340802686887</v>
      </c>
      <c r="P52" s="69">
        <f t="shared" si="7"/>
        <v>133.19070507404797</v>
      </c>
      <c r="Q52" s="69">
        <f t="shared" si="7"/>
        <v>136.18199920453984</v>
      </c>
      <c r="R52" s="69">
        <f t="shared" si="7"/>
        <v>133.2556936490565</v>
      </c>
      <c r="S52" s="69">
        <f t="shared" si="7"/>
        <v>130.47990163329288</v>
      </c>
    </row>
    <row r="53" spans="1:19" ht="14.25">
      <c r="A53" s="67" t="s">
        <v>22</v>
      </c>
      <c r="B53" s="69">
        <f t="shared" si="0"/>
        <v>100</v>
      </c>
      <c r="C53" s="69">
        <f t="shared" si="0"/>
        <v>103.85133315378401</v>
      </c>
      <c r="D53" s="69">
        <f t="shared" si="0"/>
        <v>110.8537570697549</v>
      </c>
      <c r="E53" s="69">
        <f t="shared" si="0"/>
        <v>113.33153784002154</v>
      </c>
      <c r="F53" s="69">
        <f t="shared" si="0"/>
        <v>119.39132776730406</v>
      </c>
      <c r="G53" s="69">
        <f t="shared" si="0"/>
        <v>130.2720172367358</v>
      </c>
      <c r="H53" s="69">
        <f t="shared" si="0"/>
        <v>133.9078911931053</v>
      </c>
      <c r="I53" s="69">
        <f aca="true" t="shared" si="8" ref="I53:S53">I18/$I18*100</f>
        <v>100</v>
      </c>
      <c r="J53" s="69">
        <f t="shared" si="8"/>
        <v>120.91423948220066</v>
      </c>
      <c r="K53" s="69">
        <f t="shared" si="8"/>
        <v>121.70307443365695</v>
      </c>
      <c r="L53" s="69">
        <f t="shared" si="8"/>
        <v>126.71925566343043</v>
      </c>
      <c r="M53" s="69">
        <f t="shared" si="8"/>
        <v>133.19174757281553</v>
      </c>
      <c r="N53" s="69">
        <f t="shared" si="8"/>
        <v>134.06148867313917</v>
      </c>
      <c r="O53" s="69">
        <f t="shared" si="8"/>
        <v>136.5088996763754</v>
      </c>
      <c r="P53" s="69">
        <f t="shared" si="8"/>
        <v>134.62783171521036</v>
      </c>
      <c r="Q53" s="69">
        <f t="shared" si="8"/>
        <v>144.19498381877023</v>
      </c>
      <c r="R53" s="69">
        <f t="shared" si="8"/>
        <v>138.00566343042073</v>
      </c>
      <c r="S53" s="69">
        <f t="shared" si="8"/>
        <v>143.30501618122977</v>
      </c>
    </row>
    <row r="54" spans="1:19" ht="14.25">
      <c r="A54" s="67" t="s">
        <v>23</v>
      </c>
      <c r="B54" s="69">
        <f t="shared" si="0"/>
        <v>100</v>
      </c>
      <c r="C54" s="69">
        <f t="shared" si="0"/>
        <v>106.18911934265456</v>
      </c>
      <c r="D54" s="69">
        <f t="shared" si="0"/>
        <v>111.39089523557087</v>
      </c>
      <c r="E54" s="69">
        <f t="shared" si="0"/>
        <v>116.75833278112782</v>
      </c>
      <c r="F54" s="69">
        <f t="shared" si="0"/>
        <v>121.73480882645285</v>
      </c>
      <c r="G54" s="69">
        <f t="shared" si="0"/>
        <v>126.4064674309191</v>
      </c>
      <c r="H54" s="69">
        <f t="shared" si="0"/>
        <v>120.46252733417269</v>
      </c>
      <c r="I54" s="69">
        <f aca="true" t="shared" si="9" ref="I54:S54">I19/$I19*100</f>
        <v>100</v>
      </c>
      <c r="J54" s="69">
        <f t="shared" si="9"/>
        <v>101.94404384193827</v>
      </c>
      <c r="K54" s="69">
        <f t="shared" si="9"/>
        <v>97.29449091433516</v>
      </c>
      <c r="L54" s="69">
        <f t="shared" si="9"/>
        <v>94.17363715027402</v>
      </c>
      <c r="M54" s="69">
        <f t="shared" si="9"/>
        <v>113.1295067781944</v>
      </c>
      <c r="N54" s="69">
        <f t="shared" si="9"/>
        <v>111.58927026247476</v>
      </c>
      <c r="O54" s="69">
        <f t="shared" si="9"/>
        <v>120.10960484568791</v>
      </c>
      <c r="P54" s="69">
        <f t="shared" si="9"/>
        <v>119.94808191520046</v>
      </c>
      <c r="Q54" s="69">
        <f t="shared" si="9"/>
        <v>123.2823766945486</v>
      </c>
      <c r="R54" s="69">
        <f t="shared" si="9"/>
        <v>127.34352466109029</v>
      </c>
      <c r="S54" s="69">
        <f t="shared" si="9"/>
        <v>127.19930775886934</v>
      </c>
    </row>
    <row r="55" spans="1:19" ht="14.25">
      <c r="A55" s="67" t="s">
        <v>24</v>
      </c>
      <c r="B55" s="69">
        <f t="shared" si="0"/>
        <v>100</v>
      </c>
      <c r="C55" s="69">
        <f t="shared" si="0"/>
        <v>98.82854426692018</v>
      </c>
      <c r="D55" s="69">
        <f t="shared" si="0"/>
        <v>108.36272194792849</v>
      </c>
      <c r="E55" s="69">
        <f t="shared" si="0"/>
        <v>108.65405256217609</v>
      </c>
      <c r="F55" s="69">
        <f t="shared" si="0"/>
        <v>110.93869790548621</v>
      </c>
      <c r="G55" s="69">
        <f t="shared" si="0"/>
        <v>111.77282345364776</v>
      </c>
      <c r="H55" s="69">
        <f t="shared" si="0"/>
        <v>112.631482106167</v>
      </c>
      <c r="I55" s="69">
        <f aca="true" t="shared" si="10" ref="I55:S55">I20/$I20*100</f>
        <v>100</v>
      </c>
      <c r="J55" s="69">
        <f t="shared" si="10"/>
        <v>104.12983425414365</v>
      </c>
      <c r="K55" s="69">
        <f t="shared" si="10"/>
        <v>109.43093922651934</v>
      </c>
      <c r="L55" s="69">
        <f t="shared" si="10"/>
        <v>113.11049723756905</v>
      </c>
      <c r="M55" s="69">
        <f t="shared" si="10"/>
        <v>118.5</v>
      </c>
      <c r="N55" s="69">
        <f t="shared" si="10"/>
        <v>120.76243093922652</v>
      </c>
      <c r="O55" s="69">
        <f t="shared" si="10"/>
        <v>131.1961325966851</v>
      </c>
      <c r="P55" s="69">
        <f t="shared" si="10"/>
        <v>138.46685082872926</v>
      </c>
      <c r="Q55" s="69">
        <f t="shared" si="10"/>
        <v>146.55248618784532</v>
      </c>
      <c r="R55" s="69">
        <f t="shared" si="10"/>
        <v>154.80662983425415</v>
      </c>
      <c r="S55" s="69">
        <f t="shared" si="10"/>
        <v>155.26795580110496</v>
      </c>
    </row>
    <row r="56" spans="1:19" ht="14.25">
      <c r="A56" s="67" t="s">
        <v>83</v>
      </c>
      <c r="B56" s="69">
        <f aca="true" t="shared" si="11" ref="B56:H65">B21/$B21*100</f>
        <v>100</v>
      </c>
      <c r="C56" s="69">
        <f t="shared" si="11"/>
        <v>109.86014055923783</v>
      </c>
      <c r="D56" s="69">
        <f t="shared" si="11"/>
        <v>115.59447760149557</v>
      </c>
      <c r="E56" s="69">
        <f t="shared" si="11"/>
        <v>121.8946505513401</v>
      </c>
      <c r="F56" s="69">
        <f t="shared" si="11"/>
        <v>131.00900738785754</v>
      </c>
      <c r="G56" s="69">
        <f t="shared" si="11"/>
        <v>137.44614061922042</v>
      </c>
      <c r="H56" s="69">
        <f t="shared" si="11"/>
        <v>137.20720990912636</v>
      </c>
      <c r="I56" s="69">
        <f aca="true" t="shared" si="12" ref="I56:S56">I21/$I21*100</f>
        <v>100</v>
      </c>
      <c r="J56" s="69">
        <f t="shared" si="12"/>
        <v>106.98624146924243</v>
      </c>
      <c r="K56" s="69">
        <f t="shared" si="12"/>
        <v>93.75400184279981</v>
      </c>
      <c r="L56" s="69">
        <f t="shared" si="12"/>
        <v>87.86719347836271</v>
      </c>
      <c r="M56" s="69">
        <f t="shared" si="12"/>
        <v>97.63559414676809</v>
      </c>
      <c r="N56" s="69">
        <f t="shared" si="12"/>
        <v>107.77958240282352</v>
      </c>
      <c r="O56" s="69">
        <f t="shared" si="12"/>
        <v>117.39259444349008</v>
      </c>
      <c r="P56" s="69">
        <f t="shared" si="12"/>
        <v>126.96265987850015</v>
      </c>
      <c r="Q56" s="69">
        <f t="shared" si="12"/>
        <v>135.1092405478425</v>
      </c>
      <c r="R56" s="69">
        <f t="shared" si="12"/>
        <v>144.71834835163116</v>
      </c>
      <c r="S56" s="69">
        <f t="shared" si="12"/>
        <v>150.049193384661</v>
      </c>
    </row>
    <row r="57" spans="1:19" ht="14.25">
      <c r="A57" s="67" t="s">
        <v>25</v>
      </c>
      <c r="B57" s="69">
        <f t="shared" si="11"/>
        <v>100</v>
      </c>
      <c r="C57" s="69">
        <f t="shared" si="11"/>
        <v>105.47813063234585</v>
      </c>
      <c r="D57" s="69">
        <f t="shared" si="11"/>
        <v>104.26217855964256</v>
      </c>
      <c r="E57" s="69">
        <f t="shared" si="11"/>
        <v>109.52453481583022</v>
      </c>
      <c r="F57" s="69">
        <f t="shared" si="11"/>
        <v>112.52506790546543</v>
      </c>
      <c r="G57" s="69">
        <f t="shared" si="11"/>
        <v>111.09587997867641</v>
      </c>
      <c r="H57" s="69">
        <f t="shared" si="11"/>
        <v>106.25491838651537</v>
      </c>
      <c r="I57" s="69">
        <f aca="true" t="shared" si="13" ref="I57:S57">I22/$I22*100</f>
        <v>100</v>
      </c>
      <c r="J57" s="69">
        <f t="shared" si="13"/>
        <v>101.99658119658119</v>
      </c>
      <c r="K57" s="69">
        <f t="shared" si="13"/>
        <v>113.7048433048433</v>
      </c>
      <c r="L57" s="69">
        <f t="shared" si="13"/>
        <v>128.2074074074074</v>
      </c>
      <c r="M57" s="69">
        <f t="shared" si="13"/>
        <v>125.94188034188033</v>
      </c>
      <c r="N57" s="69">
        <f t="shared" si="13"/>
        <v>132.35327635327636</v>
      </c>
      <c r="O57" s="69">
        <f t="shared" si="13"/>
        <v>127.96353276353275</v>
      </c>
      <c r="P57" s="69">
        <f t="shared" si="13"/>
        <v>135.56923076923078</v>
      </c>
      <c r="Q57" s="69">
        <f t="shared" si="13"/>
        <v>132.1937321937322</v>
      </c>
      <c r="R57" s="69">
        <f t="shared" si="13"/>
        <v>133.5042735042735</v>
      </c>
      <c r="S57" s="69">
        <f t="shared" si="13"/>
        <v>133.79145299145299</v>
      </c>
    </row>
    <row r="58" spans="1:19" ht="14.25">
      <c r="A58" s="67" t="s">
        <v>26</v>
      </c>
      <c r="B58" s="69">
        <f t="shared" si="11"/>
        <v>100</v>
      </c>
      <c r="C58" s="69">
        <f t="shared" si="11"/>
        <v>135.894775390625</v>
      </c>
      <c r="D58" s="69">
        <f t="shared" si="11"/>
        <v>154.315185546875</v>
      </c>
      <c r="E58" s="69">
        <f t="shared" si="11"/>
        <v>152.34375</v>
      </c>
      <c r="F58" s="69">
        <f t="shared" si="11"/>
        <v>153.3050537109375</v>
      </c>
      <c r="G58" s="69">
        <f t="shared" si="11"/>
        <v>168.5791015625</v>
      </c>
      <c r="H58" s="69">
        <f t="shared" si="11"/>
        <v>175.23193359375</v>
      </c>
      <c r="I58" s="69">
        <f aca="true" t="shared" si="14" ref="I58:S58">I23/$I23*100</f>
        <v>100</v>
      </c>
      <c r="J58" s="69">
        <f t="shared" si="14"/>
        <v>102.76923076923077</v>
      </c>
      <c r="K58" s="69">
        <f t="shared" si="14"/>
        <v>104.90384615384616</v>
      </c>
      <c r="L58" s="69">
        <f t="shared" si="14"/>
        <v>96.63461538461539</v>
      </c>
      <c r="M58" s="69">
        <f t="shared" si="14"/>
        <v>94.23076923076923</v>
      </c>
      <c r="N58" s="69">
        <f t="shared" si="14"/>
        <v>102.71153846153847</v>
      </c>
      <c r="O58" s="69">
        <f t="shared" si="14"/>
        <v>104.67307692307692</v>
      </c>
      <c r="P58" s="69">
        <f t="shared" si="14"/>
        <v>106.57692307692308</v>
      </c>
      <c r="Q58" s="69">
        <f t="shared" si="14"/>
        <v>116.32692307692307</v>
      </c>
      <c r="R58" s="69">
        <f t="shared" si="14"/>
        <v>120.6923076923077</v>
      </c>
      <c r="S58" s="69">
        <f t="shared" si="14"/>
        <v>111.23076923076923</v>
      </c>
    </row>
    <row r="59" spans="1:19" ht="14.25">
      <c r="A59" s="67" t="s">
        <v>27</v>
      </c>
      <c r="B59" s="69">
        <f t="shared" si="11"/>
        <v>100</v>
      </c>
      <c r="C59" s="69">
        <f t="shared" si="11"/>
        <v>109.62687253009832</v>
      </c>
      <c r="D59" s="69">
        <f t="shared" si="11"/>
        <v>132.08804337836594</v>
      </c>
      <c r="E59" s="69">
        <f t="shared" si="11"/>
        <v>159.1995221027479</v>
      </c>
      <c r="F59" s="69">
        <f t="shared" si="11"/>
        <v>177.02876573844316</v>
      </c>
      <c r="G59" s="69">
        <f t="shared" si="11"/>
        <v>213.29841007260364</v>
      </c>
      <c r="H59" s="69">
        <f t="shared" si="11"/>
        <v>232.91517323775386</v>
      </c>
      <c r="I59" s="69">
        <f aca="true" t="shared" si="15" ref="I59:S59">I24/$I24*100</f>
        <v>100</v>
      </c>
      <c r="J59" s="69">
        <f t="shared" si="15"/>
        <v>106.39611821790913</v>
      </c>
      <c r="K59" s="69">
        <f t="shared" si="15"/>
        <v>121.26558928499817</v>
      </c>
      <c r="L59" s="69">
        <f t="shared" si="15"/>
        <v>132.41368247984923</v>
      </c>
      <c r="M59" s="69">
        <f t="shared" si="15"/>
        <v>145.05754501343387</v>
      </c>
      <c r="N59" s="69">
        <f t="shared" si="15"/>
        <v>158.4492922163853</v>
      </c>
      <c r="O59" s="69">
        <f t="shared" si="15"/>
        <v>172.3062116533665</v>
      </c>
      <c r="P59" s="69">
        <f t="shared" si="15"/>
        <v>182.03673256606646</v>
      </c>
      <c r="Q59" s="69">
        <f t="shared" si="15"/>
        <v>188.78172995949794</v>
      </c>
      <c r="R59" s="69">
        <f t="shared" si="15"/>
        <v>197.04254721899187</v>
      </c>
      <c r="S59" s="69">
        <f t="shared" si="15"/>
        <v>180.51489754180534</v>
      </c>
    </row>
    <row r="60" spans="1:19" ht="14.25">
      <c r="A60" s="67" t="s">
        <v>28</v>
      </c>
      <c r="B60" s="69">
        <f t="shared" si="11"/>
        <v>100</v>
      </c>
      <c r="C60" s="69">
        <f t="shared" si="11"/>
        <v>108.43096283426854</v>
      </c>
      <c r="D60" s="69">
        <f t="shared" si="11"/>
        <v>115.50724297419764</v>
      </c>
      <c r="E60" s="69">
        <f t="shared" si="11"/>
        <v>113.05144037752682</v>
      </c>
      <c r="F60" s="69">
        <f t="shared" si="11"/>
        <v>101.7585049186486</v>
      </c>
      <c r="G60" s="69">
        <f t="shared" si="11"/>
        <v>119.1651210292771</v>
      </c>
      <c r="H60" s="69">
        <f t="shared" si="11"/>
        <v>125.26001925198975</v>
      </c>
      <c r="I60" s="69">
        <f aca="true" t="shared" si="16" ref="I60:S60">I25/$I25*100</f>
        <v>100</v>
      </c>
      <c r="J60" s="69">
        <f t="shared" si="16"/>
        <v>94.36972622425293</v>
      </c>
      <c r="K60" s="69">
        <f t="shared" si="16"/>
        <v>97.21802571944434</v>
      </c>
      <c r="L60" s="69">
        <f t="shared" si="16"/>
        <v>100.98566638417039</v>
      </c>
      <c r="M60" s="69">
        <f t="shared" si="16"/>
        <v>108.1966911087365</v>
      </c>
      <c r="N60" s="69">
        <f t="shared" si="16"/>
        <v>116.78396403699473</v>
      </c>
      <c r="O60" s="69">
        <f t="shared" si="16"/>
        <v>127.40336784700985</v>
      </c>
      <c r="P60" s="69">
        <f t="shared" si="16"/>
        <v>137.7943181399462</v>
      </c>
      <c r="Q60" s="69">
        <f t="shared" si="16"/>
        <v>148.752717491433</v>
      </c>
      <c r="R60" s="69">
        <f t="shared" si="16"/>
        <v>165.77250451379933</v>
      </c>
      <c r="S60" s="69">
        <f t="shared" si="16"/>
        <v>169.73912082243265</v>
      </c>
    </row>
    <row r="61" spans="1:19" ht="14.25">
      <c r="A61" s="67" t="s">
        <v>29</v>
      </c>
      <c r="B61" s="69">
        <f t="shared" si="11"/>
        <v>100</v>
      </c>
      <c r="C61" s="69">
        <f t="shared" si="11"/>
        <v>108.19420167560725</v>
      </c>
      <c r="D61" s="69">
        <f t="shared" si="11"/>
        <v>126.24615755530108</v>
      </c>
      <c r="E61" s="69">
        <f t="shared" si="11"/>
        <v>134.33337351576156</v>
      </c>
      <c r="F61" s="69">
        <f t="shared" si="11"/>
        <v>134.24296305225724</v>
      </c>
      <c r="G61" s="69">
        <f t="shared" si="11"/>
        <v>143.55825447531797</v>
      </c>
      <c r="H61" s="69">
        <f t="shared" si="11"/>
        <v>148.45699475619313</v>
      </c>
      <c r="I61" s="69">
        <f aca="true" t="shared" si="17" ref="I61:S61">I26/$I26*100</f>
        <v>100</v>
      </c>
      <c r="J61" s="69">
        <f t="shared" si="17"/>
        <v>102.90283405160832</v>
      </c>
      <c r="K61" s="69">
        <f t="shared" si="17"/>
        <v>109.36945844573171</v>
      </c>
      <c r="L61" s="69">
        <f t="shared" si="17"/>
        <v>111.62208346319599</v>
      </c>
      <c r="M61" s="69">
        <f t="shared" si="17"/>
        <v>108.32482508839618</v>
      </c>
      <c r="N61" s="69">
        <f t="shared" si="17"/>
        <v>105.26937999075736</v>
      </c>
      <c r="O61" s="69">
        <f t="shared" si="17"/>
        <v>102.57611744602191</v>
      </c>
      <c r="P61" s="69">
        <f t="shared" si="17"/>
        <v>100.28587702988811</v>
      </c>
      <c r="Q61" s="69">
        <f t="shared" si="17"/>
        <v>102.37729319591173</v>
      </c>
      <c r="R61" s="69">
        <f t="shared" si="17"/>
        <v>110.51619074231303</v>
      </c>
      <c r="S61" s="69">
        <f t="shared" si="17"/>
        <v>117.61367910840757</v>
      </c>
    </row>
    <row r="62" spans="1:19" ht="14.25">
      <c r="A62" s="67" t="s">
        <v>30</v>
      </c>
      <c r="B62" s="69">
        <f t="shared" si="11"/>
        <v>100</v>
      </c>
      <c r="C62" s="69">
        <f t="shared" si="11"/>
        <v>102.45462230319704</v>
      </c>
      <c r="D62" s="69">
        <f t="shared" si="11"/>
        <v>123.16533390739117</v>
      </c>
      <c r="E62" s="69">
        <f t="shared" si="11"/>
        <v>130.07240479478307</v>
      </c>
      <c r="F62" s="69">
        <f t="shared" si="11"/>
        <v>137.2588038244853</v>
      </c>
      <c r="G62" s="69">
        <f t="shared" si="11"/>
        <v>148.5180381923479</v>
      </c>
      <c r="H62" s="69">
        <f t="shared" si="11"/>
        <v>152.65545503709498</v>
      </c>
      <c r="I62" s="69">
        <f aca="true" t="shared" si="18" ref="I62:S62">I27/$I27*100</f>
        <v>100</v>
      </c>
      <c r="J62" s="69">
        <f t="shared" si="18"/>
        <v>106.294703257204</v>
      </c>
      <c r="K62" s="69">
        <f t="shared" si="18"/>
        <v>105.00797641404655</v>
      </c>
      <c r="L62" s="69">
        <f t="shared" si="18"/>
        <v>102.30891944831484</v>
      </c>
      <c r="M62" s="69">
        <f t="shared" si="18"/>
        <v>100.54885806021687</v>
      </c>
      <c r="N62" s="69">
        <f t="shared" si="18"/>
        <v>103.30324508794249</v>
      </c>
      <c r="O62" s="69">
        <f t="shared" si="18"/>
        <v>112.45087942489045</v>
      </c>
      <c r="P62" s="69">
        <f t="shared" si="18"/>
        <v>118.809393994467</v>
      </c>
      <c r="Q62" s="69">
        <f t="shared" si="18"/>
        <v>125.00030290179924</v>
      </c>
      <c r="R62" s="69">
        <f t="shared" si="18"/>
        <v>124.97526301972898</v>
      </c>
      <c r="S62" s="69">
        <f t="shared" si="18"/>
        <v>133.2307505906585</v>
      </c>
    </row>
    <row r="63" spans="1:19" ht="14.25">
      <c r="A63" s="67" t="s">
        <v>31</v>
      </c>
      <c r="B63" s="69">
        <f t="shared" si="11"/>
        <v>100</v>
      </c>
      <c r="C63" s="69">
        <f t="shared" si="11"/>
        <v>99.90727248642204</v>
      </c>
      <c r="D63" s="69">
        <f t="shared" si="11"/>
        <v>91.32997748046098</v>
      </c>
      <c r="E63" s="69">
        <f t="shared" si="11"/>
        <v>104.51053119618491</v>
      </c>
      <c r="F63" s="69">
        <f t="shared" si="11"/>
        <v>113.68393164657572</v>
      </c>
      <c r="G63" s="69">
        <f t="shared" si="11"/>
        <v>134.62710292754008</v>
      </c>
      <c r="H63" s="69">
        <f t="shared" si="11"/>
        <v>132.38839581401513</v>
      </c>
      <c r="I63" s="69">
        <f aca="true" t="shared" si="19" ref="I63:S63">I28/$I28*100</f>
        <v>100</v>
      </c>
      <c r="J63" s="69">
        <f t="shared" si="19"/>
        <v>98.28813034959266</v>
      </c>
      <c r="K63" s="69">
        <f t="shared" si="19"/>
        <v>108.93575332577086</v>
      </c>
      <c r="L63" s="69">
        <f t="shared" si="19"/>
        <v>105.95545013921833</v>
      </c>
      <c r="M63" s="69">
        <f t="shared" si="19"/>
        <v>106.04826234918015</v>
      </c>
      <c r="N63" s="69">
        <f t="shared" si="19"/>
        <v>123.63101990306279</v>
      </c>
      <c r="O63" s="69">
        <f t="shared" si="19"/>
        <v>139.1667526038981</v>
      </c>
      <c r="P63" s="69">
        <f t="shared" si="19"/>
        <v>142.89986593791895</v>
      </c>
      <c r="Q63" s="69">
        <f t="shared" si="19"/>
        <v>156.2596679385377</v>
      </c>
      <c r="R63" s="69">
        <f t="shared" si="19"/>
        <v>165.9018253067959</v>
      </c>
      <c r="S63" s="69">
        <f t="shared" si="19"/>
        <v>178.24069299783437</v>
      </c>
    </row>
    <row r="64" spans="1:19" ht="14.25">
      <c r="A64" s="67" t="s">
        <v>32</v>
      </c>
      <c r="B64" s="69">
        <f t="shared" si="11"/>
        <v>100</v>
      </c>
      <c r="C64" s="69">
        <f t="shared" si="11"/>
        <v>104.44389733489258</v>
      </c>
      <c r="D64" s="69">
        <f t="shared" si="11"/>
        <v>111.5036622145627</v>
      </c>
      <c r="E64" s="69">
        <f t="shared" si="11"/>
        <v>119.46205453314458</v>
      </c>
      <c r="F64" s="69">
        <f t="shared" si="11"/>
        <v>129.14384194005046</v>
      </c>
      <c r="G64" s="69">
        <f t="shared" si="11"/>
        <v>128.43601895734596</v>
      </c>
      <c r="H64" s="69">
        <f t="shared" si="11"/>
        <v>136.84372499538375</v>
      </c>
      <c r="I64" s="69">
        <f aca="true" t="shared" si="20" ref="I64:S64">I29/$I29*100</f>
        <v>100</v>
      </c>
      <c r="J64" s="69">
        <f t="shared" si="20"/>
        <v>102.94389073458841</v>
      </c>
      <c r="K64" s="69">
        <f t="shared" si="20"/>
        <v>102.37172388335179</v>
      </c>
      <c r="L64" s="69">
        <f t="shared" si="20"/>
        <v>97.72056109265411</v>
      </c>
      <c r="M64" s="69">
        <f t="shared" si="20"/>
        <v>99.5016611295681</v>
      </c>
      <c r="N64" s="69">
        <f t="shared" si="20"/>
        <v>102.51015134736066</v>
      </c>
      <c r="O64" s="69">
        <f t="shared" si="20"/>
        <v>105.78165374677002</v>
      </c>
      <c r="P64" s="69">
        <f t="shared" si="20"/>
        <v>109.60686600221483</v>
      </c>
      <c r="Q64" s="69">
        <f t="shared" si="20"/>
        <v>113.67201919527501</v>
      </c>
      <c r="R64" s="69">
        <f t="shared" si="20"/>
        <v>119.4029162052418</v>
      </c>
      <c r="S64" s="69">
        <f t="shared" si="20"/>
        <v>126.61037283130305</v>
      </c>
    </row>
    <row r="65" spans="1:19" ht="14.25">
      <c r="A65" s="67" t="s">
        <v>33</v>
      </c>
      <c r="B65" s="69">
        <f t="shared" si="11"/>
        <v>100</v>
      </c>
      <c r="C65" s="69">
        <f t="shared" si="11"/>
        <v>104.85949381531172</v>
      </c>
      <c r="D65" s="69">
        <f t="shared" si="11"/>
        <v>108.4828889172265</v>
      </c>
      <c r="E65" s="69">
        <f t="shared" si="11"/>
        <v>110.16429861003911</v>
      </c>
      <c r="F65" s="69">
        <f t="shared" si="11"/>
        <v>109.37317529883153</v>
      </c>
      <c r="G65" s="69">
        <f t="shared" si="11"/>
        <v>113.03415505010167</v>
      </c>
      <c r="H65" s="69">
        <f t="shared" si="11"/>
        <v>115.96441539091391</v>
      </c>
      <c r="I65" s="69">
        <f aca="true" t="shared" si="21" ref="I65:S65">I30/$I30*100</f>
        <v>100</v>
      </c>
      <c r="J65" s="69">
        <f t="shared" si="21"/>
        <v>101.88222081717653</v>
      </c>
      <c r="K65" s="69">
        <f t="shared" si="21"/>
        <v>110.674318761634</v>
      </c>
      <c r="L65" s="69">
        <f t="shared" si="21"/>
        <v>112.97392657702868</v>
      </c>
      <c r="M65" s="69">
        <f t="shared" si="21"/>
        <v>113.85601032855963</v>
      </c>
      <c r="N65" s="69">
        <f t="shared" si="21"/>
        <v>117.53673875140566</v>
      </c>
      <c r="O65" s="69">
        <f t="shared" si="21"/>
        <v>120.90811148595373</v>
      </c>
      <c r="P65" s="69">
        <f t="shared" si="21"/>
        <v>123.56718501061891</v>
      </c>
      <c r="Q65" s="69">
        <f t="shared" si="21"/>
        <v>130.35606117549267</v>
      </c>
      <c r="R65" s="69">
        <f t="shared" si="21"/>
        <v>130.51936089089722</v>
      </c>
      <c r="S65" s="69">
        <f t="shared" si="21"/>
        <v>134.85387770502</v>
      </c>
    </row>
    <row r="66" spans="1:19" ht="14.25">
      <c r="A66" s="67" t="s">
        <v>34</v>
      </c>
      <c r="B66" s="69">
        <f aca="true" t="shared" si="22" ref="B66:H72">B31/$B31*100</f>
        <v>100</v>
      </c>
      <c r="C66" s="69">
        <f t="shared" si="22"/>
        <v>93.16629406440732</v>
      </c>
      <c r="D66" s="69">
        <f t="shared" si="22"/>
        <v>108.96140665733228</v>
      </c>
      <c r="E66" s="69">
        <f t="shared" si="22"/>
        <v>127.75042352886572</v>
      </c>
      <c r="F66" s="69">
        <f t="shared" si="22"/>
        <v>141.3694873560195</v>
      </c>
      <c r="G66" s="69">
        <f t="shared" si="22"/>
        <v>166.59923726125737</v>
      </c>
      <c r="H66" s="69">
        <f t="shared" si="22"/>
        <v>197.56615946345272</v>
      </c>
      <c r="I66" s="69">
        <f aca="true" t="shared" si="23" ref="I66:S66">I31/$I31*100</f>
        <v>100</v>
      </c>
      <c r="J66" s="69">
        <f t="shared" si="23"/>
        <v>116.36338026835344</v>
      </c>
      <c r="K66" s="69">
        <f t="shared" si="23"/>
        <v>118.38916927855163</v>
      </c>
      <c r="L66" s="69">
        <f t="shared" si="23"/>
        <v>119.01957256621247</v>
      </c>
      <c r="M66" s="69">
        <f t="shared" si="23"/>
        <v>112.48402094558128</v>
      </c>
      <c r="N66" s="69">
        <f t="shared" si="23"/>
        <v>125.01657087124907</v>
      </c>
      <c r="O66" s="69">
        <f t="shared" si="23"/>
        <v>134.9548325395097</v>
      </c>
      <c r="P66" s="69">
        <f t="shared" si="23"/>
        <v>136.7885178065848</v>
      </c>
      <c r="Q66" s="69">
        <f t="shared" si="23"/>
        <v>148.09742725387522</v>
      </c>
      <c r="R66" s="69">
        <f t="shared" si="23"/>
        <v>159.48706051682183</v>
      </c>
      <c r="S66" s="69">
        <f t="shared" si="23"/>
        <v>166.5421089511112</v>
      </c>
    </row>
    <row r="67" spans="1:19" ht="14.25">
      <c r="A67" s="67" t="s">
        <v>35</v>
      </c>
      <c r="B67" s="69">
        <f t="shared" si="22"/>
        <v>100</v>
      </c>
      <c r="C67" s="69">
        <f t="shared" si="22"/>
        <v>101.04780308431205</v>
      </c>
      <c r="D67" s="69">
        <f t="shared" si="22"/>
        <v>105.23854639600765</v>
      </c>
      <c r="E67" s="69">
        <f t="shared" si="22"/>
        <v>107.50370530186485</v>
      </c>
      <c r="F67" s="69">
        <f t="shared" si="22"/>
        <v>108.94173764586694</v>
      </c>
      <c r="G67" s="69">
        <f t="shared" si="22"/>
        <v>112.92423361224722</v>
      </c>
      <c r="H67" s="69">
        <f t="shared" si="22"/>
        <v>105.15177666879292</v>
      </c>
      <c r="I67" s="69">
        <f aca="true" t="shared" si="24" ref="I67:S67">I32/$I32*100</f>
        <v>100</v>
      </c>
      <c r="J67" s="69">
        <f t="shared" si="24"/>
        <v>102.00950962071443</v>
      </c>
      <c r="K67" s="69">
        <f t="shared" si="24"/>
        <v>95.51789544094844</v>
      </c>
      <c r="L67" s="69">
        <f t="shared" si="24"/>
        <v>86.10533553805601</v>
      </c>
      <c r="M67" s="69">
        <f t="shared" si="24"/>
        <v>87.88470578880035</v>
      </c>
      <c r="N67" s="69">
        <f t="shared" si="24"/>
        <v>91.965235857772</v>
      </c>
      <c r="O67" s="69">
        <f t="shared" si="24"/>
        <v>101.60910453800223</v>
      </c>
      <c r="P67" s="69">
        <f t="shared" si="24"/>
        <v>112.7147324279002</v>
      </c>
      <c r="Q67" s="69">
        <f t="shared" si="24"/>
        <v>118.15364609523185</v>
      </c>
      <c r="R67" s="69">
        <f t="shared" si="24"/>
        <v>123.29997403915642</v>
      </c>
      <c r="S67" s="69">
        <f t="shared" si="24"/>
        <v>126.54133738104203</v>
      </c>
    </row>
    <row r="68" spans="1:19" ht="14.25">
      <c r="A68" s="67" t="s">
        <v>36</v>
      </c>
      <c r="B68" s="69">
        <f t="shared" si="22"/>
        <v>100</v>
      </c>
      <c r="C68" s="69">
        <f t="shared" si="22"/>
        <v>118.9423338119446</v>
      </c>
      <c r="D68" s="69">
        <f t="shared" si="22"/>
        <v>139.24191858434554</v>
      </c>
      <c r="E68" s="69">
        <f t="shared" si="22"/>
        <v>154.21921688850946</v>
      </c>
      <c r="F68" s="69">
        <f t="shared" si="22"/>
        <v>183.2424618727929</v>
      </c>
      <c r="G68" s="69">
        <f t="shared" si="22"/>
        <v>248.57386782568202</v>
      </c>
      <c r="H68" s="69">
        <f t="shared" si="22"/>
        <v>241.28022041988436</v>
      </c>
      <c r="I68" s="69">
        <f aca="true" t="shared" si="25" ref="I68:S68">I33/$I33*100</f>
        <v>100</v>
      </c>
      <c r="J68" s="69">
        <f t="shared" si="25"/>
        <v>118.07519788330565</v>
      </c>
      <c r="K68" s="69">
        <f t="shared" si="25"/>
        <v>114.63378782277138</v>
      </c>
      <c r="L68" s="69">
        <f t="shared" si="25"/>
        <v>118.81817898361253</v>
      </c>
      <c r="M68" s="69">
        <f t="shared" si="25"/>
        <v>131.73571609926012</v>
      </c>
      <c r="N68" s="69">
        <f t="shared" si="25"/>
        <v>159.79305214676103</v>
      </c>
      <c r="O68" s="69">
        <f t="shared" si="25"/>
        <v>176.02772370724406</v>
      </c>
      <c r="P68" s="69">
        <f t="shared" si="25"/>
        <v>181.97335423895663</v>
      </c>
      <c r="Q68" s="69">
        <f t="shared" si="25"/>
        <v>162.1458256310662</v>
      </c>
      <c r="R68" s="69">
        <f t="shared" si="25"/>
        <v>179.6611150952557</v>
      </c>
      <c r="S68" s="69">
        <f t="shared" si="25"/>
        <v>210.7656536051064</v>
      </c>
    </row>
    <row r="69" spans="1:19" ht="14.25">
      <c r="A69" s="67" t="s">
        <v>37</v>
      </c>
      <c r="B69" s="69">
        <f t="shared" si="22"/>
        <v>100</v>
      </c>
      <c r="C69" s="69">
        <f t="shared" si="22"/>
        <v>106.24851538374986</v>
      </c>
      <c r="D69" s="69">
        <f t="shared" si="22"/>
        <v>112.50578218960581</v>
      </c>
      <c r="E69" s="69">
        <f t="shared" si="22"/>
        <v>115.00243789615811</v>
      </c>
      <c r="F69" s="69">
        <f t="shared" si="22"/>
        <v>116.81273206896121</v>
      </c>
      <c r="G69" s="69">
        <f t="shared" si="22"/>
        <v>129.82859714703642</v>
      </c>
      <c r="H69" s="69">
        <f t="shared" si="22"/>
        <v>139.9914986185255</v>
      </c>
      <c r="I69" s="69">
        <f aca="true" t="shared" si="26" ref="I69:S69">I34/$I34*100</f>
        <v>100</v>
      </c>
      <c r="J69" s="69">
        <f t="shared" si="26"/>
        <v>104.03758474408278</v>
      </c>
      <c r="K69" s="69">
        <f t="shared" si="26"/>
        <v>101.24172382349441</v>
      </c>
      <c r="L69" s="69">
        <f t="shared" si="26"/>
        <v>110.14946675653175</v>
      </c>
      <c r="M69" s="69">
        <f t="shared" si="26"/>
        <v>113.24584704436427</v>
      </c>
      <c r="N69" s="69">
        <f t="shared" si="26"/>
        <v>115.19169012409307</v>
      </c>
      <c r="O69" s="69">
        <f t="shared" si="26"/>
        <v>119.68124330967767</v>
      </c>
      <c r="P69" s="69">
        <f t="shared" si="26"/>
        <v>124.38647266383856</v>
      </c>
      <c r="Q69" s="69">
        <f t="shared" si="26"/>
        <v>125.8692463228006</v>
      </c>
      <c r="R69" s="69">
        <f t="shared" si="26"/>
        <v>124.33572533005588</v>
      </c>
      <c r="S69" s="69">
        <f t="shared" si="26"/>
        <v>127.27352019981761</v>
      </c>
    </row>
    <row r="70" spans="1:19" ht="14.25">
      <c r="A70" s="67" t="s">
        <v>38</v>
      </c>
      <c r="B70" s="69">
        <f t="shared" si="22"/>
        <v>100</v>
      </c>
      <c r="C70" s="69">
        <f t="shared" si="22"/>
        <v>125.47578958110105</v>
      </c>
      <c r="D70" s="69">
        <f t="shared" si="22"/>
        <v>148.04836981478647</v>
      </c>
      <c r="E70" s="69">
        <f t="shared" si="22"/>
        <v>160.7752096195384</v>
      </c>
      <c r="F70" s="69">
        <f t="shared" si="22"/>
        <v>178.0464989710359</v>
      </c>
      <c r="G70" s="69">
        <f t="shared" si="22"/>
        <v>204.2706260523496</v>
      </c>
      <c r="H70" s="69">
        <f t="shared" si="22"/>
        <v>231.93870435566438</v>
      </c>
      <c r="I70" s="69">
        <f aca="true" t="shared" si="27" ref="I70:S70">I35/$I35*100</f>
        <v>100</v>
      </c>
      <c r="J70" s="69">
        <f t="shared" si="27"/>
        <v>112.30221518987342</v>
      </c>
      <c r="K70" s="69">
        <f t="shared" si="27"/>
        <v>136.62816455696202</v>
      </c>
      <c r="L70" s="69">
        <f t="shared" si="27"/>
        <v>137.96598101265823</v>
      </c>
      <c r="M70" s="69">
        <f t="shared" si="27"/>
        <v>148.15664556962025</v>
      </c>
      <c r="N70" s="69">
        <f t="shared" si="27"/>
        <v>152.87262658227846</v>
      </c>
      <c r="O70" s="69">
        <f t="shared" si="27"/>
        <v>158.03401898734177</v>
      </c>
      <c r="P70" s="69">
        <f t="shared" si="27"/>
        <v>159.75870253164558</v>
      </c>
      <c r="Q70" s="69">
        <f t="shared" si="27"/>
        <v>170.01740506329114</v>
      </c>
      <c r="R70" s="69">
        <f t="shared" si="27"/>
        <v>174.2618670886076</v>
      </c>
      <c r="S70" s="69">
        <f t="shared" si="27"/>
        <v>177.6882911392405</v>
      </c>
    </row>
    <row r="71" spans="1:19" ht="14.25">
      <c r="A71" s="67" t="s">
        <v>39</v>
      </c>
      <c r="B71" s="69">
        <f t="shared" si="22"/>
        <v>100</v>
      </c>
      <c r="C71" s="69">
        <f t="shared" si="22"/>
        <v>106.03037859895714</v>
      </c>
      <c r="D71" s="69">
        <f t="shared" si="22"/>
        <v>112.2874631602811</v>
      </c>
      <c r="E71" s="69">
        <f t="shared" si="22"/>
        <v>110.85921559737022</v>
      </c>
      <c r="F71" s="69">
        <f t="shared" si="22"/>
        <v>113.9650872817955</v>
      </c>
      <c r="G71" s="69">
        <f t="shared" si="22"/>
        <v>112.62752210383134</v>
      </c>
      <c r="H71" s="69">
        <f t="shared" si="22"/>
        <v>113.9877578780322</v>
      </c>
      <c r="I71" s="69">
        <f aca="true" t="shared" si="28" ref="I71:S71">I36/$I36*100</f>
        <v>100</v>
      </c>
      <c r="J71" s="69">
        <f t="shared" si="28"/>
        <v>109.3545573484518</v>
      </c>
      <c r="K71" s="69">
        <f t="shared" si="28"/>
        <v>129.63366768425644</v>
      </c>
      <c r="L71" s="69">
        <f t="shared" si="28"/>
        <v>129.72088966419537</v>
      </c>
      <c r="M71" s="69">
        <f t="shared" si="28"/>
        <v>129.80811164413433</v>
      </c>
      <c r="N71" s="69">
        <f t="shared" si="28"/>
        <v>129.89533362407326</v>
      </c>
      <c r="O71" s="69">
        <f t="shared" si="28"/>
        <v>133.40601831661579</v>
      </c>
      <c r="P71" s="69">
        <f t="shared" si="28"/>
        <v>146.29306585259485</v>
      </c>
      <c r="Q71" s="69">
        <f t="shared" si="28"/>
        <v>145.94417793283907</v>
      </c>
      <c r="R71" s="69">
        <f t="shared" si="28"/>
        <v>149.32402965547317</v>
      </c>
      <c r="S71" s="69">
        <f t="shared" si="28"/>
        <v>146.7509812472743</v>
      </c>
    </row>
    <row r="72" spans="1:19" ht="14.25">
      <c r="A72" s="67" t="s">
        <v>40</v>
      </c>
      <c r="B72" s="69">
        <f t="shared" si="22"/>
        <v>100</v>
      </c>
      <c r="C72" s="69">
        <f t="shared" si="22"/>
        <v>106.64855108135605</v>
      </c>
      <c r="D72" s="69">
        <f t="shared" si="22"/>
        <v>110.32759016770044</v>
      </c>
      <c r="E72" s="69">
        <f t="shared" si="22"/>
        <v>114.35948935053003</v>
      </c>
      <c r="F72" s="69">
        <f t="shared" si="22"/>
        <v>117.5967969544813</v>
      </c>
      <c r="G72" s="69">
        <f t="shared" si="22"/>
        <v>120.34629647861901</v>
      </c>
      <c r="H72" s="69">
        <f t="shared" si="22"/>
        <v>122.93341209674773</v>
      </c>
      <c r="I72" s="69">
        <f aca="true" t="shared" si="29" ref="I72:S72">I37/$I37*100</f>
        <v>100</v>
      </c>
      <c r="J72" s="69">
        <f t="shared" si="29"/>
        <v>115.11482476301238</v>
      </c>
      <c r="K72" s="69">
        <f t="shared" si="29"/>
        <v>116.03023841829811</v>
      </c>
      <c r="L72" s="69">
        <f t="shared" si="29"/>
        <v>118.96293116975419</v>
      </c>
      <c r="M72" s="69">
        <f t="shared" si="29"/>
        <v>118.27389028881565</v>
      </c>
      <c r="N72" s="69">
        <f t="shared" si="29"/>
        <v>110.11973989052879</v>
      </c>
      <c r="O72" s="69">
        <f t="shared" si="29"/>
        <v>113.08543091592131</v>
      </c>
      <c r="P72" s="69">
        <f t="shared" si="29"/>
        <v>119.3179510610214</v>
      </c>
      <c r="Q72" s="69">
        <f t="shared" si="29"/>
        <v>117.11018192894525</v>
      </c>
      <c r="R72" s="69">
        <f t="shared" si="29"/>
        <v>113.23034641264917</v>
      </c>
      <c r="S72" s="69">
        <f t="shared" si="29"/>
        <v>112.8125605737546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3"/>
  <sheetViews>
    <sheetView showGridLines="0" workbookViewId="0" topLeftCell="A1">
      <selection activeCell="Q23" sqref="Q23"/>
    </sheetView>
  </sheetViews>
  <sheetFormatPr defaultColWidth="8.625" defaultRowHeight="14.25"/>
  <cols>
    <col min="1" max="1" width="8.625" style="40" customWidth="1"/>
    <col min="2" max="2" width="12.50390625" style="40" customWidth="1"/>
    <col min="3" max="3" width="13.625" style="40" customWidth="1"/>
    <col min="4" max="5" width="8.625" style="40" customWidth="1"/>
    <col min="6" max="16384" width="8.625" style="1" customWidth="1"/>
  </cols>
  <sheetData>
    <row r="1" spans="1:14" ht="12">
      <c r="A1" s="203" t="s">
        <v>222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2">
      <c r="A2" s="70" t="s">
        <v>223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3" ht="12">
      <c r="A3" s="71"/>
      <c r="B3" s="72" t="s">
        <v>14</v>
      </c>
      <c r="C3" s="72" t="s">
        <v>15</v>
      </c>
      <c r="D3" s="72" t="s">
        <v>50</v>
      </c>
      <c r="E3" s="72" t="s">
        <v>69</v>
      </c>
      <c r="F3" s="72" t="s">
        <v>74</v>
      </c>
      <c r="G3" s="72" t="s">
        <v>75</v>
      </c>
      <c r="H3" s="72" t="s">
        <v>76</v>
      </c>
      <c r="I3" s="72" t="s">
        <v>77</v>
      </c>
      <c r="J3" s="72" t="s">
        <v>78</v>
      </c>
      <c r="K3" s="72" t="s">
        <v>118</v>
      </c>
      <c r="L3" s="72">
        <v>2018</v>
      </c>
      <c r="M3" s="72">
        <v>2019</v>
      </c>
    </row>
    <row r="4" spans="1:13" ht="12">
      <c r="A4" s="73" t="s">
        <v>183</v>
      </c>
      <c r="B4" s="204">
        <v>51.4</v>
      </c>
      <c r="C4" s="209">
        <v>53.245344</v>
      </c>
      <c r="D4" s="209">
        <v>52.627253</v>
      </c>
      <c r="E4" s="209">
        <v>52.252336</v>
      </c>
      <c r="F4" s="209">
        <v>52.224176</v>
      </c>
      <c r="G4" s="209">
        <v>52.268114</v>
      </c>
      <c r="H4" s="209">
        <v>52.110428</v>
      </c>
      <c r="I4" s="209">
        <v>51.598313</v>
      </c>
      <c r="J4" s="209">
        <v>51.467067</v>
      </c>
      <c r="K4" s="209">
        <v>51.48877</v>
      </c>
      <c r="L4" s="209">
        <v>51.685157</v>
      </c>
      <c r="M4" s="209">
        <v>51.693731</v>
      </c>
    </row>
    <row r="5" spans="1:14" ht="12">
      <c r="A5" s="40" t="s">
        <v>70</v>
      </c>
      <c r="B5" s="139">
        <v>5.98</v>
      </c>
      <c r="C5" s="139">
        <v>6.19</v>
      </c>
      <c r="D5" s="139">
        <v>6.23</v>
      </c>
      <c r="E5" s="139">
        <v>6.27</v>
      </c>
      <c r="F5" s="139">
        <v>6.22</v>
      </c>
      <c r="G5" s="140">
        <v>6.2</v>
      </c>
      <c r="H5" s="140">
        <v>6.2</v>
      </c>
      <c r="I5" s="139">
        <v>6.16</v>
      </c>
      <c r="J5" s="140">
        <v>6.2</v>
      </c>
      <c r="K5" s="139">
        <v>6.07</v>
      </c>
      <c r="L5" s="139">
        <v>6</v>
      </c>
      <c r="M5" s="139">
        <v>5.91</v>
      </c>
      <c r="N5" s="139"/>
    </row>
    <row r="6" spans="4:5" ht="12">
      <c r="D6" s="1"/>
      <c r="E6" s="1"/>
    </row>
    <row r="7" spans="4:5" ht="12">
      <c r="D7" s="1"/>
      <c r="E7" s="1"/>
    </row>
    <row r="8" spans="4:5" ht="12">
      <c r="D8" s="1"/>
      <c r="E8" s="1"/>
    </row>
    <row r="9" spans="1:13" ht="12">
      <c r="A9" s="71"/>
      <c r="B9" s="72" t="s">
        <v>14</v>
      </c>
      <c r="C9" s="72" t="s">
        <v>15</v>
      </c>
      <c r="D9" s="72" t="s">
        <v>50</v>
      </c>
      <c r="E9" s="72" t="s">
        <v>69</v>
      </c>
      <c r="F9" s="72" t="s">
        <v>74</v>
      </c>
      <c r="G9" s="72" t="s">
        <v>75</v>
      </c>
      <c r="H9" s="72" t="s">
        <v>76</v>
      </c>
      <c r="I9" s="72" t="s">
        <v>77</v>
      </c>
      <c r="J9" s="72" t="s">
        <v>78</v>
      </c>
      <c r="K9" s="72" t="s">
        <v>118</v>
      </c>
      <c r="L9" s="72" t="s">
        <v>142</v>
      </c>
      <c r="M9" s="72">
        <v>2019</v>
      </c>
    </row>
    <row r="10" spans="1:13" ht="12">
      <c r="A10" s="73" t="s">
        <v>183</v>
      </c>
      <c r="B10" s="73">
        <f>B4/$B4*100</f>
        <v>100</v>
      </c>
      <c r="C10" s="73">
        <f aca="true" t="shared" si="0" ref="C10:M10">C4/$B4*100</f>
        <v>103.59016342412453</v>
      </c>
      <c r="D10" s="73">
        <f t="shared" si="0"/>
        <v>102.38765175097278</v>
      </c>
      <c r="E10" s="73">
        <f t="shared" si="0"/>
        <v>101.65824124513618</v>
      </c>
      <c r="F10" s="73">
        <f t="shared" si="0"/>
        <v>101.6034552529183</v>
      </c>
      <c r="G10" s="73">
        <f t="shared" si="0"/>
        <v>101.68893774319065</v>
      </c>
      <c r="H10" s="73">
        <f t="shared" si="0"/>
        <v>101.38215564202335</v>
      </c>
      <c r="I10" s="73">
        <f t="shared" si="0"/>
        <v>100.38582295719844</v>
      </c>
      <c r="J10" s="73">
        <f t="shared" si="0"/>
        <v>100.13048054474709</v>
      </c>
      <c r="K10" s="73">
        <f t="shared" si="0"/>
        <v>100.17270428015566</v>
      </c>
      <c r="L10" s="73">
        <f t="shared" si="0"/>
        <v>100.554780155642</v>
      </c>
      <c r="M10" s="73">
        <f t="shared" si="0"/>
        <v>100.57146108949418</v>
      </c>
    </row>
    <row r="11" spans="1:13" ht="12">
      <c r="A11" s="40" t="s">
        <v>70</v>
      </c>
      <c r="B11" s="40">
        <f>B5/$B5*100</f>
        <v>100</v>
      </c>
      <c r="C11" s="40">
        <f aca="true" t="shared" si="1" ref="C11:M11">C5/$B5*100</f>
        <v>103.51170568561874</v>
      </c>
      <c r="D11" s="40">
        <f t="shared" si="1"/>
        <v>104.18060200668897</v>
      </c>
      <c r="E11" s="40">
        <f t="shared" si="1"/>
        <v>104.84949832775918</v>
      </c>
      <c r="F11" s="40">
        <f t="shared" si="1"/>
        <v>104.0133779264214</v>
      </c>
      <c r="G11" s="40">
        <f t="shared" si="1"/>
        <v>103.67892976588628</v>
      </c>
      <c r="H11" s="40">
        <f t="shared" si="1"/>
        <v>103.67892976588628</v>
      </c>
      <c r="I11" s="40">
        <f t="shared" si="1"/>
        <v>103.01003344481605</v>
      </c>
      <c r="J11" s="40">
        <f t="shared" si="1"/>
        <v>103.67892976588628</v>
      </c>
      <c r="K11" s="40">
        <f t="shared" si="1"/>
        <v>101.50501672240802</v>
      </c>
      <c r="L11" s="40">
        <f t="shared" si="1"/>
        <v>100.33444816053512</v>
      </c>
      <c r="M11" s="40">
        <f t="shared" si="1"/>
        <v>98.82943143812709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5" customHeight="1"/>
    <row r="53" ht="14.25">
      <c r="A53" s="37" t="s">
        <v>218</v>
      </c>
    </row>
    <row r="57" spans="1:14" ht="14.25">
      <c r="A57" s="210" t="s">
        <v>255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1:14" ht="14.25">
      <c r="A58" s="70" t="s">
        <v>256</v>
      </c>
      <c r="B58" s="70" t="s">
        <v>256</v>
      </c>
      <c r="C58" s="70" t="s">
        <v>256</v>
      </c>
      <c r="D58" s="70" t="s">
        <v>256</v>
      </c>
      <c r="E58" s="70" t="s">
        <v>256</v>
      </c>
      <c r="F58" s="70" t="s">
        <v>256</v>
      </c>
      <c r="G58" s="70" t="s">
        <v>256</v>
      </c>
      <c r="H58" s="70" t="s">
        <v>256</v>
      </c>
      <c r="I58" s="70" t="s">
        <v>256</v>
      </c>
      <c r="J58" s="70" t="s">
        <v>256</v>
      </c>
      <c r="K58" s="70" t="s">
        <v>256</v>
      </c>
      <c r="L58" s="70" t="s">
        <v>256</v>
      </c>
      <c r="M58" s="70" t="s">
        <v>256</v>
      </c>
      <c r="N58" s="70"/>
    </row>
    <row r="59" spans="1:13" ht="14.25">
      <c r="A59" s="211"/>
      <c r="B59" s="72" t="s">
        <v>14</v>
      </c>
      <c r="C59" s="72" t="s">
        <v>15</v>
      </c>
      <c r="D59" s="72" t="s">
        <v>50</v>
      </c>
      <c r="E59" s="72" t="s">
        <v>69</v>
      </c>
      <c r="F59" s="72" t="s">
        <v>74</v>
      </c>
      <c r="G59" s="72" t="s">
        <v>75</v>
      </c>
      <c r="H59" s="72" t="s">
        <v>76</v>
      </c>
      <c r="I59" s="72" t="s">
        <v>77</v>
      </c>
      <c r="J59" s="72" t="s">
        <v>78</v>
      </c>
      <c r="K59" s="72" t="s">
        <v>118</v>
      </c>
      <c r="L59" s="72" t="s">
        <v>142</v>
      </c>
      <c r="M59" s="72" t="s">
        <v>211</v>
      </c>
    </row>
    <row r="60" spans="1:13" ht="14.25">
      <c r="A60" s="212" t="s">
        <v>139</v>
      </c>
      <c r="B60" s="209">
        <v>51.369529</v>
      </c>
      <c r="C60" s="209">
        <v>53.245344</v>
      </c>
      <c r="D60" s="209">
        <v>52.627253</v>
      </c>
      <c r="E60" s="209">
        <v>52.252336</v>
      </c>
      <c r="F60" s="209">
        <v>52.224176</v>
      </c>
      <c r="G60" s="209">
        <v>52.268114</v>
      </c>
      <c r="H60" s="209">
        <v>52.110428</v>
      </c>
      <c r="I60" s="209">
        <v>51.598313</v>
      </c>
      <c r="J60" s="209">
        <v>51.467067</v>
      </c>
      <c r="K60" s="209">
        <v>51.48877</v>
      </c>
      <c r="L60" s="209">
        <v>51.685157</v>
      </c>
      <c r="M60" s="209">
        <v>51.693731</v>
      </c>
    </row>
    <row r="63" ht="14.25">
      <c r="A63" s="40" t="s">
        <v>264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M33"/>
  <sheetViews>
    <sheetView showGridLines="0" workbookViewId="0" topLeftCell="A1">
      <selection activeCell="C10" sqref="C10"/>
    </sheetView>
  </sheetViews>
  <sheetFormatPr defaultColWidth="9.00390625" defaultRowHeight="14.25"/>
  <cols>
    <col min="1" max="1" width="5.625" style="1" customWidth="1"/>
    <col min="2" max="2" width="25.875" style="1" customWidth="1"/>
    <col min="3" max="3" width="10.375" style="1" customWidth="1"/>
    <col min="4" max="4" width="17.50390625" style="1" customWidth="1"/>
    <col min="5" max="5" width="7.50390625" style="1" bestFit="1" customWidth="1"/>
    <col min="6" max="6" width="11.125" style="1" customWidth="1"/>
    <col min="7" max="7" width="10.00390625" style="1" customWidth="1"/>
    <col min="8" max="8" width="10.375" style="1" customWidth="1"/>
    <col min="9" max="9" width="3.875" style="1" customWidth="1"/>
    <col min="10" max="16384" width="9.00390625" style="1" customWidth="1"/>
  </cols>
  <sheetData>
    <row r="2" s="160" customFormat="1" ht="14.25">
      <c r="B2" s="160" t="s">
        <v>266</v>
      </c>
    </row>
    <row r="3" spans="2:11" s="160" customFormat="1" ht="14.25">
      <c r="B3" s="230" t="s">
        <v>275</v>
      </c>
      <c r="C3" s="230"/>
      <c r="D3" s="230"/>
      <c r="E3" s="230"/>
      <c r="F3" s="230"/>
      <c r="G3" s="230"/>
      <c r="H3" s="230"/>
      <c r="I3" s="230"/>
      <c r="J3" s="230"/>
      <c r="K3" s="231"/>
    </row>
    <row r="4" spans="2:11" s="160" customFormat="1" ht="14.25"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2:10" s="160" customFormat="1" ht="36" customHeight="1">
      <c r="B5" s="243"/>
      <c r="C5" s="257" t="s">
        <v>92</v>
      </c>
      <c r="D5" s="248" t="s">
        <v>265</v>
      </c>
      <c r="E5" s="247" t="s">
        <v>57</v>
      </c>
      <c r="F5" s="255" t="s">
        <v>267</v>
      </c>
      <c r="G5" s="279" t="s">
        <v>268</v>
      </c>
      <c r="H5" s="279"/>
      <c r="I5" s="279"/>
      <c r="J5" s="279"/>
    </row>
    <row r="6" spans="2:10" s="160" customFormat="1" ht="14.25">
      <c r="B6" s="246"/>
      <c r="C6" s="280">
        <v>2019</v>
      </c>
      <c r="D6" s="278"/>
      <c r="E6" s="278"/>
      <c r="F6" s="281"/>
      <c r="G6" s="278">
        <v>2018</v>
      </c>
      <c r="H6" s="278"/>
      <c r="I6" s="278"/>
      <c r="J6" s="278"/>
    </row>
    <row r="7" spans="2:10" s="232" customFormat="1" ht="24">
      <c r="B7" s="246"/>
      <c r="C7" s="258"/>
      <c r="D7" s="250"/>
      <c r="E7" s="251"/>
      <c r="F7" s="256"/>
      <c r="G7" s="250" t="s">
        <v>269</v>
      </c>
      <c r="H7" s="250" t="s">
        <v>52</v>
      </c>
      <c r="I7" s="276" t="s">
        <v>53</v>
      </c>
      <c r="J7" s="277"/>
    </row>
    <row r="8" spans="2:10" s="160" customFormat="1" ht="14.25">
      <c r="B8" s="249" t="s">
        <v>4</v>
      </c>
      <c r="C8" s="259">
        <v>330577</v>
      </c>
      <c r="D8" s="260" t="s">
        <v>270</v>
      </c>
      <c r="E8" s="260">
        <v>2.4</v>
      </c>
      <c r="F8" s="261">
        <v>5.9</v>
      </c>
      <c r="G8" s="260">
        <v>46.7</v>
      </c>
      <c r="H8" s="260">
        <v>49.9</v>
      </c>
      <c r="I8" s="282">
        <v>3.2</v>
      </c>
      <c r="J8" s="282"/>
    </row>
    <row r="9" spans="2:10" s="160" customFormat="1" ht="14.25">
      <c r="B9" s="252" t="s">
        <v>47</v>
      </c>
      <c r="C9" s="262">
        <v>257534</v>
      </c>
      <c r="D9" s="263">
        <v>77.9</v>
      </c>
      <c r="E9" s="263">
        <v>1.8</v>
      </c>
      <c r="F9" s="264">
        <v>4.6</v>
      </c>
      <c r="G9" s="263">
        <v>50.4</v>
      </c>
      <c r="H9" s="263">
        <v>45.4</v>
      </c>
      <c r="I9" s="283">
        <v>3.9</v>
      </c>
      <c r="J9" s="284"/>
    </row>
    <row r="10" spans="2:10" s="160" customFormat="1" ht="14.25">
      <c r="B10" s="253" t="s">
        <v>48</v>
      </c>
      <c r="C10" s="265">
        <v>62433</v>
      </c>
      <c r="D10" s="266">
        <v>18.9</v>
      </c>
      <c r="E10" s="266">
        <v>0.5</v>
      </c>
      <c r="F10" s="267">
        <v>1.1</v>
      </c>
      <c r="G10" s="266">
        <v>32.4</v>
      </c>
      <c r="H10" s="266">
        <v>67</v>
      </c>
      <c r="I10" s="285">
        <v>0.4</v>
      </c>
      <c r="J10" s="285"/>
    </row>
    <row r="11" spans="2:10" s="160" customFormat="1" ht="14.25">
      <c r="B11" s="254" t="s">
        <v>49</v>
      </c>
      <c r="C11" s="268">
        <v>10610</v>
      </c>
      <c r="D11" s="269">
        <v>3.2</v>
      </c>
      <c r="E11" s="269">
        <v>0.1</v>
      </c>
      <c r="F11" s="270">
        <v>0.2</v>
      </c>
      <c r="G11" s="269">
        <v>42.2</v>
      </c>
      <c r="H11" s="269">
        <v>55.4</v>
      </c>
      <c r="I11" s="275">
        <v>1</v>
      </c>
      <c r="J11" s="275"/>
    </row>
    <row r="12" spans="11:13" s="160" customFormat="1" ht="14.25">
      <c r="K12" s="164"/>
      <c r="L12" s="233"/>
      <c r="M12" s="233"/>
    </row>
    <row r="13" spans="2:13" s="160" customFormat="1" ht="15" customHeight="1">
      <c r="B13" s="160" t="s">
        <v>276</v>
      </c>
      <c r="C13" s="234"/>
      <c r="D13" s="234"/>
      <c r="E13" s="234"/>
      <c r="K13" s="164"/>
      <c r="L13" s="164"/>
      <c r="M13" s="164"/>
    </row>
    <row r="14" spans="2:13" s="160" customFormat="1" ht="14.25">
      <c r="B14" s="160" t="s">
        <v>271</v>
      </c>
      <c r="C14" s="234"/>
      <c r="D14" s="234"/>
      <c r="E14" s="234"/>
      <c r="K14" s="164"/>
      <c r="L14" s="164"/>
      <c r="M14" s="164"/>
    </row>
    <row r="15" spans="2:13" s="160" customFormat="1" ht="15" customHeight="1">
      <c r="B15" s="160" t="s">
        <v>274</v>
      </c>
      <c r="K15" s="164"/>
      <c r="L15" s="164"/>
      <c r="M15" s="164"/>
    </row>
    <row r="16" spans="2:13" s="160" customFormat="1" ht="14.25">
      <c r="B16" s="235"/>
      <c r="K16" s="164"/>
      <c r="L16" s="164"/>
      <c r="M16" s="164"/>
    </row>
    <row r="17" spans="2:13" s="160" customFormat="1" ht="14.25">
      <c r="B17" s="236"/>
      <c r="K17" s="164"/>
      <c r="L17" s="164"/>
      <c r="M17" s="164"/>
    </row>
    <row r="18" spans="1:13" s="160" customFormat="1" ht="14.25">
      <c r="A18" s="160" t="s">
        <v>272</v>
      </c>
      <c r="B18" s="162"/>
      <c r="K18" s="164"/>
      <c r="L18" s="164"/>
      <c r="M18" s="164"/>
    </row>
    <row r="19" spans="1:13" s="160" customFormat="1" ht="14.25">
      <c r="A19" s="160" t="s">
        <v>273</v>
      </c>
      <c r="K19" s="164"/>
      <c r="L19" s="164"/>
      <c r="M19" s="164"/>
    </row>
    <row r="20" spans="2:12" s="160" customFormat="1" ht="14.25">
      <c r="B20" s="237"/>
      <c r="D20" s="164"/>
      <c r="E20" s="164"/>
      <c r="F20" s="164"/>
      <c r="G20" s="164"/>
      <c r="H20" s="164"/>
      <c r="I20" s="164"/>
      <c r="J20" s="164"/>
      <c r="K20" s="164"/>
      <c r="L20" s="164"/>
    </row>
    <row r="21" spans="1:12" s="160" customFormat="1" ht="14.25">
      <c r="A21" s="160" t="s">
        <v>71</v>
      </c>
      <c r="B21" s="237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1:12" s="160" customFormat="1" ht="14.25">
      <c r="A22" s="160" t="s">
        <v>70</v>
      </c>
      <c r="D22" s="166"/>
      <c r="E22" s="164"/>
      <c r="F22" s="164"/>
      <c r="G22" s="164"/>
      <c r="H22" s="164"/>
      <c r="I22" s="164"/>
      <c r="J22" s="164"/>
      <c r="K22" s="164"/>
      <c r="L22" s="164"/>
    </row>
    <row r="23" spans="4:12" s="160" customFormat="1" ht="14.25">
      <c r="D23" s="166"/>
      <c r="E23" s="164"/>
      <c r="F23" s="164"/>
      <c r="G23" s="164"/>
      <c r="H23" s="164"/>
      <c r="I23" s="164"/>
      <c r="J23" s="164"/>
      <c r="K23" s="164"/>
      <c r="L23" s="164"/>
    </row>
    <row r="24" spans="2:12" s="160" customFormat="1" ht="14.25">
      <c r="B24" s="165"/>
      <c r="C24" s="164"/>
      <c r="D24" s="165"/>
      <c r="E24" s="164"/>
      <c r="F24" s="164"/>
      <c r="G24" s="164"/>
      <c r="H24" s="164"/>
      <c r="I24" s="164"/>
      <c r="J24" s="164"/>
      <c r="K24" s="164"/>
      <c r="L24" s="164"/>
    </row>
    <row r="25" spans="1:13" s="160" customFormat="1" ht="14.25">
      <c r="A25" s="160" t="s">
        <v>79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</row>
    <row r="26" spans="2:13" s="160" customFormat="1" ht="14.25">
      <c r="B26" s="165"/>
      <c r="C26" s="166"/>
      <c r="D26" s="165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2:13" s="160" customFormat="1" ht="14.25">
      <c r="B27" s="165"/>
      <c r="C27" s="166"/>
      <c r="D27" s="165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2:11" s="160" customFormat="1" ht="14.25">
      <c r="B28" s="165"/>
      <c r="C28" s="165"/>
      <c r="D28" s="164"/>
      <c r="E28" s="164"/>
      <c r="F28" s="164"/>
      <c r="G28" s="164"/>
      <c r="H28" s="164"/>
      <c r="I28" s="164"/>
      <c r="J28" s="164"/>
      <c r="K28" s="230"/>
    </row>
    <row r="29" spans="2:3" s="160" customFormat="1" ht="14.25">
      <c r="B29" s="164"/>
      <c r="C29" s="164"/>
    </row>
    <row r="30" spans="2:3" s="160" customFormat="1" ht="14.25">
      <c r="B30" s="165"/>
      <c r="C30" s="165"/>
    </row>
    <row r="31" spans="2:3" s="160" customFormat="1" ht="14.25">
      <c r="B31" s="165"/>
      <c r="C31" s="165"/>
    </row>
    <row r="32" spans="2:3" s="160" customFormat="1" ht="14.25">
      <c r="B32" s="165"/>
      <c r="C32" s="164"/>
    </row>
    <row r="33" spans="2:3" s="160" customFormat="1" ht="14.25">
      <c r="B33" s="165"/>
      <c r="C33" s="165"/>
    </row>
  </sheetData>
  <mergeCells count="8">
    <mergeCell ref="I11:J11"/>
    <mergeCell ref="I7:J7"/>
    <mergeCell ref="G6:J6"/>
    <mergeCell ref="G5:J5"/>
    <mergeCell ref="C6:F6"/>
    <mergeCell ref="I8:J8"/>
    <mergeCell ref="I9:J9"/>
    <mergeCell ref="I10:J10"/>
  </mergeCells>
  <printOptions/>
  <pageMargins left="0.7" right="0.7" top="0.75" bottom="0.75" header="0.3" footer="0.3"/>
  <pageSetup horizontalDpi="600" verticalDpi="600" orientation="portrait" paperSize="9" r:id="rId1"/>
  <ignoredErrors>
    <ignoredError sqref="D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73"/>
  <sheetViews>
    <sheetView workbookViewId="0" topLeftCell="A100">
      <selection activeCell="J135" activeCellId="1" sqref="K100 J135"/>
    </sheetView>
  </sheetViews>
  <sheetFormatPr defaultColWidth="8.625" defaultRowHeight="14.25"/>
  <cols>
    <col min="1" max="16384" width="8.625" style="1" customWidth="1"/>
  </cols>
  <sheetData>
    <row r="3" spans="2:11" ht="12">
      <c r="B3" s="75"/>
      <c r="C3" s="75"/>
      <c r="D3" s="75"/>
      <c r="E3" s="75"/>
      <c r="F3" s="75"/>
      <c r="G3" s="75"/>
      <c r="H3" s="100"/>
      <c r="I3" s="80"/>
      <c r="J3" s="80"/>
      <c r="K3" s="177"/>
    </row>
    <row r="4" spans="2:18" ht="12">
      <c r="B4" s="1">
        <v>2013</v>
      </c>
      <c r="C4" s="1">
        <v>2014</v>
      </c>
      <c r="D4" s="1">
        <v>2015</v>
      </c>
      <c r="E4" s="1">
        <v>2016</v>
      </c>
      <c r="F4" s="1">
        <v>2017</v>
      </c>
      <c r="G4" s="1">
        <v>2018</v>
      </c>
      <c r="H4" s="1">
        <v>2019</v>
      </c>
      <c r="L4" s="1">
        <v>2013</v>
      </c>
      <c r="M4" s="1">
        <v>2014</v>
      </c>
      <c r="N4" s="1">
        <v>2015</v>
      </c>
      <c r="O4" s="1">
        <v>2016</v>
      </c>
      <c r="P4" s="1">
        <v>2017</v>
      </c>
      <c r="Q4" s="1">
        <v>2018</v>
      </c>
      <c r="R4" s="1">
        <v>2019</v>
      </c>
    </row>
    <row r="5" spans="1:18" ht="12">
      <c r="A5" s="74" t="s">
        <v>17</v>
      </c>
      <c r="B5" s="75">
        <v>36.4</v>
      </c>
      <c r="C5" s="75">
        <v>157.29999999999998</v>
      </c>
      <c r="D5" s="75">
        <v>101.3</v>
      </c>
      <c r="E5" s="75">
        <v>135</v>
      </c>
      <c r="F5" s="75">
        <v>112.4</v>
      </c>
      <c r="G5" s="75">
        <v>193.4</v>
      </c>
      <c r="H5" s="75">
        <v>407.2</v>
      </c>
      <c r="K5" s="218" t="s">
        <v>109</v>
      </c>
      <c r="L5" s="175">
        <v>1787.4110926690232</v>
      </c>
      <c r="M5" s="175">
        <v>3001.969628140314</v>
      </c>
      <c r="N5" s="175">
        <v>3400.6376395193142</v>
      </c>
      <c r="O5" s="175">
        <v>3909.0920774957153</v>
      </c>
      <c r="P5" s="175">
        <v>3801.260561071527</v>
      </c>
      <c r="Q5" s="175">
        <v>7059.248590425788</v>
      </c>
      <c r="R5" s="175">
        <v>12206.04003153326</v>
      </c>
    </row>
    <row r="6" spans="1:18" ht="12">
      <c r="A6" s="76" t="s">
        <v>165</v>
      </c>
      <c r="B6" s="77">
        <v>102.57600715538628</v>
      </c>
      <c r="C6" s="78">
        <v>81.95678485498907</v>
      </c>
      <c r="D6" s="77">
        <v>238.25900000000001</v>
      </c>
      <c r="E6" s="77">
        <v>166.888</v>
      </c>
      <c r="F6" s="77">
        <v>248.65924718328108</v>
      </c>
      <c r="G6" s="77">
        <v>602.9093451006884</v>
      </c>
      <c r="H6" s="77">
        <v>846.96</v>
      </c>
      <c r="K6" s="218"/>
      <c r="L6" s="227"/>
      <c r="M6" s="227"/>
      <c r="N6" s="227"/>
      <c r="O6" s="227"/>
      <c r="P6" s="227"/>
      <c r="Q6" s="227"/>
      <c r="R6" s="227"/>
    </row>
    <row r="7" spans="1:18" ht="12">
      <c r="A7" s="79" t="s">
        <v>164</v>
      </c>
      <c r="B7" s="80">
        <v>0</v>
      </c>
      <c r="C7" s="80">
        <v>2241</v>
      </c>
      <c r="D7" s="80">
        <v>1522</v>
      </c>
      <c r="E7" s="80">
        <v>3026</v>
      </c>
      <c r="F7" s="80">
        <v>3173</v>
      </c>
      <c r="G7" s="80">
        <v>5220</v>
      </c>
      <c r="H7" s="80">
        <v>14935</v>
      </c>
      <c r="K7" s="81" t="s">
        <v>72</v>
      </c>
      <c r="L7" s="223">
        <v>672</v>
      </c>
      <c r="M7" s="223">
        <v>878</v>
      </c>
      <c r="N7" s="223">
        <v>755.0000000000001</v>
      </c>
      <c r="O7" s="223">
        <v>1061</v>
      </c>
      <c r="P7" s="223">
        <v>895</v>
      </c>
      <c r="Q7" s="223">
        <v>1504</v>
      </c>
      <c r="R7" s="223">
        <v>2751</v>
      </c>
    </row>
    <row r="8" spans="1:18" ht="12">
      <c r="A8" s="74" t="s">
        <v>19</v>
      </c>
      <c r="B8" s="75">
        <v>213.5</v>
      </c>
      <c r="C8" s="75">
        <v>200.8</v>
      </c>
      <c r="D8" s="75">
        <v>365.3</v>
      </c>
      <c r="E8" s="75">
        <v>407.9</v>
      </c>
      <c r="F8" s="75">
        <v>533.5</v>
      </c>
      <c r="G8" s="75">
        <v>1414.6</v>
      </c>
      <c r="H8" s="75">
        <v>1239.9</v>
      </c>
      <c r="K8" s="74" t="s">
        <v>25</v>
      </c>
      <c r="L8" s="80">
        <v>422</v>
      </c>
      <c r="M8" s="80">
        <v>404</v>
      </c>
      <c r="N8" s="80">
        <v>542</v>
      </c>
      <c r="O8" s="80">
        <v>411</v>
      </c>
      <c r="P8" s="80">
        <v>549</v>
      </c>
      <c r="Q8" s="80">
        <v>1454</v>
      </c>
      <c r="R8" s="80">
        <v>1334</v>
      </c>
    </row>
    <row r="9" spans="1:18" ht="12">
      <c r="A9" s="81" t="s">
        <v>157</v>
      </c>
      <c r="B9" s="82">
        <v>672</v>
      </c>
      <c r="C9" s="82">
        <v>878</v>
      </c>
      <c r="D9" s="82">
        <v>755.0000000000001</v>
      </c>
      <c r="E9" s="82">
        <v>1061</v>
      </c>
      <c r="F9" s="82">
        <v>895</v>
      </c>
      <c r="G9" s="83">
        <v>1504</v>
      </c>
      <c r="H9" s="83">
        <v>2751</v>
      </c>
      <c r="I9" s="84"/>
      <c r="J9" s="84"/>
      <c r="K9" s="74" t="s">
        <v>159</v>
      </c>
      <c r="L9" s="75">
        <v>0</v>
      </c>
      <c r="M9" s="75">
        <v>127.38092392992853</v>
      </c>
      <c r="N9" s="75">
        <v>192.87301928730193</v>
      </c>
      <c r="O9" s="75">
        <v>125.5958929226256</v>
      </c>
      <c r="P9" s="75">
        <v>138.12544045102186</v>
      </c>
      <c r="Q9" s="75">
        <v>498.41605068637807</v>
      </c>
      <c r="R9" s="75">
        <v>1192.2933730454206</v>
      </c>
    </row>
    <row r="10" spans="1:18" ht="12">
      <c r="A10" s="81" t="s">
        <v>22</v>
      </c>
      <c r="B10" s="85">
        <v>95</v>
      </c>
      <c r="C10" s="85">
        <v>152</v>
      </c>
      <c r="D10" s="85">
        <v>130</v>
      </c>
      <c r="E10" s="85">
        <v>188</v>
      </c>
      <c r="F10" s="85">
        <v>152</v>
      </c>
      <c r="G10" s="85">
        <v>237</v>
      </c>
      <c r="H10" s="85">
        <v>558</v>
      </c>
      <c r="I10" s="84"/>
      <c r="J10" s="84"/>
      <c r="K10" s="74" t="s">
        <v>23</v>
      </c>
      <c r="L10" s="82">
        <v>138</v>
      </c>
      <c r="M10" s="82">
        <v>248</v>
      </c>
      <c r="N10" s="82">
        <v>412</v>
      </c>
      <c r="O10" s="82">
        <v>396</v>
      </c>
      <c r="P10" s="82">
        <v>452</v>
      </c>
      <c r="Q10" s="83">
        <v>723</v>
      </c>
      <c r="R10" s="83">
        <v>1015</v>
      </c>
    </row>
    <row r="11" spans="1:18" ht="12">
      <c r="A11" s="86" t="s">
        <v>20</v>
      </c>
      <c r="B11" s="75" t="s">
        <v>156</v>
      </c>
      <c r="C11" s="75">
        <v>18.07</v>
      </c>
      <c r="D11" s="75">
        <v>7.45</v>
      </c>
      <c r="E11" s="75">
        <v>21.28</v>
      </c>
      <c r="F11" s="75">
        <v>23.61</v>
      </c>
      <c r="G11" s="75">
        <v>39.35</v>
      </c>
      <c r="H11" s="75">
        <v>140.03</v>
      </c>
      <c r="I11" s="87"/>
      <c r="K11" s="96" t="s">
        <v>24</v>
      </c>
      <c r="L11" s="80">
        <v>48</v>
      </c>
      <c r="M11" s="80">
        <v>219</v>
      </c>
      <c r="N11" s="80">
        <v>215</v>
      </c>
      <c r="O11" s="80">
        <v>312</v>
      </c>
      <c r="P11" s="80">
        <v>235</v>
      </c>
      <c r="Q11" s="80">
        <v>313</v>
      </c>
      <c r="R11" s="80">
        <v>830</v>
      </c>
    </row>
    <row r="12" spans="1:18" ht="12">
      <c r="A12" s="74" t="s">
        <v>21</v>
      </c>
      <c r="B12" s="80">
        <v>16.92</v>
      </c>
      <c r="C12" s="80">
        <v>41.68</v>
      </c>
      <c r="D12" s="80">
        <v>35.98</v>
      </c>
      <c r="E12" s="80">
        <v>43.71</v>
      </c>
      <c r="F12" s="80">
        <v>43.19</v>
      </c>
      <c r="G12" s="80">
        <v>49.05</v>
      </c>
      <c r="H12" s="80">
        <v>78.59</v>
      </c>
      <c r="I12" s="84"/>
      <c r="K12" s="216" t="s">
        <v>161</v>
      </c>
      <c r="L12" s="225">
        <v>92.21543335596289</v>
      </c>
      <c r="M12" s="225">
        <v>155.34352003960663</v>
      </c>
      <c r="N12" s="225">
        <v>221.30741890493542</v>
      </c>
      <c r="O12" s="225">
        <v>261.3352930696597</v>
      </c>
      <c r="P12" s="225">
        <v>225.7704430047277</v>
      </c>
      <c r="Q12" s="225">
        <v>290.15900300816503</v>
      </c>
      <c r="R12" s="225">
        <v>705.2873369439235</v>
      </c>
    </row>
    <row r="13" spans="1:18" ht="12">
      <c r="A13" s="74" t="s">
        <v>23</v>
      </c>
      <c r="B13" s="83">
        <v>138</v>
      </c>
      <c r="C13" s="83">
        <v>248</v>
      </c>
      <c r="D13" s="83">
        <v>412</v>
      </c>
      <c r="E13" s="83">
        <v>396</v>
      </c>
      <c r="F13" s="83">
        <v>452</v>
      </c>
      <c r="G13" s="83">
        <v>723</v>
      </c>
      <c r="H13" s="83">
        <v>1015</v>
      </c>
      <c r="K13" s="79" t="s">
        <v>164</v>
      </c>
      <c r="L13" s="80">
        <v>0</v>
      </c>
      <c r="M13" s="80">
        <v>81.3843695525857</v>
      </c>
      <c r="N13" s="80">
        <v>55.793834084827154</v>
      </c>
      <c r="O13" s="80">
        <v>111.93312125471628</v>
      </c>
      <c r="P13" s="80">
        <v>120.52723543265213</v>
      </c>
      <c r="Q13" s="80">
        <v>203.5325769095801</v>
      </c>
      <c r="R13" s="80">
        <v>581.80755746007</v>
      </c>
    </row>
    <row r="14" spans="1:18" ht="12">
      <c r="A14" s="88" t="s">
        <v>24</v>
      </c>
      <c r="B14" s="89">
        <v>48</v>
      </c>
      <c r="C14" s="89">
        <v>219</v>
      </c>
      <c r="D14" s="89">
        <v>215</v>
      </c>
      <c r="E14" s="89">
        <v>312</v>
      </c>
      <c r="F14" s="89">
        <v>235</v>
      </c>
      <c r="G14" s="89">
        <v>313</v>
      </c>
      <c r="H14" s="89">
        <v>830</v>
      </c>
      <c r="K14" s="81" t="s">
        <v>22</v>
      </c>
      <c r="L14" s="83">
        <v>95</v>
      </c>
      <c r="M14" s="83">
        <v>152</v>
      </c>
      <c r="N14" s="83">
        <v>130</v>
      </c>
      <c r="O14" s="83">
        <v>188</v>
      </c>
      <c r="P14" s="83">
        <v>152</v>
      </c>
      <c r="Q14" s="83">
        <v>237</v>
      </c>
      <c r="R14" s="83">
        <v>558</v>
      </c>
    </row>
    <row r="15" spans="1:18" ht="12">
      <c r="A15" s="74" t="s">
        <v>160</v>
      </c>
      <c r="B15" s="90" t="s">
        <v>156</v>
      </c>
      <c r="C15" s="90" t="s">
        <v>156</v>
      </c>
      <c r="D15" s="90">
        <v>214.89321424596994</v>
      </c>
      <c r="E15" s="90">
        <v>491.1340288991147</v>
      </c>
      <c r="F15" s="90">
        <v>169.15047195927022</v>
      </c>
      <c r="G15" s="90">
        <v>272.0781291395549</v>
      </c>
      <c r="H15" s="90">
        <v>579.03</v>
      </c>
      <c r="I15" s="84"/>
      <c r="K15" s="215" t="s">
        <v>32</v>
      </c>
      <c r="L15" s="224">
        <v>49</v>
      </c>
      <c r="M15" s="224">
        <v>108</v>
      </c>
      <c r="N15" s="224">
        <v>137</v>
      </c>
      <c r="O15" s="224">
        <v>199</v>
      </c>
      <c r="P15" s="224">
        <v>200</v>
      </c>
      <c r="Q15" s="224">
        <v>261</v>
      </c>
      <c r="R15" s="224">
        <v>524</v>
      </c>
    </row>
    <row r="16" spans="1:18" ht="12">
      <c r="A16" s="74" t="s">
        <v>25</v>
      </c>
      <c r="B16" s="75">
        <v>422</v>
      </c>
      <c r="C16" s="75">
        <v>404</v>
      </c>
      <c r="D16" s="75">
        <v>542</v>
      </c>
      <c r="E16" s="75">
        <v>411</v>
      </c>
      <c r="F16" s="75">
        <v>549</v>
      </c>
      <c r="G16" s="75">
        <v>1454</v>
      </c>
      <c r="H16" s="75">
        <v>1334</v>
      </c>
      <c r="K16" s="76" t="s">
        <v>165</v>
      </c>
      <c r="L16" s="75">
        <v>52.44708413712357</v>
      </c>
      <c r="M16" s="75">
        <v>41.904481467935916</v>
      </c>
      <c r="N16" s="75">
        <v>121.82176091624912</v>
      </c>
      <c r="O16" s="75">
        <v>85.32978832191431</v>
      </c>
      <c r="P16" s="75">
        <v>127.13940442953323</v>
      </c>
      <c r="Q16" s="75">
        <v>308.26738168559586</v>
      </c>
      <c r="R16" s="75">
        <v>433.0504141527764</v>
      </c>
    </row>
    <row r="17" spans="1:18" ht="12">
      <c r="A17" s="74" t="s">
        <v>26</v>
      </c>
      <c r="B17" s="91">
        <v>0.4</v>
      </c>
      <c r="C17" s="92">
        <v>0.3</v>
      </c>
      <c r="D17" s="92">
        <v>1.3</v>
      </c>
      <c r="E17" s="92">
        <v>0.3</v>
      </c>
      <c r="F17" s="92">
        <v>6.5</v>
      </c>
      <c r="G17" s="93">
        <v>26</v>
      </c>
      <c r="H17" s="93">
        <v>26.1</v>
      </c>
      <c r="K17" s="74" t="s">
        <v>17</v>
      </c>
      <c r="L17" s="75">
        <v>36.4</v>
      </c>
      <c r="M17" s="75">
        <v>157.29999999999998</v>
      </c>
      <c r="N17" s="75">
        <v>101.3</v>
      </c>
      <c r="O17" s="75">
        <v>135</v>
      </c>
      <c r="P17" s="75">
        <v>112.4</v>
      </c>
      <c r="Q17" s="75">
        <v>193.4</v>
      </c>
      <c r="R17" s="75">
        <v>407.2</v>
      </c>
    </row>
    <row r="18" spans="1:18" ht="12">
      <c r="A18" s="74" t="s">
        <v>27</v>
      </c>
      <c r="B18" s="91">
        <v>0</v>
      </c>
      <c r="C18" s="92">
        <v>4.956</v>
      </c>
      <c r="D18" s="92">
        <v>5.479</v>
      </c>
      <c r="E18" s="92">
        <v>4.522</v>
      </c>
      <c r="F18" s="92">
        <v>5.131</v>
      </c>
      <c r="G18" s="93">
        <v>6.625</v>
      </c>
      <c r="H18" s="93">
        <v>14.31</v>
      </c>
      <c r="K18" s="74" t="s">
        <v>33</v>
      </c>
      <c r="L18" s="91">
        <v>34.53552934</v>
      </c>
      <c r="M18" s="92">
        <v>39.080965000000006</v>
      </c>
      <c r="N18" s="92">
        <v>67.35331499999998</v>
      </c>
      <c r="O18" s="92">
        <v>47.162035</v>
      </c>
      <c r="P18" s="92">
        <v>63.30418499999999</v>
      </c>
      <c r="Q18" s="93">
        <v>151.22163500000002</v>
      </c>
      <c r="R18" s="93">
        <v>302.04</v>
      </c>
    </row>
    <row r="19" spans="1:18" ht="12">
      <c r="A19" s="94" t="s">
        <v>29</v>
      </c>
      <c r="B19" s="95">
        <v>4.98523</v>
      </c>
      <c r="C19" s="95">
        <v>5.15475</v>
      </c>
      <c r="D19" s="95">
        <v>6.843910000000001</v>
      </c>
      <c r="E19" s="95">
        <v>5.136425</v>
      </c>
      <c r="F19" s="95">
        <v>6.874585</v>
      </c>
      <c r="G19" s="95">
        <v>18.285519999999998</v>
      </c>
      <c r="H19" s="95">
        <v>17.06</v>
      </c>
      <c r="K19" s="96" t="s">
        <v>39</v>
      </c>
      <c r="L19" s="98">
        <v>0</v>
      </c>
      <c r="M19" s="82">
        <v>104</v>
      </c>
      <c r="N19" s="82">
        <v>63</v>
      </c>
      <c r="O19" s="82">
        <v>90</v>
      </c>
      <c r="P19" s="82">
        <v>75</v>
      </c>
      <c r="Q19" s="99">
        <v>113</v>
      </c>
      <c r="R19" s="99">
        <v>263</v>
      </c>
    </row>
    <row r="20" spans="1:18" ht="12">
      <c r="A20" s="74" t="s">
        <v>158</v>
      </c>
      <c r="B20" s="176">
        <v>10561</v>
      </c>
      <c r="C20" s="176">
        <v>14562</v>
      </c>
      <c r="D20" s="176">
        <v>17479</v>
      </c>
      <c r="E20" s="176">
        <v>25754</v>
      </c>
      <c r="F20" s="176">
        <v>19830</v>
      </c>
      <c r="G20" s="176">
        <v>26411</v>
      </c>
      <c r="H20" s="176">
        <v>72223</v>
      </c>
      <c r="K20" s="102" t="s">
        <v>35</v>
      </c>
      <c r="L20" s="222">
        <v>33.832</v>
      </c>
      <c r="M20" s="222">
        <v>47.853</v>
      </c>
      <c r="N20" s="222">
        <v>79.67399999999999</v>
      </c>
      <c r="O20" s="222">
        <v>79.086</v>
      </c>
      <c r="P20" s="222">
        <v>103.088</v>
      </c>
      <c r="Q20" s="222">
        <v>217.725</v>
      </c>
      <c r="R20" s="222">
        <v>240.42</v>
      </c>
    </row>
    <row r="21" spans="1:18" ht="12">
      <c r="A21" s="96" t="s">
        <v>31</v>
      </c>
      <c r="B21" s="92">
        <v>1.10172036</v>
      </c>
      <c r="C21" s="75">
        <v>3.58790844</v>
      </c>
      <c r="D21" s="97">
        <v>7.48424461</v>
      </c>
      <c r="E21" s="97">
        <v>4.396591969999999</v>
      </c>
      <c r="F21" s="75">
        <v>3.72317407631627</v>
      </c>
      <c r="G21" s="97">
        <v>8.93935066506857</v>
      </c>
      <c r="H21" s="97">
        <v>13.57</v>
      </c>
      <c r="K21" s="74" t="s">
        <v>158</v>
      </c>
      <c r="L21" s="176">
        <v>35.57449388621282</v>
      </c>
      <c r="M21" s="176">
        <v>47.17048362540896</v>
      </c>
      <c r="N21" s="176">
        <v>56.383870967741935</v>
      </c>
      <c r="O21" s="176">
        <v>82.6932956588749</v>
      </c>
      <c r="P21" s="176">
        <v>64.13532132345807</v>
      </c>
      <c r="Q21" s="176">
        <v>82.82166264229045</v>
      </c>
      <c r="R21" s="176">
        <v>222.01967414694127</v>
      </c>
    </row>
    <row r="22" spans="1:18" ht="12">
      <c r="A22" s="74" t="s">
        <v>32</v>
      </c>
      <c r="B22" s="98">
        <v>49</v>
      </c>
      <c r="C22" s="83">
        <v>108</v>
      </c>
      <c r="D22" s="98">
        <v>137</v>
      </c>
      <c r="E22" s="83">
        <v>199</v>
      </c>
      <c r="F22" s="83">
        <v>200</v>
      </c>
      <c r="G22" s="99">
        <v>261</v>
      </c>
      <c r="H22" s="99">
        <v>524</v>
      </c>
      <c r="K22" s="74" t="s">
        <v>251</v>
      </c>
      <c r="L22" s="92">
        <v>28.627361589723648</v>
      </c>
      <c r="M22" s="75">
        <v>26.93566561141815</v>
      </c>
      <c r="N22" s="97">
        <v>48.976363173207126</v>
      </c>
      <c r="O22" s="97">
        <v>54.786976844141186</v>
      </c>
      <c r="P22" s="75">
        <v>71.72048503750706</v>
      </c>
      <c r="Q22" s="97">
        <v>189.79767079911983</v>
      </c>
      <c r="R22" s="97">
        <v>166.07063928958897</v>
      </c>
    </row>
    <row r="23" spans="1:18" ht="12">
      <c r="A23" s="74" t="s">
        <v>33</v>
      </c>
      <c r="B23" s="80">
        <v>34.53552934</v>
      </c>
      <c r="C23" s="80">
        <v>39.080965000000006</v>
      </c>
      <c r="D23" s="80">
        <v>67.35331499999998</v>
      </c>
      <c r="E23" s="80">
        <v>47.162035</v>
      </c>
      <c r="F23" s="80">
        <v>63.30418499999999</v>
      </c>
      <c r="G23" s="80">
        <v>151.22163500000002</v>
      </c>
      <c r="H23" s="80">
        <v>302.04</v>
      </c>
      <c r="K23" s="86" t="s">
        <v>20</v>
      </c>
      <c r="L23" s="91" t="s">
        <v>156</v>
      </c>
      <c r="M23" s="75">
        <v>18.07</v>
      </c>
      <c r="N23" s="91">
        <v>7.45</v>
      </c>
      <c r="O23" s="75">
        <v>21.28</v>
      </c>
      <c r="P23" s="75">
        <v>23.61</v>
      </c>
      <c r="Q23" s="93">
        <v>39.35</v>
      </c>
      <c r="R23" s="93">
        <v>140.03</v>
      </c>
    </row>
    <row r="24" spans="1:18" ht="12">
      <c r="A24" s="74" t="s">
        <v>159</v>
      </c>
      <c r="B24" s="100" t="s">
        <v>156</v>
      </c>
      <c r="C24" s="101">
        <v>533</v>
      </c>
      <c r="D24" s="101">
        <v>807</v>
      </c>
      <c r="E24" s="101">
        <v>548</v>
      </c>
      <c r="F24" s="101">
        <v>588</v>
      </c>
      <c r="G24" s="100">
        <v>2124</v>
      </c>
      <c r="H24" s="100">
        <v>5124</v>
      </c>
      <c r="K24" s="74" t="s">
        <v>162</v>
      </c>
      <c r="L24" s="85">
        <v>0</v>
      </c>
      <c r="M24" s="85">
        <v>20.113205473429687</v>
      </c>
      <c r="N24" s="85">
        <v>36.56385310311648</v>
      </c>
      <c r="O24" s="85">
        <v>35.48458638278998</v>
      </c>
      <c r="P24" s="85">
        <v>29.16420172079169</v>
      </c>
      <c r="Q24" s="85">
        <v>45.426630143396075</v>
      </c>
      <c r="R24" s="85">
        <v>132.68360861640744</v>
      </c>
    </row>
    <row r="25" spans="1:18" ht="12">
      <c r="A25" s="102" t="s">
        <v>35</v>
      </c>
      <c r="B25" s="103">
        <v>33.832</v>
      </c>
      <c r="C25" s="104">
        <v>47.853</v>
      </c>
      <c r="D25" s="104">
        <v>79.67399999999999</v>
      </c>
      <c r="E25" s="104">
        <v>79.086</v>
      </c>
      <c r="F25" s="104">
        <v>103.088</v>
      </c>
      <c r="G25" s="105">
        <v>217.725</v>
      </c>
      <c r="H25" s="105">
        <v>240.42</v>
      </c>
      <c r="I25" s="106"/>
      <c r="K25" s="74" t="s">
        <v>38</v>
      </c>
      <c r="L25" s="100">
        <v>7.554</v>
      </c>
      <c r="M25" s="100">
        <v>53.649</v>
      </c>
      <c r="N25" s="100">
        <v>48.28</v>
      </c>
      <c r="O25" s="100">
        <v>64.725</v>
      </c>
      <c r="P25" s="100">
        <v>57.424</v>
      </c>
      <c r="Q25" s="100">
        <v>63.464</v>
      </c>
      <c r="R25" s="100">
        <v>114.14</v>
      </c>
    </row>
    <row r="26" spans="1:18" ht="12">
      <c r="A26" s="107" t="s">
        <v>161</v>
      </c>
      <c r="B26" s="108">
        <v>407.49999999999994</v>
      </c>
      <c r="C26" s="108">
        <v>690.3</v>
      </c>
      <c r="D26" s="108">
        <v>983.8</v>
      </c>
      <c r="E26" s="108">
        <v>1173.5</v>
      </c>
      <c r="F26" s="108">
        <v>1031.5</v>
      </c>
      <c r="G26" s="109">
        <v>1350.4</v>
      </c>
      <c r="H26" s="109">
        <v>3346.8</v>
      </c>
      <c r="I26" s="106"/>
      <c r="K26" s="74" t="s">
        <v>21</v>
      </c>
      <c r="L26" s="91">
        <v>16.92</v>
      </c>
      <c r="M26" s="92">
        <v>41.68</v>
      </c>
      <c r="N26" s="92">
        <v>35.98</v>
      </c>
      <c r="O26" s="92">
        <v>43.71</v>
      </c>
      <c r="P26" s="92">
        <v>43.19</v>
      </c>
      <c r="Q26" s="93">
        <v>49.05</v>
      </c>
      <c r="R26" s="93">
        <v>78.59</v>
      </c>
    </row>
    <row r="27" spans="1:18" ht="12">
      <c r="A27" s="110" t="s">
        <v>37</v>
      </c>
      <c r="B27" s="75">
        <v>18.81824</v>
      </c>
      <c r="C27" s="75">
        <v>17.105355</v>
      </c>
      <c r="D27" s="75">
        <v>23.548505</v>
      </c>
      <c r="E27" s="75">
        <v>24.42</v>
      </c>
      <c r="F27" s="75">
        <v>18.77</v>
      </c>
      <c r="G27" s="75">
        <v>25.09</v>
      </c>
      <c r="H27" s="75">
        <v>66.31</v>
      </c>
      <c r="K27" s="220" t="s">
        <v>160</v>
      </c>
      <c r="L27" s="226">
        <v>0</v>
      </c>
      <c r="M27" s="226">
        <v>0</v>
      </c>
      <c r="N27" s="226">
        <v>28.224544471934795</v>
      </c>
      <c r="O27" s="226">
        <v>65.19507107099342</v>
      </c>
      <c r="P27" s="226">
        <v>22.663085595518336</v>
      </c>
      <c r="Q27" s="226">
        <v>36.677108886192734</v>
      </c>
      <c r="R27" s="226">
        <v>78.05742787813426</v>
      </c>
    </row>
    <row r="28" spans="1:18" ht="12">
      <c r="A28" s="111" t="s">
        <v>38</v>
      </c>
      <c r="B28" s="75">
        <v>7.554</v>
      </c>
      <c r="C28" s="75">
        <v>53.649</v>
      </c>
      <c r="D28" s="75">
        <v>48.28</v>
      </c>
      <c r="E28" s="75">
        <v>64.725</v>
      </c>
      <c r="F28" s="75">
        <v>57.424</v>
      </c>
      <c r="G28" s="93">
        <v>63.464</v>
      </c>
      <c r="H28" s="93">
        <v>114.14</v>
      </c>
      <c r="K28" s="110" t="s">
        <v>37</v>
      </c>
      <c r="L28" s="75">
        <v>18.81824</v>
      </c>
      <c r="M28" s="75">
        <v>17.105355</v>
      </c>
      <c r="N28" s="75">
        <v>23.548505</v>
      </c>
      <c r="O28" s="75">
        <v>24.42</v>
      </c>
      <c r="P28" s="75">
        <v>18.77</v>
      </c>
      <c r="Q28" s="75">
        <v>25.09</v>
      </c>
      <c r="R28" s="75">
        <v>66.31</v>
      </c>
    </row>
    <row r="29" spans="1:18" ht="12">
      <c r="A29" s="96" t="s">
        <v>39</v>
      </c>
      <c r="B29" s="83" t="s">
        <v>156</v>
      </c>
      <c r="C29" s="83">
        <v>104</v>
      </c>
      <c r="D29" s="83">
        <v>63</v>
      </c>
      <c r="E29" s="83">
        <v>90</v>
      </c>
      <c r="F29" s="83">
        <v>75</v>
      </c>
      <c r="G29" s="83">
        <v>113</v>
      </c>
      <c r="H29" s="83">
        <v>263</v>
      </c>
      <c r="I29" s="106"/>
      <c r="K29" s="111" t="s">
        <v>26</v>
      </c>
      <c r="L29" s="75">
        <v>0.4</v>
      </c>
      <c r="M29" s="75">
        <v>0.3</v>
      </c>
      <c r="N29" s="75">
        <v>1.3</v>
      </c>
      <c r="O29" s="75">
        <v>0.3</v>
      </c>
      <c r="P29" s="75">
        <v>6.5</v>
      </c>
      <c r="Q29" s="93">
        <v>26</v>
      </c>
      <c r="R29" s="93">
        <v>26.1</v>
      </c>
    </row>
    <row r="30" spans="1:18" ht="12">
      <c r="A30" s="74" t="s">
        <v>162</v>
      </c>
      <c r="B30" s="83" t="s">
        <v>156</v>
      </c>
      <c r="C30" s="83">
        <v>183</v>
      </c>
      <c r="D30" s="83">
        <v>342</v>
      </c>
      <c r="E30" s="83">
        <v>336</v>
      </c>
      <c r="F30" s="83">
        <v>281</v>
      </c>
      <c r="G30" s="112">
        <v>466</v>
      </c>
      <c r="H30" s="112">
        <v>1405</v>
      </c>
      <c r="K30" s="94" t="s">
        <v>29</v>
      </c>
      <c r="L30" s="221">
        <v>4.98523</v>
      </c>
      <c r="M30" s="221">
        <v>5.15475</v>
      </c>
      <c r="N30" s="221">
        <v>6.843910000000001</v>
      </c>
      <c r="O30" s="221">
        <v>5.136425</v>
      </c>
      <c r="P30" s="221">
        <v>6.874585</v>
      </c>
      <c r="Q30" s="221">
        <v>18.285519999999998</v>
      </c>
      <c r="R30" s="221">
        <v>17.06</v>
      </c>
    </row>
    <row r="31" spans="1:18" ht="12">
      <c r="A31" s="113"/>
      <c r="B31" s="114"/>
      <c r="C31" s="114"/>
      <c r="D31" s="114"/>
      <c r="E31" s="114"/>
      <c r="F31" s="115"/>
      <c r="G31" s="115"/>
      <c r="H31" s="115"/>
      <c r="K31" s="74" t="s">
        <v>27</v>
      </c>
      <c r="L31" s="75">
        <v>0</v>
      </c>
      <c r="M31" s="75">
        <v>4.956</v>
      </c>
      <c r="N31" s="75">
        <v>5.479</v>
      </c>
      <c r="O31" s="75">
        <v>4.522</v>
      </c>
      <c r="P31" s="75">
        <v>5.131</v>
      </c>
      <c r="Q31" s="75">
        <v>6.625</v>
      </c>
      <c r="R31" s="75">
        <v>14.31</v>
      </c>
    </row>
    <row r="32" spans="1:18" ht="12">
      <c r="A32" s="113"/>
      <c r="B32" s="114"/>
      <c r="C32" s="114"/>
      <c r="D32" s="114"/>
      <c r="E32" s="114"/>
      <c r="F32" s="115"/>
      <c r="G32" s="115"/>
      <c r="H32" s="115"/>
      <c r="K32" s="219" t="s">
        <v>31</v>
      </c>
      <c r="L32" s="75">
        <v>1.10172036</v>
      </c>
      <c r="M32" s="75">
        <v>3.58790844</v>
      </c>
      <c r="N32" s="75">
        <v>7.48424461</v>
      </c>
      <c r="O32" s="75">
        <v>4.396591969999999</v>
      </c>
      <c r="P32" s="75">
        <v>3.72317407631627</v>
      </c>
      <c r="Q32" s="75">
        <v>8.93935066506857</v>
      </c>
      <c r="R32" s="75">
        <v>13.57</v>
      </c>
    </row>
    <row r="33" spans="1:18" ht="12">
      <c r="A33" s="74" t="s">
        <v>163</v>
      </c>
      <c r="B33" s="83">
        <v>288</v>
      </c>
      <c r="C33" s="83">
        <v>518</v>
      </c>
      <c r="D33" s="83">
        <v>784</v>
      </c>
      <c r="E33" s="83">
        <v>484</v>
      </c>
      <c r="F33" s="83">
        <v>565</v>
      </c>
      <c r="G33" s="112">
        <v>1572</v>
      </c>
      <c r="H33" s="112">
        <v>1653</v>
      </c>
      <c r="I33" s="106"/>
      <c r="K33" s="219"/>
      <c r="L33" s="75"/>
      <c r="M33" s="75"/>
      <c r="N33" s="75"/>
      <c r="O33" s="75"/>
      <c r="P33" s="75"/>
      <c r="Q33" s="75"/>
      <c r="R33" s="75"/>
    </row>
    <row r="34" spans="11:18" ht="12">
      <c r="K34" s="219" t="s">
        <v>163</v>
      </c>
      <c r="L34" s="75">
        <v>36.89138816657486</v>
      </c>
      <c r="M34" s="75">
        <v>62.00325576941492</v>
      </c>
      <c r="N34" s="75">
        <v>87.6016805220345</v>
      </c>
      <c r="O34" s="75">
        <v>52.09566658773384</v>
      </c>
      <c r="P34" s="75">
        <v>60.57681998498982</v>
      </c>
      <c r="Q34" s="75">
        <v>163.79265433706695</v>
      </c>
      <c r="R34" s="75">
        <v>167.79851996223772</v>
      </c>
    </row>
    <row r="35" spans="11:18" ht="12">
      <c r="K35" s="113"/>
      <c r="L35" s="114"/>
      <c r="M35" s="114"/>
      <c r="N35" s="114"/>
      <c r="O35" s="114"/>
      <c r="P35" s="114"/>
      <c r="Q35" s="114"/>
      <c r="R35" s="114"/>
    </row>
    <row r="36" spans="11:18" ht="12">
      <c r="K36" s="228"/>
      <c r="L36" s="114"/>
      <c r="M36" s="114"/>
      <c r="N36" s="114"/>
      <c r="O36" s="114"/>
      <c r="P36" s="114"/>
      <c r="Q36" s="114"/>
      <c r="R36" s="114"/>
    </row>
    <row r="38" spans="1:2" ht="12">
      <c r="A38" s="2"/>
      <c r="B38" s="36"/>
    </row>
    <row r="39" spans="1:2" ht="12">
      <c r="A39" s="2" t="s">
        <v>81</v>
      </c>
      <c r="B39" s="36">
        <v>44219.641701388886</v>
      </c>
    </row>
    <row r="40" spans="1:2" ht="12">
      <c r="A40" s="2" t="s">
        <v>82</v>
      </c>
      <c r="B40" s="2" t="s">
        <v>2</v>
      </c>
    </row>
    <row r="42" spans="1:2" ht="12">
      <c r="A42" s="2" t="s">
        <v>166</v>
      </c>
      <c r="B42" s="2" t="s">
        <v>167</v>
      </c>
    </row>
    <row r="43" spans="1:2" ht="12">
      <c r="A43" s="2" t="s">
        <v>5</v>
      </c>
      <c r="B43" s="2" t="s">
        <v>168</v>
      </c>
    </row>
    <row r="45" spans="1:8" ht="12">
      <c r="A45" s="67" t="s">
        <v>169</v>
      </c>
      <c r="B45" s="67" t="s">
        <v>75</v>
      </c>
      <c r="C45" s="67" t="s">
        <v>76</v>
      </c>
      <c r="D45" s="67" t="s">
        <v>77</v>
      </c>
      <c r="E45" s="67" t="s">
        <v>78</v>
      </c>
      <c r="F45" s="67" t="s">
        <v>118</v>
      </c>
      <c r="G45" s="67" t="s">
        <v>142</v>
      </c>
      <c r="H45" s="67" t="s">
        <v>211</v>
      </c>
    </row>
    <row r="46" spans="1:8" ht="12">
      <c r="A46" s="67" t="s">
        <v>170</v>
      </c>
      <c r="B46" s="173">
        <v>1.9558</v>
      </c>
      <c r="C46" s="173">
        <v>1.9558</v>
      </c>
      <c r="D46" s="173">
        <v>1.9558</v>
      </c>
      <c r="E46" s="173">
        <v>1.9558</v>
      </c>
      <c r="F46" s="173">
        <v>1.9558</v>
      </c>
      <c r="G46" s="173">
        <v>1.9558</v>
      </c>
      <c r="H46" s="173">
        <v>1.9558</v>
      </c>
    </row>
    <row r="47" spans="1:8" ht="12">
      <c r="A47" s="67" t="s">
        <v>171</v>
      </c>
      <c r="B47" s="131">
        <v>25.98</v>
      </c>
      <c r="C47" s="131">
        <v>27.536</v>
      </c>
      <c r="D47" s="131">
        <v>27.279</v>
      </c>
      <c r="E47" s="131">
        <v>27.034</v>
      </c>
      <c r="F47" s="131">
        <v>26.326</v>
      </c>
      <c r="G47" s="131">
        <v>25.647</v>
      </c>
      <c r="H47" s="131">
        <v>25.67</v>
      </c>
    </row>
    <row r="48" spans="1:8" ht="12">
      <c r="A48" s="67" t="s">
        <v>172</v>
      </c>
      <c r="B48" s="173">
        <v>7.4579</v>
      </c>
      <c r="C48" s="173">
        <v>7.4548</v>
      </c>
      <c r="D48" s="173">
        <v>7.4587</v>
      </c>
      <c r="E48" s="173">
        <v>7.4452</v>
      </c>
      <c r="F48" s="173">
        <v>7.4386</v>
      </c>
      <c r="G48" s="173">
        <v>7.4532</v>
      </c>
      <c r="H48" s="173">
        <v>7.4661</v>
      </c>
    </row>
    <row r="49" spans="1:8" ht="12">
      <c r="A49" s="67" t="s">
        <v>173</v>
      </c>
      <c r="B49" s="174">
        <v>0.84926</v>
      </c>
      <c r="C49" s="174">
        <v>0.80612</v>
      </c>
      <c r="D49" s="174">
        <v>0.72584</v>
      </c>
      <c r="E49" s="174">
        <v>0.81948</v>
      </c>
      <c r="F49" s="174">
        <v>0.87667</v>
      </c>
      <c r="G49" s="174">
        <v>0.88471</v>
      </c>
      <c r="H49" s="174">
        <v>0.87777</v>
      </c>
    </row>
    <row r="50" spans="1:8" ht="12">
      <c r="A50" s="67" t="s">
        <v>174</v>
      </c>
      <c r="B50" s="174">
        <v>7.5786</v>
      </c>
      <c r="C50" s="174">
        <v>7.6344</v>
      </c>
      <c r="D50" s="174">
        <v>7.6137</v>
      </c>
      <c r="E50" s="174">
        <v>7.5333</v>
      </c>
      <c r="F50" s="174">
        <v>7.4637</v>
      </c>
      <c r="G50" s="174">
        <v>7.4182</v>
      </c>
      <c r="H50" s="174">
        <v>7.418</v>
      </c>
    </row>
    <row r="51" spans="1:8" ht="12">
      <c r="A51" s="67" t="s">
        <v>175</v>
      </c>
      <c r="B51" s="68">
        <v>296.87</v>
      </c>
      <c r="C51" s="68">
        <v>308.71</v>
      </c>
      <c r="D51" s="68">
        <v>310</v>
      </c>
      <c r="E51" s="68">
        <v>311.44</v>
      </c>
      <c r="F51" s="68">
        <v>309.19</v>
      </c>
      <c r="G51" s="68">
        <v>318.89</v>
      </c>
      <c r="H51" s="68">
        <v>325.3</v>
      </c>
    </row>
    <row r="52" spans="1:8" ht="12">
      <c r="A52" s="67" t="s">
        <v>176</v>
      </c>
      <c r="B52" s="173">
        <v>4.1975</v>
      </c>
      <c r="C52" s="173">
        <v>4.1843</v>
      </c>
      <c r="D52" s="173">
        <v>4.1841</v>
      </c>
      <c r="E52" s="173">
        <v>4.3632</v>
      </c>
      <c r="F52" s="173">
        <v>4.257</v>
      </c>
      <c r="G52" s="173">
        <v>4.2615</v>
      </c>
      <c r="H52" s="173">
        <v>4.2976</v>
      </c>
    </row>
    <row r="53" spans="1:8" ht="12">
      <c r="A53" s="67" t="s">
        <v>177</v>
      </c>
      <c r="B53" s="173">
        <v>4.419</v>
      </c>
      <c r="C53" s="173">
        <v>4.4437</v>
      </c>
      <c r="D53" s="173">
        <v>4.4454</v>
      </c>
      <c r="E53" s="173">
        <v>4.4904</v>
      </c>
      <c r="F53" s="173">
        <v>4.5688</v>
      </c>
      <c r="G53" s="173">
        <v>4.654</v>
      </c>
      <c r="H53" s="173">
        <v>4.7453</v>
      </c>
    </row>
    <row r="54" spans="1:8" ht="12">
      <c r="A54" s="67" t="s">
        <v>178</v>
      </c>
      <c r="B54" s="173">
        <v>8.6515</v>
      </c>
      <c r="C54" s="173">
        <v>9.0985</v>
      </c>
      <c r="D54" s="173">
        <v>9.3535</v>
      </c>
      <c r="E54" s="173">
        <v>9.4689</v>
      </c>
      <c r="F54" s="173">
        <v>9.6351</v>
      </c>
      <c r="G54" s="173">
        <v>10.2583</v>
      </c>
      <c r="H54" s="173">
        <v>10.5891</v>
      </c>
    </row>
    <row r="55" spans="1:8" ht="12">
      <c r="A55" s="67" t="s">
        <v>179</v>
      </c>
      <c r="B55" s="173">
        <v>7.8067</v>
      </c>
      <c r="C55" s="173">
        <v>8.3544</v>
      </c>
      <c r="D55" s="173">
        <v>8.9496</v>
      </c>
      <c r="E55" s="173">
        <v>9.2906</v>
      </c>
      <c r="F55" s="173">
        <v>9.327</v>
      </c>
      <c r="G55" s="173">
        <v>9.5975</v>
      </c>
      <c r="H55" s="173">
        <v>9.8511</v>
      </c>
    </row>
    <row r="58" spans="1:10" ht="12">
      <c r="A58" s="1" t="s">
        <v>262</v>
      </c>
      <c r="J58" s="1" t="s">
        <v>263</v>
      </c>
    </row>
    <row r="59" spans="1:17" ht="12">
      <c r="A59" s="218" t="s">
        <v>109</v>
      </c>
      <c r="B59" s="229">
        <v>1.7874110926690232</v>
      </c>
      <c r="C59" s="229">
        <v>3.001969628140314</v>
      </c>
      <c r="D59" s="229">
        <v>3.400637639519314</v>
      </c>
      <c r="E59" s="229">
        <v>3.9090920774957154</v>
      </c>
      <c r="F59" s="229">
        <v>3.8012605610715267</v>
      </c>
      <c r="G59" s="229">
        <v>7.0592485904257884</v>
      </c>
      <c r="H59" s="229">
        <v>12.206040031533261</v>
      </c>
      <c r="J59" s="218" t="s">
        <v>109</v>
      </c>
      <c r="K59" s="175">
        <v>1787.4110926690232</v>
      </c>
      <c r="L59" s="175">
        <v>3001.969628140314</v>
      </c>
      <c r="M59" s="175">
        <v>3400.6376395193142</v>
      </c>
      <c r="N59" s="175">
        <v>3909.0920774957153</v>
      </c>
      <c r="O59" s="175">
        <v>3801.260561071527</v>
      </c>
      <c r="P59" s="175">
        <v>7059.248590425788</v>
      </c>
      <c r="Q59" s="175">
        <v>12206.04003153326</v>
      </c>
    </row>
    <row r="61" spans="2:17" ht="12">
      <c r="B61" s="1">
        <v>2013</v>
      </c>
      <c r="C61" s="1">
        <v>2014</v>
      </c>
      <c r="D61" s="1">
        <v>2015</v>
      </c>
      <c r="E61" s="1">
        <v>2016</v>
      </c>
      <c r="F61" s="1">
        <v>2017</v>
      </c>
      <c r="G61" s="1">
        <v>2018</v>
      </c>
      <c r="H61" s="1">
        <v>2019</v>
      </c>
      <c r="K61" s="1">
        <v>2013</v>
      </c>
      <c r="L61" s="1">
        <v>2014</v>
      </c>
      <c r="M61" s="1">
        <v>2015</v>
      </c>
      <c r="N61" s="1">
        <v>2016</v>
      </c>
      <c r="O61" s="1">
        <v>2017</v>
      </c>
      <c r="P61" s="1">
        <v>2018</v>
      </c>
      <c r="Q61" s="1">
        <v>2019</v>
      </c>
    </row>
    <row r="62" spans="1:17" ht="12">
      <c r="A62" s="1" t="s">
        <v>72</v>
      </c>
      <c r="B62" s="1">
        <v>0.672</v>
      </c>
      <c r="C62" s="1">
        <v>0.878</v>
      </c>
      <c r="D62" s="1">
        <v>0.7550000000000001</v>
      </c>
      <c r="E62" s="1">
        <v>1.061</v>
      </c>
      <c r="F62" s="1">
        <v>0.895</v>
      </c>
      <c r="G62" s="1">
        <v>1.504</v>
      </c>
      <c r="H62" s="1">
        <v>2.751</v>
      </c>
      <c r="J62" s="1" t="s">
        <v>72</v>
      </c>
      <c r="K62" s="1">
        <v>672</v>
      </c>
      <c r="L62" s="1">
        <v>878</v>
      </c>
      <c r="M62" s="1">
        <v>755.0000000000001</v>
      </c>
      <c r="N62" s="1">
        <v>1061</v>
      </c>
      <c r="O62" s="1">
        <v>895</v>
      </c>
      <c r="P62" s="1">
        <v>1504</v>
      </c>
      <c r="Q62" s="1">
        <v>2751</v>
      </c>
    </row>
    <row r="63" spans="1:17" ht="12">
      <c r="A63" s="1" t="s">
        <v>25</v>
      </c>
      <c r="B63" s="1">
        <v>0.422</v>
      </c>
      <c r="C63" s="1">
        <v>0.404</v>
      </c>
      <c r="D63" s="1">
        <v>0.542</v>
      </c>
      <c r="E63" s="1">
        <v>0.411</v>
      </c>
      <c r="F63" s="1">
        <v>0.549</v>
      </c>
      <c r="G63" s="1">
        <v>1.454</v>
      </c>
      <c r="H63" s="1">
        <v>1.334</v>
      </c>
      <c r="J63" s="1" t="s">
        <v>25</v>
      </c>
      <c r="K63" s="1">
        <v>422</v>
      </c>
      <c r="L63" s="1">
        <v>404</v>
      </c>
      <c r="M63" s="1">
        <v>542</v>
      </c>
      <c r="N63" s="1">
        <v>411</v>
      </c>
      <c r="O63" s="1">
        <v>549</v>
      </c>
      <c r="P63" s="1">
        <v>1454</v>
      </c>
      <c r="Q63" s="1">
        <v>1334</v>
      </c>
    </row>
    <row r="64" spans="1:17" ht="12">
      <c r="A64" s="1" t="s">
        <v>34</v>
      </c>
      <c r="B64" s="1">
        <v>0</v>
      </c>
      <c r="C64" s="1">
        <v>0.12738092392992853</v>
      </c>
      <c r="D64" s="1">
        <v>0.19287301928730194</v>
      </c>
      <c r="E64" s="1">
        <v>0.1255958929226256</v>
      </c>
      <c r="F64" s="1">
        <v>0.13812544045102185</v>
      </c>
      <c r="G64" s="1">
        <v>0.49841605068637806</v>
      </c>
      <c r="H64" s="1">
        <v>1.1922933730454206</v>
      </c>
      <c r="J64" s="1" t="s">
        <v>34</v>
      </c>
      <c r="K64" s="1">
        <v>0</v>
      </c>
      <c r="L64" s="1">
        <v>127.38092392992853</v>
      </c>
      <c r="M64" s="1">
        <v>192.87301928730193</v>
      </c>
      <c r="N64" s="1">
        <v>125.5958929226256</v>
      </c>
      <c r="O64" s="1">
        <v>138.12544045102186</v>
      </c>
      <c r="P64" s="1">
        <v>498.41605068637807</v>
      </c>
      <c r="Q64" s="1">
        <v>1192.2933730454206</v>
      </c>
    </row>
    <row r="65" spans="1:17" ht="12">
      <c r="A65" s="1" t="s">
        <v>23</v>
      </c>
      <c r="B65" s="1">
        <v>0.138</v>
      </c>
      <c r="C65" s="1">
        <v>0.248</v>
      </c>
      <c r="D65" s="1">
        <v>0.412</v>
      </c>
      <c r="E65" s="1">
        <v>0.396</v>
      </c>
      <c r="F65" s="1">
        <v>0.452</v>
      </c>
      <c r="G65" s="1">
        <v>0.723</v>
      </c>
      <c r="H65" s="1">
        <v>1.015</v>
      </c>
      <c r="J65" s="1" t="s">
        <v>23</v>
      </c>
      <c r="K65" s="1">
        <v>138</v>
      </c>
      <c r="L65" s="1">
        <v>248</v>
      </c>
      <c r="M65" s="1">
        <v>412</v>
      </c>
      <c r="N65" s="1">
        <v>396</v>
      </c>
      <c r="O65" s="1">
        <v>452</v>
      </c>
      <c r="P65" s="1">
        <v>723</v>
      </c>
      <c r="Q65" s="1">
        <v>1015</v>
      </c>
    </row>
    <row r="66" spans="1:17" ht="12">
      <c r="A66" s="1" t="s">
        <v>24</v>
      </c>
      <c r="B66" s="1">
        <v>0.048</v>
      </c>
      <c r="C66" s="1">
        <v>0.219</v>
      </c>
      <c r="D66" s="1">
        <v>0.215</v>
      </c>
      <c r="E66" s="1">
        <v>0.312</v>
      </c>
      <c r="F66" s="1">
        <v>0.235</v>
      </c>
      <c r="G66" s="1">
        <v>0.313</v>
      </c>
      <c r="H66" s="1">
        <v>0.83</v>
      </c>
      <c r="J66" s="1" t="s">
        <v>24</v>
      </c>
      <c r="K66" s="1">
        <v>48</v>
      </c>
      <c r="L66" s="1">
        <v>219</v>
      </c>
      <c r="M66" s="1">
        <v>215</v>
      </c>
      <c r="N66" s="1">
        <v>312</v>
      </c>
      <c r="O66" s="1">
        <v>235</v>
      </c>
      <c r="P66" s="1">
        <v>313</v>
      </c>
      <c r="Q66" s="1">
        <v>830</v>
      </c>
    </row>
    <row r="67" spans="1:17" ht="12">
      <c r="A67" s="1" t="s">
        <v>36</v>
      </c>
      <c r="B67" s="1">
        <v>0.09221543335596288</v>
      </c>
      <c r="C67" s="1">
        <v>0.15534352003960664</v>
      </c>
      <c r="D67" s="1">
        <v>0.2213074189049354</v>
      </c>
      <c r="E67" s="1">
        <v>0.2613352930696597</v>
      </c>
      <c r="F67" s="1">
        <v>0.2257704430047277</v>
      </c>
      <c r="G67" s="1">
        <v>0.29015900300816505</v>
      </c>
      <c r="H67" s="1">
        <v>0.7052873369439235</v>
      </c>
      <c r="J67" s="1" t="s">
        <v>36</v>
      </c>
      <c r="K67" s="1">
        <v>92.21543335596289</v>
      </c>
      <c r="L67" s="1">
        <v>155.34352003960663</v>
      </c>
      <c r="M67" s="1">
        <v>221.30741890493542</v>
      </c>
      <c r="N67" s="1">
        <v>261.3352930696597</v>
      </c>
      <c r="O67" s="1">
        <v>225.7704430047277</v>
      </c>
      <c r="P67" s="1">
        <v>290.15900300816503</v>
      </c>
      <c r="Q67" s="1">
        <v>705.2873369439235</v>
      </c>
    </row>
    <row r="68" spans="1:17" ht="12">
      <c r="A68" s="1" t="s">
        <v>117</v>
      </c>
      <c r="B68" s="1">
        <v>0</v>
      </c>
      <c r="C68" s="1">
        <v>0.0813843695525857</v>
      </c>
      <c r="D68" s="1">
        <v>0.05579383408482715</v>
      </c>
      <c r="E68" s="1">
        <v>0.11193312125471629</v>
      </c>
      <c r="F68" s="1">
        <v>0.12052723543265213</v>
      </c>
      <c r="G68" s="1">
        <v>0.2035325769095801</v>
      </c>
      <c r="H68" s="1">
        <v>0.5818075574600701</v>
      </c>
      <c r="J68" s="1" t="s">
        <v>117</v>
      </c>
      <c r="K68" s="1">
        <v>0</v>
      </c>
      <c r="L68" s="1">
        <v>81.3843695525857</v>
      </c>
      <c r="M68" s="1">
        <v>55.793834084827154</v>
      </c>
      <c r="N68" s="1">
        <v>111.93312125471628</v>
      </c>
      <c r="O68" s="1">
        <v>120.52723543265213</v>
      </c>
      <c r="P68" s="1">
        <v>203.5325769095801</v>
      </c>
      <c r="Q68" s="1">
        <v>581.80755746007</v>
      </c>
    </row>
    <row r="69" spans="1:17" ht="12">
      <c r="A69" s="1" t="s">
        <v>22</v>
      </c>
      <c r="B69" s="1">
        <v>0.095</v>
      </c>
      <c r="C69" s="1">
        <v>0.152</v>
      </c>
      <c r="D69" s="1">
        <v>0.13</v>
      </c>
      <c r="E69" s="1">
        <v>0.188</v>
      </c>
      <c r="F69" s="1">
        <v>0.152</v>
      </c>
      <c r="G69" s="1">
        <v>0.237</v>
      </c>
      <c r="H69" s="1">
        <v>0.558</v>
      </c>
      <c r="J69" s="1" t="s">
        <v>22</v>
      </c>
      <c r="K69" s="1">
        <v>95</v>
      </c>
      <c r="L69" s="1">
        <v>152</v>
      </c>
      <c r="M69" s="1">
        <v>130</v>
      </c>
      <c r="N69" s="1">
        <v>188</v>
      </c>
      <c r="O69" s="1">
        <v>152</v>
      </c>
      <c r="P69" s="1">
        <v>237</v>
      </c>
      <c r="Q69" s="1">
        <v>558</v>
      </c>
    </row>
    <row r="70" spans="1:17" ht="12">
      <c r="A70" s="1" t="s">
        <v>32</v>
      </c>
      <c r="B70" s="1">
        <v>0.049</v>
      </c>
      <c r="C70" s="1">
        <v>0.108</v>
      </c>
      <c r="D70" s="1">
        <v>0.137</v>
      </c>
      <c r="E70" s="1">
        <v>0.199</v>
      </c>
      <c r="F70" s="1">
        <v>0.2</v>
      </c>
      <c r="G70" s="1">
        <v>0.261</v>
      </c>
      <c r="H70" s="1">
        <v>0.524</v>
      </c>
      <c r="J70" s="1" t="s">
        <v>32</v>
      </c>
      <c r="K70" s="1">
        <v>49</v>
      </c>
      <c r="L70" s="1">
        <v>108</v>
      </c>
      <c r="M70" s="1">
        <v>137</v>
      </c>
      <c r="N70" s="1">
        <v>199</v>
      </c>
      <c r="O70" s="1">
        <v>200</v>
      </c>
      <c r="P70" s="1">
        <v>261</v>
      </c>
      <c r="Q70" s="1">
        <v>524</v>
      </c>
    </row>
    <row r="71" spans="1:17" ht="12">
      <c r="A71" s="1" t="s">
        <v>18</v>
      </c>
      <c r="B71" s="1">
        <v>0.05244708413712357</v>
      </c>
      <c r="C71" s="1">
        <v>0.04190448146793592</v>
      </c>
      <c r="D71" s="1">
        <v>0.12182176091624912</v>
      </c>
      <c r="E71" s="1">
        <v>0.0853297883219143</v>
      </c>
      <c r="F71" s="1">
        <v>0.12713940442953323</v>
      </c>
      <c r="G71" s="1">
        <v>0.30826738168559586</v>
      </c>
      <c r="H71" s="1">
        <v>0.4330504141527764</v>
      </c>
      <c r="J71" s="1" t="s">
        <v>18</v>
      </c>
      <c r="K71" s="1">
        <v>52.44708413712357</v>
      </c>
      <c r="L71" s="1">
        <v>41.904481467935916</v>
      </c>
      <c r="M71" s="1">
        <v>121.82176091624912</v>
      </c>
      <c r="N71" s="1">
        <v>85.32978832191431</v>
      </c>
      <c r="O71" s="1">
        <v>127.13940442953323</v>
      </c>
      <c r="P71" s="1">
        <v>308.26738168559586</v>
      </c>
      <c r="Q71" s="1">
        <v>433.0504141527764</v>
      </c>
    </row>
    <row r="72" spans="1:17" ht="12">
      <c r="A72" s="1" t="s">
        <v>17</v>
      </c>
      <c r="B72" s="1">
        <v>0.0364</v>
      </c>
      <c r="C72" s="1">
        <v>0.1573</v>
      </c>
      <c r="D72" s="1">
        <v>0.1013</v>
      </c>
      <c r="E72" s="1">
        <v>0.135</v>
      </c>
      <c r="F72" s="1">
        <v>0.1124</v>
      </c>
      <c r="G72" s="1">
        <v>0.19340000000000002</v>
      </c>
      <c r="H72" s="1">
        <v>0.4072</v>
      </c>
      <c r="J72" s="1" t="s">
        <v>17</v>
      </c>
      <c r="K72" s="1">
        <v>36.4</v>
      </c>
      <c r="L72" s="1">
        <v>157.29999999999998</v>
      </c>
      <c r="M72" s="1">
        <v>101.3</v>
      </c>
      <c r="N72" s="1">
        <v>135</v>
      </c>
      <c r="O72" s="1">
        <v>112.4</v>
      </c>
      <c r="P72" s="1">
        <v>193.4</v>
      </c>
      <c r="Q72" s="1">
        <v>407.2</v>
      </c>
    </row>
    <row r="76" spans="1:10" ht="12">
      <c r="A76" s="1" t="s">
        <v>262</v>
      </c>
      <c r="J76" s="1" t="s">
        <v>263</v>
      </c>
    </row>
    <row r="77" spans="2:17" ht="12">
      <c r="B77" s="1">
        <v>2013</v>
      </c>
      <c r="C77" s="1">
        <v>2014</v>
      </c>
      <c r="D77" s="1">
        <v>2015</v>
      </c>
      <c r="E77" s="1">
        <v>2016</v>
      </c>
      <c r="F77" s="1">
        <v>2017</v>
      </c>
      <c r="G77" s="1">
        <v>2018</v>
      </c>
      <c r="H77" s="1">
        <v>2019</v>
      </c>
      <c r="K77" s="1">
        <v>2013</v>
      </c>
      <c r="L77" s="1">
        <v>2014</v>
      </c>
      <c r="M77" s="1">
        <v>2015</v>
      </c>
      <c r="N77" s="1">
        <v>2016</v>
      </c>
      <c r="O77" s="1">
        <v>2017</v>
      </c>
      <c r="P77" s="1">
        <v>2018</v>
      </c>
      <c r="Q77" s="1">
        <v>2019</v>
      </c>
    </row>
    <row r="78" spans="1:17" ht="12">
      <c r="A78" s="1" t="s">
        <v>33</v>
      </c>
      <c r="B78" s="1">
        <v>0.034535529339999996</v>
      </c>
      <c r="C78" s="1">
        <v>0.03908096500000001</v>
      </c>
      <c r="D78" s="1">
        <v>0.06735331499999998</v>
      </c>
      <c r="E78" s="1">
        <v>0.047162035000000005</v>
      </c>
      <c r="F78" s="1">
        <v>0.06330418499999999</v>
      </c>
      <c r="G78" s="1">
        <v>0.15122163500000002</v>
      </c>
      <c r="H78" s="1">
        <v>0.30204000000000003</v>
      </c>
      <c r="J78" s="1" t="s">
        <v>33</v>
      </c>
      <c r="K78" s="1">
        <v>34.53552934</v>
      </c>
      <c r="L78" s="1">
        <v>39.080965000000006</v>
      </c>
      <c r="M78" s="1">
        <v>67.35331499999998</v>
      </c>
      <c r="N78" s="1">
        <v>47.162035</v>
      </c>
      <c r="O78" s="1">
        <v>63.30418499999999</v>
      </c>
      <c r="P78" s="1">
        <v>151.22163500000002</v>
      </c>
      <c r="Q78" s="1">
        <v>302.04</v>
      </c>
    </row>
    <row r="79" spans="1:17" ht="12">
      <c r="A79" s="1" t="s">
        <v>39</v>
      </c>
      <c r="B79" s="1">
        <v>0</v>
      </c>
      <c r="C79" s="1">
        <v>0.104</v>
      </c>
      <c r="D79" s="1">
        <v>0.063</v>
      </c>
      <c r="E79" s="1">
        <v>0.09</v>
      </c>
      <c r="F79" s="1">
        <v>0.075</v>
      </c>
      <c r="G79" s="1">
        <v>0.113</v>
      </c>
      <c r="H79" s="1">
        <v>0.263</v>
      </c>
      <c r="J79" s="1" t="s">
        <v>39</v>
      </c>
      <c r="K79" s="1">
        <v>0</v>
      </c>
      <c r="L79" s="1">
        <v>104</v>
      </c>
      <c r="M79" s="1">
        <v>63</v>
      </c>
      <c r="N79" s="1">
        <v>90</v>
      </c>
      <c r="O79" s="1">
        <v>75</v>
      </c>
      <c r="P79" s="1">
        <v>113</v>
      </c>
      <c r="Q79" s="1">
        <v>263</v>
      </c>
    </row>
    <row r="80" spans="1:17" ht="12">
      <c r="A80" s="1" t="s">
        <v>35</v>
      </c>
      <c r="B80" s="1">
        <v>0.033832</v>
      </c>
      <c r="C80" s="1">
        <v>0.047853</v>
      </c>
      <c r="D80" s="1">
        <v>0.079674</v>
      </c>
      <c r="E80" s="1">
        <v>0.079086</v>
      </c>
      <c r="F80" s="1">
        <v>0.103088</v>
      </c>
      <c r="G80" s="1">
        <v>0.217725</v>
      </c>
      <c r="H80" s="1">
        <v>0.24042</v>
      </c>
      <c r="J80" s="1" t="s">
        <v>35</v>
      </c>
      <c r="K80" s="1">
        <v>33.832</v>
      </c>
      <c r="L80" s="1">
        <v>47.853</v>
      </c>
      <c r="M80" s="1">
        <v>79.67399999999999</v>
      </c>
      <c r="N80" s="1">
        <v>79.086</v>
      </c>
      <c r="O80" s="1">
        <v>103.088</v>
      </c>
      <c r="P80" s="1">
        <v>217.725</v>
      </c>
      <c r="Q80" s="1">
        <v>240.42</v>
      </c>
    </row>
    <row r="81" spans="1:17" ht="12">
      <c r="A81" s="1" t="s">
        <v>30</v>
      </c>
      <c r="B81" s="1">
        <v>0.035574493886212824</v>
      </c>
      <c r="C81" s="1">
        <v>0.04717048362540896</v>
      </c>
      <c r="D81" s="1">
        <v>0.05638387096774194</v>
      </c>
      <c r="E81" s="1">
        <v>0.0826932956588749</v>
      </c>
      <c r="F81" s="1">
        <v>0.06413532132345807</v>
      </c>
      <c r="G81" s="1">
        <v>0.08282166264229045</v>
      </c>
      <c r="H81" s="1">
        <v>0.22201967414694126</v>
      </c>
      <c r="J81" s="1" t="s">
        <v>30</v>
      </c>
      <c r="K81" s="1">
        <v>35.57449388621282</v>
      </c>
      <c r="L81" s="1">
        <v>47.17048362540896</v>
      </c>
      <c r="M81" s="1">
        <v>56.383870967741935</v>
      </c>
      <c r="N81" s="1">
        <v>82.6932956588749</v>
      </c>
      <c r="O81" s="1">
        <v>64.13532132345807</v>
      </c>
      <c r="P81" s="1">
        <v>82.82166264229045</v>
      </c>
      <c r="Q81" s="1">
        <v>222.01967414694127</v>
      </c>
    </row>
    <row r="82" spans="1:17" ht="12">
      <c r="A82" s="1" t="s">
        <v>19</v>
      </c>
      <c r="B82" s="1">
        <v>0.02862736158972365</v>
      </c>
      <c r="C82" s="1">
        <v>0.02693566561141815</v>
      </c>
      <c r="D82" s="1">
        <v>0.048976363173207124</v>
      </c>
      <c r="E82" s="1">
        <v>0.05478697684414119</v>
      </c>
      <c r="F82" s="1">
        <v>0.07172048503750707</v>
      </c>
      <c r="G82" s="1">
        <v>0.18979767079911983</v>
      </c>
      <c r="H82" s="1">
        <v>0.16607063928958896</v>
      </c>
      <c r="J82" s="1" t="s">
        <v>19</v>
      </c>
      <c r="K82" s="1">
        <v>28.627361589723648</v>
      </c>
      <c r="L82" s="1">
        <v>26.93566561141815</v>
      </c>
      <c r="M82" s="1">
        <v>48.976363173207126</v>
      </c>
      <c r="N82" s="1">
        <v>54.786976844141186</v>
      </c>
      <c r="O82" s="1">
        <v>71.72048503750706</v>
      </c>
      <c r="P82" s="1">
        <v>189.79767079911983</v>
      </c>
      <c r="Q82" s="1">
        <v>166.07063928958897</v>
      </c>
    </row>
    <row r="83" spans="1:17" ht="12">
      <c r="A83" s="172" t="s">
        <v>20</v>
      </c>
      <c r="B83" s="1">
        <v>0</v>
      </c>
      <c r="C83" s="1">
        <v>0.01807</v>
      </c>
      <c r="D83" s="1">
        <v>0.00745</v>
      </c>
      <c r="E83" s="1">
        <v>0.02128</v>
      </c>
      <c r="F83" s="1">
        <v>0.02361</v>
      </c>
      <c r="G83" s="1">
        <v>0.03935</v>
      </c>
      <c r="H83" s="1">
        <v>0.14003</v>
      </c>
      <c r="J83" s="172" t="s">
        <v>20</v>
      </c>
      <c r="K83" s="171">
        <v>0</v>
      </c>
      <c r="L83" s="171">
        <v>18.07</v>
      </c>
      <c r="M83" s="171">
        <v>7.45</v>
      </c>
      <c r="N83" s="171">
        <v>21.28</v>
      </c>
      <c r="O83" s="171">
        <v>23.61</v>
      </c>
      <c r="P83" s="171">
        <v>39.35</v>
      </c>
      <c r="Q83" s="1">
        <v>140.03</v>
      </c>
    </row>
    <row r="84" spans="1:17" ht="12">
      <c r="A84" s="1" t="s">
        <v>40</v>
      </c>
      <c r="B84" s="1">
        <v>0</v>
      </c>
      <c r="C84" s="1">
        <v>0.020113205473429686</v>
      </c>
      <c r="D84" s="1">
        <v>0.03656385310311648</v>
      </c>
      <c r="E84" s="1">
        <v>0.03548458638278998</v>
      </c>
      <c r="F84" s="1">
        <v>0.02916420172079169</v>
      </c>
      <c r="G84" s="1">
        <v>0.045426630143396075</v>
      </c>
      <c r="H84" s="1">
        <v>0.13268360861640743</v>
      </c>
      <c r="J84" s="1" t="s">
        <v>40</v>
      </c>
      <c r="K84" s="1">
        <v>0</v>
      </c>
      <c r="L84" s="1">
        <v>20.113205473429687</v>
      </c>
      <c r="M84" s="1">
        <v>36.56385310311648</v>
      </c>
      <c r="N84" s="1">
        <v>35.48458638278998</v>
      </c>
      <c r="O84" s="1">
        <v>29.16420172079169</v>
      </c>
      <c r="P84" s="1">
        <v>45.426630143396075</v>
      </c>
      <c r="Q84" s="1">
        <v>132.68360861640744</v>
      </c>
    </row>
    <row r="85" spans="1:17" ht="12">
      <c r="A85" s="1" t="s">
        <v>38</v>
      </c>
      <c r="B85" s="1">
        <v>0.007554</v>
      </c>
      <c r="C85" s="1">
        <v>0.053649</v>
      </c>
      <c r="D85" s="1">
        <v>0.04828</v>
      </c>
      <c r="E85" s="1">
        <v>0.06472499999999999</v>
      </c>
      <c r="F85" s="1">
        <v>0.057424</v>
      </c>
      <c r="G85" s="1">
        <v>0.06346399999999999</v>
      </c>
      <c r="H85" s="1">
        <v>0.11414</v>
      </c>
      <c r="J85" s="1" t="s">
        <v>38</v>
      </c>
      <c r="K85" s="1">
        <v>7.554</v>
      </c>
      <c r="L85" s="1">
        <v>53.649</v>
      </c>
      <c r="M85" s="1">
        <v>48.28</v>
      </c>
      <c r="N85" s="1">
        <v>64.725</v>
      </c>
      <c r="O85" s="1">
        <v>57.424</v>
      </c>
      <c r="P85" s="1">
        <v>63.464</v>
      </c>
      <c r="Q85" s="1">
        <v>114.14</v>
      </c>
    </row>
    <row r="86" spans="1:17" ht="12">
      <c r="A86" s="1" t="s">
        <v>21</v>
      </c>
      <c r="B86" s="1">
        <v>0.01692</v>
      </c>
      <c r="C86" s="1">
        <v>0.04168</v>
      </c>
      <c r="D86" s="1">
        <v>0.03598</v>
      </c>
      <c r="E86" s="1">
        <v>0.04371</v>
      </c>
      <c r="F86" s="1">
        <v>0.04319</v>
      </c>
      <c r="G86" s="1">
        <v>0.049049999999999996</v>
      </c>
      <c r="H86" s="1">
        <v>0.07859000000000001</v>
      </c>
      <c r="J86" s="1" t="s">
        <v>21</v>
      </c>
      <c r="K86" s="1">
        <v>16.92</v>
      </c>
      <c r="L86" s="1">
        <v>41.68</v>
      </c>
      <c r="M86" s="1">
        <v>35.98</v>
      </c>
      <c r="N86" s="1">
        <v>43.71</v>
      </c>
      <c r="O86" s="1">
        <v>43.19</v>
      </c>
      <c r="P86" s="1">
        <v>49.05</v>
      </c>
      <c r="Q86" s="1">
        <v>78.59</v>
      </c>
    </row>
    <row r="87" spans="1:17" ht="12">
      <c r="A87" s="1" t="s">
        <v>83</v>
      </c>
      <c r="B87" s="1">
        <v>0</v>
      </c>
      <c r="C87" s="1">
        <v>0</v>
      </c>
      <c r="D87" s="1">
        <v>0.028224544471934794</v>
      </c>
      <c r="E87" s="1">
        <v>0.06519507107099343</v>
      </c>
      <c r="F87" s="1">
        <v>0.022663085595518336</v>
      </c>
      <c r="G87" s="1">
        <v>0.03667710888619274</v>
      </c>
      <c r="H87" s="1">
        <v>0.07805742787813426</v>
      </c>
      <c r="J87" s="1" t="s">
        <v>83</v>
      </c>
      <c r="K87" s="1">
        <v>0</v>
      </c>
      <c r="L87" s="1">
        <v>0</v>
      </c>
      <c r="M87" s="1">
        <v>28.224544471934795</v>
      </c>
      <c r="N87" s="1">
        <v>65.19507107099342</v>
      </c>
      <c r="O87" s="1">
        <v>22.663085595518336</v>
      </c>
      <c r="P87" s="1">
        <v>36.677108886192734</v>
      </c>
      <c r="Q87" s="1">
        <v>78.05742787813426</v>
      </c>
    </row>
    <row r="88" spans="1:17" ht="12">
      <c r="A88" s="1" t="s">
        <v>37</v>
      </c>
      <c r="B88" s="1">
        <v>0.01881824</v>
      </c>
      <c r="C88" s="1">
        <v>0.017105355</v>
      </c>
      <c r="D88" s="1">
        <v>0.023548504999999997</v>
      </c>
      <c r="E88" s="1">
        <v>0.02442</v>
      </c>
      <c r="F88" s="1">
        <v>0.01877</v>
      </c>
      <c r="G88" s="1">
        <v>0.02509</v>
      </c>
      <c r="H88" s="1">
        <v>0.06631000000000001</v>
      </c>
      <c r="J88" s="1" t="s">
        <v>37</v>
      </c>
      <c r="K88" s="1">
        <v>18.81824</v>
      </c>
      <c r="L88" s="1">
        <v>17.105355</v>
      </c>
      <c r="M88" s="1">
        <v>23.548505</v>
      </c>
      <c r="N88" s="1">
        <v>24.42</v>
      </c>
      <c r="O88" s="1">
        <v>18.77</v>
      </c>
      <c r="P88" s="1">
        <v>25.09</v>
      </c>
      <c r="Q88" s="1">
        <v>66.31</v>
      </c>
    </row>
    <row r="89" spans="1:17" ht="12">
      <c r="A89" s="1" t="s">
        <v>26</v>
      </c>
      <c r="B89" s="1">
        <v>0.0004</v>
      </c>
      <c r="C89" s="1">
        <v>0.0003</v>
      </c>
      <c r="D89" s="1">
        <v>0.0013</v>
      </c>
      <c r="E89" s="1">
        <v>0.0003</v>
      </c>
      <c r="F89" s="1">
        <v>0.0065</v>
      </c>
      <c r="G89" s="1">
        <v>0.026</v>
      </c>
      <c r="H89" s="1">
        <v>0.0261</v>
      </c>
      <c r="J89" s="1" t="s">
        <v>26</v>
      </c>
      <c r="K89" s="1">
        <v>0.4</v>
      </c>
      <c r="L89" s="1">
        <v>0.3</v>
      </c>
      <c r="M89" s="1">
        <v>1.3</v>
      </c>
      <c r="N89" s="1">
        <v>0.3</v>
      </c>
      <c r="O89" s="1">
        <v>6.5</v>
      </c>
      <c r="P89" s="1">
        <v>26</v>
      </c>
      <c r="Q89" s="1">
        <v>26.1</v>
      </c>
    </row>
    <row r="90" spans="1:17" ht="12">
      <c r="A90" s="1" t="s">
        <v>29</v>
      </c>
      <c r="B90" s="1">
        <v>0.004985229999999999</v>
      </c>
      <c r="C90" s="1">
        <v>0.00515475</v>
      </c>
      <c r="D90" s="1">
        <v>0.006843910000000001</v>
      </c>
      <c r="E90" s="1">
        <v>0.005136425</v>
      </c>
      <c r="F90" s="1">
        <v>0.006874585</v>
      </c>
      <c r="G90" s="1">
        <v>0.01828552</v>
      </c>
      <c r="H90" s="1">
        <v>0.01706</v>
      </c>
      <c r="J90" s="1" t="s">
        <v>29</v>
      </c>
      <c r="K90" s="1">
        <v>4.98523</v>
      </c>
      <c r="L90" s="1">
        <v>5.15475</v>
      </c>
      <c r="M90" s="1">
        <v>6.843910000000001</v>
      </c>
      <c r="N90" s="1">
        <v>5.136425</v>
      </c>
      <c r="O90" s="1">
        <v>6.874585</v>
      </c>
      <c r="P90" s="1">
        <v>18.285519999999998</v>
      </c>
      <c r="Q90" s="1">
        <v>17.06</v>
      </c>
    </row>
    <row r="91" spans="1:17" ht="12">
      <c r="A91" s="1" t="s">
        <v>27</v>
      </c>
      <c r="B91" s="1">
        <v>0</v>
      </c>
      <c r="C91" s="1">
        <v>0.004956</v>
      </c>
      <c r="D91" s="1">
        <v>0.005479</v>
      </c>
      <c r="E91" s="1">
        <v>0.004522</v>
      </c>
      <c r="F91" s="1">
        <v>0.005131</v>
      </c>
      <c r="G91" s="1">
        <v>0.006625</v>
      </c>
      <c r="H91" s="1">
        <v>0.01431</v>
      </c>
      <c r="J91" s="1" t="s">
        <v>27</v>
      </c>
      <c r="K91" s="1">
        <v>0</v>
      </c>
      <c r="L91" s="1">
        <v>4.956</v>
      </c>
      <c r="M91" s="1">
        <v>5.479</v>
      </c>
      <c r="N91" s="1">
        <v>4.522</v>
      </c>
      <c r="O91" s="1">
        <v>5.131</v>
      </c>
      <c r="P91" s="1">
        <v>6.625</v>
      </c>
      <c r="Q91" s="1">
        <v>14.31</v>
      </c>
    </row>
    <row r="92" spans="1:17" ht="12">
      <c r="A92" s="170" t="s">
        <v>31</v>
      </c>
      <c r="B92" s="1">
        <v>0.0011017203600000001</v>
      </c>
      <c r="C92" s="1">
        <v>0.00358790844</v>
      </c>
      <c r="D92" s="1">
        <v>0.00748424461</v>
      </c>
      <c r="E92" s="1">
        <v>0.00439659197</v>
      </c>
      <c r="F92" s="1">
        <v>0.00372317407631627</v>
      </c>
      <c r="G92" s="1">
        <v>0.00893935066506857</v>
      </c>
      <c r="H92" s="1">
        <v>0.01357</v>
      </c>
      <c r="J92" s="170" t="s">
        <v>31</v>
      </c>
      <c r="K92" s="169">
        <v>1.10172036</v>
      </c>
      <c r="L92" s="169">
        <v>3.58790844</v>
      </c>
      <c r="M92" s="169">
        <v>7.48424461</v>
      </c>
      <c r="N92" s="169">
        <v>4.396591969999999</v>
      </c>
      <c r="O92" s="169">
        <v>3.72317407631627</v>
      </c>
      <c r="P92" s="169">
        <v>8.93935066506857</v>
      </c>
      <c r="Q92" s="1">
        <v>13.57</v>
      </c>
    </row>
    <row r="94" spans="1:17" ht="12">
      <c r="A94" s="1" t="s">
        <v>41</v>
      </c>
      <c r="B94" s="1">
        <v>0.03689138816657486</v>
      </c>
      <c r="C94" s="1">
        <v>0.06200325576941492</v>
      </c>
      <c r="D94" s="1">
        <v>0.0876016805220345</v>
      </c>
      <c r="E94" s="1">
        <v>0.05209566658773384</v>
      </c>
      <c r="F94" s="1">
        <v>0.060576819984989816</v>
      </c>
      <c r="G94" s="1">
        <v>0.16379265433706694</v>
      </c>
      <c r="H94" s="1">
        <v>0.1677985199622377</v>
      </c>
      <c r="J94" s="1" t="s">
        <v>163</v>
      </c>
      <c r="K94" s="1">
        <v>36.89138816657486</v>
      </c>
      <c r="L94" s="1">
        <v>62.00325576941492</v>
      </c>
      <c r="M94" s="1">
        <v>87.6016805220345</v>
      </c>
      <c r="N94" s="1">
        <v>52.09566658773384</v>
      </c>
      <c r="O94" s="1">
        <v>60.57681998498982</v>
      </c>
      <c r="P94" s="1">
        <v>163.79265433706695</v>
      </c>
      <c r="Q94" s="1">
        <v>167.79851996223772</v>
      </c>
    </row>
    <row r="100" spans="8:22" ht="12"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8:22" ht="12"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8:22" ht="12"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8:22" ht="12"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21" ht="12">
      <c r="AA121" s="40"/>
    </row>
    <row r="173" ht="12">
      <c r="F173" s="37" t="s">
        <v>219</v>
      </c>
    </row>
    <row r="175" ht="15" customHeight="1"/>
  </sheetData>
  <conditionalFormatting sqref="G10 G33 G25 G18">
    <cfRule type="cellIs" priority="13" dxfId="0" operator="lessThan" stopIfTrue="1">
      <formula>0</formula>
    </cfRule>
  </conditionalFormatting>
  <conditionalFormatting sqref="I3:K3">
    <cfRule type="cellIs" priority="12" dxfId="0" operator="lessThan" stopIfTrue="1">
      <formula>0</formula>
    </cfRule>
  </conditionalFormatting>
  <conditionalFormatting sqref="B3:H3">
    <cfRule type="cellIs" priority="11" dxfId="0" operator="lessThan" stopIfTrue="1">
      <formula>0</formula>
    </cfRule>
  </conditionalFormatting>
  <conditionalFormatting sqref="Q11">
    <cfRule type="cellIs" priority="9" dxfId="0" operator="lessThan" stopIfTrue="1">
      <formula>0</formula>
    </cfRule>
  </conditionalFormatting>
  <conditionalFormatting sqref="L19:P19 R19">
    <cfRule type="cellIs" priority="8" dxfId="0" operator="lessThan" stopIfTrue="1">
      <formula>0</formula>
    </cfRule>
  </conditionalFormatting>
  <conditionalFormatting sqref="B18:F18 B25:F25 B33:F33 B10:F10 H10 H33 H25 H18">
    <cfRule type="cellIs" priority="14" dxfId="0" operator="lessThan" stopIfTrue="1">
      <formula>0</formula>
    </cfRule>
  </conditionalFormatting>
  <conditionalFormatting sqref="Q26">
    <cfRule type="cellIs" priority="5" dxfId="0" operator="lessThan" stopIfTrue="1">
      <formula>0</formula>
    </cfRule>
  </conditionalFormatting>
  <conditionalFormatting sqref="L11:P11 R11">
    <cfRule type="cellIs" priority="10" dxfId="0" operator="lessThan" stopIfTrue="1">
      <formula>0</formula>
    </cfRule>
  </conditionalFormatting>
  <conditionalFormatting sqref="Q19">
    <cfRule type="cellIs" priority="7" dxfId="0" operator="lessThan" stopIfTrue="1">
      <formula>0</formula>
    </cfRule>
  </conditionalFormatting>
  <conditionalFormatting sqref="L26:P26 R26">
    <cfRule type="cellIs" priority="6" dxfId="0" operator="lessThan" stopIfTrue="1">
      <formula>0</formula>
    </cfRule>
  </conditionalFormatting>
  <conditionalFormatting sqref="K83:P83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I78"/>
  <sheetViews>
    <sheetView showGridLines="0" workbookViewId="0" topLeftCell="A10">
      <selection activeCell="A41" sqref="A41:D42"/>
    </sheetView>
  </sheetViews>
  <sheetFormatPr defaultColWidth="9.00390625" defaultRowHeight="14.25"/>
  <cols>
    <col min="1" max="2" width="9.00390625" style="1" customWidth="1"/>
    <col min="3" max="3" width="11.50390625" style="1" customWidth="1"/>
    <col min="4" max="16384" width="9.00390625" style="1" customWidth="1"/>
  </cols>
  <sheetData>
    <row r="1" spans="1:4" ht="12">
      <c r="A1" s="2" t="s">
        <v>79</v>
      </c>
      <c r="D1" s="3" t="s">
        <v>227</v>
      </c>
    </row>
    <row r="2" ht="12">
      <c r="D2" s="52" t="s">
        <v>216</v>
      </c>
    </row>
    <row r="3" ht="12"/>
    <row r="4" spans="1:4" ht="12">
      <c r="A4" s="2" t="s">
        <v>3</v>
      </c>
      <c r="D4" s="37" t="s">
        <v>112</v>
      </c>
    </row>
    <row r="5" ht="12">
      <c r="A5" s="2" t="s">
        <v>5</v>
      </c>
    </row>
    <row r="6" ht="12"/>
    <row r="7" spans="1:4" ht="12">
      <c r="A7" s="67"/>
      <c r="B7" s="41">
        <v>2002</v>
      </c>
      <c r="C7" s="41">
        <v>2019</v>
      </c>
      <c r="D7" s="41" t="s">
        <v>213</v>
      </c>
    </row>
    <row r="8" spans="1:5" ht="12">
      <c r="A8" s="67" t="s">
        <v>141</v>
      </c>
      <c r="B8" s="68">
        <v>6.62</v>
      </c>
      <c r="C8" s="68">
        <v>5.91</v>
      </c>
      <c r="D8" s="65">
        <f>C8-B8</f>
        <v>-0.71</v>
      </c>
      <c r="E8" s="1">
        <v>0</v>
      </c>
    </row>
    <row r="9" spans="1:5" ht="12">
      <c r="A9" s="67"/>
      <c r="B9" s="68"/>
      <c r="C9" s="68"/>
      <c r="D9" s="65"/>
      <c r="E9" s="1">
        <v>0</v>
      </c>
    </row>
    <row r="10" spans="1:5" ht="12">
      <c r="A10" s="67" t="s">
        <v>20</v>
      </c>
      <c r="B10" s="68">
        <v>6.38</v>
      </c>
      <c r="C10" s="68">
        <v>9.57</v>
      </c>
      <c r="D10" s="65">
        <v>3.1900000000000004</v>
      </c>
      <c r="E10" s="1">
        <v>0</v>
      </c>
    </row>
    <row r="11" spans="1:5" ht="12">
      <c r="A11" s="67" t="s">
        <v>22</v>
      </c>
      <c r="B11" s="68">
        <v>6.85</v>
      </c>
      <c r="C11" s="68">
        <v>9.78</v>
      </c>
      <c r="D11" s="65">
        <v>2.9299999999999997</v>
      </c>
      <c r="E11" s="1">
        <v>0</v>
      </c>
    </row>
    <row r="12" spans="1:5" ht="12">
      <c r="A12" s="67" t="s">
        <v>18</v>
      </c>
      <c r="B12" s="68">
        <v>8.21</v>
      </c>
      <c r="C12" s="68">
        <v>10.28</v>
      </c>
      <c r="D12" s="65">
        <v>2.0699999999999985</v>
      </c>
      <c r="E12" s="1">
        <v>0</v>
      </c>
    </row>
    <row r="13" spans="1:5" ht="12">
      <c r="A13" s="67" t="s">
        <v>27</v>
      </c>
      <c r="B13" s="68">
        <v>7.69</v>
      </c>
      <c r="C13" s="68">
        <v>9.59</v>
      </c>
      <c r="D13" s="65">
        <v>1.8999999999999995</v>
      </c>
      <c r="E13" s="1">
        <v>0</v>
      </c>
    </row>
    <row r="14" spans="1:5" ht="12">
      <c r="A14" s="67" t="s">
        <v>17</v>
      </c>
      <c r="B14" s="68">
        <v>5.28</v>
      </c>
      <c r="C14" s="68">
        <v>6.05</v>
      </c>
      <c r="D14" s="65">
        <v>0.7699999999999996</v>
      </c>
      <c r="E14" s="1">
        <v>0</v>
      </c>
    </row>
    <row r="15" spans="1:5" ht="12">
      <c r="A15" s="67" t="s">
        <v>36</v>
      </c>
      <c r="B15" s="68">
        <v>7.54</v>
      </c>
      <c r="C15" s="68">
        <v>8.14</v>
      </c>
      <c r="D15" s="65">
        <v>0.6000000000000005</v>
      </c>
      <c r="E15" s="1">
        <v>0</v>
      </c>
    </row>
    <row r="16" spans="1:5" ht="12">
      <c r="A16" s="67" t="s">
        <v>37</v>
      </c>
      <c r="B16" s="68">
        <v>8.37</v>
      </c>
      <c r="C16" s="68">
        <v>8.86</v>
      </c>
      <c r="D16" s="65">
        <v>0.4900000000000002</v>
      </c>
      <c r="E16" s="1">
        <v>0</v>
      </c>
    </row>
    <row r="17" spans="1:5" ht="12">
      <c r="A17" s="67" t="s">
        <v>25</v>
      </c>
      <c r="B17" s="69">
        <v>7.4</v>
      </c>
      <c r="C17" s="68">
        <v>7.76</v>
      </c>
      <c r="D17" s="65">
        <v>0.35999999999999943</v>
      </c>
      <c r="E17" s="1">
        <v>0</v>
      </c>
    </row>
    <row r="18" spans="1:5" ht="12">
      <c r="A18" s="67" t="s">
        <v>24</v>
      </c>
      <c r="B18" s="68">
        <v>4.85</v>
      </c>
      <c r="C18" s="68">
        <v>5.09</v>
      </c>
      <c r="D18" s="65">
        <v>0.2400000000000002</v>
      </c>
      <c r="E18" s="1">
        <v>0</v>
      </c>
    </row>
    <row r="19" spans="1:5" ht="12">
      <c r="A19" s="67" t="s">
        <v>38</v>
      </c>
      <c r="B19" s="68">
        <v>6.79</v>
      </c>
      <c r="C19" s="68">
        <v>6.96</v>
      </c>
      <c r="D19" s="65">
        <v>0.16999999999999993</v>
      </c>
      <c r="E19" s="1">
        <v>0</v>
      </c>
    </row>
    <row r="20" spans="1:5" ht="12">
      <c r="A20" s="67" t="s">
        <v>34</v>
      </c>
      <c r="B20" s="68">
        <v>7.45</v>
      </c>
      <c r="C20" s="68">
        <v>7.51</v>
      </c>
      <c r="D20" s="65">
        <v>0.05999999999999961</v>
      </c>
      <c r="E20" s="1">
        <v>0</v>
      </c>
    </row>
    <row r="21" spans="1:5" ht="12">
      <c r="A21" s="67" t="s">
        <v>83</v>
      </c>
      <c r="B21" s="68">
        <v>9.31</v>
      </c>
      <c r="C21" s="69">
        <v>9.2</v>
      </c>
      <c r="D21" s="65">
        <v>-0.11000000000000121</v>
      </c>
      <c r="E21" s="1">
        <v>0</v>
      </c>
    </row>
    <row r="22" spans="1:5" ht="12">
      <c r="A22" s="67" t="s">
        <v>39</v>
      </c>
      <c r="B22" s="68">
        <v>6.86</v>
      </c>
      <c r="C22" s="68">
        <v>6.63</v>
      </c>
      <c r="D22" s="65">
        <v>-0.23000000000000043</v>
      </c>
      <c r="E22" s="1">
        <v>0</v>
      </c>
    </row>
    <row r="23" spans="1:5" ht="12">
      <c r="A23" s="67" t="s">
        <v>32</v>
      </c>
      <c r="B23" s="68">
        <v>9.25</v>
      </c>
      <c r="C23" s="68">
        <v>8.61</v>
      </c>
      <c r="D23" s="65">
        <v>-0.6400000000000006</v>
      </c>
      <c r="E23" s="1">
        <v>0</v>
      </c>
    </row>
    <row r="24" spans="1:5" ht="12">
      <c r="A24" s="67" t="s">
        <v>33</v>
      </c>
      <c r="B24" s="68">
        <v>6.13</v>
      </c>
      <c r="C24" s="69">
        <v>5.4</v>
      </c>
      <c r="D24" s="65">
        <v>-0.7299999999999995</v>
      </c>
      <c r="E24" s="1">
        <v>0</v>
      </c>
    </row>
    <row r="25" spans="1:5" ht="12">
      <c r="A25" s="67" t="s">
        <v>30</v>
      </c>
      <c r="B25" s="68">
        <v>7.09</v>
      </c>
      <c r="C25" s="68">
        <v>6.19</v>
      </c>
      <c r="D25" s="65">
        <v>-0.8999999999999995</v>
      </c>
      <c r="E25" s="1">
        <v>0</v>
      </c>
    </row>
    <row r="26" spans="1:5" ht="12">
      <c r="A26" s="67" t="s">
        <v>23</v>
      </c>
      <c r="B26" s="68">
        <v>6.06</v>
      </c>
      <c r="C26" s="69">
        <v>5.1</v>
      </c>
      <c r="D26" s="65">
        <v>-0.96</v>
      </c>
      <c r="E26" s="1">
        <v>0</v>
      </c>
    </row>
    <row r="27" spans="1:5" ht="12">
      <c r="A27" s="67" t="s">
        <v>117</v>
      </c>
      <c r="B27" s="68">
        <v>6.81</v>
      </c>
      <c r="C27" s="68">
        <v>5.69</v>
      </c>
      <c r="D27" s="65">
        <v>-1.1199999999999992</v>
      </c>
      <c r="E27" s="1">
        <v>0</v>
      </c>
    </row>
    <row r="28" spans="1:5" ht="12">
      <c r="A28" s="67" t="s">
        <v>40</v>
      </c>
      <c r="B28" s="68">
        <v>5.98</v>
      </c>
      <c r="C28" s="69">
        <v>4.8</v>
      </c>
      <c r="D28" s="65">
        <v>-1.1800000000000006</v>
      </c>
      <c r="E28" s="1">
        <v>0</v>
      </c>
    </row>
    <row r="29" spans="1:5" ht="12">
      <c r="A29" s="67" t="s">
        <v>21</v>
      </c>
      <c r="B29" s="68">
        <v>8.16</v>
      </c>
      <c r="C29" s="68">
        <v>6.37</v>
      </c>
      <c r="D29" s="65">
        <v>-1.79</v>
      </c>
      <c r="E29" s="1">
        <v>0</v>
      </c>
    </row>
    <row r="30" spans="1:5" ht="12">
      <c r="A30" s="67" t="s">
        <v>72</v>
      </c>
      <c r="B30" s="68">
        <v>6.56</v>
      </c>
      <c r="C30" s="68">
        <v>4.39</v>
      </c>
      <c r="D30" s="65">
        <v>-2.17</v>
      </c>
      <c r="E30" s="1">
        <v>0</v>
      </c>
    </row>
    <row r="31" spans="1:5" ht="12">
      <c r="A31" s="67" t="s">
        <v>35</v>
      </c>
      <c r="B31" s="69">
        <v>9.6</v>
      </c>
      <c r="C31" s="68">
        <v>7.33</v>
      </c>
      <c r="D31" s="65">
        <v>-2.2699999999999996</v>
      </c>
      <c r="E31" s="1">
        <v>0</v>
      </c>
    </row>
    <row r="32" spans="1:5" ht="12">
      <c r="A32" s="67" t="s">
        <v>26</v>
      </c>
      <c r="B32" s="68">
        <v>9.69</v>
      </c>
      <c r="C32" s="69">
        <v>7.3</v>
      </c>
      <c r="D32" s="65">
        <v>-2.3899999999999997</v>
      </c>
      <c r="E32" s="1">
        <v>0</v>
      </c>
    </row>
    <row r="33" spans="1:5" ht="12">
      <c r="A33" s="67" t="s">
        <v>31</v>
      </c>
      <c r="B33" s="68">
        <v>10.85</v>
      </c>
      <c r="C33" s="68">
        <v>8.25</v>
      </c>
      <c r="D33" s="65">
        <v>-2.5999999999999996</v>
      </c>
      <c r="E33" s="1">
        <v>0</v>
      </c>
    </row>
    <row r="34" spans="1:5" ht="12">
      <c r="A34" s="67" t="s">
        <v>29</v>
      </c>
      <c r="B34" s="68">
        <v>7.05</v>
      </c>
      <c r="C34" s="69">
        <v>4.4</v>
      </c>
      <c r="D34" s="65">
        <v>-2.6499999999999995</v>
      </c>
      <c r="E34" s="1">
        <v>0</v>
      </c>
    </row>
    <row r="35" spans="1:5" ht="12">
      <c r="A35" s="67" t="s">
        <v>28</v>
      </c>
      <c r="B35" s="68">
        <v>9.68</v>
      </c>
      <c r="C35" s="68">
        <v>6.27</v>
      </c>
      <c r="D35" s="65">
        <v>-3.41</v>
      </c>
      <c r="E35" s="1">
        <v>0</v>
      </c>
    </row>
    <row r="36" spans="1:5" ht="12">
      <c r="A36" s="67" t="s">
        <v>19</v>
      </c>
      <c r="B36" s="68">
        <v>11.01</v>
      </c>
      <c r="C36" s="69">
        <v>7.1</v>
      </c>
      <c r="D36" s="65">
        <v>-3.91</v>
      </c>
      <c r="E36" s="1">
        <v>0</v>
      </c>
    </row>
    <row r="37" spans="1:5" ht="12">
      <c r="A37" s="67"/>
      <c r="B37" s="68"/>
      <c r="C37" s="69"/>
      <c r="D37" s="65"/>
      <c r="E37" s="1">
        <v>0</v>
      </c>
    </row>
    <row r="38" spans="1:5" ht="12">
      <c r="A38" s="67" t="s">
        <v>140</v>
      </c>
      <c r="B38" s="68">
        <v>3.07</v>
      </c>
      <c r="C38" s="68">
        <v>3.31</v>
      </c>
      <c r="D38" s="65">
        <f aca="true" t="shared" si="0" ref="D38:D39">C38-B38</f>
        <v>0.2400000000000002</v>
      </c>
      <c r="E38" s="1">
        <v>0</v>
      </c>
    </row>
    <row r="39" spans="1:5" ht="12">
      <c r="A39" s="67" t="s">
        <v>41</v>
      </c>
      <c r="B39" s="68">
        <v>7.56</v>
      </c>
      <c r="C39" s="68">
        <v>5.25</v>
      </c>
      <c r="D39" s="65">
        <f t="shared" si="0"/>
        <v>-2.3099999999999996</v>
      </c>
      <c r="E39" s="1">
        <v>0</v>
      </c>
    </row>
    <row r="40" spans="1:5" ht="12">
      <c r="A40" s="67" t="s">
        <v>84</v>
      </c>
      <c r="B40" s="205" t="s">
        <v>42</v>
      </c>
      <c r="C40" s="68">
        <v>5.07</v>
      </c>
      <c r="D40" s="65"/>
      <c r="E40" s="1">
        <v>0</v>
      </c>
    </row>
    <row r="41" ht="12">
      <c r="E41" s="1">
        <v>0</v>
      </c>
    </row>
    <row r="42" ht="12">
      <c r="E42" s="1">
        <v>0</v>
      </c>
    </row>
    <row r="43" ht="12"/>
    <row r="44" ht="12"/>
    <row r="45" ht="12"/>
    <row r="46" ht="12"/>
    <row r="47" ht="12"/>
    <row r="48" ht="28.35" customHeight="1"/>
    <row r="49" ht="12"/>
    <row r="50" ht="12"/>
    <row r="51" ht="12"/>
    <row r="52" ht="12"/>
    <row r="53" ht="15" customHeight="1">
      <c r="E53" s="37"/>
    </row>
    <row r="54" ht="12"/>
    <row r="55" ht="12"/>
    <row r="56" spans="6:9" ht="14.25">
      <c r="F56" s="286"/>
      <c r="G56" s="286"/>
      <c r="H56" s="286"/>
      <c r="I56" s="286"/>
    </row>
    <row r="60" ht="15" customHeight="1"/>
    <row r="74" ht="14.25">
      <c r="F74" s="52"/>
    </row>
    <row r="78" ht="14.45" customHeight="1">
      <c r="F78" s="37"/>
    </row>
  </sheetData>
  <mergeCells count="1">
    <mergeCell ref="F56:I5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3:T107"/>
  <sheetViews>
    <sheetView showGridLines="0" workbookViewId="0" topLeftCell="A67">
      <selection activeCell="C57" sqref="C57"/>
    </sheetView>
  </sheetViews>
  <sheetFormatPr defaultColWidth="9.00390625" defaultRowHeight="14.25"/>
  <cols>
    <col min="1" max="1" width="16.00390625" style="18" customWidth="1"/>
    <col min="2" max="2" width="10.50390625" style="18" bestFit="1" customWidth="1"/>
    <col min="3" max="4" width="10.00390625" style="18" customWidth="1"/>
    <col min="5" max="6" width="10.625" style="18" customWidth="1"/>
    <col min="7" max="9" width="10.125" style="18" customWidth="1"/>
    <col min="10" max="10" width="10.375" style="18" customWidth="1"/>
    <col min="11" max="11" width="13.375" style="18" customWidth="1"/>
    <col min="12" max="12" width="14.625" style="18" customWidth="1"/>
    <col min="13" max="13" width="12.625" style="18" customWidth="1"/>
    <col min="14" max="14" width="14.125" style="18" customWidth="1"/>
    <col min="15" max="15" width="10.50390625" style="18" customWidth="1"/>
    <col min="16" max="16" width="15.125" style="18" customWidth="1"/>
    <col min="17" max="17" width="11.00390625" style="18" customWidth="1"/>
    <col min="18" max="19" width="9.875" style="18" bestFit="1" customWidth="1"/>
    <col min="20" max="20" width="9.25390625" style="18" bestFit="1" customWidth="1"/>
    <col min="21" max="16384" width="9.00390625" style="18" customWidth="1"/>
  </cols>
  <sheetData>
    <row r="1" ht="12"/>
    <row r="2" ht="12"/>
    <row r="3" spans="1:16" ht="12">
      <c r="A3" s="2" t="s">
        <v>5</v>
      </c>
      <c r="B3" s="2" t="s">
        <v>102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">
      <c r="A4" s="2" t="s">
        <v>103</v>
      </c>
      <c r="B4" s="2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9" ht="12">
      <c r="A6" s="67" t="s">
        <v>7</v>
      </c>
      <c r="B6" s="67" t="s">
        <v>8</v>
      </c>
      <c r="C6" s="67" t="s">
        <v>9</v>
      </c>
      <c r="D6" s="67" t="s">
        <v>10</v>
      </c>
      <c r="E6" s="67" t="s">
        <v>11</v>
      </c>
      <c r="F6" s="67" t="s">
        <v>12</v>
      </c>
      <c r="G6" s="67" t="s">
        <v>13</v>
      </c>
      <c r="H6" s="67" t="s">
        <v>14</v>
      </c>
      <c r="I6" s="67" t="s">
        <v>15</v>
      </c>
      <c r="J6" s="67" t="s">
        <v>50</v>
      </c>
      <c r="K6" s="67" t="s">
        <v>69</v>
      </c>
      <c r="L6" s="67" t="s">
        <v>74</v>
      </c>
      <c r="M6" s="67" t="s">
        <v>75</v>
      </c>
      <c r="N6" s="67" t="s">
        <v>76</v>
      </c>
      <c r="O6" s="67" t="s">
        <v>77</v>
      </c>
      <c r="P6" s="67" t="s">
        <v>78</v>
      </c>
      <c r="Q6" s="67" t="s">
        <v>118</v>
      </c>
      <c r="R6" s="67" t="s">
        <v>142</v>
      </c>
      <c r="S6" s="67" t="s">
        <v>211</v>
      </c>
    </row>
    <row r="7" spans="1:19" ht="12">
      <c r="A7" s="67" t="s">
        <v>182</v>
      </c>
      <c r="B7" s="69">
        <v>8540077</v>
      </c>
      <c r="C7" s="69">
        <v>8768884.8</v>
      </c>
      <c r="D7" s="69">
        <v>9168960</v>
      </c>
      <c r="E7" s="69">
        <v>9561846.3</v>
      </c>
      <c r="F7" s="69">
        <v>10113606</v>
      </c>
      <c r="G7" s="69">
        <v>10740038.1</v>
      </c>
      <c r="H7" s="69">
        <v>11085484.4</v>
      </c>
      <c r="I7" s="69">
        <v>10587416.1</v>
      </c>
      <c r="J7" s="69">
        <v>10979450.3</v>
      </c>
      <c r="K7" s="69">
        <v>11321808.8</v>
      </c>
      <c r="L7" s="69">
        <v>11388518.2</v>
      </c>
      <c r="M7" s="69">
        <v>11517118.7</v>
      </c>
      <c r="N7" s="69">
        <v>11781640</v>
      </c>
      <c r="O7" s="69">
        <v>12211542.9</v>
      </c>
      <c r="P7" s="69">
        <v>12550983.8</v>
      </c>
      <c r="Q7" s="69">
        <v>13069329.9</v>
      </c>
      <c r="R7" s="69">
        <v>13517923</v>
      </c>
      <c r="S7" s="69">
        <v>13963887</v>
      </c>
    </row>
    <row r="8" ht="12"/>
    <row r="9" spans="1:16" ht="12">
      <c r="A9" s="2" t="s">
        <v>5</v>
      </c>
      <c r="B9" s="2" t="s">
        <v>92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">
      <c r="A10" s="2" t="s">
        <v>104</v>
      </c>
      <c r="B10" s="2" t="s">
        <v>105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">
      <c r="A11" s="2" t="s">
        <v>103</v>
      </c>
      <c r="B11" s="2" t="s">
        <v>106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9" ht="12">
      <c r="A13" s="67" t="s">
        <v>7</v>
      </c>
      <c r="B13" s="67" t="s">
        <v>8</v>
      </c>
      <c r="C13" s="67" t="s">
        <v>9</v>
      </c>
      <c r="D13" s="67" t="s">
        <v>10</v>
      </c>
      <c r="E13" s="67" t="s">
        <v>11</v>
      </c>
      <c r="F13" s="67" t="s">
        <v>12</v>
      </c>
      <c r="G13" s="67" t="s">
        <v>13</v>
      </c>
      <c r="H13" s="67" t="s">
        <v>14</v>
      </c>
      <c r="I13" s="67" t="s">
        <v>15</v>
      </c>
      <c r="J13" s="67" t="s">
        <v>50</v>
      </c>
      <c r="K13" s="67" t="s">
        <v>69</v>
      </c>
      <c r="L13" s="67" t="s">
        <v>74</v>
      </c>
      <c r="M13" s="67" t="s">
        <v>75</v>
      </c>
      <c r="N13" s="67" t="s">
        <v>76</v>
      </c>
      <c r="O13" s="67" t="s">
        <v>77</v>
      </c>
      <c r="P13" s="67" t="s">
        <v>78</v>
      </c>
      <c r="Q13" s="67" t="s">
        <v>118</v>
      </c>
      <c r="R13" s="67" t="s">
        <v>142</v>
      </c>
      <c r="S13" s="67" t="s">
        <v>211</v>
      </c>
    </row>
    <row r="14" spans="1:19" ht="12">
      <c r="A14" s="67" t="s">
        <v>182</v>
      </c>
      <c r="B14" s="69">
        <v>3289484.6</v>
      </c>
      <c r="C14" s="69">
        <v>3377960.3</v>
      </c>
      <c r="D14" s="69">
        <v>3509263.4</v>
      </c>
      <c r="E14" s="69">
        <v>3685837.8</v>
      </c>
      <c r="F14" s="69">
        <v>3931673.1</v>
      </c>
      <c r="G14" s="69">
        <v>4187016.4</v>
      </c>
      <c r="H14" s="69">
        <v>4261044.3</v>
      </c>
      <c r="I14" s="69">
        <v>4027279.9</v>
      </c>
      <c r="J14" s="69">
        <v>4163941.6</v>
      </c>
      <c r="K14" s="69">
        <v>4344072.5</v>
      </c>
      <c r="L14" s="69">
        <v>4478704.2</v>
      </c>
      <c r="M14" s="69">
        <v>4581440.4</v>
      </c>
      <c r="N14" s="69">
        <v>4696565</v>
      </c>
      <c r="O14" s="69">
        <v>4852744.3</v>
      </c>
      <c r="P14" s="69">
        <v>4998941.2</v>
      </c>
      <c r="Q14" s="69">
        <v>5220149.9</v>
      </c>
      <c r="R14" s="69">
        <v>5420507</v>
      </c>
      <c r="S14" s="69">
        <v>5595531.4</v>
      </c>
    </row>
    <row r="15" ht="12"/>
    <row r="16" ht="12"/>
    <row r="17" spans="1:16" ht="12">
      <c r="A17" s="2" t="s">
        <v>3</v>
      </c>
      <c r="B17" s="2" t="s">
        <v>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">
      <c r="A18" s="2" t="s">
        <v>5</v>
      </c>
      <c r="B18" s="2" t="s">
        <v>92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9" ht="12">
      <c r="A20" s="67" t="s">
        <v>7</v>
      </c>
      <c r="B20" s="67" t="s">
        <v>8</v>
      </c>
      <c r="C20" s="67" t="s">
        <v>9</v>
      </c>
      <c r="D20" s="67" t="s">
        <v>10</v>
      </c>
      <c r="E20" s="67" t="s">
        <v>11</v>
      </c>
      <c r="F20" s="67" t="s">
        <v>12</v>
      </c>
      <c r="G20" s="67" t="s">
        <v>13</v>
      </c>
      <c r="H20" s="67" t="s">
        <v>14</v>
      </c>
      <c r="I20" s="67" t="s">
        <v>15</v>
      </c>
      <c r="J20" s="67" t="s">
        <v>50</v>
      </c>
      <c r="K20" s="67" t="s">
        <v>69</v>
      </c>
      <c r="L20" s="67" t="s">
        <v>74</v>
      </c>
      <c r="M20" s="67" t="s">
        <v>75</v>
      </c>
      <c r="N20" s="67" t="s">
        <v>76</v>
      </c>
      <c r="O20" s="67" t="s">
        <v>77</v>
      </c>
      <c r="P20" s="67" t="s">
        <v>78</v>
      </c>
      <c r="Q20" s="67" t="s">
        <v>118</v>
      </c>
      <c r="R20" s="67" t="s">
        <v>142</v>
      </c>
      <c r="S20" s="67" t="s">
        <v>211</v>
      </c>
    </row>
    <row r="21" spans="1:19" ht="12">
      <c r="A21" s="67" t="s">
        <v>182</v>
      </c>
      <c r="B21" s="68">
        <v>217623.33</v>
      </c>
      <c r="C21" s="68">
        <v>226683.65</v>
      </c>
      <c r="D21" s="68">
        <v>235467.66</v>
      </c>
      <c r="E21" s="68">
        <v>242508.35</v>
      </c>
      <c r="F21" s="68">
        <v>249795.39</v>
      </c>
      <c r="G21" s="68">
        <v>254040.43</v>
      </c>
      <c r="H21" s="68">
        <v>255000.63</v>
      </c>
      <c r="I21" s="69">
        <v>249489.6</v>
      </c>
      <c r="J21" s="69">
        <v>259603.6</v>
      </c>
      <c r="K21" s="68">
        <v>272357.19</v>
      </c>
      <c r="L21" s="68">
        <v>278482.61</v>
      </c>
      <c r="M21" s="68">
        <v>284174.26</v>
      </c>
      <c r="N21" s="68">
        <v>290979.85</v>
      </c>
      <c r="O21" s="68">
        <v>299066.49</v>
      </c>
      <c r="P21" s="68">
        <v>310173.35</v>
      </c>
      <c r="Q21" s="68">
        <v>316635.62</v>
      </c>
      <c r="R21" s="68">
        <v>324958.63</v>
      </c>
      <c r="S21" s="68">
        <v>330577.03</v>
      </c>
    </row>
    <row r="22" ht="12"/>
    <row r="23" spans="1:16" ht="12">
      <c r="A23" s="2" t="s">
        <v>3</v>
      </c>
      <c r="B23" s="2" t="s">
        <v>47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">
      <c r="A24" s="2" t="s">
        <v>5</v>
      </c>
      <c r="B24" s="2" t="s">
        <v>92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9" ht="12">
      <c r="A26" s="67" t="s">
        <v>224</v>
      </c>
      <c r="B26" s="67" t="s">
        <v>8</v>
      </c>
      <c r="C26" s="67" t="s">
        <v>9</v>
      </c>
      <c r="D26" s="67" t="s">
        <v>10</v>
      </c>
      <c r="E26" s="67" t="s">
        <v>11</v>
      </c>
      <c r="F26" s="67" t="s">
        <v>12</v>
      </c>
      <c r="G26" s="67" t="s">
        <v>13</v>
      </c>
      <c r="H26" s="67" t="s">
        <v>14</v>
      </c>
      <c r="I26" s="67" t="s">
        <v>15</v>
      </c>
      <c r="J26" s="67" t="s">
        <v>50</v>
      </c>
      <c r="K26" s="67" t="s">
        <v>69</v>
      </c>
      <c r="L26" s="67" t="s">
        <v>74</v>
      </c>
      <c r="M26" s="67" t="s">
        <v>75</v>
      </c>
      <c r="N26" s="67" t="s">
        <v>76</v>
      </c>
      <c r="O26" s="67" t="s">
        <v>77</v>
      </c>
      <c r="P26" s="67" t="s">
        <v>78</v>
      </c>
      <c r="Q26" s="67" t="s">
        <v>118</v>
      </c>
      <c r="R26" s="67" t="s">
        <v>142</v>
      </c>
      <c r="S26" s="67" t="s">
        <v>211</v>
      </c>
    </row>
    <row r="27" spans="1:19" ht="12">
      <c r="A27" s="67" t="s">
        <v>47</v>
      </c>
      <c r="B27" s="68">
        <v>167255.41</v>
      </c>
      <c r="C27" s="69">
        <v>175566.5</v>
      </c>
      <c r="D27" s="68">
        <v>179069.73</v>
      </c>
      <c r="E27" s="69">
        <v>182475.6</v>
      </c>
      <c r="F27" s="68">
        <v>186397.82</v>
      </c>
      <c r="G27" s="68">
        <v>187347.21</v>
      </c>
      <c r="H27" s="68">
        <v>189353.03</v>
      </c>
      <c r="I27" s="68">
        <v>189758.61</v>
      </c>
      <c r="J27" s="68">
        <v>198632.91</v>
      </c>
      <c r="K27" s="68">
        <v>209372.07</v>
      </c>
      <c r="L27" s="68">
        <v>215343.17</v>
      </c>
      <c r="M27" s="68">
        <v>220853.34</v>
      </c>
      <c r="N27" s="68">
        <v>226240.28</v>
      </c>
      <c r="O27" s="68">
        <v>231767.48</v>
      </c>
      <c r="P27" s="68">
        <v>241210.86</v>
      </c>
      <c r="Q27" s="68">
        <v>246047.76</v>
      </c>
      <c r="R27" s="68">
        <v>252404.91</v>
      </c>
      <c r="S27" s="68">
        <v>257533.91</v>
      </c>
    </row>
    <row r="28" spans="1:17" ht="12">
      <c r="A28" s="34"/>
      <c r="B28" s="33"/>
      <c r="C28" s="33"/>
      <c r="D28" s="33"/>
      <c r="E28" s="33"/>
      <c r="F28" s="33"/>
      <c r="G28" s="33"/>
      <c r="H28" s="33"/>
      <c r="I28" s="35"/>
      <c r="J28" s="33"/>
      <c r="K28" s="33"/>
      <c r="L28" s="33"/>
      <c r="M28" s="33"/>
      <c r="N28" s="33"/>
      <c r="O28" s="33"/>
      <c r="P28" s="33"/>
      <c r="Q28" s="33"/>
    </row>
    <row r="29" spans="1:17" ht="12">
      <c r="A29" s="34"/>
      <c r="B29" s="33"/>
      <c r="C29" s="33"/>
      <c r="D29" s="33"/>
      <c r="E29" s="33"/>
      <c r="F29" s="33"/>
      <c r="G29" s="33"/>
      <c r="H29" s="33"/>
      <c r="I29" s="35"/>
      <c r="J29" s="33"/>
      <c r="K29" s="33"/>
      <c r="L29" s="33"/>
      <c r="M29" s="33"/>
      <c r="N29" s="33"/>
      <c r="O29" s="33"/>
      <c r="P29" s="33"/>
      <c r="Q29" s="33"/>
    </row>
    <row r="30" spans="1:17" ht="12">
      <c r="A30" s="2" t="s">
        <v>3</v>
      </c>
      <c r="B30" s="2" t="s">
        <v>48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">
      <c r="A31" s="2" t="s">
        <v>5</v>
      </c>
      <c r="B31" s="2" t="s">
        <v>92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9" ht="12">
      <c r="A33" s="67" t="s">
        <v>224</v>
      </c>
      <c r="B33" s="67" t="s">
        <v>8</v>
      </c>
      <c r="C33" s="67" t="s">
        <v>9</v>
      </c>
      <c r="D33" s="67" t="s">
        <v>10</v>
      </c>
      <c r="E33" s="67" t="s">
        <v>11</v>
      </c>
      <c r="F33" s="67" t="s">
        <v>12</v>
      </c>
      <c r="G33" s="67" t="s">
        <v>13</v>
      </c>
      <c r="H33" s="67" t="s">
        <v>14</v>
      </c>
      <c r="I33" s="67" t="s">
        <v>15</v>
      </c>
      <c r="J33" s="67" t="s">
        <v>50</v>
      </c>
      <c r="K33" s="67" t="s">
        <v>69</v>
      </c>
      <c r="L33" s="67" t="s">
        <v>74</v>
      </c>
      <c r="M33" s="67" t="s">
        <v>75</v>
      </c>
      <c r="N33" s="67" t="s">
        <v>76</v>
      </c>
      <c r="O33" s="67" t="s">
        <v>77</v>
      </c>
      <c r="P33" s="67" t="s">
        <v>78</v>
      </c>
      <c r="Q33" s="67" t="s">
        <v>118</v>
      </c>
      <c r="R33" s="67" t="s">
        <v>142</v>
      </c>
      <c r="S33" s="67" t="s">
        <v>211</v>
      </c>
    </row>
    <row r="34" spans="1:19" ht="12">
      <c r="A34" s="67" t="s">
        <v>48</v>
      </c>
      <c r="B34" s="68">
        <v>42467.26</v>
      </c>
      <c r="C34" s="68">
        <v>43334.38</v>
      </c>
      <c r="D34" s="68">
        <v>48532.17</v>
      </c>
      <c r="E34" s="68">
        <v>52052.76</v>
      </c>
      <c r="F34" s="68">
        <v>54879.29</v>
      </c>
      <c r="G34" s="68">
        <v>57787.72</v>
      </c>
      <c r="H34" s="68">
        <v>56287.47</v>
      </c>
      <c r="I34" s="68">
        <v>50925.17</v>
      </c>
      <c r="J34" s="68">
        <v>52036.43</v>
      </c>
      <c r="K34" s="68">
        <v>53647.15</v>
      </c>
      <c r="L34" s="68">
        <v>53417.64</v>
      </c>
      <c r="M34" s="68">
        <v>53615.61</v>
      </c>
      <c r="N34" s="68">
        <v>54665.95</v>
      </c>
      <c r="O34" s="68">
        <v>56736.91</v>
      </c>
      <c r="P34" s="68">
        <v>58429.76</v>
      </c>
      <c r="Q34" s="68">
        <v>59930.59</v>
      </c>
      <c r="R34" s="68">
        <v>61948.51</v>
      </c>
      <c r="S34" s="68">
        <v>62432.75</v>
      </c>
    </row>
    <row r="35" spans="1:17" ht="12">
      <c r="A35" s="34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2">
      <c r="A36" s="3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2">
      <c r="A37" s="2" t="s">
        <v>3</v>
      </c>
      <c r="B37" s="2" t="s">
        <v>49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">
      <c r="A38" s="2" t="s">
        <v>5</v>
      </c>
      <c r="B38" s="2" t="s">
        <v>92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9" ht="12">
      <c r="A40" s="67" t="s">
        <v>224</v>
      </c>
      <c r="B40" s="67" t="s">
        <v>8</v>
      </c>
      <c r="C40" s="67" t="s">
        <v>9</v>
      </c>
      <c r="D40" s="67" t="s">
        <v>10</v>
      </c>
      <c r="E40" s="67" t="s">
        <v>11</v>
      </c>
      <c r="F40" s="67" t="s">
        <v>12</v>
      </c>
      <c r="G40" s="67" t="s">
        <v>13</v>
      </c>
      <c r="H40" s="67" t="s">
        <v>14</v>
      </c>
      <c r="I40" s="67" t="s">
        <v>15</v>
      </c>
      <c r="J40" s="67" t="s">
        <v>50</v>
      </c>
      <c r="K40" s="67" t="s">
        <v>69</v>
      </c>
      <c r="L40" s="67" t="s">
        <v>74</v>
      </c>
      <c r="M40" s="67" t="s">
        <v>75</v>
      </c>
      <c r="N40" s="67" t="s">
        <v>76</v>
      </c>
      <c r="O40" s="67" t="s">
        <v>77</v>
      </c>
      <c r="P40" s="67" t="s">
        <v>78</v>
      </c>
      <c r="Q40" s="67" t="s">
        <v>118</v>
      </c>
      <c r="R40" s="67" t="s">
        <v>142</v>
      </c>
      <c r="S40" s="67" t="s">
        <v>211</v>
      </c>
    </row>
    <row r="41" spans="1:19" ht="12">
      <c r="A41" s="67" t="s">
        <v>49</v>
      </c>
      <c r="B41" s="68">
        <v>7900.66</v>
      </c>
      <c r="C41" s="68">
        <v>7782.78</v>
      </c>
      <c r="D41" s="68">
        <v>7865.76</v>
      </c>
      <c r="E41" s="68">
        <v>7979.99</v>
      </c>
      <c r="F41" s="68">
        <v>8518.28</v>
      </c>
      <c r="G41" s="69">
        <v>8905.5</v>
      </c>
      <c r="H41" s="68">
        <v>9360.13</v>
      </c>
      <c r="I41" s="68">
        <v>8805.82</v>
      </c>
      <c r="J41" s="68">
        <v>8934.26</v>
      </c>
      <c r="K41" s="68">
        <v>9337.98</v>
      </c>
      <c r="L41" s="69">
        <v>9721.8</v>
      </c>
      <c r="M41" s="68">
        <v>9705.31</v>
      </c>
      <c r="N41" s="68">
        <v>10073.62</v>
      </c>
      <c r="O41" s="69">
        <v>10562.1</v>
      </c>
      <c r="P41" s="68">
        <v>10532.73</v>
      </c>
      <c r="Q41" s="68">
        <v>10657.27</v>
      </c>
      <c r="R41" s="68">
        <v>10605.21</v>
      </c>
      <c r="S41" s="68">
        <v>10610.37</v>
      </c>
    </row>
    <row r="42" spans="1:16" ht="12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"/>
    <row r="44" ht="12"/>
    <row r="45" ht="12"/>
    <row r="46" spans="2:19" ht="12">
      <c r="B46" s="7" t="s">
        <v>8</v>
      </c>
      <c r="C46" s="7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7" t="s">
        <v>14</v>
      </c>
      <c r="I46" s="7" t="s">
        <v>15</v>
      </c>
      <c r="J46" s="7" t="s">
        <v>50</v>
      </c>
      <c r="K46" s="7" t="s">
        <v>69</v>
      </c>
      <c r="L46" s="7" t="s">
        <v>74</v>
      </c>
      <c r="M46" s="7" t="s">
        <v>75</v>
      </c>
      <c r="N46" s="7" t="s">
        <v>76</v>
      </c>
      <c r="O46" s="7" t="s">
        <v>77</v>
      </c>
      <c r="P46" s="7" t="s">
        <v>78</v>
      </c>
      <c r="Q46" s="67">
        <v>2017</v>
      </c>
      <c r="R46" s="7">
        <v>2018</v>
      </c>
      <c r="S46" s="7">
        <v>2019</v>
      </c>
    </row>
    <row r="47" ht="8.25" customHeight="1"/>
    <row r="48" spans="1:19" ht="12">
      <c r="A48" s="18" t="s">
        <v>204</v>
      </c>
      <c r="B48" s="19">
        <f>B7/$B7*100</f>
        <v>100</v>
      </c>
      <c r="C48" s="19">
        <f aca="true" t="shared" si="0" ref="C48:O48">C7/$B7*100</f>
        <v>102.67922408662125</v>
      </c>
      <c r="D48" s="19">
        <f t="shared" si="0"/>
        <v>107.36390315918698</v>
      </c>
      <c r="E48" s="19">
        <f t="shared" si="0"/>
        <v>111.96440383382962</v>
      </c>
      <c r="F48" s="19">
        <f t="shared" si="0"/>
        <v>118.42523199732273</v>
      </c>
      <c r="G48" s="19">
        <f t="shared" si="0"/>
        <v>125.76043635203757</v>
      </c>
      <c r="H48" s="19">
        <f t="shared" si="0"/>
        <v>129.80543852239273</v>
      </c>
      <c r="I48" s="19">
        <f t="shared" si="0"/>
        <v>123.97330960833257</v>
      </c>
      <c r="J48" s="19">
        <f t="shared" si="0"/>
        <v>128.5638326211813</v>
      </c>
      <c r="K48" s="19">
        <f t="shared" si="0"/>
        <v>132.5726782088733</v>
      </c>
      <c r="L48" s="19">
        <f t="shared" si="0"/>
        <v>133.35381168108904</v>
      </c>
      <c r="M48" s="19">
        <f t="shared" si="0"/>
        <v>134.85965875951703</v>
      </c>
      <c r="N48" s="19">
        <f t="shared" si="0"/>
        <v>137.9570699421094</v>
      </c>
      <c r="O48" s="19">
        <f t="shared" si="0"/>
        <v>142.99101635734667</v>
      </c>
      <c r="P48" s="19">
        <f>P7/$B7*100</f>
        <v>146.96569831864514</v>
      </c>
      <c r="Q48" s="19">
        <f aca="true" t="shared" si="1" ref="Q48:S48">Q7/$B7*100</f>
        <v>153.03527005669855</v>
      </c>
      <c r="R48" s="19">
        <f t="shared" si="1"/>
        <v>158.28806929960936</v>
      </c>
      <c r="S48" s="19">
        <f t="shared" si="1"/>
        <v>163.51008310580806</v>
      </c>
    </row>
    <row r="49" spans="1:19" ht="12">
      <c r="A49" s="18" t="s">
        <v>86</v>
      </c>
      <c r="B49" s="19">
        <f>B14/$B14*100</f>
        <v>100</v>
      </c>
      <c r="C49" s="19">
        <f aca="true" t="shared" si="2" ref="C49:O49">C14/$B14*100</f>
        <v>102.68965235465761</v>
      </c>
      <c r="D49" s="19">
        <f t="shared" si="2"/>
        <v>106.68125334892889</v>
      </c>
      <c r="E49" s="19">
        <f t="shared" si="2"/>
        <v>112.04909729627552</v>
      </c>
      <c r="F49" s="19">
        <f t="shared" si="2"/>
        <v>119.5224656166501</v>
      </c>
      <c r="G49" s="19">
        <f t="shared" si="2"/>
        <v>127.28487617786688</v>
      </c>
      <c r="H49" s="19">
        <f t="shared" si="2"/>
        <v>129.5353168700045</v>
      </c>
      <c r="I49" s="19">
        <f t="shared" si="2"/>
        <v>122.4289026919293</v>
      </c>
      <c r="J49" s="19">
        <f t="shared" si="2"/>
        <v>126.58340458563022</v>
      </c>
      <c r="K49" s="19">
        <f t="shared" si="2"/>
        <v>132.05936577420061</v>
      </c>
      <c r="L49" s="19">
        <f t="shared" si="2"/>
        <v>136.15215587268597</v>
      </c>
      <c r="M49" s="19">
        <f t="shared" si="2"/>
        <v>139.27532598875825</v>
      </c>
      <c r="N49" s="19">
        <f t="shared" si="2"/>
        <v>142.77510221510082</v>
      </c>
      <c r="O49" s="19">
        <f t="shared" si="2"/>
        <v>147.52293717988525</v>
      </c>
      <c r="P49" s="19">
        <f>P14/$B14*100</f>
        <v>151.96730819168448</v>
      </c>
      <c r="Q49" s="19">
        <f aca="true" t="shared" si="3" ref="Q49:S49">Q14/$B14*100</f>
        <v>158.69203035636647</v>
      </c>
      <c r="R49" s="19">
        <f t="shared" si="3"/>
        <v>164.7828659845375</v>
      </c>
      <c r="S49" s="19">
        <f t="shared" si="3"/>
        <v>170.10359008824665</v>
      </c>
    </row>
    <row r="50" spans="1:19" ht="12">
      <c r="A50" s="18" t="s">
        <v>4</v>
      </c>
      <c r="B50" s="19">
        <f>B21/$B21*100</f>
        <v>100</v>
      </c>
      <c r="C50" s="19">
        <f aca="true" t="shared" si="4" ref="C50:O50">C21/$B21*100</f>
        <v>104.16330363109508</v>
      </c>
      <c r="D50" s="19">
        <f t="shared" si="4"/>
        <v>108.19964017644617</v>
      </c>
      <c r="E50" s="19">
        <f t="shared" si="4"/>
        <v>111.43490452057692</v>
      </c>
      <c r="F50" s="19">
        <f t="shared" si="4"/>
        <v>114.78336904411859</v>
      </c>
      <c r="G50" s="19">
        <f t="shared" si="4"/>
        <v>116.73400549472339</v>
      </c>
      <c r="H50" s="19">
        <f t="shared" si="4"/>
        <v>117.17522657152615</v>
      </c>
      <c r="I50" s="19">
        <f t="shared" si="4"/>
        <v>114.64285561662896</v>
      </c>
      <c r="J50" s="19">
        <f t="shared" si="4"/>
        <v>119.29033527793185</v>
      </c>
      <c r="K50" s="19">
        <f t="shared" si="4"/>
        <v>125.15073177126736</v>
      </c>
      <c r="L50" s="19">
        <f t="shared" si="4"/>
        <v>127.96542080299938</v>
      </c>
      <c r="M50" s="19">
        <f t="shared" si="4"/>
        <v>130.58078837411412</v>
      </c>
      <c r="N50" s="19">
        <f t="shared" si="4"/>
        <v>133.7080220213522</v>
      </c>
      <c r="O50" s="19">
        <f t="shared" si="4"/>
        <v>137.42391038681376</v>
      </c>
      <c r="P50" s="19">
        <f>P21/$B21*100</f>
        <v>142.5276187070568</v>
      </c>
      <c r="Q50" s="19">
        <f aca="true" t="shared" si="5" ref="Q50:S50">Q21/$B21*100</f>
        <v>145.4970935331244</v>
      </c>
      <c r="R50" s="19">
        <f t="shared" si="5"/>
        <v>149.32159617261624</v>
      </c>
      <c r="S50" s="19">
        <f t="shared" si="5"/>
        <v>151.90330466866766</v>
      </c>
    </row>
    <row r="51" spans="1:19" ht="12">
      <c r="A51" s="18" t="s">
        <v>47</v>
      </c>
      <c r="B51" s="19">
        <f>B27/$B27*100</f>
        <v>100</v>
      </c>
      <c r="C51" s="19">
        <f aca="true" t="shared" si="6" ref="C51:S51">C27/$B27*100</f>
        <v>104.96910085001136</v>
      </c>
      <c r="D51" s="19">
        <f t="shared" si="6"/>
        <v>107.06363997433625</v>
      </c>
      <c r="E51" s="19">
        <f t="shared" si="6"/>
        <v>109.09996872447954</v>
      </c>
      <c r="F51" s="19">
        <f t="shared" si="6"/>
        <v>111.4450169354761</v>
      </c>
      <c r="G51" s="19">
        <f t="shared" si="6"/>
        <v>112.01264580918489</v>
      </c>
      <c r="H51" s="19">
        <f t="shared" si="6"/>
        <v>113.21190148647509</v>
      </c>
      <c r="I51" s="19">
        <f t="shared" si="6"/>
        <v>113.45439289527314</v>
      </c>
      <c r="J51" s="19">
        <f t="shared" si="6"/>
        <v>118.76023023709668</v>
      </c>
      <c r="K51" s="19">
        <f t="shared" si="6"/>
        <v>125.18104496589977</v>
      </c>
      <c r="L51" s="19">
        <f t="shared" si="6"/>
        <v>128.75109391080383</v>
      </c>
      <c r="M51" s="19">
        <f t="shared" si="6"/>
        <v>132.04555834696168</v>
      </c>
      <c r="N51" s="19">
        <f t="shared" si="6"/>
        <v>135.26634504677605</v>
      </c>
      <c r="O51" s="19">
        <f t="shared" si="6"/>
        <v>138.57099151531182</v>
      </c>
      <c r="P51" s="19">
        <f t="shared" si="6"/>
        <v>144.21707495141712</v>
      </c>
      <c r="Q51" s="19">
        <f t="shared" si="6"/>
        <v>147.10899934417668</v>
      </c>
      <c r="R51" s="19">
        <f t="shared" si="6"/>
        <v>150.9098629455394</v>
      </c>
      <c r="S51" s="19">
        <f t="shared" si="6"/>
        <v>153.97643041860348</v>
      </c>
    </row>
    <row r="52" spans="1:19" ht="12">
      <c r="A52" s="18" t="s">
        <v>48</v>
      </c>
      <c r="B52" s="19">
        <f>B34/$B34*100</f>
        <v>100</v>
      </c>
      <c r="C52" s="19">
        <f aca="true" t="shared" si="7" ref="C52:S52">C34/$B34*100</f>
        <v>102.04185530217866</v>
      </c>
      <c r="D52" s="19">
        <f t="shared" si="7"/>
        <v>114.2813781722673</v>
      </c>
      <c r="E52" s="19">
        <f t="shared" si="7"/>
        <v>122.57150567284067</v>
      </c>
      <c r="F52" s="19">
        <f t="shared" si="7"/>
        <v>129.2272918007896</v>
      </c>
      <c r="G52" s="19">
        <f t="shared" si="7"/>
        <v>136.07593237708295</v>
      </c>
      <c r="H52" s="19">
        <f t="shared" si="7"/>
        <v>132.54321093472947</v>
      </c>
      <c r="I52" s="19">
        <f t="shared" si="7"/>
        <v>119.91630729178193</v>
      </c>
      <c r="J52" s="19">
        <f t="shared" si="7"/>
        <v>122.53305252093023</v>
      </c>
      <c r="K52" s="19">
        <f t="shared" si="7"/>
        <v>126.32590376680766</v>
      </c>
      <c r="L52" s="19">
        <f t="shared" si="7"/>
        <v>125.78546390796109</v>
      </c>
      <c r="M52" s="19">
        <f t="shared" si="7"/>
        <v>126.2516347887761</v>
      </c>
      <c r="N52" s="19">
        <f t="shared" si="7"/>
        <v>128.7249283330264</v>
      </c>
      <c r="O52" s="19">
        <f t="shared" si="7"/>
        <v>133.6015320979032</v>
      </c>
      <c r="P52" s="19">
        <f t="shared" si="7"/>
        <v>137.58777938581392</v>
      </c>
      <c r="Q52" s="19">
        <f t="shared" si="7"/>
        <v>141.12186658616542</v>
      </c>
      <c r="R52" s="19">
        <f t="shared" si="7"/>
        <v>145.87357413687627</v>
      </c>
      <c r="S52" s="19">
        <f t="shared" si="7"/>
        <v>147.0138407799326</v>
      </c>
    </row>
    <row r="53" spans="1:19" ht="12">
      <c r="A53" s="18" t="s">
        <v>107</v>
      </c>
      <c r="B53" s="19">
        <f>B41/$B41*100</f>
        <v>100</v>
      </c>
      <c r="C53" s="19">
        <f aca="true" t="shared" si="8" ref="C53:S53">C41/$B41*100</f>
        <v>98.50797275164354</v>
      </c>
      <c r="D53" s="19">
        <f t="shared" si="8"/>
        <v>99.55826475256498</v>
      </c>
      <c r="E53" s="19">
        <f t="shared" si="8"/>
        <v>101.00409332891176</v>
      </c>
      <c r="F53" s="19">
        <f t="shared" si="8"/>
        <v>107.81732159085445</v>
      </c>
      <c r="G53" s="19">
        <f t="shared" si="8"/>
        <v>112.7184311184129</v>
      </c>
      <c r="H53" s="19">
        <f t="shared" si="8"/>
        <v>118.47276050355286</v>
      </c>
      <c r="I53" s="19">
        <f t="shared" si="8"/>
        <v>111.45676437158414</v>
      </c>
      <c r="J53" s="19">
        <f t="shared" si="8"/>
        <v>113.08245133950837</v>
      </c>
      <c r="K53" s="19">
        <f t="shared" si="8"/>
        <v>118.19240417889138</v>
      </c>
      <c r="L53" s="19">
        <f t="shared" si="8"/>
        <v>123.05047932704356</v>
      </c>
      <c r="M53" s="19">
        <f t="shared" si="8"/>
        <v>122.84176258692312</v>
      </c>
      <c r="N53" s="19">
        <f t="shared" si="8"/>
        <v>127.5035250219602</v>
      </c>
      <c r="O53" s="19">
        <f t="shared" si="8"/>
        <v>133.6862996256009</v>
      </c>
      <c r="P53" s="19">
        <f t="shared" si="8"/>
        <v>133.31455853055314</v>
      </c>
      <c r="Q53" s="19">
        <f t="shared" si="8"/>
        <v>134.89088253386427</v>
      </c>
      <c r="R53" s="19">
        <f t="shared" si="8"/>
        <v>134.23195024213166</v>
      </c>
      <c r="S53" s="19">
        <f t="shared" si="8"/>
        <v>134.29726124146592</v>
      </c>
    </row>
    <row r="54" spans="2:16" ht="1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2:16" ht="12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ht="12"/>
    <row r="57" ht="12">
      <c r="C57" s="3" t="s">
        <v>226</v>
      </c>
    </row>
    <row r="58" ht="12" customHeight="1">
      <c r="C58" s="54" t="s">
        <v>113</v>
      </c>
    </row>
    <row r="59" ht="12">
      <c r="A59" s="31" t="s">
        <v>134</v>
      </c>
    </row>
    <row r="60" spans="2:20" ht="12">
      <c r="B60" s="18" t="s">
        <v>8</v>
      </c>
      <c r="C60" s="18" t="s">
        <v>9</v>
      </c>
      <c r="D60" s="18" t="s">
        <v>10</v>
      </c>
      <c r="E60" s="42" t="s">
        <v>11</v>
      </c>
      <c r="F60" s="42" t="s">
        <v>12</v>
      </c>
      <c r="G60" s="42" t="s">
        <v>13</v>
      </c>
      <c r="H60" s="42" t="s">
        <v>14</v>
      </c>
      <c r="I60" s="42" t="s">
        <v>15</v>
      </c>
      <c r="J60" s="42" t="s">
        <v>50</v>
      </c>
      <c r="K60" s="42" t="s">
        <v>69</v>
      </c>
      <c r="L60" s="42" t="s">
        <v>74</v>
      </c>
      <c r="M60" s="42" t="s">
        <v>75</v>
      </c>
      <c r="N60" s="42" t="s">
        <v>76</v>
      </c>
      <c r="O60" s="42" t="s">
        <v>77</v>
      </c>
      <c r="P60" s="42" t="s">
        <v>78</v>
      </c>
      <c r="Q60" s="42">
        <v>2017</v>
      </c>
      <c r="R60" s="42">
        <v>2018</v>
      </c>
      <c r="S60" s="42">
        <v>2019</v>
      </c>
      <c r="T60" s="18" t="s">
        <v>108</v>
      </c>
    </row>
    <row r="61" spans="5:19" ht="12"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20" ht="12">
      <c r="A62" s="18" t="s">
        <v>55</v>
      </c>
      <c r="B62" s="18">
        <v>0</v>
      </c>
      <c r="C62" s="30">
        <f>(C7-$B7)/$B7*100</f>
        <v>2.679224086621242</v>
      </c>
      <c r="D62" s="30">
        <f aca="true" t="shared" si="9" ref="D62:O62">(D7-$B7)/$B7*100</f>
        <v>7.363903159186973</v>
      </c>
      <c r="E62" s="43">
        <f t="shared" si="9"/>
        <v>11.964403833829609</v>
      </c>
      <c r="F62" s="43">
        <f t="shared" si="9"/>
        <v>18.42523199732274</v>
      </c>
      <c r="G62" s="43">
        <f t="shared" si="9"/>
        <v>25.76043635203757</v>
      </c>
      <c r="H62" s="43">
        <f t="shared" si="9"/>
        <v>29.80543852239272</v>
      </c>
      <c r="I62" s="43">
        <f t="shared" si="9"/>
        <v>23.973309608332567</v>
      </c>
      <c r="J62" s="43">
        <f t="shared" si="9"/>
        <v>28.563832621181295</v>
      </c>
      <c r="K62" s="43">
        <f t="shared" si="9"/>
        <v>32.5726782088733</v>
      </c>
      <c r="L62" s="43">
        <f t="shared" si="9"/>
        <v>33.35381168108905</v>
      </c>
      <c r="M62" s="43">
        <f t="shared" si="9"/>
        <v>34.85965875951703</v>
      </c>
      <c r="N62" s="43">
        <f t="shared" si="9"/>
        <v>37.95706994210942</v>
      </c>
      <c r="O62" s="43">
        <f t="shared" si="9"/>
        <v>42.991016357346666</v>
      </c>
      <c r="P62" s="43">
        <f>(P7-$B7)/$B7*100</f>
        <v>46.965698318645146</v>
      </c>
      <c r="Q62" s="43">
        <f aca="true" t="shared" si="10" ref="Q62:S62">(Q7-$B7)/$B7*100</f>
        <v>53.03527005669856</v>
      </c>
      <c r="R62" s="43">
        <f t="shared" si="10"/>
        <v>58.288069299609354</v>
      </c>
      <c r="S62" s="43">
        <f t="shared" si="10"/>
        <v>63.51008310580806</v>
      </c>
      <c r="T62" s="30">
        <f>(J7-I7)/I7*100</f>
        <v>3.702831704139796</v>
      </c>
    </row>
    <row r="63" spans="1:20" ht="12">
      <c r="A63" s="18" t="s">
        <v>86</v>
      </c>
      <c r="B63" s="18">
        <v>0</v>
      </c>
      <c r="C63" s="30">
        <f>(C14-$B14)/$B14*100</f>
        <v>2.6896523546576176</v>
      </c>
      <c r="D63" s="30">
        <f aca="true" t="shared" si="11" ref="D63:O63">(D14-$B14)/$B14*100</f>
        <v>6.681253348928881</v>
      </c>
      <c r="E63" s="43">
        <f t="shared" si="11"/>
        <v>12.049097296275523</v>
      </c>
      <c r="F63" s="43">
        <f t="shared" si="11"/>
        <v>19.5224656166501</v>
      </c>
      <c r="G63" s="43">
        <f t="shared" si="11"/>
        <v>27.284876177866884</v>
      </c>
      <c r="H63" s="43">
        <f t="shared" si="11"/>
        <v>29.53531687000449</v>
      </c>
      <c r="I63" s="43">
        <f t="shared" si="11"/>
        <v>22.428902691929302</v>
      </c>
      <c r="J63" s="43">
        <f t="shared" si="11"/>
        <v>26.58340458563022</v>
      </c>
      <c r="K63" s="43">
        <f t="shared" si="11"/>
        <v>32.05936577420061</v>
      </c>
      <c r="L63" s="43">
        <f t="shared" si="11"/>
        <v>36.15215587268595</v>
      </c>
      <c r="M63" s="43">
        <f t="shared" si="11"/>
        <v>39.27532598875825</v>
      </c>
      <c r="N63" s="43">
        <f t="shared" si="11"/>
        <v>42.77510221510081</v>
      </c>
      <c r="O63" s="43">
        <f t="shared" si="11"/>
        <v>47.522937179885254</v>
      </c>
      <c r="P63" s="43">
        <f>(P14-$B14)/$B14*100</f>
        <v>51.9673081916845</v>
      </c>
      <c r="Q63" s="43">
        <f aca="true" t="shared" si="12" ref="Q63:S63">(Q14-$B14)/$B14*100</f>
        <v>58.69203035636647</v>
      </c>
      <c r="R63" s="43">
        <f t="shared" si="12"/>
        <v>64.78286598453751</v>
      </c>
      <c r="S63" s="43">
        <f t="shared" si="12"/>
        <v>70.10359008824666</v>
      </c>
      <c r="T63" s="30">
        <f>(J14-I14)/I14*100</f>
        <v>3.3933995995659547</v>
      </c>
    </row>
    <row r="64" spans="1:20" ht="12">
      <c r="A64" s="18" t="s">
        <v>4</v>
      </c>
      <c r="B64" s="18">
        <v>0</v>
      </c>
      <c r="C64" s="30">
        <f>(C21-$B21)/$B21*100</f>
        <v>4.16330363109507</v>
      </c>
      <c r="D64" s="30">
        <f aca="true" t="shared" si="13" ref="D64:O64">(D21-$B21)/$B21*100</f>
        <v>8.199640176446165</v>
      </c>
      <c r="E64" s="43">
        <f t="shared" si="13"/>
        <v>11.434904520576916</v>
      </c>
      <c r="F64" s="43">
        <f t="shared" si="13"/>
        <v>14.783369044118583</v>
      </c>
      <c r="G64" s="43">
        <f t="shared" si="13"/>
        <v>16.734005494723387</v>
      </c>
      <c r="H64" s="43">
        <f t="shared" si="13"/>
        <v>17.175226571526142</v>
      </c>
      <c r="I64" s="43">
        <f t="shared" si="13"/>
        <v>14.64285561662898</v>
      </c>
      <c r="J64" s="43">
        <f t="shared" si="13"/>
        <v>19.290335277931838</v>
      </c>
      <c r="K64" s="43">
        <f t="shared" si="13"/>
        <v>25.150731771267367</v>
      </c>
      <c r="L64" s="43">
        <f t="shared" si="13"/>
        <v>27.965420802999386</v>
      </c>
      <c r="M64" s="43">
        <f t="shared" si="13"/>
        <v>30.58078837411413</v>
      </c>
      <c r="N64" s="43">
        <f t="shared" si="13"/>
        <v>33.708022021352214</v>
      </c>
      <c r="O64" s="43">
        <f t="shared" si="13"/>
        <v>37.423910386813766</v>
      </c>
      <c r="P64" s="43">
        <f>(P21-$B21)/$B21*100</f>
        <v>42.52761870705682</v>
      </c>
      <c r="Q64" s="43">
        <f aca="true" t="shared" si="14" ref="Q64:S64">(Q21-$B21)/$B21*100</f>
        <v>45.49709353312441</v>
      </c>
      <c r="R64" s="43">
        <f t="shared" si="14"/>
        <v>49.321596172616246</v>
      </c>
      <c r="S64" s="43">
        <f t="shared" si="14"/>
        <v>51.90330466866767</v>
      </c>
      <c r="T64" s="30">
        <f>(J21-I21)/I21*100</f>
        <v>4.0538763940460845</v>
      </c>
    </row>
    <row r="65" spans="1:20" ht="12">
      <c r="A65" s="18" t="s">
        <v>47</v>
      </c>
      <c r="B65" s="18">
        <v>0</v>
      </c>
      <c r="C65" s="30">
        <f>(C27-$B27)/$B27*100</f>
        <v>4.969100850011367</v>
      </c>
      <c r="D65" s="30">
        <f aca="true" t="shared" si="15" ref="D65:O65">(D27-$B27)/$B27*100</f>
        <v>7.06363997433626</v>
      </c>
      <c r="E65" s="43">
        <f t="shared" si="15"/>
        <v>9.099968724479526</v>
      </c>
      <c r="F65" s="43">
        <f t="shared" si="15"/>
        <v>11.44501693547611</v>
      </c>
      <c r="G65" s="43">
        <f t="shared" si="15"/>
        <v>12.01264580918488</v>
      </c>
      <c r="H65" s="43">
        <f t="shared" si="15"/>
        <v>13.211901486475083</v>
      </c>
      <c r="I65" s="43">
        <f t="shared" si="15"/>
        <v>13.454392895273154</v>
      </c>
      <c r="J65" s="43">
        <f t="shared" si="15"/>
        <v>18.760230237096664</v>
      </c>
      <c r="K65" s="43">
        <f t="shared" si="15"/>
        <v>25.18104496589976</v>
      </c>
      <c r="L65" s="43">
        <f t="shared" si="15"/>
        <v>28.75109391080385</v>
      </c>
      <c r="M65" s="43">
        <f t="shared" si="15"/>
        <v>32.04555834696169</v>
      </c>
      <c r="N65" s="43">
        <f t="shared" si="15"/>
        <v>35.26634504677606</v>
      </c>
      <c r="O65" s="43">
        <f t="shared" si="15"/>
        <v>38.570991515311825</v>
      </c>
      <c r="P65" s="43">
        <f>(P27-$B27)/$B27*100</f>
        <v>44.2170749514171</v>
      </c>
      <c r="Q65" s="43">
        <f aca="true" t="shared" si="16" ref="Q65:S65">(Q27-$B27)/$B27*100</f>
        <v>47.108999344176674</v>
      </c>
      <c r="R65" s="43">
        <f t="shared" si="16"/>
        <v>50.909862945539395</v>
      </c>
      <c r="S65" s="43">
        <f t="shared" si="16"/>
        <v>53.97643041860349</v>
      </c>
      <c r="T65" s="30">
        <f>(J27-I27)/I27*100</f>
        <v>4.676625740460482</v>
      </c>
    </row>
    <row r="66" spans="1:20" ht="12">
      <c r="A66" s="18" t="s">
        <v>48</v>
      </c>
      <c r="B66" s="18">
        <v>0</v>
      </c>
      <c r="C66" s="30">
        <f>(C34-$B34)/$B34*100</f>
        <v>2.0418553021786554</v>
      </c>
      <c r="D66" s="30">
        <f aca="true" t="shared" si="17" ref="D66:O66">(D34-$B34)/$B34*100</f>
        <v>14.281378172267283</v>
      </c>
      <c r="E66" s="43">
        <f t="shared" si="17"/>
        <v>22.57150567284068</v>
      </c>
      <c r="F66" s="43">
        <f t="shared" si="17"/>
        <v>29.22729180078959</v>
      </c>
      <c r="G66" s="43">
        <f t="shared" si="17"/>
        <v>36.07593237708295</v>
      </c>
      <c r="H66" s="43">
        <f t="shared" si="17"/>
        <v>32.54321093472948</v>
      </c>
      <c r="I66" s="43">
        <f t="shared" si="17"/>
        <v>19.916307291781944</v>
      </c>
      <c r="J66" s="43">
        <f t="shared" si="17"/>
        <v>22.533052520930237</v>
      </c>
      <c r="K66" s="43">
        <f t="shared" si="17"/>
        <v>26.325903766807652</v>
      </c>
      <c r="L66" s="43">
        <f t="shared" si="17"/>
        <v>25.78546390796109</v>
      </c>
      <c r="M66" s="43">
        <f t="shared" si="17"/>
        <v>26.2516347887761</v>
      </c>
      <c r="N66" s="43">
        <f t="shared" si="17"/>
        <v>28.724928333026416</v>
      </c>
      <c r="O66" s="43">
        <f t="shared" si="17"/>
        <v>33.60153209790319</v>
      </c>
      <c r="P66" s="43">
        <f>(P34-$B34)/$B34*100</f>
        <v>37.58777938581392</v>
      </c>
      <c r="Q66" s="43">
        <f aca="true" t="shared" si="18" ref="Q66:S66">(Q34-$B34)/$B34*100</f>
        <v>41.121866586165424</v>
      </c>
      <c r="R66" s="43">
        <f t="shared" si="18"/>
        <v>45.873574136876265</v>
      </c>
      <c r="S66" s="43">
        <f t="shared" si="18"/>
        <v>47.01384077993258</v>
      </c>
      <c r="T66" s="30">
        <f>(J34-I34)/I34*100</f>
        <v>2.1821429363907905</v>
      </c>
    </row>
    <row r="67" spans="1:20" ht="12">
      <c r="A67" s="18" t="s">
        <v>107</v>
      </c>
      <c r="B67" s="18">
        <v>0</v>
      </c>
      <c r="C67" s="30">
        <f>(C41-$B41)/$B41*100</f>
        <v>-1.4920272483564678</v>
      </c>
      <c r="D67" s="30">
        <f aca="true" t="shared" si="19" ref="D67:O67">(D41-$B41)/$B41*100</f>
        <v>-0.44173524743501985</v>
      </c>
      <c r="E67" s="43">
        <f t="shared" si="19"/>
        <v>1.0040933289117608</v>
      </c>
      <c r="F67" s="43">
        <f t="shared" si="19"/>
        <v>7.817321590854445</v>
      </c>
      <c r="G67" s="43">
        <f t="shared" si="19"/>
        <v>12.718431118412893</v>
      </c>
      <c r="H67" s="43">
        <f t="shared" si="19"/>
        <v>18.47276050355286</v>
      </c>
      <c r="I67" s="43">
        <f t="shared" si="19"/>
        <v>11.456764371584145</v>
      </c>
      <c r="J67" s="43">
        <f t="shared" si="19"/>
        <v>13.08245133950835</v>
      </c>
      <c r="K67" s="43">
        <f t="shared" si="19"/>
        <v>18.19240417889138</v>
      </c>
      <c r="L67" s="43">
        <f t="shared" si="19"/>
        <v>23.050479327043558</v>
      </c>
      <c r="M67" s="43">
        <f t="shared" si="19"/>
        <v>22.841762586923114</v>
      </c>
      <c r="N67" s="43">
        <f t="shared" si="19"/>
        <v>27.5035250219602</v>
      </c>
      <c r="O67" s="43">
        <f t="shared" si="19"/>
        <v>33.68629962560091</v>
      </c>
      <c r="P67" s="43">
        <f>(P41-$B41)/$B41*100</f>
        <v>33.31455853055314</v>
      </c>
      <c r="Q67" s="43">
        <f aca="true" t="shared" si="20" ref="Q67:S67">(Q41-$B41)/$B41*100</f>
        <v>34.890882533864264</v>
      </c>
      <c r="R67" s="43">
        <f t="shared" si="20"/>
        <v>34.23195024213166</v>
      </c>
      <c r="S67" s="43">
        <f t="shared" si="20"/>
        <v>34.29726124146592</v>
      </c>
      <c r="T67" s="30">
        <f>(J41-I41)/I41*100</f>
        <v>1.4585808022421594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39.75" customHeight="1"/>
    <row r="97" ht="12"/>
    <row r="98" ht="12"/>
    <row r="99" ht="15" customHeight="1"/>
    <row r="100" ht="12"/>
    <row r="101" ht="12"/>
    <row r="102" ht="12"/>
    <row r="103" ht="12"/>
    <row r="104" ht="12"/>
    <row r="107" ht="14.25">
      <c r="B107" s="63" t="s">
        <v>135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2:T92"/>
  <sheetViews>
    <sheetView showGridLines="0" workbookViewId="0" topLeftCell="A52">
      <selection activeCell="S41" sqref="S41"/>
    </sheetView>
  </sheetViews>
  <sheetFormatPr defaultColWidth="11.00390625" defaultRowHeight="14.25"/>
  <cols>
    <col min="1" max="1" width="21.50390625" style="5" customWidth="1"/>
    <col min="2" max="3" width="13.125" style="5" customWidth="1"/>
    <col min="4" max="4" width="12.375" style="5" customWidth="1"/>
    <col min="5" max="5" width="11.625" style="5" customWidth="1"/>
    <col min="6" max="16" width="8.875" style="5" customWidth="1"/>
    <col min="17" max="16384" width="11.00390625" style="5" customWidth="1"/>
  </cols>
  <sheetData>
    <row r="1" ht="12"/>
    <row r="2" ht="12">
      <c r="A2" s="4" t="s">
        <v>0</v>
      </c>
    </row>
    <row r="3" spans="1:2" ht="12">
      <c r="A3" s="4" t="s">
        <v>1</v>
      </c>
      <c r="B3" s="4" t="s">
        <v>2</v>
      </c>
    </row>
    <row r="4" ht="12"/>
    <row r="5" spans="1:2" ht="12">
      <c r="A5" s="4" t="s">
        <v>5</v>
      </c>
      <c r="B5" s="4" t="s">
        <v>6</v>
      </c>
    </row>
    <row r="6" ht="12"/>
    <row r="7" spans="1:19" ht="12">
      <c r="A7" s="6" t="s">
        <v>3</v>
      </c>
      <c r="B7" s="67" t="s">
        <v>8</v>
      </c>
      <c r="C7" s="67" t="s">
        <v>9</v>
      </c>
      <c r="D7" s="67" t="s">
        <v>10</v>
      </c>
      <c r="E7" s="67" t="s">
        <v>11</v>
      </c>
      <c r="F7" s="67" t="s">
        <v>12</v>
      </c>
      <c r="G7" s="67" t="s">
        <v>13</v>
      </c>
      <c r="H7" s="67" t="s">
        <v>14</v>
      </c>
      <c r="I7" s="67" t="s">
        <v>15</v>
      </c>
      <c r="J7" s="67" t="s">
        <v>50</v>
      </c>
      <c r="K7" s="67" t="s">
        <v>69</v>
      </c>
      <c r="L7" s="67" t="s">
        <v>74</v>
      </c>
      <c r="M7" s="67" t="s">
        <v>75</v>
      </c>
      <c r="N7" s="67" t="s">
        <v>76</v>
      </c>
      <c r="O7" s="67" t="s">
        <v>77</v>
      </c>
      <c r="P7" s="67" t="s">
        <v>78</v>
      </c>
      <c r="Q7" s="67" t="s">
        <v>118</v>
      </c>
      <c r="R7" s="67" t="s">
        <v>142</v>
      </c>
      <c r="S7" s="67" t="s">
        <v>211</v>
      </c>
    </row>
    <row r="8" spans="1:19" ht="12">
      <c r="A8" s="6" t="s">
        <v>4</v>
      </c>
      <c r="B8" s="68">
        <v>217623.33</v>
      </c>
      <c r="C8" s="68">
        <v>226683.65</v>
      </c>
      <c r="D8" s="68">
        <v>235467.66</v>
      </c>
      <c r="E8" s="68">
        <v>242508.35</v>
      </c>
      <c r="F8" s="68">
        <v>249795.39</v>
      </c>
      <c r="G8" s="68">
        <v>254040.43</v>
      </c>
      <c r="H8" s="68">
        <v>255000.63</v>
      </c>
      <c r="I8" s="69">
        <v>249489.6</v>
      </c>
      <c r="J8" s="69">
        <v>259603.6</v>
      </c>
      <c r="K8" s="68">
        <v>272357.19</v>
      </c>
      <c r="L8" s="68">
        <v>278482.61</v>
      </c>
      <c r="M8" s="68">
        <v>284174.26</v>
      </c>
      <c r="N8" s="68">
        <v>290979.85</v>
      </c>
      <c r="O8" s="68">
        <v>299066.49</v>
      </c>
      <c r="P8" s="68">
        <v>310173.35</v>
      </c>
      <c r="Q8" s="68">
        <v>316635.62</v>
      </c>
      <c r="R8" s="68">
        <v>324958.63</v>
      </c>
      <c r="S8" s="68">
        <v>330577.03</v>
      </c>
    </row>
    <row r="9" spans="1:19" ht="12">
      <c r="A9" s="6" t="s">
        <v>47</v>
      </c>
      <c r="B9" s="68">
        <v>167255.41</v>
      </c>
      <c r="C9" s="69">
        <v>175566.5</v>
      </c>
      <c r="D9" s="68">
        <v>179069.73</v>
      </c>
      <c r="E9" s="69">
        <v>182475.6</v>
      </c>
      <c r="F9" s="68">
        <v>186397.82</v>
      </c>
      <c r="G9" s="68">
        <v>187347.21</v>
      </c>
      <c r="H9" s="68">
        <v>189353.03</v>
      </c>
      <c r="I9" s="68">
        <v>189758.61</v>
      </c>
      <c r="J9" s="68">
        <v>198632.91</v>
      </c>
      <c r="K9" s="68">
        <v>209372.07</v>
      </c>
      <c r="L9" s="68">
        <v>215343.17</v>
      </c>
      <c r="M9" s="68">
        <v>220853.34</v>
      </c>
      <c r="N9" s="68">
        <v>226240.28</v>
      </c>
      <c r="O9" s="68">
        <v>231767.48</v>
      </c>
      <c r="P9" s="68">
        <v>241210.86</v>
      </c>
      <c r="Q9" s="68">
        <v>246047.76</v>
      </c>
      <c r="R9" s="68">
        <v>252404.91</v>
      </c>
      <c r="S9" s="68">
        <v>257533.91</v>
      </c>
    </row>
    <row r="10" spans="1:19" ht="12">
      <c r="A10" s="6" t="s">
        <v>48</v>
      </c>
      <c r="B10" s="68">
        <v>42467.26</v>
      </c>
      <c r="C10" s="68">
        <v>43334.38</v>
      </c>
      <c r="D10" s="68">
        <v>48532.17</v>
      </c>
      <c r="E10" s="68">
        <v>52052.76</v>
      </c>
      <c r="F10" s="68">
        <v>54879.29</v>
      </c>
      <c r="G10" s="68">
        <v>57787.72</v>
      </c>
      <c r="H10" s="68">
        <v>56287.47</v>
      </c>
      <c r="I10" s="68">
        <v>50925.17</v>
      </c>
      <c r="J10" s="68">
        <v>52036.43</v>
      </c>
      <c r="K10" s="68">
        <v>53647.15</v>
      </c>
      <c r="L10" s="68">
        <v>53417.64</v>
      </c>
      <c r="M10" s="68">
        <v>53615.61</v>
      </c>
      <c r="N10" s="68">
        <v>54665.95</v>
      </c>
      <c r="O10" s="68">
        <v>56736.91</v>
      </c>
      <c r="P10" s="68">
        <v>58429.76</v>
      </c>
      <c r="Q10" s="68">
        <v>59930.59</v>
      </c>
      <c r="R10" s="68">
        <v>61948.51</v>
      </c>
      <c r="S10" s="68">
        <v>62432.75</v>
      </c>
    </row>
    <row r="11" spans="1:19" ht="12">
      <c r="A11" s="6" t="s">
        <v>58</v>
      </c>
      <c r="B11" s="68">
        <v>7900.66</v>
      </c>
      <c r="C11" s="68">
        <v>7782.78</v>
      </c>
      <c r="D11" s="68">
        <v>7865.76</v>
      </c>
      <c r="E11" s="68">
        <v>7979.99</v>
      </c>
      <c r="F11" s="68">
        <v>8518.28</v>
      </c>
      <c r="G11" s="69">
        <v>8905.5</v>
      </c>
      <c r="H11" s="68">
        <v>9360.13</v>
      </c>
      <c r="I11" s="68">
        <v>8805.82</v>
      </c>
      <c r="J11" s="68">
        <v>8934.26</v>
      </c>
      <c r="K11" s="68">
        <v>9337.98</v>
      </c>
      <c r="L11" s="69">
        <v>9721.8</v>
      </c>
      <c r="M11" s="68">
        <v>9705.31</v>
      </c>
      <c r="N11" s="68">
        <v>10073.62</v>
      </c>
      <c r="O11" s="69">
        <v>10562.1</v>
      </c>
      <c r="P11" s="68">
        <v>10532.73</v>
      </c>
      <c r="Q11" s="68">
        <v>10657.27</v>
      </c>
      <c r="R11" s="68">
        <v>10605.21</v>
      </c>
      <c r="S11" s="68">
        <v>10610.37</v>
      </c>
    </row>
    <row r="12" ht="12"/>
    <row r="13" ht="12">
      <c r="A13" s="4" t="s">
        <v>43</v>
      </c>
    </row>
    <row r="14" spans="1:2" ht="12">
      <c r="A14" s="4" t="s">
        <v>44</v>
      </c>
      <c r="B14" s="4" t="s">
        <v>45</v>
      </c>
    </row>
    <row r="15" spans="1:2" ht="12">
      <c r="A15" s="4" t="s">
        <v>42</v>
      </c>
      <c r="B15" s="4" t="s">
        <v>46</v>
      </c>
    </row>
    <row r="16" ht="12"/>
    <row r="17" ht="12"/>
    <row r="18" ht="12"/>
    <row r="19" ht="12">
      <c r="A19" s="4" t="s">
        <v>59</v>
      </c>
    </row>
    <row r="20" spans="1:2" ht="12">
      <c r="A20" s="4" t="s">
        <v>1</v>
      </c>
      <c r="B20" s="4" t="s">
        <v>2</v>
      </c>
    </row>
    <row r="21" ht="12"/>
    <row r="22" spans="1:2" ht="12">
      <c r="A22" s="4" t="s">
        <v>5</v>
      </c>
      <c r="B22" s="4" t="s">
        <v>6</v>
      </c>
    </row>
    <row r="23" spans="1:2" ht="12">
      <c r="A23" s="4" t="s">
        <v>60</v>
      </c>
      <c r="B23" s="4" t="s">
        <v>61</v>
      </c>
    </row>
    <row r="24" spans="1:19" ht="12">
      <c r="A24" s="6"/>
      <c r="B24" s="67" t="s">
        <v>8</v>
      </c>
      <c r="C24" s="67" t="s">
        <v>9</v>
      </c>
      <c r="D24" s="67" t="s">
        <v>10</v>
      </c>
      <c r="E24" s="67" t="s">
        <v>11</v>
      </c>
      <c r="F24" s="67" t="s">
        <v>12</v>
      </c>
      <c r="G24" s="67" t="s">
        <v>13</v>
      </c>
      <c r="H24" s="67" t="s">
        <v>14</v>
      </c>
      <c r="I24" s="67" t="s">
        <v>15</v>
      </c>
      <c r="J24" s="67" t="s">
        <v>50</v>
      </c>
      <c r="K24" s="67" t="s">
        <v>69</v>
      </c>
      <c r="L24" s="67" t="s">
        <v>74</v>
      </c>
      <c r="M24" s="67" t="s">
        <v>75</v>
      </c>
      <c r="N24" s="67" t="s">
        <v>76</v>
      </c>
      <c r="O24" s="67" t="s">
        <v>77</v>
      </c>
      <c r="P24" s="67" t="s">
        <v>78</v>
      </c>
      <c r="Q24" s="67" t="s">
        <v>118</v>
      </c>
      <c r="R24" s="67" t="s">
        <v>142</v>
      </c>
      <c r="S24" s="67" t="s">
        <v>211</v>
      </c>
    </row>
    <row r="25" spans="1:19" ht="12">
      <c r="A25" s="6" t="s">
        <v>141</v>
      </c>
      <c r="B25" s="69">
        <v>8538518.8</v>
      </c>
      <c r="C25" s="69">
        <v>8767179.4</v>
      </c>
      <c r="D25" s="69">
        <v>9167113.3</v>
      </c>
      <c r="E25" s="69">
        <v>9559946.9</v>
      </c>
      <c r="F25" s="69">
        <v>10111529.2</v>
      </c>
      <c r="G25" s="69">
        <v>10737819.8</v>
      </c>
      <c r="H25" s="69">
        <v>11083177.5</v>
      </c>
      <c r="I25" s="69">
        <v>10585151.7</v>
      </c>
      <c r="J25" s="69">
        <v>10977295.6</v>
      </c>
      <c r="K25" s="69">
        <v>11321808.8</v>
      </c>
      <c r="L25" s="69">
        <v>11388518.2</v>
      </c>
      <c r="M25" s="69">
        <v>11517118.7</v>
      </c>
      <c r="N25" s="69">
        <v>11781640</v>
      </c>
      <c r="O25" s="69">
        <v>12211542.9</v>
      </c>
      <c r="P25" s="69">
        <v>12550983.8</v>
      </c>
      <c r="Q25" s="69">
        <v>13069697.9</v>
      </c>
      <c r="R25" s="69">
        <v>13517885.1</v>
      </c>
      <c r="S25" s="69">
        <v>13963897.4</v>
      </c>
    </row>
    <row r="26" ht="12">
      <c r="A26" s="4" t="s">
        <v>43</v>
      </c>
    </row>
    <row r="27" spans="1:2" ht="12">
      <c r="A27" s="4"/>
      <c r="B27" s="4"/>
    </row>
    <row r="28" ht="12">
      <c r="B28" s="15"/>
    </row>
    <row r="29" spans="1:2" ht="12">
      <c r="A29" s="4" t="s">
        <v>119</v>
      </c>
      <c r="B29" s="15"/>
    </row>
    <row r="30" ht="12">
      <c r="B30" s="15"/>
    </row>
    <row r="31" ht="12"/>
    <row r="32" spans="1:2" ht="12">
      <c r="A32" s="4" t="s">
        <v>5</v>
      </c>
      <c r="B32" s="4" t="s">
        <v>62</v>
      </c>
    </row>
    <row r="33" spans="1:2" ht="12">
      <c r="A33" s="4" t="s">
        <v>51</v>
      </c>
      <c r="B33" s="4" t="s">
        <v>63</v>
      </c>
    </row>
    <row r="34" spans="1:2" ht="12">
      <c r="A34" s="4" t="s">
        <v>56</v>
      </c>
      <c r="B34" s="4" t="s">
        <v>16</v>
      </c>
    </row>
    <row r="35" ht="12"/>
    <row r="36" spans="1:19" ht="12">
      <c r="A36" s="67" t="s">
        <v>7</v>
      </c>
      <c r="B36" s="67" t="s">
        <v>8</v>
      </c>
      <c r="C36" s="67" t="s">
        <v>9</v>
      </c>
      <c r="D36" s="67" t="s">
        <v>10</v>
      </c>
      <c r="E36" s="67" t="s">
        <v>11</v>
      </c>
      <c r="F36" s="67" t="s">
        <v>12</v>
      </c>
      <c r="G36" s="67" t="s">
        <v>13</v>
      </c>
      <c r="H36" s="67" t="s">
        <v>14</v>
      </c>
      <c r="I36" s="67" t="s">
        <v>15</v>
      </c>
      <c r="J36" s="67" t="s">
        <v>50</v>
      </c>
      <c r="K36" s="67" t="s">
        <v>69</v>
      </c>
      <c r="L36" s="67" t="s">
        <v>74</v>
      </c>
      <c r="M36" s="67" t="s">
        <v>75</v>
      </c>
      <c r="N36" s="67" t="s">
        <v>76</v>
      </c>
      <c r="O36" s="67" t="s">
        <v>77</v>
      </c>
      <c r="P36" s="67" t="s">
        <v>78</v>
      </c>
      <c r="Q36" s="67" t="s">
        <v>118</v>
      </c>
      <c r="R36" s="67" t="s">
        <v>142</v>
      </c>
      <c r="S36" s="67" t="s">
        <v>211</v>
      </c>
    </row>
    <row r="37" spans="1:19" ht="12">
      <c r="A37" s="67" t="s">
        <v>182</v>
      </c>
      <c r="B37" s="131">
        <v>944624.521</v>
      </c>
      <c r="C37" s="131">
        <v>973055.155</v>
      </c>
      <c r="D37" s="131">
        <v>981888.296</v>
      </c>
      <c r="E37" s="131">
        <v>986397.031</v>
      </c>
      <c r="F37" s="131">
        <v>990132.902</v>
      </c>
      <c r="G37" s="131">
        <v>971597.272</v>
      </c>
      <c r="H37" s="131">
        <v>980764.782</v>
      </c>
      <c r="I37" s="131">
        <v>935083.8</v>
      </c>
      <c r="J37" s="131">
        <v>972805.534</v>
      </c>
      <c r="K37" s="131">
        <v>933984.688</v>
      </c>
      <c r="L37" s="131">
        <v>933323.306</v>
      </c>
      <c r="M37" s="131">
        <v>931735.69</v>
      </c>
      <c r="N37" s="131">
        <v>890663.075</v>
      </c>
      <c r="O37" s="131">
        <v>909892.948</v>
      </c>
      <c r="P37" s="131">
        <v>928366.209</v>
      </c>
      <c r="Q37" s="131">
        <v>941080.631</v>
      </c>
      <c r="R37" s="131">
        <v>940677.152</v>
      </c>
      <c r="S37" s="131">
        <v>935607.268</v>
      </c>
    </row>
    <row r="38" spans="1:19" ht="12">
      <c r="A38" s="16" t="s">
        <v>66</v>
      </c>
      <c r="B38" s="14">
        <f aca="true" t="shared" si="0" ref="B38:S38">B37/$B$37*100</f>
        <v>100</v>
      </c>
      <c r="C38" s="14">
        <f t="shared" si="0"/>
        <v>103.00972856070926</v>
      </c>
      <c r="D38" s="14">
        <f t="shared" si="0"/>
        <v>103.94482401965934</v>
      </c>
      <c r="E38" s="14">
        <f t="shared" si="0"/>
        <v>104.42212848294248</v>
      </c>
      <c r="F38" s="14">
        <f t="shared" si="0"/>
        <v>104.81761588740295</v>
      </c>
      <c r="G38" s="14">
        <f t="shared" si="0"/>
        <v>102.85539390523613</v>
      </c>
      <c r="H38" s="14">
        <f t="shared" si="0"/>
        <v>103.82588639153059</v>
      </c>
      <c r="I38" s="14">
        <f t="shared" si="0"/>
        <v>98.989998588021</v>
      </c>
      <c r="J38" s="14">
        <f t="shared" si="0"/>
        <v>102.98330314040196</v>
      </c>
      <c r="K38" s="14">
        <f t="shared" si="0"/>
        <v>98.87364420852252</v>
      </c>
      <c r="L38" s="14">
        <f t="shared" si="0"/>
        <v>98.80362887594362</v>
      </c>
      <c r="M38" s="14">
        <f t="shared" si="0"/>
        <v>98.6355604037935</v>
      </c>
      <c r="N38" s="14">
        <f t="shared" si="0"/>
        <v>94.28752432311674</v>
      </c>
      <c r="O38" s="14">
        <f t="shared" si="0"/>
        <v>96.3232403745742</v>
      </c>
      <c r="P38" s="14">
        <f t="shared" si="0"/>
        <v>98.2788598391678</v>
      </c>
      <c r="Q38" s="14">
        <f t="shared" si="0"/>
        <v>99.62483612046739</v>
      </c>
      <c r="R38" s="14">
        <f t="shared" si="0"/>
        <v>99.58212295867345</v>
      </c>
      <c r="S38" s="14">
        <f t="shared" si="0"/>
        <v>99.04541404552424</v>
      </c>
    </row>
    <row r="39" ht="12"/>
    <row r="40" spans="1:19" ht="12">
      <c r="A40" s="5" t="s">
        <v>97</v>
      </c>
      <c r="B40" s="55">
        <f>B9/B25*100</f>
        <v>1.958834007603286</v>
      </c>
      <c r="C40" s="55">
        <f aca="true" t="shared" si="1" ref="C40:S40">C9/C25*100</f>
        <v>2.0025425737267333</v>
      </c>
      <c r="D40" s="55">
        <f t="shared" si="1"/>
        <v>1.9533927872365229</v>
      </c>
      <c r="E40" s="55">
        <f t="shared" si="1"/>
        <v>1.9087511877288774</v>
      </c>
      <c r="F40" s="55">
        <f t="shared" si="1"/>
        <v>1.8434186987265981</v>
      </c>
      <c r="G40" s="55">
        <f t="shared" si="1"/>
        <v>1.7447416094652657</v>
      </c>
      <c r="H40" s="55">
        <f t="shared" si="1"/>
        <v>1.7084724123564745</v>
      </c>
      <c r="I40" s="55">
        <f t="shared" si="1"/>
        <v>1.792686731168907</v>
      </c>
      <c r="J40" s="55">
        <f t="shared" si="1"/>
        <v>1.8094885774962643</v>
      </c>
      <c r="K40" s="55">
        <f t="shared" si="1"/>
        <v>1.849281097204185</v>
      </c>
      <c r="L40" s="55">
        <f t="shared" si="1"/>
        <v>1.890879622952177</v>
      </c>
      <c r="M40" s="55">
        <f t="shared" si="1"/>
        <v>1.9176093062234396</v>
      </c>
      <c r="N40" s="55">
        <f t="shared" si="1"/>
        <v>1.9202783313698264</v>
      </c>
      <c r="O40" s="55">
        <f t="shared" si="1"/>
        <v>1.8979377290645232</v>
      </c>
      <c r="P40" s="55">
        <f t="shared" si="1"/>
        <v>1.921848229937162</v>
      </c>
      <c r="Q40" s="55">
        <f t="shared" si="1"/>
        <v>1.8825818460578192</v>
      </c>
      <c r="R40" s="55">
        <f t="shared" si="1"/>
        <v>1.8671923021449561</v>
      </c>
      <c r="S40" s="55">
        <f t="shared" si="1"/>
        <v>1.8442838888231876</v>
      </c>
    </row>
    <row r="41" spans="1:20" ht="12">
      <c r="A41" s="5" t="s">
        <v>97</v>
      </c>
      <c r="B41" s="55">
        <f aca="true" t="shared" si="2" ref="B41:S41">B40/$B40*100</f>
        <v>100</v>
      </c>
      <c r="C41" s="55">
        <f t="shared" si="2"/>
        <v>102.23135630450517</v>
      </c>
      <c r="D41" s="55">
        <f t="shared" si="2"/>
        <v>99.72222146717677</v>
      </c>
      <c r="E41" s="55">
        <f t="shared" si="2"/>
        <v>97.44323308253735</v>
      </c>
      <c r="F41" s="55">
        <f t="shared" si="2"/>
        <v>94.10795869232926</v>
      </c>
      <c r="G41" s="55">
        <f t="shared" si="2"/>
        <v>89.07041651783598</v>
      </c>
      <c r="H41" s="55">
        <f t="shared" si="2"/>
        <v>87.21884578912639</v>
      </c>
      <c r="I41" s="55">
        <f t="shared" si="2"/>
        <v>91.51805228061835</v>
      </c>
      <c r="J41" s="56">
        <f t="shared" si="2"/>
        <v>92.37579960694312</v>
      </c>
      <c r="K41" s="55">
        <f t="shared" si="2"/>
        <v>94.40723869537351</v>
      </c>
      <c r="L41" s="55">
        <f t="shared" si="2"/>
        <v>96.53087579716598</v>
      </c>
      <c r="M41" s="55">
        <f t="shared" si="2"/>
        <v>97.89544692302506</v>
      </c>
      <c r="N41" s="55">
        <f t="shared" si="2"/>
        <v>98.03170273316655</v>
      </c>
      <c r="O41" s="55">
        <f t="shared" si="2"/>
        <v>96.89119760518801</v>
      </c>
      <c r="P41" s="55">
        <f t="shared" si="2"/>
        <v>98.11184727636123</v>
      </c>
      <c r="Q41" s="55">
        <f t="shared" si="2"/>
        <v>96.10726783129702</v>
      </c>
      <c r="R41" s="55">
        <f t="shared" si="2"/>
        <v>95.32161964195949</v>
      </c>
      <c r="S41" s="55">
        <f t="shared" si="2"/>
        <v>94.1521273198511</v>
      </c>
      <c r="T41" s="44"/>
    </row>
    <row r="42" ht="12"/>
    <row r="43" spans="1:19" ht="12">
      <c r="A43" s="13"/>
      <c r="B43" s="14">
        <v>2002</v>
      </c>
      <c r="C43" s="6" t="s">
        <v>9</v>
      </c>
      <c r="D43" s="6" t="s">
        <v>10</v>
      </c>
      <c r="E43" s="6" t="s">
        <v>11</v>
      </c>
      <c r="F43" s="6" t="s">
        <v>12</v>
      </c>
      <c r="G43" s="6" t="s">
        <v>13</v>
      </c>
      <c r="H43" s="6" t="s">
        <v>14</v>
      </c>
      <c r="I43" s="6" t="s">
        <v>15</v>
      </c>
      <c r="J43" s="6" t="s">
        <v>50</v>
      </c>
      <c r="K43" s="6" t="s">
        <v>69</v>
      </c>
      <c r="L43" s="6">
        <v>2012</v>
      </c>
      <c r="M43" s="6">
        <v>2013</v>
      </c>
      <c r="N43" s="6">
        <v>2014</v>
      </c>
      <c r="O43" s="6">
        <v>2015</v>
      </c>
      <c r="P43" s="6">
        <v>2016</v>
      </c>
      <c r="Q43" s="6">
        <v>2017</v>
      </c>
      <c r="R43" s="134">
        <v>2018</v>
      </c>
      <c r="S43" s="7">
        <v>2019</v>
      </c>
    </row>
    <row r="44" spans="1:19" ht="12">
      <c r="A44" s="14" t="str">
        <f>A9</f>
        <v>Energy taxes</v>
      </c>
      <c r="B44" s="29">
        <f>B9/$B9*100</f>
        <v>100</v>
      </c>
      <c r="C44" s="29">
        <f aca="true" t="shared" si="3" ref="C44:S44">C9/$B9*100</f>
        <v>104.96910085001136</v>
      </c>
      <c r="D44" s="29">
        <f t="shared" si="3"/>
        <v>107.06363997433625</v>
      </c>
      <c r="E44" s="29">
        <f t="shared" si="3"/>
        <v>109.09996872447954</v>
      </c>
      <c r="F44" s="29">
        <f t="shared" si="3"/>
        <v>111.4450169354761</v>
      </c>
      <c r="G44" s="29">
        <f t="shared" si="3"/>
        <v>112.01264580918489</v>
      </c>
      <c r="H44" s="29">
        <f t="shared" si="3"/>
        <v>113.21190148647509</v>
      </c>
      <c r="I44" s="29">
        <f t="shared" si="3"/>
        <v>113.45439289527314</v>
      </c>
      <c r="J44" s="29">
        <f t="shared" si="3"/>
        <v>118.76023023709668</v>
      </c>
      <c r="K44" s="29">
        <f t="shared" si="3"/>
        <v>125.18104496589977</v>
      </c>
      <c r="L44" s="29">
        <f t="shared" si="3"/>
        <v>128.75109391080383</v>
      </c>
      <c r="M44" s="29">
        <f t="shared" si="3"/>
        <v>132.04555834696168</v>
      </c>
      <c r="N44" s="29">
        <f t="shared" si="3"/>
        <v>135.26634504677605</v>
      </c>
      <c r="O44" s="29">
        <f t="shared" si="3"/>
        <v>138.57099151531182</v>
      </c>
      <c r="P44" s="29">
        <f t="shared" si="3"/>
        <v>144.21707495141712</v>
      </c>
      <c r="Q44" s="29">
        <f t="shared" si="3"/>
        <v>147.10899934417668</v>
      </c>
      <c r="R44" s="29">
        <f t="shared" si="3"/>
        <v>150.9098629455394</v>
      </c>
      <c r="S44" s="29">
        <f t="shared" si="3"/>
        <v>153.97643041860348</v>
      </c>
    </row>
    <row r="45" spans="1:19" ht="12">
      <c r="A45" s="14" t="s">
        <v>65</v>
      </c>
      <c r="B45" s="29">
        <f>B25/$B25*100</f>
        <v>100</v>
      </c>
      <c r="C45" s="29">
        <f aca="true" t="shared" si="4" ref="C45:S45">C25/$B25*100</f>
        <v>102.67798906761205</v>
      </c>
      <c r="D45" s="29">
        <f t="shared" si="4"/>
        <v>107.36186819662446</v>
      </c>
      <c r="E45" s="29">
        <f t="shared" si="4"/>
        <v>111.96259121664052</v>
      </c>
      <c r="F45" s="29">
        <f t="shared" si="4"/>
        <v>118.42252077725703</v>
      </c>
      <c r="G45" s="29">
        <f t="shared" si="4"/>
        <v>125.75740654222133</v>
      </c>
      <c r="H45" s="29">
        <f t="shared" si="4"/>
        <v>129.80210923702597</v>
      </c>
      <c r="I45" s="29">
        <f t="shared" si="4"/>
        <v>123.96941375827384</v>
      </c>
      <c r="J45" s="29">
        <f t="shared" si="4"/>
        <v>128.56205926489264</v>
      </c>
      <c r="K45" s="29">
        <f t="shared" si="4"/>
        <v>132.59687148548528</v>
      </c>
      <c r="L45" s="29">
        <f t="shared" si="4"/>
        <v>133.37814750727023</v>
      </c>
      <c r="M45" s="29">
        <f t="shared" si="4"/>
        <v>134.88426938873752</v>
      </c>
      <c r="N45" s="29">
        <f t="shared" si="4"/>
        <v>137.98224581996584</v>
      </c>
      <c r="O45" s="29">
        <f t="shared" si="4"/>
        <v>143.01711088344737</v>
      </c>
      <c r="P45" s="29">
        <f t="shared" si="4"/>
        <v>146.99251818711224</v>
      </c>
      <c r="Q45" s="29">
        <f t="shared" si="4"/>
        <v>153.06750744637347</v>
      </c>
      <c r="R45" s="29">
        <f t="shared" si="4"/>
        <v>158.31651152422359</v>
      </c>
      <c r="S45" s="29">
        <f t="shared" si="4"/>
        <v>163.5400439710925</v>
      </c>
    </row>
    <row r="46" spans="1:19" ht="12">
      <c r="A46" s="14" t="s">
        <v>97</v>
      </c>
      <c r="B46" s="167">
        <v>100</v>
      </c>
      <c r="C46" s="167">
        <v>102.23012667242047</v>
      </c>
      <c r="D46" s="167">
        <v>99.72033134413387</v>
      </c>
      <c r="E46" s="167">
        <v>97.44165555188299</v>
      </c>
      <c r="F46" s="167">
        <v>94.10580419044108</v>
      </c>
      <c r="G46" s="167">
        <v>89.06827064088033</v>
      </c>
      <c r="H46" s="167">
        <v>87.2166087763302</v>
      </c>
      <c r="I46" s="167">
        <v>91.51517633409021</v>
      </c>
      <c r="J46" s="167">
        <v>92.37452541340194</v>
      </c>
      <c r="K46" s="167">
        <v>94.42446713543211</v>
      </c>
      <c r="L46" s="167">
        <v>96.548491781178</v>
      </c>
      <c r="M46" s="167">
        <v>97.91331192853345</v>
      </c>
      <c r="N46" s="167">
        <v>98.04959260408876</v>
      </c>
      <c r="O46" s="167">
        <v>96.90887934456748</v>
      </c>
      <c r="P46" s="167">
        <v>98.12975177291466</v>
      </c>
      <c r="Q46" s="167">
        <v>96.12751314757293</v>
      </c>
      <c r="R46" s="167">
        <v>95.33874764742728</v>
      </c>
      <c r="S46" s="167">
        <v>94.16937933972224</v>
      </c>
    </row>
    <row r="47" spans="1:19" ht="12">
      <c r="A47" s="14" t="s">
        <v>66</v>
      </c>
      <c r="B47" s="29">
        <f>B37/$B37*100</f>
        <v>100</v>
      </c>
      <c r="C47" s="29">
        <f aca="true" t="shared" si="5" ref="C47:S47">C37/$B37*100</f>
        <v>103.00972856070926</v>
      </c>
      <c r="D47" s="29">
        <f t="shared" si="5"/>
        <v>103.94482401965934</v>
      </c>
      <c r="E47" s="29">
        <f t="shared" si="5"/>
        <v>104.42212848294248</v>
      </c>
      <c r="F47" s="29">
        <f t="shared" si="5"/>
        <v>104.81761588740295</v>
      </c>
      <c r="G47" s="29">
        <f t="shared" si="5"/>
        <v>102.85539390523613</v>
      </c>
      <c r="H47" s="29">
        <f t="shared" si="5"/>
        <v>103.82588639153059</v>
      </c>
      <c r="I47" s="29">
        <f t="shared" si="5"/>
        <v>98.989998588021</v>
      </c>
      <c r="J47" s="29">
        <f t="shared" si="5"/>
        <v>102.98330314040196</v>
      </c>
      <c r="K47" s="29">
        <f t="shared" si="5"/>
        <v>98.87364420852252</v>
      </c>
      <c r="L47" s="29">
        <f t="shared" si="5"/>
        <v>98.80362887594362</v>
      </c>
      <c r="M47" s="29">
        <f t="shared" si="5"/>
        <v>98.6355604037935</v>
      </c>
      <c r="N47" s="29">
        <f t="shared" si="5"/>
        <v>94.28752432311674</v>
      </c>
      <c r="O47" s="29">
        <f t="shared" si="5"/>
        <v>96.3232403745742</v>
      </c>
      <c r="P47" s="29">
        <f t="shared" si="5"/>
        <v>98.2788598391678</v>
      </c>
      <c r="Q47" s="29">
        <f t="shared" si="5"/>
        <v>99.62483612046739</v>
      </c>
      <c r="R47" s="29">
        <f t="shared" si="5"/>
        <v>99.58212295867345</v>
      </c>
      <c r="S47" s="29">
        <f t="shared" si="5"/>
        <v>99.04541404552424</v>
      </c>
    </row>
    <row r="48" ht="12"/>
    <row r="49" ht="12"/>
    <row r="50" ht="12">
      <c r="B50" s="15"/>
    </row>
    <row r="51" ht="12">
      <c r="A51" s="4"/>
    </row>
    <row r="52" ht="12"/>
    <row r="53" spans="1:3" ht="12">
      <c r="A53" s="4"/>
      <c r="B53" s="12"/>
      <c r="C53" s="57" t="s">
        <v>225</v>
      </c>
    </row>
    <row r="54" spans="1:3" ht="12">
      <c r="A54" s="4"/>
      <c r="B54" s="12"/>
      <c r="C54" s="53" t="s">
        <v>114</v>
      </c>
    </row>
    <row r="55" spans="1:2" ht="12">
      <c r="A55" s="4"/>
      <c r="B55" s="4"/>
    </row>
    <row r="56" ht="12"/>
    <row r="57" spans="1:2" ht="12">
      <c r="A57" s="4"/>
      <c r="B57" s="4"/>
    </row>
    <row r="58" spans="1:2" ht="12">
      <c r="A58" s="4"/>
      <c r="B58" s="4"/>
    </row>
    <row r="59" spans="1:2" ht="12">
      <c r="A59" s="4"/>
      <c r="B59" s="4"/>
    </row>
    <row r="60" ht="12"/>
    <row r="61" ht="12"/>
    <row r="62" ht="12">
      <c r="A62" s="4"/>
    </row>
    <row r="63" spans="1:2" ht="12">
      <c r="A63" s="4"/>
      <c r="B63" s="4"/>
    </row>
    <row r="64" spans="1:2" ht="12">
      <c r="A64" s="4"/>
      <c r="B64" s="4"/>
    </row>
    <row r="65" ht="12"/>
    <row r="66" ht="12"/>
    <row r="67" ht="12"/>
    <row r="68" ht="12"/>
    <row r="69" ht="12"/>
    <row r="70" ht="12"/>
    <row r="71" ht="12"/>
    <row r="72" ht="12"/>
    <row r="73" ht="12"/>
    <row r="74" spans="2:10" ht="12">
      <c r="B74" s="17"/>
      <c r="C74" s="17"/>
      <c r="D74" s="17"/>
      <c r="E74" s="17"/>
      <c r="F74" s="17"/>
      <c r="G74" s="17"/>
      <c r="H74" s="17"/>
      <c r="I74" s="17"/>
      <c r="J74" s="17"/>
    </row>
    <row r="75" ht="12"/>
    <row r="76" ht="12"/>
    <row r="77" ht="39.75" customHeight="1"/>
    <row r="78" ht="12"/>
    <row r="79" ht="14.45" customHeight="1">
      <c r="C79" s="38"/>
    </row>
    <row r="80" ht="15" customHeight="1"/>
    <row r="81" ht="12"/>
    <row r="82" ht="12"/>
    <row r="83" ht="12"/>
    <row r="84" ht="12"/>
    <row r="85" ht="12"/>
    <row r="86" ht="12"/>
    <row r="87" ht="12"/>
    <row r="92" ht="14.25">
      <c r="B92" s="38" t="s">
        <v>136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T99"/>
  <sheetViews>
    <sheetView showGridLines="0" workbookViewId="0" topLeftCell="A56">
      <selection activeCell="A61" sqref="A61"/>
    </sheetView>
  </sheetViews>
  <sheetFormatPr defaultColWidth="11.00390625" defaultRowHeight="14.25"/>
  <cols>
    <col min="1" max="1" width="21.375" style="5" customWidth="1"/>
    <col min="2" max="16" width="9.625" style="5" customWidth="1"/>
    <col min="17" max="16384" width="11.00390625" style="5" customWidth="1"/>
  </cols>
  <sheetData>
    <row r="1" spans="1:17" ht="12">
      <c r="A1" s="2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">
      <c r="A3" s="2" t="s">
        <v>80</v>
      </c>
      <c r="B3" s="36">
        <v>44221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>
      <c r="A4" s="2" t="s">
        <v>81</v>
      </c>
      <c r="B4" s="36">
        <v>44221.69945601852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">
      <c r="A5" s="2" t="s">
        <v>82</v>
      </c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>
      <c r="A7" s="2" t="s">
        <v>5</v>
      </c>
      <c r="B7" s="2" t="s">
        <v>62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">
      <c r="A8" s="2" t="s">
        <v>56</v>
      </c>
      <c r="B8" s="2" t="s">
        <v>99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">
      <c r="A9" s="2" t="s">
        <v>100</v>
      </c>
      <c r="B9" s="2" t="s">
        <v>66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9" ht="12">
      <c r="A11" s="7"/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  <c r="H11" s="7" t="s">
        <v>14</v>
      </c>
      <c r="I11" s="7" t="s">
        <v>15</v>
      </c>
      <c r="J11" s="7" t="s">
        <v>50</v>
      </c>
      <c r="K11" s="7" t="s">
        <v>69</v>
      </c>
      <c r="L11" s="7" t="s">
        <v>74</v>
      </c>
      <c r="M11" s="7" t="s">
        <v>75</v>
      </c>
      <c r="N11" s="7" t="s">
        <v>76</v>
      </c>
      <c r="O11" s="7" t="s">
        <v>77</v>
      </c>
      <c r="P11" s="7" t="s">
        <v>78</v>
      </c>
      <c r="Q11" s="7">
        <v>2017</v>
      </c>
      <c r="R11" s="7">
        <v>2018</v>
      </c>
      <c r="S11" s="7">
        <v>2019</v>
      </c>
    </row>
    <row r="12" spans="1:20" ht="12">
      <c r="A12" s="67" t="s">
        <v>205</v>
      </c>
      <c r="B12" s="131">
        <v>944624.521</v>
      </c>
      <c r="C12" s="131">
        <v>973055.155</v>
      </c>
      <c r="D12" s="131">
        <v>981888.296</v>
      </c>
      <c r="E12" s="131">
        <v>986397.031</v>
      </c>
      <c r="F12" s="131">
        <v>990132.902</v>
      </c>
      <c r="G12" s="131">
        <v>971597.272</v>
      </c>
      <c r="H12" s="131">
        <v>980764.782</v>
      </c>
      <c r="I12" s="131">
        <v>935083.8</v>
      </c>
      <c r="J12" s="131">
        <v>972805.534</v>
      </c>
      <c r="K12" s="131">
        <v>933984.688</v>
      </c>
      <c r="L12" s="131">
        <v>933323.306</v>
      </c>
      <c r="M12" s="131">
        <v>931735.69</v>
      </c>
      <c r="N12" s="131">
        <v>890663.075</v>
      </c>
      <c r="O12" s="131">
        <v>909892.948</v>
      </c>
      <c r="P12" s="131">
        <v>928366.209</v>
      </c>
      <c r="Q12" s="131">
        <v>941080.631</v>
      </c>
      <c r="R12" s="131">
        <v>940677.152</v>
      </c>
      <c r="S12" s="131">
        <v>935607.268</v>
      </c>
      <c r="T12" s="131"/>
    </row>
    <row r="13" spans="1:19" ht="12">
      <c r="A13" s="168" t="s">
        <v>206</v>
      </c>
      <c r="B13" s="131">
        <v>205.76</v>
      </c>
      <c r="C13" s="131">
        <v>205.96</v>
      </c>
      <c r="D13" s="131">
        <v>204.12</v>
      </c>
      <c r="E13" s="131">
        <v>202.28</v>
      </c>
      <c r="F13" s="131">
        <v>201.35</v>
      </c>
      <c r="G13" s="131">
        <v>200.29</v>
      </c>
      <c r="H13" s="271">
        <v>195.53</v>
      </c>
      <c r="I13" s="271">
        <v>205.93</v>
      </c>
      <c r="J13" s="271">
        <v>204.19</v>
      </c>
      <c r="K13" s="271">
        <v>221.35</v>
      </c>
      <c r="L13" s="271">
        <v>224.8</v>
      </c>
      <c r="M13" s="271">
        <v>228.28</v>
      </c>
      <c r="N13" s="271">
        <v>242.91</v>
      </c>
      <c r="O13" s="271">
        <v>240.4</v>
      </c>
      <c r="P13" s="271">
        <v>243.38</v>
      </c>
      <c r="Q13" s="271">
        <v>241.79</v>
      </c>
      <c r="R13" s="271">
        <v>244.99</v>
      </c>
      <c r="S13" s="271">
        <v>247.07</v>
      </c>
    </row>
    <row r="14" spans="1:19" ht="12">
      <c r="A14" s="34" t="s">
        <v>203</v>
      </c>
      <c r="B14" s="8">
        <v>194370.02905287626</v>
      </c>
      <c r="C14" s="9">
        <v>200411.51558736575</v>
      </c>
      <c r="D14" s="8">
        <v>200427.2586855301</v>
      </c>
      <c r="E14" s="8">
        <v>199525.0123011317</v>
      </c>
      <c r="F14" s="8">
        <v>199362.35387231677</v>
      </c>
      <c r="G14" s="8">
        <v>194601.97149742395</v>
      </c>
      <c r="H14" s="8">
        <v>191771.26565997224</v>
      </c>
      <c r="I14" s="8">
        <v>192558.40927079736</v>
      </c>
      <c r="J14" s="8">
        <v>198632.91</v>
      </c>
      <c r="K14" s="8">
        <v>206736.18365835596</v>
      </c>
      <c r="L14" s="8">
        <v>209814.55643786234</v>
      </c>
      <c r="M14" s="10">
        <v>212694.3834508263</v>
      </c>
      <c r="N14" s="8">
        <v>216350.88121945856</v>
      </c>
      <c r="O14" s="8">
        <v>218741.42796470202</v>
      </c>
      <c r="P14" s="8">
        <v>225945.95151560564</v>
      </c>
      <c r="Q14" s="8">
        <v>227539.68224610208</v>
      </c>
      <c r="R14" s="8">
        <v>230454.1520200867</v>
      </c>
      <c r="S14" s="8">
        <v>231160.7769569783</v>
      </c>
    </row>
    <row r="15" spans="1:19" ht="12">
      <c r="A15" s="67" t="s">
        <v>204</v>
      </c>
      <c r="B15" s="69">
        <v>86.05</v>
      </c>
      <c r="C15" s="69">
        <v>87.603</v>
      </c>
      <c r="D15" s="69">
        <v>89.344</v>
      </c>
      <c r="E15" s="69">
        <v>91.455</v>
      </c>
      <c r="F15" s="69">
        <v>93.497</v>
      </c>
      <c r="G15" s="69">
        <v>96.272</v>
      </c>
      <c r="H15" s="69">
        <v>98.739</v>
      </c>
      <c r="I15" s="69">
        <v>98.546</v>
      </c>
      <c r="J15" s="69">
        <v>100</v>
      </c>
      <c r="K15" s="69">
        <v>101.275</v>
      </c>
      <c r="L15" s="69">
        <v>102.635</v>
      </c>
      <c r="M15" s="69">
        <v>103.836</v>
      </c>
      <c r="N15" s="69">
        <v>104.571</v>
      </c>
      <c r="O15" s="69">
        <v>105.955</v>
      </c>
      <c r="P15" s="69">
        <v>106.756</v>
      </c>
      <c r="Q15" s="69">
        <v>108.134</v>
      </c>
      <c r="R15" s="69">
        <v>109.525</v>
      </c>
      <c r="S15" s="69">
        <v>111.409</v>
      </c>
    </row>
    <row r="16" spans="1:19" ht="12">
      <c r="A16" s="34" t="s">
        <v>184</v>
      </c>
      <c r="B16" s="68">
        <v>159.35</v>
      </c>
      <c r="C16" s="68">
        <v>161.9</v>
      </c>
      <c r="D16" s="68">
        <v>160.15</v>
      </c>
      <c r="E16" s="68">
        <v>157.91</v>
      </c>
      <c r="F16" s="68">
        <v>154.16</v>
      </c>
      <c r="G16" s="68">
        <v>147.79</v>
      </c>
      <c r="H16" s="68">
        <v>146.5</v>
      </c>
      <c r="I16" s="68">
        <v>143.88</v>
      </c>
      <c r="J16" s="68">
        <v>146.32</v>
      </c>
      <c r="K16" s="68">
        <v>139.56</v>
      </c>
      <c r="L16" s="68">
        <v>138.61</v>
      </c>
      <c r="M16" s="68">
        <v>137.12</v>
      </c>
      <c r="N16" s="68">
        <v>130.35</v>
      </c>
      <c r="O16" s="68">
        <v>129.16</v>
      </c>
      <c r="P16" s="68">
        <v>127.8</v>
      </c>
      <c r="Q16" s="68">
        <v>126.88</v>
      </c>
      <c r="R16" s="68">
        <v>123.4</v>
      </c>
      <c r="S16" s="68">
        <v>119.64</v>
      </c>
    </row>
    <row r="17" spans="1:18" ht="12">
      <c r="A17" s="1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"/>
    </row>
    <row r="18" spans="1:13" ht="12">
      <c r="A18" s="2" t="s">
        <v>101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</row>
    <row r="19" spans="1:18" ht="12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2">
      <c r="A20" s="7"/>
      <c r="B20" s="7" t="s">
        <v>8</v>
      </c>
      <c r="C20" s="7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14</v>
      </c>
      <c r="I20" s="7" t="s">
        <v>15</v>
      </c>
      <c r="J20" s="7" t="s">
        <v>50</v>
      </c>
      <c r="K20" s="7" t="s">
        <v>69</v>
      </c>
      <c r="L20" s="7" t="s">
        <v>74</v>
      </c>
      <c r="M20" s="7" t="s">
        <v>75</v>
      </c>
      <c r="N20" s="7" t="s">
        <v>76</v>
      </c>
      <c r="O20" s="7" t="s">
        <v>77</v>
      </c>
      <c r="P20" s="7" t="s">
        <v>78</v>
      </c>
      <c r="Q20" s="7">
        <v>2017</v>
      </c>
      <c r="R20" s="7">
        <v>2018</v>
      </c>
      <c r="S20" s="7">
        <v>2019</v>
      </c>
    </row>
    <row r="21" spans="1:19" ht="12">
      <c r="A21" s="7" t="s">
        <v>205</v>
      </c>
      <c r="B21" s="9">
        <f aca="true" t="shared" si="0" ref="B21:Q21">B12/$B12*100</f>
        <v>100</v>
      </c>
      <c r="C21" s="9">
        <f t="shared" si="0"/>
        <v>103.00972856070926</v>
      </c>
      <c r="D21" s="9">
        <f t="shared" si="0"/>
        <v>103.94482401965934</v>
      </c>
      <c r="E21" s="9">
        <f t="shared" si="0"/>
        <v>104.42212848294248</v>
      </c>
      <c r="F21" s="9">
        <f t="shared" si="0"/>
        <v>104.81761588740295</v>
      </c>
      <c r="G21" s="9">
        <f t="shared" si="0"/>
        <v>102.85539390523613</v>
      </c>
      <c r="H21" s="9">
        <f t="shared" si="0"/>
        <v>103.82588639153059</v>
      </c>
      <c r="I21" s="9">
        <f t="shared" si="0"/>
        <v>98.989998588021</v>
      </c>
      <c r="J21" s="9">
        <f t="shared" si="0"/>
        <v>102.98330314040196</v>
      </c>
      <c r="K21" s="9">
        <f t="shared" si="0"/>
        <v>98.87364420852252</v>
      </c>
      <c r="L21" s="9">
        <f t="shared" si="0"/>
        <v>98.80362887594362</v>
      </c>
      <c r="M21" s="9">
        <f t="shared" si="0"/>
        <v>98.6355604037935</v>
      </c>
      <c r="N21" s="9">
        <f t="shared" si="0"/>
        <v>94.28752432311674</v>
      </c>
      <c r="O21" s="9">
        <f t="shared" si="0"/>
        <v>96.3232403745742</v>
      </c>
      <c r="P21" s="9">
        <f t="shared" si="0"/>
        <v>98.2788598391678</v>
      </c>
      <c r="Q21" s="9">
        <f t="shared" si="0"/>
        <v>99.62483612046739</v>
      </c>
      <c r="R21" s="9">
        <f aca="true" t="shared" si="1" ref="R21:S25">R12/$B12*100</f>
        <v>99.58212295867345</v>
      </c>
      <c r="S21" s="9">
        <f t="shared" si="1"/>
        <v>99.04541404552424</v>
      </c>
    </row>
    <row r="22" spans="1:19" ht="12">
      <c r="A22" s="7" t="s">
        <v>64</v>
      </c>
      <c r="B22" s="9">
        <f aca="true" t="shared" si="2" ref="B22:Q22">B13/$B13*100</f>
        <v>100</v>
      </c>
      <c r="C22" s="9">
        <f t="shared" si="2"/>
        <v>100.09720062208399</v>
      </c>
      <c r="D22" s="9">
        <f t="shared" si="2"/>
        <v>99.20295489891136</v>
      </c>
      <c r="E22" s="9">
        <f t="shared" si="2"/>
        <v>98.30870917573873</v>
      </c>
      <c r="F22" s="9">
        <f t="shared" si="2"/>
        <v>97.85672628304822</v>
      </c>
      <c r="G22" s="9">
        <f t="shared" si="2"/>
        <v>97.34156298600311</v>
      </c>
      <c r="H22" s="9">
        <f t="shared" si="2"/>
        <v>95.02818818040436</v>
      </c>
      <c r="I22" s="9">
        <f t="shared" si="2"/>
        <v>100.0826205287714</v>
      </c>
      <c r="J22" s="9">
        <f t="shared" si="2"/>
        <v>99.23697511664075</v>
      </c>
      <c r="K22" s="9">
        <f t="shared" si="2"/>
        <v>107.57678849144634</v>
      </c>
      <c r="L22" s="9">
        <f t="shared" si="2"/>
        <v>109.25349922239502</v>
      </c>
      <c r="M22" s="9">
        <f t="shared" si="2"/>
        <v>110.9447900466563</v>
      </c>
      <c r="N22" s="9">
        <f t="shared" si="2"/>
        <v>118.05501555209955</v>
      </c>
      <c r="O22" s="9">
        <f t="shared" si="2"/>
        <v>116.83514774494557</v>
      </c>
      <c r="P22" s="9">
        <f t="shared" si="2"/>
        <v>118.28343701399689</v>
      </c>
      <c r="Q22" s="9">
        <f t="shared" si="2"/>
        <v>117.51069206842924</v>
      </c>
      <c r="R22" s="9">
        <f t="shared" si="1"/>
        <v>119.06590202177294</v>
      </c>
      <c r="S22" s="9">
        <f t="shared" si="1"/>
        <v>120.07678849144634</v>
      </c>
    </row>
    <row r="23" spans="1:19" ht="12">
      <c r="A23" s="34" t="s">
        <v>202</v>
      </c>
      <c r="B23" s="47">
        <f>B14/$B14*100</f>
        <v>100</v>
      </c>
      <c r="C23" s="47">
        <f aca="true" t="shared" si="3" ref="C23:Q25">C14/$B14*100</f>
        <v>103.10823976511625</v>
      </c>
      <c r="D23" s="47">
        <f t="shared" si="3"/>
        <v>103.11633931536124</v>
      </c>
      <c r="E23" s="47">
        <f t="shared" si="3"/>
        <v>102.65214923997006</v>
      </c>
      <c r="F23" s="47">
        <f t="shared" si="3"/>
        <v>102.56846430685175</v>
      </c>
      <c r="G23" s="47">
        <f t="shared" si="3"/>
        <v>100.1193303544162</v>
      </c>
      <c r="H23" s="47">
        <f t="shared" si="3"/>
        <v>98.66298142487952</v>
      </c>
      <c r="I23" s="47">
        <f t="shared" si="3"/>
        <v>99.06795312481738</v>
      </c>
      <c r="J23" s="47">
        <f t="shared" si="3"/>
        <v>102.19317811902167</v>
      </c>
      <c r="K23" s="47">
        <f t="shared" si="3"/>
        <v>106.36217150644951</v>
      </c>
      <c r="L23" s="47">
        <f t="shared" si="3"/>
        <v>107.94594077093262</v>
      </c>
      <c r="M23" s="47">
        <f t="shared" si="3"/>
        <v>109.42756169109032</v>
      </c>
      <c r="N23" s="47">
        <f t="shared" si="3"/>
        <v>111.30876620932267</v>
      </c>
      <c r="O23" s="47">
        <f t="shared" si="3"/>
        <v>112.53866093995171</v>
      </c>
      <c r="P23" s="47">
        <f t="shared" si="3"/>
        <v>116.24526302567948</v>
      </c>
      <c r="Q23" s="47">
        <f t="shared" si="3"/>
        <v>117.06520977274866</v>
      </c>
      <c r="R23" s="47">
        <f t="shared" si="1"/>
        <v>118.56465379104006</v>
      </c>
      <c r="S23" s="47">
        <f t="shared" si="1"/>
        <v>118.9282000333979</v>
      </c>
    </row>
    <row r="24" spans="1:19" ht="12">
      <c r="A24" s="67" t="s">
        <v>215</v>
      </c>
      <c r="B24" s="49">
        <f>B15/$B15*100</f>
        <v>100</v>
      </c>
      <c r="C24" s="49">
        <f t="shared" si="3"/>
        <v>101.8047646717025</v>
      </c>
      <c r="D24" s="49">
        <f t="shared" si="3"/>
        <v>103.8280069726903</v>
      </c>
      <c r="E24" s="49">
        <f t="shared" si="3"/>
        <v>106.28123184195235</v>
      </c>
      <c r="F24" s="49">
        <f t="shared" si="3"/>
        <v>108.65427077280651</v>
      </c>
      <c r="G24" s="49">
        <f t="shared" si="3"/>
        <v>111.87914003486345</v>
      </c>
      <c r="H24" s="49">
        <f t="shared" si="3"/>
        <v>114.74607786170832</v>
      </c>
      <c r="I24" s="49">
        <f t="shared" si="3"/>
        <v>114.52178965717607</v>
      </c>
      <c r="J24" s="49">
        <f t="shared" si="3"/>
        <v>116.21150493898898</v>
      </c>
      <c r="K24" s="49">
        <f t="shared" si="3"/>
        <v>117.69320162696108</v>
      </c>
      <c r="L24" s="49">
        <f t="shared" si="3"/>
        <v>119.27367809413131</v>
      </c>
      <c r="M24" s="49">
        <f t="shared" si="3"/>
        <v>120.66937826844857</v>
      </c>
      <c r="N24" s="49">
        <f t="shared" si="3"/>
        <v>121.52353282975015</v>
      </c>
      <c r="O24" s="49">
        <f t="shared" si="3"/>
        <v>123.13190005810574</v>
      </c>
      <c r="P24" s="49">
        <f t="shared" si="3"/>
        <v>124.06275421266706</v>
      </c>
      <c r="Q24" s="49">
        <f t="shared" si="3"/>
        <v>125.66414875072634</v>
      </c>
      <c r="R24" s="49">
        <f t="shared" si="1"/>
        <v>127.28065078442768</v>
      </c>
      <c r="S24" s="49">
        <f t="shared" si="1"/>
        <v>129.47007553747824</v>
      </c>
    </row>
    <row r="25" spans="1:19" ht="12">
      <c r="A25" s="48" t="s">
        <v>185</v>
      </c>
      <c r="B25" s="66">
        <f>B16/$B16*100</f>
        <v>100</v>
      </c>
      <c r="C25" s="66">
        <f t="shared" si="3"/>
        <v>101.60025101976782</v>
      </c>
      <c r="D25" s="66">
        <f t="shared" si="3"/>
        <v>100.50203953561343</v>
      </c>
      <c r="E25" s="66">
        <f t="shared" si="3"/>
        <v>99.09632883589583</v>
      </c>
      <c r="F25" s="66">
        <f t="shared" si="3"/>
        <v>96.74301851270788</v>
      </c>
      <c r="G25" s="66">
        <f t="shared" si="3"/>
        <v>92.74552871038594</v>
      </c>
      <c r="H25" s="66">
        <f t="shared" si="3"/>
        <v>91.93598995920928</v>
      </c>
      <c r="I25" s="66">
        <f t="shared" si="3"/>
        <v>90.29181048007531</v>
      </c>
      <c r="J25" s="66">
        <f t="shared" si="3"/>
        <v>91.82303106369628</v>
      </c>
      <c r="K25" s="66">
        <f t="shared" si="3"/>
        <v>87.58079698776278</v>
      </c>
      <c r="L25" s="66">
        <f t="shared" si="3"/>
        <v>86.98462503922185</v>
      </c>
      <c r="M25" s="66">
        <f t="shared" si="3"/>
        <v>86.04957640414183</v>
      </c>
      <c r="N25" s="66">
        <f t="shared" si="3"/>
        <v>81.80106683401318</v>
      </c>
      <c r="O25" s="66">
        <f t="shared" si="3"/>
        <v>81.0542830247882</v>
      </c>
      <c r="P25" s="66">
        <f t="shared" si="3"/>
        <v>80.20081581424537</v>
      </c>
      <c r="Q25" s="66">
        <f t="shared" si="3"/>
        <v>79.62347034828993</v>
      </c>
      <c r="R25" s="66">
        <f t="shared" si="1"/>
        <v>77.43959836837152</v>
      </c>
      <c r="S25" s="66">
        <f t="shared" si="1"/>
        <v>75.0800125509884</v>
      </c>
    </row>
    <row r="26" ht="12">
      <c r="B26" s="57"/>
    </row>
    <row r="27" ht="12">
      <c r="B27" s="53"/>
    </row>
    <row r="28" ht="12"/>
    <row r="29" ht="12"/>
    <row r="30" ht="12"/>
    <row r="31" ht="12">
      <c r="C31" s="57" t="s">
        <v>249</v>
      </c>
    </row>
    <row r="32" ht="12">
      <c r="C32" s="53" t="s">
        <v>207</v>
      </c>
    </row>
    <row r="33" ht="12"/>
    <row r="34" ht="12"/>
    <row r="35" ht="12"/>
    <row r="36" ht="12"/>
    <row r="37" ht="12"/>
    <row r="38" spans="1:18" ht="12">
      <c r="A38" s="2" t="s">
        <v>186</v>
      </c>
      <c r="B38" s="2" t="s">
        <v>208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">
      <c r="A39" s="2" t="s">
        <v>5</v>
      </c>
      <c r="B39" s="2" t="s">
        <v>187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9" ht="12">
      <c r="A41" s="67" t="s">
        <v>7</v>
      </c>
      <c r="B41" s="67" t="s">
        <v>8</v>
      </c>
      <c r="C41" s="67" t="s">
        <v>9</v>
      </c>
      <c r="D41" s="67" t="s">
        <v>10</v>
      </c>
      <c r="E41" s="67" t="s">
        <v>11</v>
      </c>
      <c r="F41" s="67" t="s">
        <v>12</v>
      </c>
      <c r="G41" s="67" t="s">
        <v>13</v>
      </c>
      <c r="H41" s="67" t="s">
        <v>14</v>
      </c>
      <c r="I41" s="67" t="s">
        <v>15</v>
      </c>
      <c r="J41" s="67" t="s">
        <v>50</v>
      </c>
      <c r="K41" s="67" t="s">
        <v>69</v>
      </c>
      <c r="L41" s="67" t="s">
        <v>74</v>
      </c>
      <c r="M41" s="67" t="s">
        <v>75</v>
      </c>
      <c r="N41" s="67" t="s">
        <v>76</v>
      </c>
      <c r="O41" s="67" t="s">
        <v>77</v>
      </c>
      <c r="P41" s="67" t="s">
        <v>78</v>
      </c>
      <c r="Q41" s="67" t="s">
        <v>118</v>
      </c>
      <c r="R41" s="67">
        <v>2018</v>
      </c>
      <c r="S41" s="67">
        <v>2019</v>
      </c>
    </row>
    <row r="42" spans="1:19" ht="12">
      <c r="A42" s="67" t="s">
        <v>182</v>
      </c>
      <c r="B42" s="68">
        <v>159.35</v>
      </c>
      <c r="C42" s="68">
        <v>161.9</v>
      </c>
      <c r="D42" s="68">
        <v>160.15</v>
      </c>
      <c r="E42" s="68">
        <v>157.91</v>
      </c>
      <c r="F42" s="68">
        <v>154.16</v>
      </c>
      <c r="G42" s="68">
        <v>147.79</v>
      </c>
      <c r="H42" s="68">
        <v>146.5</v>
      </c>
      <c r="I42" s="68">
        <v>143.88</v>
      </c>
      <c r="J42" s="68">
        <v>146.32</v>
      </c>
      <c r="K42" s="68">
        <v>139.56</v>
      </c>
      <c r="L42" s="68">
        <v>138.61</v>
      </c>
      <c r="M42" s="68">
        <v>137.12</v>
      </c>
      <c r="N42" s="68">
        <v>130.35</v>
      </c>
      <c r="O42" s="68">
        <v>129.16</v>
      </c>
      <c r="P42" s="68">
        <v>127.8</v>
      </c>
      <c r="Q42" s="68">
        <v>126.88</v>
      </c>
      <c r="R42" s="68">
        <v>123.4</v>
      </c>
      <c r="S42" s="68">
        <v>119.64</v>
      </c>
    </row>
    <row r="43" ht="12"/>
    <row r="44" ht="12"/>
    <row r="45" ht="12"/>
    <row r="46" spans="1:19" ht="12">
      <c r="A46" s="2" t="s">
        <v>209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>
      <c r="A48" s="2" t="s">
        <v>80</v>
      </c>
      <c r="B48" s="3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>
      <c r="A49" s="2" t="s">
        <v>81</v>
      </c>
      <c r="B49" s="36">
        <v>44223.52547453704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">
      <c r="A50" s="2" t="s">
        <v>82</v>
      </c>
      <c r="B50" s="2" t="s">
        <v>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2" t="s">
        <v>5</v>
      </c>
      <c r="B52" s="2" t="s">
        <v>210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>
      <c r="A53" s="2" t="s">
        <v>103</v>
      </c>
      <c r="B53" s="2" t="s">
        <v>61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>
      <c r="A55" s="67" t="s">
        <v>7</v>
      </c>
      <c r="B55" s="67" t="s">
        <v>8</v>
      </c>
      <c r="C55" s="67" t="s">
        <v>9</v>
      </c>
      <c r="D55" s="67" t="s">
        <v>10</v>
      </c>
      <c r="E55" s="67" t="s">
        <v>11</v>
      </c>
      <c r="F55" s="67" t="s">
        <v>12</v>
      </c>
      <c r="G55" s="67" t="s">
        <v>13</v>
      </c>
      <c r="H55" s="67" t="s">
        <v>14</v>
      </c>
      <c r="I55" s="67" t="s">
        <v>15</v>
      </c>
      <c r="J55" s="67" t="s">
        <v>50</v>
      </c>
      <c r="K55" s="67" t="s">
        <v>69</v>
      </c>
      <c r="L55" s="67" t="s">
        <v>74</v>
      </c>
      <c r="M55" s="67" t="s">
        <v>75</v>
      </c>
      <c r="N55" s="67" t="s">
        <v>76</v>
      </c>
      <c r="O55" s="67" t="s">
        <v>77</v>
      </c>
      <c r="P55" s="67" t="s">
        <v>78</v>
      </c>
      <c r="Q55" s="67" t="s">
        <v>118</v>
      </c>
      <c r="R55" s="67" t="s">
        <v>142</v>
      </c>
      <c r="S55" s="67" t="s">
        <v>211</v>
      </c>
    </row>
    <row r="56" spans="1:19" ht="12">
      <c r="A56" s="67" t="s">
        <v>182</v>
      </c>
      <c r="B56" s="69">
        <v>86.05</v>
      </c>
      <c r="C56" s="69">
        <v>87.603</v>
      </c>
      <c r="D56" s="69">
        <v>89.344</v>
      </c>
      <c r="E56" s="69">
        <v>91.455</v>
      </c>
      <c r="F56" s="69">
        <v>93.497</v>
      </c>
      <c r="G56" s="69">
        <v>96.272</v>
      </c>
      <c r="H56" s="69">
        <v>98.739</v>
      </c>
      <c r="I56" s="69">
        <v>98.546</v>
      </c>
      <c r="J56" s="69">
        <v>100</v>
      </c>
      <c r="K56" s="69">
        <v>101.275</v>
      </c>
      <c r="L56" s="69">
        <v>102.635</v>
      </c>
      <c r="M56" s="69">
        <v>103.836</v>
      </c>
      <c r="N56" s="69">
        <v>104.571</v>
      </c>
      <c r="O56" s="69">
        <v>105.955</v>
      </c>
      <c r="P56" s="69">
        <v>106.756</v>
      </c>
      <c r="Q56" s="69">
        <v>108.134</v>
      </c>
      <c r="R56" s="69">
        <v>109.525</v>
      </c>
      <c r="S56" s="69">
        <v>111.409</v>
      </c>
    </row>
    <row r="57" spans="1:18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5" customHeight="1"/>
    <row r="99" ht="14.25">
      <c r="A99" s="38" t="s">
        <v>220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W143"/>
  <sheetViews>
    <sheetView workbookViewId="0" topLeftCell="A64">
      <selection activeCell="E139" sqref="E139"/>
    </sheetView>
  </sheetViews>
  <sheetFormatPr defaultColWidth="8.625" defaultRowHeight="14.25"/>
  <cols>
    <col min="1" max="1" width="8.625" style="1" customWidth="1"/>
    <col min="2" max="5" width="9.50390625" style="1" bestFit="1" customWidth="1"/>
    <col min="6" max="18" width="9.75390625" style="1" bestFit="1" customWidth="1"/>
    <col min="19" max="19" width="9.50390625" style="1" bestFit="1" customWidth="1"/>
    <col min="20" max="16384" width="8.625" style="1" customWidth="1"/>
  </cols>
  <sheetData>
    <row r="1" spans="1:22" ht="12">
      <c r="A1" s="2" t="s">
        <v>98</v>
      </c>
      <c r="R1" s="5"/>
      <c r="S1" s="5"/>
      <c r="T1" s="5"/>
      <c r="U1" s="5"/>
      <c r="V1" s="5"/>
    </row>
    <row r="2" spans="18:22" ht="12">
      <c r="R2" s="5"/>
      <c r="S2" s="5"/>
      <c r="T2" s="5"/>
      <c r="U2" s="5"/>
      <c r="V2" s="5"/>
    </row>
    <row r="3" spans="1:22" ht="12">
      <c r="A3" s="2" t="s">
        <v>80</v>
      </c>
      <c r="B3" s="36">
        <v>44211</v>
      </c>
      <c r="R3" s="5"/>
      <c r="S3" s="5"/>
      <c r="T3" s="5"/>
      <c r="U3" s="5"/>
      <c r="V3" s="5"/>
    </row>
    <row r="4" spans="1:22" ht="12">
      <c r="A4" s="2" t="s">
        <v>81</v>
      </c>
      <c r="B4" s="36">
        <v>44221.69945601852</v>
      </c>
      <c r="R4" s="5"/>
      <c r="S4" s="5"/>
      <c r="T4" s="5"/>
      <c r="U4" s="5"/>
      <c r="V4" s="5"/>
    </row>
    <row r="5" spans="1:22" ht="12">
      <c r="A5" s="2" t="s">
        <v>82</v>
      </c>
      <c r="B5" s="2" t="s">
        <v>2</v>
      </c>
      <c r="R5" s="5"/>
      <c r="S5" s="5"/>
      <c r="T5" s="5"/>
      <c r="U5" s="5"/>
      <c r="V5" s="5"/>
    </row>
    <row r="6" spans="18:22" ht="12">
      <c r="R6" s="5"/>
      <c r="S6" s="5"/>
      <c r="T6" s="5"/>
      <c r="U6" s="5"/>
      <c r="V6" s="5"/>
    </row>
    <row r="7" spans="1:22" ht="12">
      <c r="A7" s="2" t="s">
        <v>5</v>
      </c>
      <c r="B7" s="2" t="s">
        <v>62</v>
      </c>
      <c r="R7" s="5"/>
      <c r="S7" s="5"/>
      <c r="T7" s="5"/>
      <c r="U7" s="5"/>
      <c r="V7" s="5"/>
    </row>
    <row r="8" spans="1:22" ht="12">
      <c r="A8" s="2" t="s">
        <v>56</v>
      </c>
      <c r="B8" s="2" t="s">
        <v>99</v>
      </c>
      <c r="R8" s="5"/>
      <c r="S8" s="5"/>
      <c r="T8" s="5"/>
      <c r="U8" s="5"/>
      <c r="V8" s="5"/>
    </row>
    <row r="9" spans="1:22" ht="12">
      <c r="A9" s="2" t="s">
        <v>100</v>
      </c>
      <c r="B9" s="2" t="s">
        <v>66</v>
      </c>
      <c r="R9" s="5"/>
      <c r="S9" s="5"/>
      <c r="T9" s="5"/>
      <c r="U9" s="5"/>
      <c r="V9" s="5"/>
    </row>
    <row r="10" spans="18:22" ht="12">
      <c r="R10" s="5"/>
      <c r="S10" s="5"/>
      <c r="T10" s="5"/>
      <c r="U10" s="5"/>
      <c r="V10" s="5"/>
    </row>
    <row r="11" spans="1:23" ht="12">
      <c r="A11" s="7"/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7" t="s">
        <v>13</v>
      </c>
      <c r="H11" s="7" t="s">
        <v>14</v>
      </c>
      <c r="I11" s="7" t="s">
        <v>15</v>
      </c>
      <c r="J11" s="7" t="s">
        <v>50</v>
      </c>
      <c r="K11" s="7" t="s">
        <v>69</v>
      </c>
      <c r="L11" s="7" t="s">
        <v>74</v>
      </c>
      <c r="M11" s="7" t="s">
        <v>75</v>
      </c>
      <c r="N11" s="7" t="s">
        <v>76</v>
      </c>
      <c r="O11" s="7" t="s">
        <v>77</v>
      </c>
      <c r="P11" s="7" t="s">
        <v>78</v>
      </c>
      <c r="Q11" s="7">
        <v>2017</v>
      </c>
      <c r="R11" s="7">
        <v>2018</v>
      </c>
      <c r="S11" s="7">
        <v>2019</v>
      </c>
      <c r="T11" s="5"/>
      <c r="U11" s="5"/>
      <c r="V11" s="5"/>
      <c r="W11" s="5"/>
    </row>
    <row r="12" spans="1:23" ht="12">
      <c r="A12" s="67" t="s">
        <v>205</v>
      </c>
      <c r="B12" s="131">
        <v>944624.521</v>
      </c>
      <c r="C12" s="131">
        <v>973055.155</v>
      </c>
      <c r="D12" s="131">
        <v>981888.296</v>
      </c>
      <c r="E12" s="131">
        <v>986397.031</v>
      </c>
      <c r="F12" s="131">
        <v>990132.902</v>
      </c>
      <c r="G12" s="131">
        <v>971597.272</v>
      </c>
      <c r="H12" s="131">
        <v>980764.782</v>
      </c>
      <c r="I12" s="131">
        <v>935083.8</v>
      </c>
      <c r="J12" s="131">
        <v>972805.534</v>
      </c>
      <c r="K12" s="131">
        <v>933984.688</v>
      </c>
      <c r="L12" s="131">
        <v>933323.306</v>
      </c>
      <c r="M12" s="131">
        <v>931735.69</v>
      </c>
      <c r="N12" s="131">
        <v>890663.075</v>
      </c>
      <c r="O12" s="131">
        <v>909892.948</v>
      </c>
      <c r="P12" s="131">
        <v>928366.209</v>
      </c>
      <c r="Q12" s="131">
        <v>941080.631</v>
      </c>
      <c r="R12" s="131">
        <v>940677.152</v>
      </c>
      <c r="S12" s="5">
        <v>935607.268</v>
      </c>
      <c r="T12" s="5"/>
      <c r="U12" s="5"/>
      <c r="V12" s="5"/>
      <c r="W12" s="5"/>
    </row>
    <row r="13" spans="1:23" ht="12">
      <c r="A13" s="67" t="s">
        <v>152</v>
      </c>
      <c r="B13" s="131">
        <v>30096.52</v>
      </c>
      <c r="C13" s="131">
        <v>30502.876</v>
      </c>
      <c r="D13" s="131">
        <v>29480.857</v>
      </c>
      <c r="E13" s="131">
        <v>28534.584</v>
      </c>
      <c r="F13" s="131">
        <v>29828.66</v>
      </c>
      <c r="G13" s="131">
        <v>29167.648</v>
      </c>
      <c r="H13" s="131">
        <v>28552.214</v>
      </c>
      <c r="I13" s="131">
        <v>25514.084</v>
      </c>
      <c r="J13" s="131">
        <v>27218.596</v>
      </c>
      <c r="K13" s="131">
        <v>26929.464</v>
      </c>
      <c r="L13" s="131">
        <v>25988.695</v>
      </c>
      <c r="M13" s="131">
        <v>24834.288</v>
      </c>
      <c r="N13" s="131">
        <v>23302.862</v>
      </c>
      <c r="O13" s="131">
        <v>23425.34</v>
      </c>
      <c r="P13" s="131">
        <v>23582.021</v>
      </c>
      <c r="Q13" s="131">
        <v>23831.539</v>
      </c>
      <c r="R13" s="131">
        <v>22579.067</v>
      </c>
      <c r="S13" s="131">
        <v>19692.054</v>
      </c>
      <c r="T13" s="5"/>
      <c r="U13" s="5"/>
      <c r="V13" s="5"/>
      <c r="W13" s="5"/>
    </row>
    <row r="14" spans="1:23" ht="12">
      <c r="A14" s="67" t="s">
        <v>153</v>
      </c>
      <c r="B14" s="131">
        <v>211190.258</v>
      </c>
      <c r="C14" s="131">
        <v>219364.951</v>
      </c>
      <c r="D14" s="131">
        <v>219874.036</v>
      </c>
      <c r="E14" s="131">
        <v>222796.265</v>
      </c>
      <c r="F14" s="131">
        <v>218301.116</v>
      </c>
      <c r="G14" s="131">
        <v>208381.387</v>
      </c>
      <c r="H14" s="131">
        <v>211892.043</v>
      </c>
      <c r="I14" s="131">
        <v>199563.878</v>
      </c>
      <c r="J14" s="131">
        <v>217647.978</v>
      </c>
      <c r="K14" s="131">
        <v>199989.913</v>
      </c>
      <c r="L14" s="131">
        <v>204905.317</v>
      </c>
      <c r="M14" s="131">
        <v>209688.951</v>
      </c>
      <c r="N14" s="131">
        <v>186277.178</v>
      </c>
      <c r="O14" s="131">
        <v>192499.679</v>
      </c>
      <c r="P14" s="131">
        <v>200205.883</v>
      </c>
      <c r="Q14" s="131">
        <v>201598.15</v>
      </c>
      <c r="R14" s="131">
        <v>201808.367</v>
      </c>
      <c r="S14" s="131">
        <v>198822.128</v>
      </c>
      <c r="T14" s="5"/>
      <c r="U14" s="5"/>
      <c r="V14" s="5"/>
      <c r="W14" s="5"/>
    </row>
    <row r="15" spans="1:23" ht="12">
      <c r="A15" s="67" t="s">
        <v>154</v>
      </c>
      <c r="B15" s="131">
        <v>50124.124</v>
      </c>
      <c r="C15" s="131">
        <v>55572.753</v>
      </c>
      <c r="D15" s="131">
        <v>56428.038</v>
      </c>
      <c r="E15" s="131">
        <v>60679.977</v>
      </c>
      <c r="F15" s="131">
        <v>65266.842</v>
      </c>
      <c r="G15" s="131">
        <v>71520.716</v>
      </c>
      <c r="H15" s="131">
        <v>76411.956</v>
      </c>
      <c r="I15" s="131">
        <v>79050.304</v>
      </c>
      <c r="J15" s="131">
        <v>85763.704</v>
      </c>
      <c r="K15" s="131">
        <v>82730.192</v>
      </c>
      <c r="L15" s="131">
        <v>89203.209</v>
      </c>
      <c r="M15" s="131">
        <v>89781.615</v>
      </c>
      <c r="N15" s="131">
        <v>86450.771</v>
      </c>
      <c r="O15" s="131">
        <v>89842.599</v>
      </c>
      <c r="P15" s="131">
        <v>91467.314</v>
      </c>
      <c r="Q15" s="131">
        <v>97704.798</v>
      </c>
      <c r="R15" s="131">
        <v>99533.979</v>
      </c>
      <c r="S15" s="131">
        <v>101777.153</v>
      </c>
      <c r="T15" s="5"/>
      <c r="U15" s="5"/>
      <c r="V15" s="5"/>
      <c r="W15" s="5"/>
    </row>
    <row r="16" spans="1:23" ht="12">
      <c r="A16" s="67" t="s">
        <v>155</v>
      </c>
      <c r="B16" s="131">
        <v>196735.485</v>
      </c>
      <c r="C16" s="131">
        <v>202090.992</v>
      </c>
      <c r="D16" s="131">
        <v>206796.822</v>
      </c>
      <c r="E16" s="131">
        <v>209296.774</v>
      </c>
      <c r="F16" s="131">
        <v>213776.446</v>
      </c>
      <c r="G16" s="131">
        <v>215481.777</v>
      </c>
      <c r="H16" s="131">
        <v>216607.067</v>
      </c>
      <c r="I16" s="131">
        <v>205573.792</v>
      </c>
      <c r="J16" s="131">
        <v>215823.561</v>
      </c>
      <c r="K16" s="131">
        <v>212797.079</v>
      </c>
      <c r="L16" s="131">
        <v>213538.525</v>
      </c>
      <c r="M16" s="131">
        <v>211583.082</v>
      </c>
      <c r="N16" s="131">
        <v>207175.819</v>
      </c>
      <c r="O16" s="131">
        <v>210705.904</v>
      </c>
      <c r="P16" s="131">
        <v>213391.545</v>
      </c>
      <c r="Q16" s="131">
        <v>215524.824</v>
      </c>
      <c r="R16" s="131">
        <v>215841.317</v>
      </c>
      <c r="S16" s="131">
        <v>213660.049</v>
      </c>
      <c r="T16" s="5"/>
      <c r="U16" s="5"/>
      <c r="V16" s="5"/>
      <c r="W16" s="5"/>
    </row>
    <row r="17" spans="1:23" ht="12">
      <c r="A17" s="34" t="s">
        <v>203</v>
      </c>
      <c r="B17" s="8">
        <v>194370.02905287626</v>
      </c>
      <c r="C17" s="9">
        <v>200411.51558736575</v>
      </c>
      <c r="D17" s="8">
        <v>200427.2586855301</v>
      </c>
      <c r="E17" s="8">
        <v>199525.0123011317</v>
      </c>
      <c r="F17" s="8">
        <v>199362.35387231677</v>
      </c>
      <c r="G17" s="8">
        <v>194601.97149742395</v>
      </c>
      <c r="H17" s="8">
        <v>191771.26565997224</v>
      </c>
      <c r="I17" s="8">
        <v>192558.40927079736</v>
      </c>
      <c r="J17" s="8">
        <v>198632.91</v>
      </c>
      <c r="K17" s="8">
        <v>206736.18365835596</v>
      </c>
      <c r="L17" s="8">
        <v>209814.55643786234</v>
      </c>
      <c r="M17" s="10">
        <v>212694.3834508263</v>
      </c>
      <c r="N17" s="8">
        <v>216350.88121945856</v>
      </c>
      <c r="O17" s="8">
        <v>218741.42796470202</v>
      </c>
      <c r="P17" s="8">
        <v>225945.95151560564</v>
      </c>
      <c r="Q17" s="8">
        <v>227539.68224610208</v>
      </c>
      <c r="R17" s="8">
        <v>230454.1520200867</v>
      </c>
      <c r="S17" s="8">
        <v>231160.7769569783</v>
      </c>
      <c r="T17" s="5"/>
      <c r="U17" s="5"/>
      <c r="V17" s="5"/>
      <c r="W17" s="5"/>
    </row>
    <row r="18" spans="2:22" ht="12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S18" s="5"/>
      <c r="T18" s="5"/>
      <c r="U18" s="5"/>
      <c r="V18" s="5"/>
    </row>
    <row r="19" spans="1:22" ht="12">
      <c r="A19" s="2" t="s">
        <v>101</v>
      </c>
      <c r="S19" s="5"/>
      <c r="T19" s="5"/>
      <c r="U19" s="5"/>
      <c r="V19" s="5"/>
    </row>
    <row r="20" spans="1:22" ht="12">
      <c r="A20" s="2"/>
      <c r="B20" s="2"/>
      <c r="S20" s="5"/>
      <c r="T20" s="5"/>
      <c r="U20" s="5"/>
      <c r="V20" s="5"/>
    </row>
    <row r="21" spans="1:16" ht="12">
      <c r="A21" s="7"/>
      <c r="B21" s="7" t="s">
        <v>15</v>
      </c>
      <c r="C21" s="7" t="s">
        <v>50</v>
      </c>
      <c r="D21" s="7" t="s">
        <v>69</v>
      </c>
      <c r="E21" s="7" t="s">
        <v>74</v>
      </c>
      <c r="F21" s="7" t="s">
        <v>75</v>
      </c>
      <c r="G21" s="7" t="s">
        <v>76</v>
      </c>
      <c r="H21" s="7" t="s">
        <v>77</v>
      </c>
      <c r="I21" s="7" t="s">
        <v>78</v>
      </c>
      <c r="J21" s="7">
        <v>2017</v>
      </c>
      <c r="K21" s="67">
        <v>2018</v>
      </c>
      <c r="L21" s="7">
        <v>2019</v>
      </c>
      <c r="M21" s="5"/>
      <c r="N21" s="5"/>
      <c r="O21" s="5"/>
      <c r="P21" s="5"/>
    </row>
    <row r="22" spans="1:16" ht="12">
      <c r="A22" s="7" t="s">
        <v>122</v>
      </c>
      <c r="B22" s="9">
        <v>100</v>
      </c>
      <c r="C22" s="9">
        <v>104.03404849918263</v>
      </c>
      <c r="D22" s="9">
        <v>99.88245844917856</v>
      </c>
      <c r="E22" s="9">
        <v>99.81172874559478</v>
      </c>
      <c r="F22" s="9">
        <v>99.64194545986145</v>
      </c>
      <c r="G22" s="9">
        <v>95.24954608346331</v>
      </c>
      <c r="H22" s="9">
        <v>97.30603267856847</v>
      </c>
      <c r="I22" s="9">
        <v>99.28160545610993</v>
      </c>
      <c r="J22" s="9">
        <v>100.64131482119572</v>
      </c>
      <c r="K22" s="9">
        <v>100.59816585422612</v>
      </c>
      <c r="L22" s="9">
        <v>100.05598086503049</v>
      </c>
      <c r="M22" s="5"/>
      <c r="N22" s="5"/>
      <c r="O22" s="5"/>
      <c r="P22" s="5"/>
    </row>
    <row r="23" spans="1:16" ht="12">
      <c r="A23" s="7" t="s">
        <v>152</v>
      </c>
      <c r="B23" s="9">
        <v>100</v>
      </c>
      <c r="C23" s="9">
        <v>106.68067095804813</v>
      </c>
      <c r="D23" s="9">
        <v>105.54744587342427</v>
      </c>
      <c r="E23" s="9">
        <v>101.86019219816005</v>
      </c>
      <c r="F23" s="9">
        <v>97.33560491530874</v>
      </c>
      <c r="G23" s="9">
        <v>91.33332789842662</v>
      </c>
      <c r="H23" s="9">
        <v>91.81336864768494</v>
      </c>
      <c r="I23" s="9">
        <v>92.42746476808654</v>
      </c>
      <c r="J23" s="9">
        <v>93.40542658713518</v>
      </c>
      <c r="K23" s="9">
        <v>88.49648296211615</v>
      </c>
      <c r="L23" s="9">
        <v>77.18111298841848</v>
      </c>
      <c r="M23" s="5"/>
      <c r="N23" s="5"/>
      <c r="O23" s="5"/>
      <c r="P23" s="5"/>
    </row>
    <row r="24" spans="1:16" ht="12">
      <c r="A24" s="67" t="s">
        <v>153</v>
      </c>
      <c r="B24" s="9">
        <v>100</v>
      </c>
      <c r="C24" s="9">
        <v>109.06181027410182</v>
      </c>
      <c r="D24" s="9">
        <v>100.21348302321526</v>
      </c>
      <c r="E24" s="9">
        <v>102.67655602483332</v>
      </c>
      <c r="F24" s="9">
        <v>105.07360004298975</v>
      </c>
      <c r="G24" s="9">
        <v>93.34213178599387</v>
      </c>
      <c r="H24" s="9">
        <v>96.46018153646023</v>
      </c>
      <c r="I24" s="9">
        <v>100.3217040109834</v>
      </c>
      <c r="J24" s="9">
        <v>101.0193588240453</v>
      </c>
      <c r="K24" s="9">
        <v>101.12469702558096</v>
      </c>
      <c r="L24" s="9">
        <v>99.6283144988794</v>
      </c>
      <c r="M24" s="5"/>
      <c r="N24" s="5"/>
      <c r="O24" s="5"/>
      <c r="P24" s="5"/>
    </row>
    <row r="25" spans="1:16" ht="12">
      <c r="A25" s="67" t="s">
        <v>154</v>
      </c>
      <c r="B25" s="9">
        <v>100</v>
      </c>
      <c r="C25" s="9">
        <v>108.4925669609063</v>
      </c>
      <c r="D25" s="9">
        <v>104.65512188289622</v>
      </c>
      <c r="E25" s="9">
        <v>112.84360019665452</v>
      </c>
      <c r="F25" s="9">
        <v>113.57529377749135</v>
      </c>
      <c r="G25" s="9">
        <v>109.36171858365023</v>
      </c>
      <c r="H25" s="9">
        <v>113.65243959087114</v>
      </c>
      <c r="I25" s="9">
        <v>115.70773212965759</v>
      </c>
      <c r="J25" s="9">
        <v>123.59825713004216</v>
      </c>
      <c r="K25" s="9">
        <v>125.91220269058041</v>
      </c>
      <c r="L25" s="9">
        <v>128.74985654704122</v>
      </c>
      <c r="M25" s="5"/>
      <c r="N25" s="5"/>
      <c r="O25" s="5"/>
      <c r="P25" s="5"/>
    </row>
    <row r="26" spans="1:16" ht="12">
      <c r="A26" s="47" t="s">
        <v>155</v>
      </c>
      <c r="B26" s="9">
        <v>100</v>
      </c>
      <c r="C26" s="9">
        <v>104.98593176702214</v>
      </c>
      <c r="D26" s="9">
        <v>103.51371978389152</v>
      </c>
      <c r="E26" s="9">
        <v>103.87439124535875</v>
      </c>
      <c r="F26" s="9">
        <v>102.92317904025433</v>
      </c>
      <c r="G26" s="9">
        <v>100.77929534908807</v>
      </c>
      <c r="H26" s="9">
        <v>102.49648165268073</v>
      </c>
      <c r="I26" s="9">
        <v>103.80289380467333</v>
      </c>
      <c r="J26" s="9">
        <v>104.84061314586248</v>
      </c>
      <c r="K26" s="9">
        <v>104.9945690547947</v>
      </c>
      <c r="L26" s="9">
        <v>103.93350578462844</v>
      </c>
      <c r="M26" s="5"/>
      <c r="N26" s="5"/>
      <c r="O26" s="5"/>
      <c r="P26" s="5"/>
    </row>
    <row r="27" spans="1:16" ht="12">
      <c r="A27" s="34" t="s">
        <v>202</v>
      </c>
      <c r="B27" s="9">
        <v>100</v>
      </c>
      <c r="C27" s="9">
        <v>103.15462760219421</v>
      </c>
      <c r="D27" s="9">
        <v>107.3628435347221</v>
      </c>
      <c r="E27" s="9">
        <v>108.96151314939324</v>
      </c>
      <c r="F27" s="9">
        <v>110.45707339205917</v>
      </c>
      <c r="G27" s="9">
        <v>112.35597657809977</v>
      </c>
      <c r="H27" s="9">
        <v>113.5974423516779</v>
      </c>
      <c r="I27" s="9">
        <v>117.3389167324575</v>
      </c>
      <c r="J27" s="9">
        <v>118.16657766740796</v>
      </c>
      <c r="K27" s="9">
        <v>119.68012869071643</v>
      </c>
      <c r="L27" s="9">
        <v>120.04709523326709</v>
      </c>
      <c r="M27" s="5"/>
      <c r="N27" s="5"/>
      <c r="O27" s="5"/>
      <c r="P27" s="5"/>
    </row>
    <row r="28" spans="1:22" ht="12">
      <c r="A28" s="5"/>
      <c r="B28" s="5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2">
      <c r="A29" s="5"/>
      <c r="B29" s="5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2">
      <c r="A30" s="5"/>
      <c r="B30" s="5"/>
      <c r="C30" s="57" t="s">
        <v>250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2">
      <c r="A31" s="5"/>
      <c r="B31" s="5"/>
      <c r="C31" s="53" t="s">
        <v>207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5" customHeight="1">
      <c r="A33" s="5"/>
      <c r="B33" s="5"/>
      <c r="C33" s="38" t="s">
        <v>214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3" ht="12">
      <c r="A38" s="7"/>
      <c r="B38" s="7" t="s">
        <v>8</v>
      </c>
      <c r="C38" s="7" t="s">
        <v>9</v>
      </c>
      <c r="D38" s="7" t="s">
        <v>10</v>
      </c>
      <c r="E38" s="7" t="s">
        <v>11</v>
      </c>
      <c r="F38" s="7" t="s">
        <v>12</v>
      </c>
      <c r="G38" s="7" t="s">
        <v>13</v>
      </c>
      <c r="H38" s="7" t="s">
        <v>14</v>
      </c>
      <c r="I38" s="7" t="s">
        <v>15</v>
      </c>
      <c r="J38" s="7" t="s">
        <v>50</v>
      </c>
      <c r="K38" s="7" t="s">
        <v>69</v>
      </c>
      <c r="L38" s="7" t="s">
        <v>74</v>
      </c>
      <c r="M38" s="7" t="s">
        <v>75</v>
      </c>
      <c r="N38" s="7" t="s">
        <v>76</v>
      </c>
      <c r="O38" s="7" t="s">
        <v>77</v>
      </c>
      <c r="P38" s="7" t="s">
        <v>78</v>
      </c>
      <c r="Q38" s="7">
        <v>2017</v>
      </c>
      <c r="R38" s="7">
        <v>2018</v>
      </c>
      <c r="S38" s="7">
        <v>2019</v>
      </c>
      <c r="T38" s="5"/>
      <c r="U38" s="5"/>
      <c r="V38" s="5"/>
      <c r="W38" s="5"/>
    </row>
    <row r="39" spans="1:23" ht="12">
      <c r="A39" s="34" t="s">
        <v>202</v>
      </c>
      <c r="B39" s="8">
        <v>194370.02905287626</v>
      </c>
      <c r="C39" s="9">
        <v>200411.51558736575</v>
      </c>
      <c r="D39" s="8">
        <v>200427.2586855301</v>
      </c>
      <c r="E39" s="8">
        <v>199525.0123011317</v>
      </c>
      <c r="F39" s="8">
        <v>199362.35387231677</v>
      </c>
      <c r="G39" s="8">
        <v>194601.97149742395</v>
      </c>
      <c r="H39" s="8">
        <v>191771.26565997224</v>
      </c>
      <c r="I39" s="8">
        <v>192558.40927079736</v>
      </c>
      <c r="J39" s="8">
        <v>198632.91</v>
      </c>
      <c r="K39" s="8">
        <v>206736.18365835596</v>
      </c>
      <c r="L39" s="8">
        <v>209814.55643786234</v>
      </c>
      <c r="M39" s="10">
        <v>212694.3834508263</v>
      </c>
      <c r="N39" s="8">
        <v>216350.88121945856</v>
      </c>
      <c r="O39" s="8">
        <v>218741.42796470202</v>
      </c>
      <c r="P39" s="8">
        <v>225945.95151560564</v>
      </c>
      <c r="Q39" s="8">
        <v>227539.68224610208</v>
      </c>
      <c r="R39" s="68">
        <v>230454.1520200867</v>
      </c>
      <c r="S39" s="8">
        <v>231160.7769569783</v>
      </c>
      <c r="T39" s="5"/>
      <c r="U39" s="5"/>
      <c r="V39" s="5"/>
      <c r="W39" s="5"/>
    </row>
    <row r="40" spans="1:22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">
      <c r="A46" s="2" t="s">
        <v>186</v>
      </c>
      <c r="B46" s="2" t="s">
        <v>208</v>
      </c>
      <c r="S46" s="5"/>
      <c r="T46" s="5"/>
      <c r="U46" s="5"/>
      <c r="V46" s="5"/>
    </row>
    <row r="47" spans="1:22" ht="12">
      <c r="A47" s="2" t="s">
        <v>5</v>
      </c>
      <c r="B47" s="2" t="s">
        <v>187</v>
      </c>
      <c r="S47" s="5"/>
      <c r="T47" s="5"/>
      <c r="U47" s="5"/>
      <c r="V47" s="5"/>
    </row>
    <row r="48" spans="19:22" ht="12">
      <c r="S48" s="5"/>
      <c r="T48" s="5"/>
      <c r="U48" s="5"/>
      <c r="V48" s="5"/>
    </row>
    <row r="49" spans="1:23" ht="12">
      <c r="A49" s="67" t="s">
        <v>7</v>
      </c>
      <c r="B49" s="67" t="s">
        <v>8</v>
      </c>
      <c r="C49" s="67" t="s">
        <v>9</v>
      </c>
      <c r="D49" s="67" t="s">
        <v>10</v>
      </c>
      <c r="E49" s="67" t="s">
        <v>11</v>
      </c>
      <c r="F49" s="67" t="s">
        <v>12</v>
      </c>
      <c r="G49" s="67" t="s">
        <v>13</v>
      </c>
      <c r="H49" s="67" t="s">
        <v>14</v>
      </c>
      <c r="I49" s="67" t="s">
        <v>15</v>
      </c>
      <c r="J49" s="67" t="s">
        <v>50</v>
      </c>
      <c r="K49" s="67" t="s">
        <v>69</v>
      </c>
      <c r="L49" s="67" t="s">
        <v>74</v>
      </c>
      <c r="M49" s="67" t="s">
        <v>75</v>
      </c>
      <c r="N49" s="67" t="s">
        <v>76</v>
      </c>
      <c r="O49" s="67" t="s">
        <v>77</v>
      </c>
      <c r="P49" s="67" t="s">
        <v>78</v>
      </c>
      <c r="Q49" s="67" t="s">
        <v>118</v>
      </c>
      <c r="R49" s="67" t="s">
        <v>142</v>
      </c>
      <c r="S49" s="67">
        <v>2019</v>
      </c>
      <c r="T49" s="5"/>
      <c r="U49" s="5"/>
      <c r="V49" s="5"/>
      <c r="W49" s="5"/>
    </row>
    <row r="50" spans="1:23" ht="12">
      <c r="A50" s="67" t="s">
        <v>182</v>
      </c>
      <c r="B50" s="68">
        <v>159.35</v>
      </c>
      <c r="C50" s="68">
        <v>161.9</v>
      </c>
      <c r="D50" s="68">
        <v>160.15</v>
      </c>
      <c r="E50" s="68">
        <v>157.91</v>
      </c>
      <c r="F50" s="68">
        <v>154.16</v>
      </c>
      <c r="G50" s="68">
        <v>147.79</v>
      </c>
      <c r="H50" s="68">
        <v>146.5</v>
      </c>
      <c r="I50" s="68">
        <v>143.88</v>
      </c>
      <c r="J50" s="68">
        <v>146.32</v>
      </c>
      <c r="K50" s="68">
        <v>139.56</v>
      </c>
      <c r="L50" s="68">
        <v>138.61</v>
      </c>
      <c r="M50" s="68">
        <v>137.12</v>
      </c>
      <c r="N50" s="68">
        <v>130.35</v>
      </c>
      <c r="O50" s="68">
        <v>129.16</v>
      </c>
      <c r="P50" s="68">
        <v>127.8</v>
      </c>
      <c r="Q50" s="68">
        <v>126.88</v>
      </c>
      <c r="R50" s="68">
        <v>123.4</v>
      </c>
      <c r="S50" s="68">
        <v>119.64</v>
      </c>
      <c r="T50" s="5"/>
      <c r="U50" s="5"/>
      <c r="V50" s="5"/>
      <c r="W50" s="5"/>
    </row>
    <row r="51" spans="1:22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">
      <c r="A54" s="2" t="s">
        <v>209</v>
      </c>
      <c r="T54" s="5"/>
      <c r="U54" s="5"/>
      <c r="V54" s="5"/>
    </row>
    <row r="55" spans="20:22" ht="12">
      <c r="T55" s="5"/>
      <c r="U55" s="5"/>
      <c r="V55" s="5"/>
    </row>
    <row r="56" spans="1:22" ht="12">
      <c r="A56" s="2" t="s">
        <v>80</v>
      </c>
      <c r="B56" s="36">
        <v>43976.84502314815</v>
      </c>
      <c r="T56" s="5"/>
      <c r="U56" s="5"/>
      <c r="V56" s="5"/>
    </row>
    <row r="57" spans="1:22" ht="12">
      <c r="A57" s="2" t="s">
        <v>81</v>
      </c>
      <c r="B57" s="36">
        <v>43978.525471712965</v>
      </c>
      <c r="T57" s="5"/>
      <c r="U57" s="5"/>
      <c r="V57" s="5"/>
    </row>
    <row r="58" spans="1:22" ht="12">
      <c r="A58" s="2" t="s">
        <v>82</v>
      </c>
      <c r="B58" s="2" t="s">
        <v>2</v>
      </c>
      <c r="T58" s="5"/>
      <c r="U58" s="5"/>
      <c r="V58" s="5"/>
    </row>
    <row r="59" spans="20:22" ht="12">
      <c r="T59" s="5"/>
      <c r="U59" s="5"/>
      <c r="V59" s="5"/>
    </row>
    <row r="60" spans="1:22" ht="12">
      <c r="A60" s="2" t="s">
        <v>5</v>
      </c>
      <c r="B60" s="2" t="s">
        <v>210</v>
      </c>
      <c r="T60" s="5"/>
      <c r="U60" s="5"/>
      <c r="V60" s="5"/>
    </row>
    <row r="61" spans="1:22" ht="12">
      <c r="A61" s="2" t="s">
        <v>103</v>
      </c>
      <c r="B61" s="2" t="s">
        <v>61</v>
      </c>
      <c r="T61" s="5"/>
      <c r="U61" s="5"/>
      <c r="V61" s="5"/>
    </row>
    <row r="62" spans="20:22" ht="12">
      <c r="T62" s="5"/>
      <c r="U62" s="5"/>
      <c r="V62" s="5"/>
    </row>
    <row r="63" spans="1:22" ht="12">
      <c r="A63" s="67" t="s">
        <v>7</v>
      </c>
      <c r="B63" s="67" t="s">
        <v>8</v>
      </c>
      <c r="C63" s="67" t="s">
        <v>9</v>
      </c>
      <c r="D63" s="67" t="s">
        <v>10</v>
      </c>
      <c r="E63" s="67" t="s">
        <v>11</v>
      </c>
      <c r="F63" s="67" t="s">
        <v>12</v>
      </c>
      <c r="G63" s="67" t="s">
        <v>13</v>
      </c>
      <c r="H63" s="67" t="s">
        <v>14</v>
      </c>
      <c r="I63" s="67" t="s">
        <v>15</v>
      </c>
      <c r="J63" s="67" t="s">
        <v>50</v>
      </c>
      <c r="K63" s="67" t="s">
        <v>69</v>
      </c>
      <c r="L63" s="67" t="s">
        <v>74</v>
      </c>
      <c r="M63" s="67" t="s">
        <v>75</v>
      </c>
      <c r="N63" s="67" t="s">
        <v>76</v>
      </c>
      <c r="O63" s="67" t="s">
        <v>77</v>
      </c>
      <c r="P63" s="67" t="s">
        <v>78</v>
      </c>
      <c r="Q63" s="67" t="s">
        <v>118</v>
      </c>
      <c r="R63" s="67" t="s">
        <v>142</v>
      </c>
      <c r="S63" s="67" t="s">
        <v>211</v>
      </c>
      <c r="T63" s="5"/>
      <c r="U63" s="5"/>
      <c r="V63" s="5"/>
    </row>
    <row r="64" spans="1:22" ht="12">
      <c r="A64" s="67" t="s">
        <v>182</v>
      </c>
      <c r="B64" s="69">
        <v>90.4</v>
      </c>
      <c r="C64" s="69">
        <v>91.2</v>
      </c>
      <c r="D64" s="69">
        <v>93.5</v>
      </c>
      <c r="E64" s="69">
        <v>95.2</v>
      </c>
      <c r="F64" s="69">
        <v>98.5</v>
      </c>
      <c r="G64" s="69">
        <v>101.6</v>
      </c>
      <c r="H64" s="69">
        <v>102.3</v>
      </c>
      <c r="I64" s="69">
        <v>97.9</v>
      </c>
      <c r="J64" s="69">
        <v>100</v>
      </c>
      <c r="K64" s="69">
        <v>101.8</v>
      </c>
      <c r="L64" s="69">
        <v>101.1</v>
      </c>
      <c r="M64" s="69">
        <v>101</v>
      </c>
      <c r="N64" s="69">
        <v>102.6</v>
      </c>
      <c r="O64" s="69">
        <v>105</v>
      </c>
      <c r="P64" s="69">
        <v>107.2</v>
      </c>
      <c r="Q64" s="69">
        <v>110.1</v>
      </c>
      <c r="R64" s="69">
        <v>112.5</v>
      </c>
      <c r="S64" s="69">
        <v>114.2</v>
      </c>
      <c r="T64" s="5"/>
      <c r="U64" s="5"/>
      <c r="V64" s="5"/>
    </row>
    <row r="65" spans="1:22" ht="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6" spans="1:6" ht="14.25">
      <c r="A106" s="1" t="s">
        <v>79</v>
      </c>
      <c r="F106" s="1" t="s">
        <v>209</v>
      </c>
    </row>
    <row r="108" spans="1:7" ht="14.25">
      <c r="A108" s="1" t="s">
        <v>80</v>
      </c>
      <c r="B108" s="1">
        <v>44235.45930555556</v>
      </c>
      <c r="F108" s="1" t="s">
        <v>80</v>
      </c>
      <c r="G108" s="1">
        <v>44251.388657407406</v>
      </c>
    </row>
    <row r="109" spans="1:7" ht="14.25">
      <c r="A109" s="1" t="s">
        <v>81</v>
      </c>
      <c r="B109" s="1">
        <v>44251.65135</v>
      </c>
      <c r="F109" s="1" t="s">
        <v>81</v>
      </c>
      <c r="G109" s="1">
        <v>44251.65338600695</v>
      </c>
    </row>
    <row r="110" spans="1:7" ht="14.25">
      <c r="A110" s="1" t="s">
        <v>82</v>
      </c>
      <c r="B110" s="1" t="s">
        <v>2</v>
      </c>
      <c r="F110" s="1" t="s">
        <v>82</v>
      </c>
      <c r="G110" s="1" t="s">
        <v>2</v>
      </c>
    </row>
    <row r="112" spans="1:13" ht="14.25">
      <c r="A112" s="1" t="s">
        <v>3</v>
      </c>
      <c r="B112" s="1" t="s">
        <v>47</v>
      </c>
      <c r="F112" s="1" t="s">
        <v>5</v>
      </c>
      <c r="G112" s="1" t="s">
        <v>259</v>
      </c>
      <c r="M112" s="1" t="s">
        <v>260</v>
      </c>
    </row>
    <row r="113" spans="1:7" ht="14.25">
      <c r="A113" s="1" t="s">
        <v>5</v>
      </c>
      <c r="B113" s="1" t="s">
        <v>92</v>
      </c>
      <c r="F113" s="1" t="s">
        <v>103</v>
      </c>
      <c r="G113" s="1" t="s">
        <v>61</v>
      </c>
    </row>
    <row r="115" spans="1:15" ht="14.25">
      <c r="A115" s="1" t="s">
        <v>7</v>
      </c>
      <c r="B115" s="1" t="s">
        <v>15</v>
      </c>
      <c r="C115" s="1" t="s">
        <v>211</v>
      </c>
      <c r="F115" s="1" t="s">
        <v>261</v>
      </c>
      <c r="G115" s="1" t="s">
        <v>15</v>
      </c>
      <c r="H115" s="1" t="s">
        <v>211</v>
      </c>
      <c r="K115" s="1" t="s">
        <v>261</v>
      </c>
      <c r="L115" s="1" t="s">
        <v>15</v>
      </c>
      <c r="M115" s="1" t="s">
        <v>211</v>
      </c>
      <c r="O115" s="1" t="s">
        <v>212</v>
      </c>
    </row>
    <row r="116" spans="1:15" ht="14.25">
      <c r="A116" s="1" t="s">
        <v>182</v>
      </c>
      <c r="B116" s="1">
        <v>189758.61</v>
      </c>
      <c r="C116" s="1">
        <v>257533.91</v>
      </c>
      <c r="F116" s="1" t="s">
        <v>182</v>
      </c>
      <c r="G116" s="1">
        <v>98.546</v>
      </c>
      <c r="H116" s="1">
        <v>111.409</v>
      </c>
      <c r="K116" s="1" t="s">
        <v>182</v>
      </c>
      <c r="L116" s="1">
        <v>186999.51981059997</v>
      </c>
      <c r="M116" s="1">
        <v>286915.9537919</v>
      </c>
      <c r="O116" s="1">
        <v>53.431385322539384</v>
      </c>
    </row>
    <row r="117" spans="1:15" ht="14.25">
      <c r="A117" s="1" t="s">
        <v>17</v>
      </c>
      <c r="B117" s="1">
        <v>5054.5</v>
      </c>
      <c r="C117" s="1">
        <v>8945</v>
      </c>
      <c r="F117" s="1" t="s">
        <v>17</v>
      </c>
      <c r="G117" s="1">
        <v>98.143</v>
      </c>
      <c r="H117" s="1">
        <v>115.332</v>
      </c>
      <c r="K117" s="1" t="s">
        <v>17</v>
      </c>
      <c r="L117" s="1">
        <v>4960.637935000001</v>
      </c>
      <c r="M117" s="1">
        <v>10316.4474</v>
      </c>
      <c r="O117" s="1">
        <v>107.96614337063077</v>
      </c>
    </row>
    <row r="118" spans="1:15" ht="14.25">
      <c r="A118" s="1" t="s">
        <v>18</v>
      </c>
      <c r="B118" s="1">
        <v>933.6</v>
      </c>
      <c r="C118" s="1">
        <v>1691.61</v>
      </c>
      <c r="F118" s="1" t="s">
        <v>18</v>
      </c>
      <c r="G118" s="1">
        <v>98.867</v>
      </c>
      <c r="H118" s="1">
        <v>128.292</v>
      </c>
      <c r="K118" s="1" t="s">
        <v>18</v>
      </c>
      <c r="L118" s="1">
        <v>923.022312</v>
      </c>
      <c r="M118" s="1">
        <v>2170.2003012</v>
      </c>
      <c r="O118" s="1">
        <v>135.11894273689018</v>
      </c>
    </row>
    <row r="119" spans="1:15" ht="14.25">
      <c r="A119" s="1" t="s">
        <v>117</v>
      </c>
      <c r="B119" s="1">
        <v>3182.07</v>
      </c>
      <c r="C119" s="1">
        <v>4301.44</v>
      </c>
      <c r="F119" s="1" t="s">
        <v>117</v>
      </c>
      <c r="G119" s="1">
        <v>97.029</v>
      </c>
      <c r="H119" s="1">
        <v>114.518</v>
      </c>
      <c r="K119" s="1" t="s">
        <v>117</v>
      </c>
      <c r="L119" s="1">
        <v>3087.5307003</v>
      </c>
      <c r="M119" s="1">
        <v>4925.923059199999</v>
      </c>
      <c r="O119" s="1">
        <v>59.542480297325376</v>
      </c>
    </row>
    <row r="120" spans="1:15" ht="14.25">
      <c r="A120" s="1" t="s">
        <v>19</v>
      </c>
      <c r="B120" s="1">
        <v>5361.41</v>
      </c>
      <c r="C120" s="1">
        <v>5300.85</v>
      </c>
      <c r="F120" s="1" t="s">
        <v>19</v>
      </c>
      <c r="G120" s="1">
        <v>96.891</v>
      </c>
      <c r="H120" s="1">
        <v>108.135</v>
      </c>
      <c r="K120" s="1" t="s">
        <v>19</v>
      </c>
      <c r="L120" s="1">
        <v>5194.7237631</v>
      </c>
      <c r="M120" s="1">
        <v>5732.074147500001</v>
      </c>
      <c r="O120" s="1">
        <v>10.344157050601911</v>
      </c>
    </row>
    <row r="121" spans="1:15" ht="14.25">
      <c r="A121" s="1" t="s">
        <v>124</v>
      </c>
      <c r="B121" s="1">
        <v>47099</v>
      </c>
      <c r="C121" s="1">
        <v>50565</v>
      </c>
      <c r="F121" s="1" t="s">
        <v>124</v>
      </c>
      <c r="G121" s="1">
        <v>99.359</v>
      </c>
      <c r="H121" s="1">
        <v>115.811</v>
      </c>
      <c r="K121" s="1" t="s">
        <v>124</v>
      </c>
      <c r="L121" s="1">
        <v>46797.09541</v>
      </c>
      <c r="M121" s="1">
        <v>58559.83215000001</v>
      </c>
      <c r="O121" s="1">
        <v>25.13561287713264</v>
      </c>
    </row>
    <row r="122" spans="1:15" ht="14.25">
      <c r="A122" s="1" t="s">
        <v>20</v>
      </c>
      <c r="B122" s="1">
        <v>355.97</v>
      </c>
      <c r="C122" s="1">
        <v>817.06</v>
      </c>
      <c r="F122" s="1" t="s">
        <v>20</v>
      </c>
      <c r="G122" s="1">
        <v>98.206</v>
      </c>
      <c r="H122" s="1">
        <v>134.653</v>
      </c>
      <c r="K122" s="1" t="s">
        <v>20</v>
      </c>
      <c r="L122" s="1">
        <v>349.5838982</v>
      </c>
      <c r="M122" s="1">
        <v>1100.1958017999998</v>
      </c>
      <c r="O122" s="1">
        <v>214.71581141605333</v>
      </c>
    </row>
    <row r="123" spans="1:15" ht="14.25">
      <c r="A123" s="1" t="s">
        <v>21</v>
      </c>
      <c r="B123" s="1">
        <v>2267.25</v>
      </c>
      <c r="C123" s="1">
        <v>3015.24</v>
      </c>
      <c r="F123" s="1" t="s">
        <v>21</v>
      </c>
      <c r="G123" s="1">
        <v>103.055</v>
      </c>
      <c r="H123" s="1">
        <v>120.102</v>
      </c>
      <c r="K123" s="1" t="s">
        <v>21</v>
      </c>
      <c r="L123" s="1">
        <v>2336.5144875</v>
      </c>
      <c r="M123" s="1">
        <v>3621.3635448</v>
      </c>
      <c r="O123" s="1">
        <v>54.989988899009546</v>
      </c>
    </row>
    <row r="124" spans="1:15" ht="14.25">
      <c r="A124" s="1" t="s">
        <v>22</v>
      </c>
      <c r="B124" s="1">
        <v>3129</v>
      </c>
      <c r="C124" s="1">
        <v>5575</v>
      </c>
      <c r="F124" s="1" t="s">
        <v>22</v>
      </c>
      <c r="G124" s="1">
        <v>100.176</v>
      </c>
      <c r="H124" s="1">
        <v>96.397</v>
      </c>
      <c r="K124" s="1" t="s">
        <v>22</v>
      </c>
      <c r="L124" s="1">
        <v>3134.5070400000004</v>
      </c>
      <c r="M124" s="1">
        <v>5374.132750000001</v>
      </c>
      <c r="O124" s="1">
        <v>71.45065177457697</v>
      </c>
    </row>
    <row r="125" spans="1:15" ht="14.25">
      <c r="A125" s="1" t="s">
        <v>23</v>
      </c>
      <c r="B125" s="1">
        <v>14070</v>
      </c>
      <c r="C125" s="1">
        <v>18117</v>
      </c>
      <c r="F125" s="1" t="s">
        <v>23</v>
      </c>
      <c r="G125" s="1">
        <v>99.847</v>
      </c>
      <c r="H125" s="1">
        <v>104.872</v>
      </c>
      <c r="K125" s="1" t="s">
        <v>23</v>
      </c>
      <c r="L125" s="1">
        <v>14048.472899999999</v>
      </c>
      <c r="M125" s="1">
        <v>18999.66024</v>
      </c>
      <c r="O125" s="1">
        <v>35.243598184967155</v>
      </c>
    </row>
    <row r="126" spans="1:15" ht="14.25">
      <c r="A126" s="1" t="s">
        <v>24</v>
      </c>
      <c r="B126" s="1">
        <v>28213</v>
      </c>
      <c r="C126" s="1">
        <v>47101</v>
      </c>
      <c r="F126" s="1" t="s">
        <v>24</v>
      </c>
      <c r="G126" s="1">
        <v>98.942</v>
      </c>
      <c r="H126" s="1">
        <v>108.101</v>
      </c>
      <c r="K126" s="1" t="s">
        <v>24</v>
      </c>
      <c r="L126" s="1">
        <v>27914.506459999997</v>
      </c>
      <c r="M126" s="1">
        <v>50916.652010000005</v>
      </c>
      <c r="O126" s="1">
        <v>82.40212157417456</v>
      </c>
    </row>
    <row r="127" spans="1:15" ht="14.25">
      <c r="A127" s="1" t="s">
        <v>83</v>
      </c>
      <c r="B127" s="1">
        <v>885.75</v>
      </c>
      <c r="C127" s="1">
        <v>1474.97</v>
      </c>
      <c r="F127" s="1" t="s">
        <v>83</v>
      </c>
      <c r="G127" s="1">
        <v>98.399</v>
      </c>
      <c r="H127" s="1">
        <v>107.078</v>
      </c>
      <c r="K127" s="1" t="s">
        <v>83</v>
      </c>
      <c r="L127" s="1">
        <v>871.5691425</v>
      </c>
      <c r="M127" s="1">
        <v>1579.3683766000001</v>
      </c>
      <c r="O127" s="1">
        <v>81.20976289612045</v>
      </c>
    </row>
    <row r="128" spans="1:15" ht="14.25">
      <c r="A128" s="1" t="s">
        <v>25</v>
      </c>
      <c r="B128" s="1">
        <v>34633</v>
      </c>
      <c r="C128" s="1">
        <v>47453</v>
      </c>
      <c r="F128" s="1" t="s">
        <v>25</v>
      </c>
      <c r="G128" s="1">
        <v>99.566</v>
      </c>
      <c r="H128" s="1">
        <v>110.178</v>
      </c>
      <c r="K128" s="1" t="s">
        <v>25</v>
      </c>
      <c r="L128" s="1">
        <v>34482.69278</v>
      </c>
      <c r="M128" s="1">
        <v>52282.766339999995</v>
      </c>
      <c r="O128" s="1">
        <v>51.6203118867911</v>
      </c>
    </row>
    <row r="129" spans="1:15" ht="14.25">
      <c r="A129" s="1" t="s">
        <v>26</v>
      </c>
      <c r="B129" s="1">
        <v>305.2</v>
      </c>
      <c r="C129" s="1">
        <v>460.8</v>
      </c>
      <c r="F129" s="1" t="s">
        <v>26</v>
      </c>
      <c r="G129" s="1">
        <v>98.154</v>
      </c>
      <c r="H129" s="1">
        <v>103.027</v>
      </c>
      <c r="K129" s="1" t="s">
        <v>26</v>
      </c>
      <c r="L129" s="1">
        <v>299.56600799999995</v>
      </c>
      <c r="M129" s="1">
        <v>474.748416</v>
      </c>
      <c r="O129" s="1">
        <v>58.47873367528405</v>
      </c>
    </row>
    <row r="130" spans="1:15" ht="14.25">
      <c r="A130" s="1" t="s">
        <v>27</v>
      </c>
      <c r="B130" s="1">
        <v>446.54</v>
      </c>
      <c r="C130" s="1">
        <v>752.12</v>
      </c>
      <c r="F130" s="1" t="s">
        <v>27</v>
      </c>
      <c r="G130" s="1">
        <v>100.846</v>
      </c>
      <c r="H130" s="1">
        <v>127.238</v>
      </c>
      <c r="K130" s="1" t="s">
        <v>27</v>
      </c>
      <c r="L130" s="1">
        <v>450.3177284000001</v>
      </c>
      <c r="M130" s="1">
        <v>956.9824456000001</v>
      </c>
      <c r="O130" s="1">
        <v>112.51271829785681</v>
      </c>
    </row>
    <row r="131" spans="1:15" ht="14.25">
      <c r="A131" s="1" t="s">
        <v>28</v>
      </c>
      <c r="B131" s="1">
        <v>513.13</v>
      </c>
      <c r="C131" s="1">
        <v>836.76</v>
      </c>
      <c r="F131" s="1" t="s">
        <v>28</v>
      </c>
      <c r="G131" s="1">
        <v>97.529</v>
      </c>
      <c r="H131" s="1">
        <v>124.648</v>
      </c>
      <c r="K131" s="1" t="s">
        <v>28</v>
      </c>
      <c r="L131" s="1">
        <v>500.4505577</v>
      </c>
      <c r="M131" s="1">
        <v>1043.0046048</v>
      </c>
      <c r="O131" s="1">
        <v>108.41311669098775</v>
      </c>
    </row>
    <row r="132" spans="1:15" ht="14.25">
      <c r="A132" s="1" t="s">
        <v>29</v>
      </c>
      <c r="B132" s="1">
        <v>857.32</v>
      </c>
      <c r="C132" s="1">
        <v>1015.49</v>
      </c>
      <c r="F132" s="1" t="s">
        <v>29</v>
      </c>
      <c r="G132" s="1">
        <v>96.51</v>
      </c>
      <c r="H132" s="1">
        <v>122.188</v>
      </c>
      <c r="K132" s="1" t="s">
        <v>29</v>
      </c>
      <c r="L132" s="1">
        <v>827.399532</v>
      </c>
      <c r="M132" s="1">
        <v>1240.8069212</v>
      </c>
      <c r="O132" s="1">
        <v>49.96466316589601</v>
      </c>
    </row>
    <row r="133" spans="1:15" ht="14.25">
      <c r="A133" s="1" t="s">
        <v>30</v>
      </c>
      <c r="B133" s="1">
        <v>1887.28</v>
      </c>
      <c r="C133" s="1">
        <v>2507.15</v>
      </c>
      <c r="F133" s="1" t="s">
        <v>30</v>
      </c>
      <c r="G133" s="1">
        <v>95.848</v>
      </c>
      <c r="H133" s="1">
        <v>112.709</v>
      </c>
      <c r="K133" s="1" t="s">
        <v>30</v>
      </c>
      <c r="L133" s="1">
        <v>1808.9201344</v>
      </c>
      <c r="M133" s="1">
        <v>2825.7836935</v>
      </c>
      <c r="O133" s="1">
        <v>56.213844921201186</v>
      </c>
    </row>
    <row r="134" spans="1:15" ht="14.25">
      <c r="A134" s="1" t="s">
        <v>31</v>
      </c>
      <c r="B134" s="1">
        <v>86.62</v>
      </c>
      <c r="C134" s="1">
        <v>176.48</v>
      </c>
      <c r="F134" s="1" t="s">
        <v>31</v>
      </c>
      <c r="G134" s="1">
        <v>96.931</v>
      </c>
      <c r="H134" s="1">
        <v>122.336</v>
      </c>
      <c r="K134" s="1" t="s">
        <v>31</v>
      </c>
      <c r="L134" s="1">
        <v>83.9616322</v>
      </c>
      <c r="M134" s="1">
        <v>215.8985728</v>
      </c>
      <c r="O134" s="1">
        <v>157.1395614198172</v>
      </c>
    </row>
    <row r="135" spans="1:15" ht="14.25">
      <c r="A135" s="1" t="s">
        <v>32</v>
      </c>
      <c r="B135" s="1">
        <v>11639</v>
      </c>
      <c r="C135" s="1">
        <v>15793</v>
      </c>
      <c r="F135" s="1" t="s">
        <v>32</v>
      </c>
      <c r="G135" s="1">
        <v>99.068</v>
      </c>
      <c r="H135" s="1">
        <v>111.575</v>
      </c>
      <c r="K135" s="1" t="s">
        <v>32</v>
      </c>
      <c r="L135" s="1">
        <v>11530.52452</v>
      </c>
      <c r="M135" s="1">
        <v>17621.03975</v>
      </c>
      <c r="O135" s="1">
        <v>52.820799430553556</v>
      </c>
    </row>
    <row r="136" spans="1:15" ht="14.25">
      <c r="A136" s="1" t="s">
        <v>33</v>
      </c>
      <c r="B136" s="1">
        <v>4460.89</v>
      </c>
      <c r="C136" s="1">
        <v>5647.86</v>
      </c>
      <c r="F136" s="1" t="s">
        <v>33</v>
      </c>
      <c r="G136" s="1">
        <v>99.135</v>
      </c>
      <c r="H136" s="1">
        <v>117.336</v>
      </c>
      <c r="K136" s="1" t="s">
        <v>33</v>
      </c>
      <c r="L136" s="1">
        <v>4422.3033015</v>
      </c>
      <c r="M136" s="1">
        <v>6626.973009599999</v>
      </c>
      <c r="O136" s="1">
        <v>49.85342609477278</v>
      </c>
    </row>
    <row r="137" spans="1:15" ht="14.25">
      <c r="A137" s="1" t="s">
        <v>34</v>
      </c>
      <c r="B137" s="1">
        <v>7021.91</v>
      </c>
      <c r="C137" s="1">
        <v>12312.45</v>
      </c>
      <c r="F137" s="1" t="s">
        <v>34</v>
      </c>
      <c r="G137" s="1">
        <v>90.808</v>
      </c>
      <c r="H137" s="1">
        <v>106.702</v>
      </c>
      <c r="K137" s="1" t="s">
        <v>34</v>
      </c>
      <c r="L137" s="1">
        <v>6376.456032800001</v>
      </c>
      <c r="M137" s="1">
        <v>13137.630399</v>
      </c>
      <c r="O137" s="1">
        <v>106.03341936996094</v>
      </c>
    </row>
    <row r="138" spans="1:15" ht="14.25">
      <c r="A138" s="1" t="s">
        <v>35</v>
      </c>
      <c r="B138" s="1">
        <v>3218.66</v>
      </c>
      <c r="C138" s="1">
        <v>3918.8</v>
      </c>
      <c r="F138" s="1" t="s">
        <v>35</v>
      </c>
      <c r="G138" s="1">
        <v>99.362</v>
      </c>
      <c r="H138" s="1">
        <v>111.56</v>
      </c>
      <c r="K138" s="1" t="s">
        <v>35</v>
      </c>
      <c r="L138" s="1">
        <v>3198.1249491999997</v>
      </c>
      <c r="M138" s="1">
        <v>4371.81328</v>
      </c>
      <c r="O138" s="1">
        <v>36.699264395332484</v>
      </c>
    </row>
    <row r="139" spans="1:15" ht="14.25">
      <c r="A139" s="1" t="s">
        <v>36</v>
      </c>
      <c r="B139" s="1">
        <v>1905.35</v>
      </c>
      <c r="C139" s="1">
        <v>4408.93</v>
      </c>
      <c r="F139" s="1" t="s">
        <v>36</v>
      </c>
      <c r="G139" s="1">
        <v>95.901</v>
      </c>
      <c r="H139" s="1">
        <v>126.314</v>
      </c>
      <c r="K139" s="1" t="s">
        <v>36</v>
      </c>
      <c r="L139" s="1">
        <v>1827.2497035</v>
      </c>
      <c r="M139" s="1">
        <v>5569.0958402</v>
      </c>
      <c r="O139" s="1">
        <v>204.78022951831335</v>
      </c>
    </row>
    <row r="140" spans="1:15" ht="14.25">
      <c r="A140" s="1" t="s">
        <v>37</v>
      </c>
      <c r="B140" s="1">
        <v>1059.64</v>
      </c>
      <c r="C140" s="1">
        <v>1344.12</v>
      </c>
      <c r="F140" s="1" t="s">
        <v>37</v>
      </c>
      <c r="G140" s="1">
        <v>101.04</v>
      </c>
      <c r="H140" s="1">
        <v>111.921</v>
      </c>
      <c r="K140" s="1" t="s">
        <v>37</v>
      </c>
      <c r="L140" s="1">
        <v>1070.6602560000001</v>
      </c>
      <c r="M140" s="1">
        <v>1504.3525452</v>
      </c>
      <c r="O140" s="1">
        <v>40.50699433079542</v>
      </c>
    </row>
    <row r="141" spans="1:15" ht="14.25">
      <c r="A141" s="1" t="s">
        <v>38</v>
      </c>
      <c r="B141" s="1">
        <v>1073.8</v>
      </c>
      <c r="C141" s="1">
        <v>1984.19</v>
      </c>
      <c r="F141" s="1" t="s">
        <v>38</v>
      </c>
      <c r="G141" s="1">
        <v>99.516</v>
      </c>
      <c r="H141" s="1">
        <v>108.545</v>
      </c>
      <c r="K141" s="1" t="s">
        <v>38</v>
      </c>
      <c r="L141" s="1">
        <v>1068.602808</v>
      </c>
      <c r="M141" s="1">
        <v>2153.7390355</v>
      </c>
      <c r="O141" s="1">
        <v>101.54719970565529</v>
      </c>
    </row>
    <row r="142" spans="1:15" ht="14.25">
      <c r="A142" s="1" t="s">
        <v>39</v>
      </c>
      <c r="B142" s="1">
        <v>3102</v>
      </c>
      <c r="C142" s="1">
        <v>4612</v>
      </c>
      <c r="F142" s="1" t="s">
        <v>39</v>
      </c>
      <c r="G142" s="1">
        <v>99.678</v>
      </c>
      <c r="H142" s="1">
        <v>117.225</v>
      </c>
      <c r="K142" s="1" t="s">
        <v>39</v>
      </c>
      <c r="L142" s="1">
        <v>3092.0115600000004</v>
      </c>
      <c r="M142" s="1">
        <v>5406.4169999999995</v>
      </c>
      <c r="O142" s="1">
        <v>74.85112507147285</v>
      </c>
    </row>
    <row r="143" spans="1:15" ht="14.25">
      <c r="A143" s="1" t="s">
        <v>40</v>
      </c>
      <c r="B143" s="1">
        <v>6996.73</v>
      </c>
      <c r="C143" s="1">
        <v>7406.58</v>
      </c>
      <c r="F143" s="1" t="s">
        <v>40</v>
      </c>
      <c r="G143" s="1">
        <v>88.97</v>
      </c>
      <c r="H143" s="1">
        <v>105.142</v>
      </c>
      <c r="K143" s="1" t="s">
        <v>40</v>
      </c>
      <c r="L143" s="1">
        <v>6224.990680999999</v>
      </c>
      <c r="M143" s="1">
        <v>7787.426343599999</v>
      </c>
      <c r="O143" s="1">
        <v>25.099405648411445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Dorothea.JUNG@ec.europa.eu</dc:creator>
  <cp:keywords/>
  <dc:description/>
  <cp:lastModifiedBy>KERSCHENBAUER Werner (ESTAT)</cp:lastModifiedBy>
  <cp:lastPrinted>2012-12-19T09:06:02Z</cp:lastPrinted>
  <dcterms:created xsi:type="dcterms:W3CDTF">2012-05-29T11:24:11Z</dcterms:created>
  <dcterms:modified xsi:type="dcterms:W3CDTF">2021-05-12T12:34:04Z</dcterms:modified>
  <cp:category/>
  <cp:version/>
  <cp:contentType/>
  <cp:contentStatus/>
</cp:coreProperties>
</file>