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995" windowHeight="13875" tabRatio="911" activeTab="5"/>
  </bookViews>
  <sheets>
    <sheet name="Table 1" sheetId="1" r:id="rId1"/>
    <sheet name="Table 2" sheetId="2" r:id="rId2"/>
    <sheet name="Figure 1" sheetId="3" r:id="rId3"/>
    <sheet name="Table 3" sheetId="4" r:id="rId4"/>
    <sheet name="Figures 2 &amp; 3" sheetId="5" r:id="rId5"/>
    <sheet name="Figure 4 - Table 4" sheetId="6" r:id="rId6"/>
    <sheet name="Table 5 - Figure 5" sheetId="7" r:id="rId7"/>
    <sheet name="Table 6 - Figure 6" sheetId="8" r:id="rId8"/>
    <sheet name="Table 7" sheetId="9" r:id="rId9"/>
    <sheet name="Figure 7" sheetId="10" r:id="rId10"/>
    <sheet name="Table 8" sheetId="11" r:id="rId11"/>
    <sheet name="Table 9" sheetId="12" r:id="rId12"/>
    <sheet name="Table 10" sheetId="13" r:id="rId13"/>
    <sheet name="Table 11" sheetId="14" r:id="rId14"/>
  </sheets>
  <definedNames>
    <definedName name="_xlnm.Print_Area" localSheetId="11">'Table 9'!$B$1:$D$11</definedName>
  </definedNames>
  <calcPr fullCalcOnLoad="1"/>
</workbook>
</file>

<file path=xl/sharedStrings.xml><?xml version="1.0" encoding="utf-8"?>
<sst xmlns="http://schemas.openxmlformats.org/spreadsheetml/2006/main" count="572" uniqueCount="272">
  <si>
    <t>Total</t>
  </si>
  <si>
    <t xml:space="preserve">ha: Utilised agricultural area </t>
  </si>
  <si>
    <t>Persons</t>
  </si>
  <si>
    <t>Direct Labour Force</t>
  </si>
  <si>
    <t>Labour force, not directly employed by the holding</t>
  </si>
  <si>
    <t>:</t>
  </si>
  <si>
    <t>AWU</t>
  </si>
  <si>
    <t>Source:</t>
  </si>
  <si>
    <t>Region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</si>
  <si>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</si>
  <si>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</si>
  <si>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</si>
  <si>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</si>
  <si>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</si>
  <si>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</si>
  <si>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</si>
  <si>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</si>
  <si>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</si>
  <si>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</si>
  <si>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</si>
  <si>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</si>
  <si>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</si>
  <si>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</si>
  <si>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</si>
  <si>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ef_olsaareg</t>
  </si>
  <si>
    <t>ef_oluaareg</t>
  </si>
  <si>
    <t>ef_olfreg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</si>
  <si>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</si>
  <si>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</si>
  <si>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</si>
  <si>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</si>
  <si>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</si>
  <si>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</si>
  <si>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</si>
  <si>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</si>
  <si>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</si>
  <si>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</si>
  <si>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>ef_ov_kvaa</t>
  </si>
  <si>
    <t>ef_so_lfaa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</si>
  <si>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</si>
  <si>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</si>
  <si>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</si>
  <si>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</si>
  <si>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</si>
  <si>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</si>
  <si>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</si>
  <si>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</si>
  <si>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Specialist fruit and citrus fruit</t>
  </si>
  <si>
    <t>Other farmtype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</si>
  <si>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</si>
  <si>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</si>
  <si>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</si>
  <si>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</si>
  <si>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</si>
  <si>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</si>
  <si>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</si>
  <si>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</si>
  <si>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</si>
  <si>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</si>
  <si>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F_LF_SE_DY 2000, 2010</t>
  </si>
  <si>
    <t>2000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</si>
  <si>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</si>
  <si>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</si>
  <si>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</si>
  <si>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</si>
  <si>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Standard output (Euro)</t>
  </si>
  <si>
    <t>EB_LEGALTYPE#1</t>
  </si>
  <si>
    <t>-</t>
  </si>
  <si>
    <t xml:space="preserve">Standard output (SO) of the holding </t>
  </si>
  <si>
    <t>% of UAA</t>
  </si>
  <si>
    <t>Places</t>
  </si>
  <si>
    <t>Area irrigated in the previous 12 months</t>
  </si>
  <si>
    <t>Maize (grain and green)</t>
  </si>
  <si>
    <t>Olive plantations</t>
  </si>
  <si>
    <t>Temporary and permanent grass grass</t>
  </si>
  <si>
    <t>Other crops on arable land</t>
  </si>
  <si>
    <t>Fruit and berry plantations</t>
  </si>
  <si>
    <t>Rice</t>
  </si>
  <si>
    <t>Fresh vegetables, melons, strawberries - open field</t>
  </si>
  <si>
    <t>Vineyards</t>
  </si>
  <si>
    <t>Citrus plantations</t>
  </si>
  <si>
    <t>Cereals (excl. maize and rice)</t>
  </si>
  <si>
    <t>Other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</si>
  <si>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>,</t>
    </r>
    <r>
      <rPr>
        <sz val="8"/>
        <color indexed="62"/>
        <rFont val="Arial"/>
        <family val="2"/>
      </rPr>
      <t xml:space="preserve"> ef_so_lfaa</t>
    </r>
    <r>
      <rPr>
        <sz val="8"/>
        <rFont val="Arial"/>
        <family val="2"/>
      </rPr>
      <t>,</t>
    </r>
    <r>
      <rPr>
        <sz val="8"/>
        <color indexed="62"/>
        <rFont val="Arial"/>
        <family val="2"/>
      </rPr>
      <t xml:space="preserve"> ef_olfreg</t>
    </r>
    <r>
      <rPr>
        <sz val="8"/>
        <rFont val="Arial"/>
        <family val="2"/>
      </rPr>
      <t>,</t>
    </r>
    <r>
      <rPr>
        <sz val="8"/>
        <color indexed="62"/>
        <rFont val="Arial"/>
        <family val="2"/>
      </rPr>
      <t xml:space="preserve"> ef_olsaareg </t>
    </r>
    <r>
      <rPr>
        <sz val="8"/>
        <rFont val="Arial"/>
        <family val="2"/>
      </rPr>
      <t>and</t>
    </r>
    <r>
      <rPr>
        <sz val="8"/>
        <color indexed="62"/>
        <rFont val="Arial"/>
        <family val="2"/>
      </rPr>
      <t xml:space="preserve"> ef_oluaareg).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</si>
  <si>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</si>
  <si>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</si>
  <si>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</si>
  <si>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ef_poirrig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</si>
  <si>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</si>
  <si>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change 2010/2000 (%)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</si>
  <si>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</t>
    </r>
  </si>
  <si>
    <r>
      <t xml:space="preserve">Source: </t>
    </r>
    <r>
      <rPr>
        <sz val="8"/>
        <rFont val="Arial"/>
        <family val="2"/>
      </rPr>
      <t>Eurostat, FSS 2010.</t>
    </r>
  </si>
  <si>
    <t>Spain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</si>
  <si>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</si>
  <si>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</si>
  <si>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</si>
  <si>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</si>
  <si>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</si>
  <si>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</si>
  <si>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</si>
  <si>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</si>
  <si>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</si>
  <si>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</si>
  <si>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</si>
  <si>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</si>
  <si>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Comunidad Valenciana</t>
  </si>
  <si>
    <t>Illes Balears</t>
  </si>
  <si>
    <t>Andalucía</t>
  </si>
  <si>
    <t>Región de Murcia</t>
  </si>
  <si>
    <t>Ciudad Autónoma de Ceuta (ES)</t>
  </si>
  <si>
    <t>Ciudad Autónoma de Melilla (ES)</t>
  </si>
  <si>
    <t>Canarias (ES)</t>
  </si>
  <si>
    <t>250 000-&lt;500 000 euros</t>
  </si>
  <si>
    <t>Specialist olives</t>
  </si>
  <si>
    <t>Specialist cereals, oilseed and protein crops</t>
  </si>
  <si>
    <t>General field cropping</t>
  </si>
  <si>
    <t>Specialist vineyards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</si>
  <si>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ef_olsaareg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,</t>
    </r>
    <r>
      <rPr>
        <sz val="8"/>
        <color indexed="62"/>
        <rFont val="Arial"/>
        <family val="2"/>
      </rPr>
      <t xml:space="preserve"> ef_olsaareg,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ef_olfreg</t>
    </r>
    <r>
      <rPr>
        <sz val="8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</si>
  <si>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>ef_so_lfaa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>ef_olfreg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>ef_olsaareg and ef_oluaareg</t>
    </r>
    <r>
      <rPr>
        <sz val="8"/>
        <rFont val="Arial"/>
        <family val="2"/>
      </rPr>
      <t>).</t>
    </r>
  </si>
  <si>
    <t xml:space="preserve">             Family labour force</t>
  </si>
  <si>
    <t>Pais Vasco</t>
  </si>
  <si>
    <t>Castilla-La Mancha</t>
  </si>
  <si>
    <t>Andalucia</t>
  </si>
  <si>
    <t>Ciudad Autonoma de Ceuta</t>
  </si>
  <si>
    <t>Ciudad Autonoma de Melilla</t>
  </si>
  <si>
    <t>Canarias</t>
  </si>
  <si>
    <t>Sunflower</t>
  </si>
  <si>
    <t>LSU</t>
  </si>
  <si>
    <t>DY#HOLD$HOLD</t>
  </si>
  <si>
    <t>DY#OGA_F_1_EQ_Y$HOLD</t>
  </si>
  <si>
    <t>DY#OGA_F_1_1_EQ_Y$HOLD</t>
  </si>
  <si>
    <t>DY#OGA_F_1_2_EQ_Y$HOLD</t>
  </si>
  <si>
    <t>DY#OGA_F_1_3_EQ_Y$HOLD</t>
  </si>
  <si>
    <t>DY#OGA_F_1_4_EQ_Y$HOLD</t>
  </si>
  <si>
    <t>DY#OGA_F_1_5_EQ_Y$HOLD</t>
  </si>
  <si>
    <t>DY#OGA_F_1_6_EQ_Y$HOLD</t>
  </si>
  <si>
    <t>DY#OGA_F_1_7_EQ_Y$HOLD</t>
  </si>
  <si>
    <t>DY#OGA_F_1_7_1_EQ_Y$HOLD</t>
  </si>
  <si>
    <t>DY#OGA_F_1_7_2_EQ_Y$HOLD</t>
  </si>
  <si>
    <t>DY#OGA_F_1_8_EQ_Y$HOLD</t>
  </si>
  <si>
    <t>DY#OGA_F_1_99_EQ_Y$HOLD</t>
  </si>
  <si>
    <t>Code</t>
  </si>
  <si>
    <t>REGIONS#1</t>
  </si>
  <si>
    <t>EB_AGEHOLDER#1</t>
  </si>
  <si>
    <t>Holdings with other gainful activity</t>
  </si>
  <si>
    <t>Tourism as other gainful activity</t>
  </si>
  <si>
    <t>Handicraft as other gainful activity</t>
  </si>
  <si>
    <t>Processing of farm products as other gainful activity</t>
  </si>
  <si>
    <t>Renewable energy production as other gainful activity</t>
  </si>
  <si>
    <t>Wood processing as other gainful activity</t>
  </si>
  <si>
    <t>Aquaculture as other gainful activity</t>
  </si>
  <si>
    <t>Contractual work as other gainful activity</t>
  </si>
  <si>
    <t>Contractual agricultural work as other gainful activity</t>
  </si>
  <si>
    <t>Contractual non-agricultural work as other gainful activity</t>
  </si>
  <si>
    <t>Forestry-work as other gainful activity</t>
  </si>
  <si>
    <t>ES</t>
  </si>
  <si>
    <t>[0000] Total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</si>
  <si>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</si>
  <si>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</si>
  <si>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</si>
  <si>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</si>
  <si>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</si>
  <si>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</si>
  <si>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</si>
  <si>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</si>
  <si>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</si>
  <si>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</si>
  <si>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</si>
  <si>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</si>
  <si>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</si>
  <si>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</si>
  <si>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</si>
  <si>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</si>
  <si>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</si>
  <si>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ES70</t>
  </si>
  <si>
    <t>Reference year</t>
  </si>
  <si>
    <t>Number of holdings with organic farming</t>
  </si>
  <si>
    <r>
      <t xml:space="preserve">Source: </t>
    </r>
    <r>
      <rPr>
        <sz val="8"/>
        <rFont val="Arial"/>
        <family val="2"/>
      </rPr>
      <t>Eurostat, FSS 2000-2010.</t>
    </r>
  </si>
  <si>
    <t>2 000-&lt;4 000 euros</t>
  </si>
  <si>
    <t>4 000-&lt;8 000 euros</t>
  </si>
  <si>
    <t>8 000-&lt;15 000 euros</t>
  </si>
  <si>
    <t>15 000-&lt;25 000 euros</t>
  </si>
  <si>
    <t>25 000-&lt;50 000 euros</t>
  </si>
  <si>
    <t>50 000-&lt;100 000 euros</t>
  </si>
  <si>
    <t>100 000-&lt;250 000 euros</t>
  </si>
  <si>
    <t>&gt;= 500 000 euro</t>
  </si>
  <si>
    <t xml:space="preserve">           Cereals </t>
  </si>
  <si>
    <t xml:space="preserve">           Pulses (total)</t>
  </si>
  <si>
    <t xml:space="preserve">           Potatoes</t>
  </si>
  <si>
    <t xml:space="preserve">           Sugar beet</t>
  </si>
  <si>
    <t xml:space="preserve">           Fodder roots and brassicas</t>
  </si>
  <si>
    <t xml:space="preserve">           Industrial crops (total)</t>
  </si>
  <si>
    <t xml:space="preserve">           Fresh vegetables, melons, strawberries</t>
  </si>
  <si>
    <t xml:space="preserve">           Flowers and ornemental plants (total)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</si>
  <si>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</si>
  <si>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</si>
  <si>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</si>
  <si>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</si>
  <si>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</si>
  <si>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</si>
  <si>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</si>
  <si>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</si>
  <si>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</si>
  <si>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</si>
  <si>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</si>
  <si>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</si>
  <si>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Olive plantations</t>
  </si>
  <si>
    <t xml:space="preserve">        Vineyards</t>
  </si>
  <si>
    <t xml:space="preserve">        Nurseries</t>
  </si>
  <si>
    <t xml:space="preserve">       Other permanent crops</t>
  </si>
  <si>
    <t xml:space="preserve">       Permanent crops under glass</t>
  </si>
  <si>
    <t>Cattle</t>
  </si>
  <si>
    <t>Sheep</t>
  </si>
  <si>
    <t>Goat</t>
  </si>
  <si>
    <t>Pigs</t>
  </si>
  <si>
    <t>Poultry</t>
  </si>
  <si>
    <t>Male holder</t>
  </si>
  <si>
    <t>Female holder</t>
  </si>
  <si>
    <r>
      <t xml:space="preserve">Source: </t>
    </r>
    <r>
      <rPr>
        <sz val="8"/>
        <rFont val="Arial"/>
        <family val="2"/>
      </rPr>
      <t>Eurostat, FSS, 2000 and 2010.</t>
    </r>
  </si>
  <si>
    <t>Farming by owner</t>
  </si>
  <si>
    <t>Farming by tenant</t>
  </si>
  <si>
    <t>Shared farming or other modes</t>
  </si>
  <si>
    <t>UAA (ha)</t>
  </si>
  <si>
    <t xml:space="preserve"> % in Total UAA</t>
  </si>
  <si>
    <t>Holding with cattle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</si>
  <si>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</si>
  <si>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Table 2: Farm structure, key indicators, by NUTS 2 regions, Spain, 2000 and 2010</t>
  </si>
  <si>
    <t>Figure 1: Number of holdings and Utilised Agriculture Area (UAA) by UAA size classes, Spain, 2010</t>
  </si>
  <si>
    <t>Figure 2: Number of holdings by main type of farming, Spain, 2010</t>
  </si>
  <si>
    <t>Figure 3: Standard output by main type of farming, Spain, 2010</t>
  </si>
  <si>
    <t>Figure 4: Utilised Agricultural Area by land use, Spain, 2000 and 2010</t>
  </si>
  <si>
    <t xml:space="preserve">Table 5: Number of holdings with LSU and livestock by LSU size class, Spain, 2000 and 2010 </t>
  </si>
  <si>
    <t xml:space="preserve">Figure 5: Livestock by main types, Spain, 2000 and 2010 </t>
  </si>
  <si>
    <t>Table 6: Agricultural labour force, Spain, 2000 and 2010</t>
  </si>
  <si>
    <t>Figure 6: Sole holders by gender, Spain, 2000 and 2010</t>
  </si>
  <si>
    <t>(%)</t>
  </si>
  <si>
    <t>Table 7:  Utilised agricultural area by type of tenure, by NUTS 2 regions, Spain, 2010</t>
  </si>
  <si>
    <t>Table 8: Key figures on irrigation, Spain, 2010</t>
  </si>
  <si>
    <t>Table 9: Number of holdings with cattle and places by type of animal housing, Spain, 2010</t>
  </si>
  <si>
    <t>Table 10: Number of holdings by other gainful activities, by NUTS 2 regions, Spain, 2010</t>
  </si>
  <si>
    <t>Table 11: Organic farming, number of holdings and utilised agricultural area, Spain, 2010</t>
  </si>
  <si>
    <t>Table 4: Utilised Agricultural Area by land use, Spain, 2000 and 2010</t>
  </si>
  <si>
    <t>Table 1: Farm Structure, key indicators, Spain, 2000 and 2010</t>
  </si>
  <si>
    <t>Table 3: Economic size of the farm by standar output size classes, Spain, 2007 and 2010</t>
  </si>
  <si>
    <t>(EUR)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</si>
  <si>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</si>
  <si>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t>Land use</t>
  </si>
  <si>
    <t>Livestock</t>
  </si>
  <si>
    <t>(LSU)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</si>
  <si>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>: Eurostat (online datacode ef_mptenure)</t>
    </r>
  </si>
  <si>
    <t>Figure 7: Irrigated area by type of crops, Spain, 2010</t>
  </si>
  <si>
    <r>
      <t>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per year)</t>
    </r>
  </si>
  <si>
    <t>Volume of water used for irrigation</t>
  </si>
  <si>
    <t xml:space="preserve">Average area irrigated in the last 3 years </t>
  </si>
  <si>
    <t>(ha)</t>
  </si>
  <si>
    <t>Total cultivated area irrigated in the previous 12 months</t>
  </si>
  <si>
    <t>(number of holdings)</t>
  </si>
  <si>
    <t>(Number)</t>
  </si>
  <si>
    <t>(% of total)</t>
  </si>
  <si>
    <t>(% of total heads of cattle)</t>
  </si>
  <si>
    <t>Holdings</t>
  </si>
  <si>
    <t>Other gainful activity</t>
  </si>
  <si>
    <t xml:space="preserve">Other gainful activities n.a.e. </t>
  </si>
  <si>
    <t xml:space="preserve">UAA with organic farming </t>
  </si>
  <si>
    <t>change (%)</t>
  </si>
  <si>
    <t>Stanchion tied stable with solid dung and manure</t>
  </si>
  <si>
    <t>Stanchion tied stable with slurry</t>
  </si>
  <si>
    <t>Other housing</t>
  </si>
  <si>
    <t>Loose housing with slurry</t>
  </si>
  <si>
    <t>Loose housing with solid dung and liquid manure</t>
  </si>
  <si>
    <t xml:space="preserve">Change 2010/2000          (%) </t>
  </si>
  <si>
    <t>0-&lt;2 000 euros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</si>
</sst>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##\ ###\ ###\ ###"/>
    <numFmt numFmtId="166" formatCode="#,##0.0"/>
    <numFmt numFmtId="167" formatCode="0.00000%"/>
    <numFmt numFmtId="168" formatCode="#,##0.0_i"/>
    <numFmt numFmtId="169" formatCode="#,##0_i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dd\.mm\.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/>
      <right/>
      <top style="thin"/>
      <bottom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/>
      <right/>
      <top/>
      <bottom style="thin">
        <color theme="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theme="8"/>
      </left>
      <right style="thin">
        <color theme="8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thin">
        <color theme="8"/>
      </left>
      <right style="thin">
        <color theme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theme="8"/>
      </left>
      <right style="thin">
        <color theme="8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theme="0" tint="-0.24993999302387238"/>
      </right>
      <top style="thin">
        <color rgb="FF000000"/>
      </top>
      <bottom/>
    </border>
    <border>
      <left/>
      <right style="thin">
        <color theme="0" tint="-0.24993999302387238"/>
      </right>
      <top style="thin">
        <color rgb="FF000000"/>
      </top>
      <bottom style="hair">
        <color rgb="FFC0C0C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000000"/>
      </top>
      <bottom style="hair">
        <color rgb="FFC0C0C0"/>
      </bottom>
    </border>
    <border>
      <left/>
      <right style="thin">
        <color theme="0" tint="-0.24993999302387238"/>
      </right>
      <top style="hair">
        <color rgb="FFC0C0C0"/>
      </top>
      <bottom style="hair">
        <color rgb="FFC0C0C0"/>
      </bottom>
    </border>
    <border>
      <left style="thin">
        <color theme="0" tint="-0.24993999302387238"/>
      </left>
      <right style="thin">
        <color theme="0" tint="-0.24993999302387238"/>
      </right>
      <top style="hair">
        <color rgb="FFC0C0C0"/>
      </top>
      <bottom style="hair">
        <color rgb="FFC0C0C0"/>
      </bottom>
    </border>
    <border>
      <left/>
      <right style="thin">
        <color theme="0" tint="-0.24993999302387238"/>
      </right>
      <top style="hair">
        <color rgb="FFC0C0C0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>
        <color rgb="FFC0C0C0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rgb="FF000000"/>
      </top>
      <bottom style="hair">
        <color rgb="FFC0C0C0"/>
      </bottom>
    </border>
    <border>
      <left style="thin">
        <color theme="0" tint="-0.24993999302387238"/>
      </left>
      <right style="thin">
        <color theme="0" tint="-0.24993999302387238"/>
      </right>
      <top style="hair">
        <color rgb="FFC0C0C0"/>
      </top>
      <bottom style="thin">
        <color rgb="FF000000"/>
      </bottom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8"/>
      </left>
      <right/>
      <top style="thin"/>
      <bottom style="thin"/>
    </border>
    <border>
      <left style="thin">
        <color theme="8"/>
      </left>
      <right/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rgb="FF000000"/>
      </right>
      <top/>
      <bottom/>
    </border>
    <border>
      <left style="hair">
        <color rgb="FFC0C0C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hair">
        <color rgb="FFC0C0C0"/>
      </top>
      <bottom/>
    </border>
    <border>
      <left style="hair">
        <color rgb="FFC0C0C0"/>
      </left>
      <right style="thin">
        <color rgb="FF000000"/>
      </right>
      <top style="thin">
        <color rgb="FF000000"/>
      </top>
      <bottom/>
    </border>
    <border>
      <left style="hair">
        <color rgb="FFC0C0C0"/>
      </left>
      <right style="thin">
        <color rgb="FF000000"/>
      </right>
      <top style="hair">
        <color rgb="FFC0C0C0"/>
      </top>
      <bottom style="thin">
        <color theme="1"/>
      </bottom>
    </border>
    <border>
      <left/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thin">
        <color rgb="FF000000"/>
      </left>
      <right/>
      <top style="thin"/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168" fontId="11" fillId="0" borderId="0" applyFill="0" applyBorder="0" applyProtection="0">
      <alignment horizontal="right"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9" fontId="2" fillId="0" borderId="0" xfId="65" applyFont="1" applyFill="1" applyBorder="1" applyAlignment="1">
      <alignment wrapText="1"/>
    </xf>
    <xf numFmtId="0" fontId="2" fillId="0" borderId="0" xfId="0" applyFont="1" applyAlignment="1">
      <alignment wrapText="1"/>
    </xf>
    <xf numFmtId="9" fontId="2" fillId="0" borderId="0" xfId="65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center" vertical="center"/>
      <protection/>
    </xf>
    <xf numFmtId="3" fontId="2" fillId="0" borderId="0" xfId="58" applyNumberFormat="1" applyFont="1" applyFill="1" applyBorder="1" applyAlignment="1">
      <alignment/>
      <protection/>
    </xf>
    <xf numFmtId="165" fontId="2" fillId="0" borderId="0" xfId="58" applyNumberFormat="1" applyFont="1" applyFill="1" applyBorder="1" applyAlignment="1">
      <alignment vertical="top" wrapText="1"/>
      <protection/>
    </xf>
    <xf numFmtId="0" fontId="7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51" fillId="0" borderId="0" xfId="59" applyFont="1" applyFill="1" applyBorder="1">
      <alignment/>
      <protection/>
    </xf>
    <xf numFmtId="0" fontId="52" fillId="0" borderId="0" xfId="59" applyFont="1" applyFill="1" applyBorder="1">
      <alignment/>
      <protection/>
    </xf>
    <xf numFmtId="0" fontId="53" fillId="0" borderId="0" xfId="59" applyFont="1" applyBorder="1">
      <alignment/>
      <protection/>
    </xf>
    <xf numFmtId="0" fontId="52" fillId="0" borderId="0" xfId="59" applyFont="1" applyBorder="1">
      <alignment/>
      <protection/>
    </xf>
    <xf numFmtId="0" fontId="2" fillId="0" borderId="0" xfId="58" applyFont="1">
      <alignment/>
      <protection/>
    </xf>
    <xf numFmtId="10" fontId="2" fillId="0" borderId="0" xfId="58" applyNumberFormat="1" applyFont="1">
      <alignment/>
      <protection/>
    </xf>
    <xf numFmtId="0" fontId="54" fillId="0" borderId="0" xfId="58" applyFont="1">
      <alignment/>
      <protection/>
    </xf>
    <xf numFmtId="0" fontId="2" fillId="0" borderId="0" xfId="57" applyFont="1" applyFill="1" applyBorder="1">
      <alignment/>
      <protection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1" fillId="0" borderId="0" xfId="59" applyFont="1" applyBorder="1">
      <alignment/>
      <protection/>
    </xf>
    <xf numFmtId="167" fontId="52" fillId="0" borderId="0" xfId="59" applyNumberFormat="1" applyFont="1" applyFill="1" applyBorder="1">
      <alignment/>
      <protection/>
    </xf>
    <xf numFmtId="0" fontId="2" fillId="0" borderId="0" xfId="55" applyFont="1">
      <alignment/>
      <protection/>
    </xf>
    <xf numFmtId="0" fontId="4" fillId="0" borderId="0" xfId="58" applyFont="1">
      <alignment/>
      <protection/>
    </xf>
    <xf numFmtId="0" fontId="52" fillId="0" borderId="0" xfId="59" applyFont="1">
      <alignment/>
      <protection/>
    </xf>
    <xf numFmtId="0" fontId="2" fillId="0" borderId="0" xfId="59" applyFont="1">
      <alignment/>
      <protection/>
    </xf>
    <xf numFmtId="0" fontId="7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7" fillId="0" borderId="0" xfId="0" applyFont="1" applyAlignment="1">
      <alignment/>
    </xf>
    <xf numFmtId="0" fontId="52" fillId="0" borderId="0" xfId="0" applyFont="1" applyAlignment="1">
      <alignment vertical="top"/>
    </xf>
    <xf numFmtId="0" fontId="2" fillId="0" borderId="0" xfId="57" applyFont="1">
      <alignment/>
      <protection/>
    </xf>
    <xf numFmtId="0" fontId="2" fillId="33" borderId="0" xfId="57" applyNumberFormat="1" applyFont="1" applyFill="1" applyBorder="1" applyAlignment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NumberFormat="1" applyFont="1" applyFill="1" applyBorder="1" applyAlignment="1">
      <alignment/>
      <protection/>
    </xf>
    <xf numFmtId="3" fontId="55" fillId="0" borderId="0" xfId="59" applyNumberFormat="1" applyFont="1">
      <alignment/>
      <protection/>
    </xf>
    <xf numFmtId="3" fontId="2" fillId="0" borderId="0" xfId="59" applyNumberFormat="1" applyFont="1">
      <alignment/>
      <protection/>
    </xf>
    <xf numFmtId="3" fontId="52" fillId="0" borderId="0" xfId="59" applyNumberFormat="1" applyFont="1" applyBorder="1">
      <alignment/>
      <protection/>
    </xf>
    <xf numFmtId="2" fontId="2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51" fillId="23" borderId="1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25" borderId="1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2" fillId="0" borderId="16" xfId="59" applyFont="1" applyFill="1" applyBorder="1" applyAlignment="1">
      <alignment horizontal="center"/>
      <protection/>
    </xf>
    <xf numFmtId="3" fontId="52" fillId="0" borderId="16" xfId="59" applyNumberFormat="1" applyFont="1" applyFill="1" applyBorder="1" applyAlignment="1">
      <alignment horizontal="right" indent="5"/>
      <protection/>
    </xf>
    <xf numFmtId="3" fontId="52" fillId="0" borderId="16" xfId="59" applyNumberFormat="1" applyFont="1" applyFill="1" applyBorder="1" applyAlignment="1">
      <alignment horizontal="right" indent="4"/>
      <protection/>
    </xf>
    <xf numFmtId="0" fontId="52" fillId="0" borderId="17" xfId="59" applyFont="1" applyFill="1" applyBorder="1" applyAlignment="1">
      <alignment horizontal="center"/>
      <protection/>
    </xf>
    <xf numFmtId="3" fontId="52" fillId="0" borderId="17" xfId="59" applyNumberFormat="1" applyFont="1" applyFill="1" applyBorder="1" applyAlignment="1">
      <alignment horizontal="right" indent="5"/>
      <protection/>
    </xf>
    <xf numFmtId="3" fontId="52" fillId="0" borderId="17" xfId="59" applyNumberFormat="1" applyFont="1" applyFill="1" applyBorder="1" applyAlignment="1">
      <alignment horizontal="right" indent="4"/>
      <protection/>
    </xf>
    <xf numFmtId="0" fontId="52" fillId="0" borderId="18" xfId="59" applyFont="1" applyFill="1" applyBorder="1" applyAlignment="1">
      <alignment horizontal="center"/>
      <protection/>
    </xf>
    <xf numFmtId="3" fontId="52" fillId="0" borderId="18" xfId="59" applyNumberFormat="1" applyFont="1" applyFill="1" applyBorder="1" applyAlignment="1">
      <alignment horizontal="right" indent="5"/>
      <protection/>
    </xf>
    <xf numFmtId="3" fontId="52" fillId="0" borderId="18" xfId="59" applyNumberFormat="1" applyFont="1" applyFill="1" applyBorder="1" applyAlignment="1">
      <alignment horizontal="right" indent="4"/>
      <protection/>
    </xf>
    <xf numFmtId="0" fontId="52" fillId="0" borderId="0" xfId="59" applyFont="1" applyBorder="1" applyAlignment="1">
      <alignment vertical="center"/>
      <protection/>
    </xf>
    <xf numFmtId="0" fontId="51" fillId="25" borderId="15" xfId="59" applyFont="1" applyFill="1" applyBorder="1" applyAlignment="1">
      <alignment horizontal="center" vertical="center" wrapText="1"/>
      <protection/>
    </xf>
    <xf numFmtId="0" fontId="51" fillId="25" borderId="19" xfId="59" applyFont="1" applyFill="1" applyBorder="1" applyAlignment="1">
      <alignment horizontal="center" vertical="center" wrapText="1"/>
      <protection/>
    </xf>
    <xf numFmtId="164" fontId="2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0" fontId="56" fillId="0" borderId="0" xfId="0" applyFont="1" applyBorder="1" applyAlignment="1">
      <alignment/>
    </xf>
    <xf numFmtId="0" fontId="2" fillId="0" borderId="0" xfId="55" applyNumberFormat="1" applyFont="1" applyFill="1" applyBorder="1" applyAlignment="1">
      <alignment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33" borderId="0" xfId="57" applyNumberFormat="1" applyFont="1" applyFill="1" applyBorder="1">
      <alignment/>
      <protection/>
    </xf>
    <xf numFmtId="0" fontId="51" fillId="2" borderId="20" xfId="59" applyFont="1" applyFill="1" applyBorder="1" applyAlignment="1">
      <alignment horizontal="center"/>
      <protection/>
    </xf>
    <xf numFmtId="0" fontId="51" fillId="2" borderId="21" xfId="59" applyFont="1" applyFill="1" applyBorder="1" applyAlignment="1">
      <alignment horizontal="center"/>
      <protection/>
    </xf>
    <xf numFmtId="0" fontId="51" fillId="25" borderId="0" xfId="59" applyFont="1" applyFill="1" applyBorder="1">
      <alignment/>
      <protection/>
    </xf>
    <xf numFmtId="0" fontId="52" fillId="25" borderId="0" xfId="59" applyFont="1" applyFill="1" applyBorder="1">
      <alignment/>
      <protection/>
    </xf>
    <xf numFmtId="0" fontId="52" fillId="0" borderId="22" xfId="58" applyFont="1" applyBorder="1">
      <alignment/>
      <protection/>
    </xf>
    <xf numFmtId="0" fontId="52" fillId="0" borderId="23" xfId="59" applyFont="1" applyFill="1" applyBorder="1">
      <alignment/>
      <protection/>
    </xf>
    <xf numFmtId="0" fontId="52" fillId="0" borderId="24" xfId="58" applyFont="1" applyBorder="1">
      <alignment/>
      <protection/>
    </xf>
    <xf numFmtId="0" fontId="52" fillId="0" borderId="25" xfId="59" applyFont="1" applyFill="1" applyBorder="1">
      <alignment/>
      <protection/>
    </xf>
    <xf numFmtId="0" fontId="52" fillId="0" borderId="26" xfId="58" applyFont="1" applyBorder="1">
      <alignment/>
      <protection/>
    </xf>
    <xf numFmtId="0" fontId="52" fillId="0" borderId="27" xfId="59" applyFont="1" applyFill="1" applyBorder="1">
      <alignment/>
      <protection/>
    </xf>
    <xf numFmtId="0" fontId="4" fillId="2" borderId="28" xfId="55" applyFont="1" applyFill="1" applyBorder="1" applyAlignment="1">
      <alignment horizontal="center"/>
      <protection/>
    </xf>
    <xf numFmtId="164" fontId="4" fillId="2" borderId="28" xfId="55" applyNumberFormat="1" applyFont="1" applyFill="1" applyBorder="1" applyAlignment="1">
      <alignment horizontal="center"/>
      <protection/>
    </xf>
    <xf numFmtId="0" fontId="2" fillId="0" borderId="21" xfId="58" applyFont="1" applyBorder="1">
      <alignment/>
      <protection/>
    </xf>
    <xf numFmtId="3" fontId="2" fillId="0" borderId="0" xfId="58" applyNumberFormat="1" applyFont="1" applyBorder="1">
      <alignment/>
      <protection/>
    </xf>
    <xf numFmtId="0" fontId="2" fillId="0" borderId="28" xfId="58" applyFont="1" applyBorder="1">
      <alignment/>
      <protection/>
    </xf>
    <xf numFmtId="0" fontId="4" fillId="0" borderId="28" xfId="58" applyFont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 wrapText="1"/>
    </xf>
    <xf numFmtId="0" fontId="51" fillId="2" borderId="0" xfId="0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0" fontId="51" fillId="2" borderId="30" xfId="0" applyFont="1" applyFill="1" applyBorder="1" applyAlignment="1">
      <alignment horizontal="center" vertical="center" wrapText="1"/>
    </xf>
    <xf numFmtId="0" fontId="51" fillId="2" borderId="31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left" vertical="center" wrapText="1"/>
    </xf>
    <xf numFmtId="0" fontId="51" fillId="0" borderId="32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4" fillId="2" borderId="33" xfId="0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wrapText="1"/>
    </xf>
    <xf numFmtId="0" fontId="4" fillId="0" borderId="32" xfId="0" applyNumberFormat="1" applyFont="1" applyFill="1" applyBorder="1" applyAlignment="1">
      <alignment horizontal="left"/>
    </xf>
    <xf numFmtId="169" fontId="11" fillId="0" borderId="32" xfId="63" applyNumberFormat="1" applyBorder="1">
      <alignment horizontal="right"/>
    </xf>
    <xf numFmtId="168" fontId="11" fillId="0" borderId="32" xfId="63" applyBorder="1">
      <alignment horizontal="right"/>
    </xf>
    <xf numFmtId="169" fontId="11" fillId="0" borderId="32" xfId="63" applyNumberFormat="1" applyFill="1" applyBorder="1">
      <alignment horizontal="right"/>
    </xf>
    <xf numFmtId="0" fontId="4" fillId="0" borderId="25" xfId="0" applyNumberFormat="1" applyFont="1" applyFill="1" applyBorder="1" applyAlignment="1">
      <alignment horizontal="left"/>
    </xf>
    <xf numFmtId="169" fontId="11" fillId="0" borderId="25" xfId="63" applyNumberFormat="1" applyFill="1" applyBorder="1">
      <alignment horizontal="right"/>
    </xf>
    <xf numFmtId="168" fontId="11" fillId="0" borderId="25" xfId="63" applyBorder="1">
      <alignment horizontal="right"/>
    </xf>
    <xf numFmtId="169" fontId="11" fillId="0" borderId="25" xfId="63" applyNumberFormat="1" applyBorder="1">
      <alignment horizontal="right"/>
    </xf>
    <xf numFmtId="0" fontId="4" fillId="0" borderId="29" xfId="0" applyNumberFormat="1" applyFont="1" applyFill="1" applyBorder="1" applyAlignment="1">
      <alignment horizontal="left"/>
    </xf>
    <xf numFmtId="169" fontId="11" fillId="0" borderId="29" xfId="63" applyNumberFormat="1" applyBorder="1">
      <alignment horizontal="right"/>
    </xf>
    <xf numFmtId="168" fontId="11" fillId="0" borderId="29" xfId="63" applyBorder="1">
      <alignment horizontal="right"/>
    </xf>
    <xf numFmtId="169" fontId="11" fillId="0" borderId="29" xfId="63" applyNumberFormat="1" applyFill="1" applyBorder="1">
      <alignment horizontal="right"/>
    </xf>
    <xf numFmtId="0" fontId="4" fillId="2" borderId="34" xfId="0" applyFont="1" applyFill="1" applyBorder="1" applyAlignment="1">
      <alignment horizontal="center" vertical="center"/>
    </xf>
    <xf numFmtId="169" fontId="11" fillId="0" borderId="35" xfId="63" applyNumberFormat="1" applyFill="1" applyBorder="1">
      <alignment horizontal="right"/>
    </xf>
    <xf numFmtId="169" fontId="11" fillId="0" borderId="31" xfId="63" applyNumberFormat="1" applyFill="1" applyBorder="1">
      <alignment horizontal="right"/>
    </xf>
    <xf numFmtId="169" fontId="11" fillId="0" borderId="36" xfId="63" applyNumberFormat="1" applyFill="1" applyBorder="1">
      <alignment horizontal="right"/>
    </xf>
    <xf numFmtId="0" fontId="4" fillId="2" borderId="37" xfId="0" applyFont="1" applyFill="1" applyBorder="1" applyAlignment="1">
      <alignment horizontal="center" wrapText="1"/>
    </xf>
    <xf numFmtId="168" fontId="11" fillId="0" borderId="38" xfId="63" applyBorder="1">
      <alignment horizontal="right"/>
    </xf>
    <xf numFmtId="168" fontId="11" fillId="0" borderId="39" xfId="63" applyBorder="1">
      <alignment horizontal="right"/>
    </xf>
    <xf numFmtId="168" fontId="11" fillId="0" borderId="40" xfId="63" applyBorder="1">
      <alignment horizontal="right"/>
    </xf>
    <xf numFmtId="169" fontId="11" fillId="0" borderId="35" xfId="63" applyNumberFormat="1" applyBorder="1">
      <alignment horizontal="right"/>
    </xf>
    <xf numFmtId="169" fontId="11" fillId="0" borderId="31" xfId="63" applyNumberFormat="1" applyBorder="1">
      <alignment horizontal="right"/>
    </xf>
    <xf numFmtId="169" fontId="11" fillId="0" borderId="36" xfId="63" applyNumberFormat="1" applyBorder="1">
      <alignment horizontal="right"/>
    </xf>
    <xf numFmtId="0" fontId="4" fillId="25" borderId="0" xfId="57" applyNumberFormat="1" applyFont="1" applyFill="1" applyBorder="1" applyAlignment="1">
      <alignment/>
      <protection/>
    </xf>
    <xf numFmtId="0" fontId="4" fillId="25" borderId="0" xfId="57" applyFont="1" applyFill="1" applyBorder="1">
      <alignment/>
      <protection/>
    </xf>
    <xf numFmtId="0" fontId="51" fillId="8" borderId="20" xfId="0" applyFont="1" applyFill="1" applyBorder="1" applyAlignment="1">
      <alignment/>
    </xf>
    <xf numFmtId="0" fontId="51" fillId="8" borderId="28" xfId="0" applyFont="1" applyFill="1" applyBorder="1" applyAlignment="1">
      <alignment/>
    </xf>
    <xf numFmtId="168" fontId="11" fillId="8" borderId="28" xfId="63" applyFill="1" applyBorder="1">
      <alignment horizontal="right"/>
    </xf>
    <xf numFmtId="169" fontId="11" fillId="8" borderId="41" xfId="63" applyNumberFormat="1" applyFill="1" applyBorder="1">
      <alignment horizontal="right"/>
    </xf>
    <xf numFmtId="0" fontId="4" fillId="2" borderId="33" xfId="55" applyNumberFormat="1" applyFont="1" applyFill="1" applyBorder="1" applyAlignment="1">
      <alignment horizontal="center" vertical="center"/>
      <protection/>
    </xf>
    <xf numFmtId="0" fontId="4" fillId="2" borderId="33" xfId="55" applyNumberFormat="1" applyFont="1" applyFill="1" applyBorder="1" applyAlignment="1">
      <alignment horizontal="center" vertical="center" wrapText="1"/>
      <protection/>
    </xf>
    <xf numFmtId="0" fontId="2" fillId="0" borderId="32" xfId="55" applyNumberFormat="1" applyFont="1" applyFill="1" applyBorder="1" applyAlignment="1">
      <alignment horizontal="left"/>
      <protection/>
    </xf>
    <xf numFmtId="168" fontId="11" fillId="0" borderId="32" xfId="63" applyFill="1" applyBorder="1">
      <alignment horizontal="right"/>
    </xf>
    <xf numFmtId="0" fontId="2" fillId="0" borderId="25" xfId="55" applyNumberFormat="1" applyFont="1" applyFill="1" applyBorder="1" applyAlignment="1">
      <alignment/>
      <protection/>
    </xf>
    <xf numFmtId="168" fontId="11" fillId="0" borderId="25" xfId="63" applyFill="1" applyBorder="1">
      <alignment horizontal="right"/>
    </xf>
    <xf numFmtId="0" fontId="2" fillId="0" borderId="29" xfId="55" applyNumberFormat="1" applyFont="1" applyFill="1" applyBorder="1" applyAlignment="1">
      <alignment/>
      <protection/>
    </xf>
    <xf numFmtId="168" fontId="11" fillId="0" borderId="29" xfId="63" applyFill="1" applyBorder="1">
      <alignment horizontal="right"/>
    </xf>
    <xf numFmtId="0" fontId="4" fillId="2" borderId="34" xfId="55" applyNumberFormat="1" applyFont="1" applyFill="1" applyBorder="1" applyAlignment="1">
      <alignment horizontal="center" vertical="center"/>
      <protection/>
    </xf>
    <xf numFmtId="0" fontId="4" fillId="2" borderId="37" xfId="55" applyNumberFormat="1" applyFont="1" applyFill="1" applyBorder="1" applyAlignment="1">
      <alignment horizontal="center" vertical="center" wrapText="1"/>
      <protection/>
    </xf>
    <xf numFmtId="168" fontId="11" fillId="0" borderId="38" xfId="63" applyFill="1" applyBorder="1">
      <alignment horizontal="right"/>
    </xf>
    <xf numFmtId="168" fontId="11" fillId="0" borderId="39" xfId="63" applyFill="1" applyBorder="1">
      <alignment horizontal="right"/>
    </xf>
    <xf numFmtId="168" fontId="11" fillId="0" borderId="40" xfId="63" applyFill="1" applyBorder="1">
      <alignment horizontal="right"/>
    </xf>
    <xf numFmtId="0" fontId="51" fillId="2" borderId="42" xfId="0" applyFont="1" applyFill="1" applyBorder="1" applyAlignment="1">
      <alignment horizontal="center" vertical="center" wrapText="1"/>
    </xf>
    <xf numFmtId="0" fontId="51" fillId="2" borderId="40" xfId="0" applyFont="1" applyFill="1" applyBorder="1" applyAlignment="1">
      <alignment horizontal="center" vertical="center" wrapText="1"/>
    </xf>
    <xf numFmtId="169" fontId="11" fillId="8" borderId="43" xfId="63" applyNumberFormat="1" applyFill="1" applyBorder="1">
      <alignment horizontal="right"/>
    </xf>
    <xf numFmtId="169" fontId="11" fillId="8" borderId="0" xfId="63" applyNumberFormat="1" applyFill="1" applyBorder="1">
      <alignment horizontal="right"/>
    </xf>
    <xf numFmtId="169" fontId="11" fillId="8" borderId="44" xfId="63" applyNumberFormat="1" applyFill="1" applyBorder="1">
      <alignment horizontal="right"/>
    </xf>
    <xf numFmtId="0" fontId="52" fillId="0" borderId="32" xfId="0" applyFont="1" applyBorder="1" applyAlignment="1">
      <alignment vertical="center"/>
    </xf>
    <xf numFmtId="169" fontId="11" fillId="0" borderId="45" xfId="63" applyNumberFormat="1" applyBorder="1">
      <alignment horizontal="right"/>
    </xf>
    <xf numFmtId="169" fontId="11" fillId="0" borderId="38" xfId="63" applyNumberFormat="1" applyBorder="1">
      <alignment horizontal="right"/>
    </xf>
    <xf numFmtId="0" fontId="52" fillId="0" borderId="25" xfId="0" applyFont="1" applyBorder="1" applyAlignment="1">
      <alignment vertical="center"/>
    </xf>
    <xf numFmtId="169" fontId="11" fillId="0" borderId="46" xfId="63" applyNumberFormat="1" applyBorder="1">
      <alignment horizontal="right"/>
    </xf>
    <xf numFmtId="169" fontId="11" fillId="0" borderId="39" xfId="63" applyNumberFormat="1" applyBorder="1">
      <alignment horizontal="right"/>
    </xf>
    <xf numFmtId="0" fontId="52" fillId="0" borderId="29" xfId="0" applyFont="1" applyBorder="1" applyAlignment="1">
      <alignment vertical="center"/>
    </xf>
    <xf numFmtId="169" fontId="11" fillId="0" borderId="42" xfId="63" applyNumberFormat="1" applyBorder="1">
      <alignment horizontal="right"/>
    </xf>
    <xf numFmtId="169" fontId="11" fillId="0" borderId="40" xfId="63" applyNumberFormat="1" applyBorder="1">
      <alignment horizontal="right"/>
    </xf>
    <xf numFmtId="0" fontId="4" fillId="8" borderId="47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169" fontId="11" fillId="0" borderId="49" xfId="63" applyNumberFormat="1" applyFill="1" applyBorder="1">
      <alignment horizontal="right"/>
    </xf>
    <xf numFmtId="168" fontId="11" fillId="0" borderId="49" xfId="63" applyFill="1" applyBorder="1">
      <alignment horizontal="right"/>
    </xf>
    <xf numFmtId="0" fontId="2" fillId="0" borderId="50" xfId="0" applyNumberFormat="1" applyFont="1" applyFill="1" applyBorder="1" applyAlignment="1">
      <alignment/>
    </xf>
    <xf numFmtId="169" fontId="11" fillId="0" borderId="51" xfId="63" applyNumberFormat="1" applyFill="1" applyBorder="1">
      <alignment horizontal="right"/>
    </xf>
    <xf numFmtId="168" fontId="11" fillId="0" borderId="51" xfId="63" applyFill="1" applyBorder="1">
      <alignment horizontal="right"/>
    </xf>
    <xf numFmtId="0" fontId="2" fillId="0" borderId="52" xfId="0" applyNumberFormat="1" applyFont="1" applyFill="1" applyBorder="1" applyAlignment="1">
      <alignment/>
    </xf>
    <xf numFmtId="169" fontId="11" fillId="0" borderId="53" xfId="63" applyNumberFormat="1" applyFill="1" applyBorder="1">
      <alignment horizontal="right"/>
    </xf>
    <xf numFmtId="168" fontId="11" fillId="0" borderId="53" xfId="63" applyFill="1" applyBorder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9" fontId="11" fillId="8" borderId="54" xfId="63" applyNumberFormat="1" applyFill="1" applyBorder="1">
      <alignment horizontal="right"/>
    </xf>
    <xf numFmtId="168" fontId="11" fillId="8" borderId="54" xfId="63" applyFill="1" applyBorder="1">
      <alignment horizontal="right"/>
    </xf>
    <xf numFmtId="0" fontId="4" fillId="2" borderId="55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51" fillId="23" borderId="57" xfId="0" applyFont="1" applyFill="1" applyBorder="1" applyAlignment="1">
      <alignment vertical="center" wrapText="1"/>
    </xf>
    <xf numFmtId="0" fontId="51" fillId="25" borderId="58" xfId="0" applyFont="1" applyFill="1" applyBorder="1" applyAlignment="1">
      <alignment/>
    </xf>
    <xf numFmtId="0" fontId="51" fillId="0" borderId="59" xfId="0" applyFont="1" applyFill="1" applyBorder="1" applyAlignment="1">
      <alignment/>
    </xf>
    <xf numFmtId="0" fontId="51" fillId="0" borderId="60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2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/>
    </xf>
    <xf numFmtId="169" fontId="11" fillId="8" borderId="62" xfId="63" applyNumberFormat="1" applyFill="1" applyBorder="1">
      <alignment horizontal="right"/>
    </xf>
    <xf numFmtId="169" fontId="11" fillId="8" borderId="63" xfId="63" applyNumberFormat="1" applyFill="1" applyBorder="1">
      <alignment horizontal="right"/>
    </xf>
    <xf numFmtId="169" fontId="11" fillId="0" borderId="64" xfId="63" applyNumberFormat="1" applyFill="1" applyBorder="1">
      <alignment horizontal="right"/>
    </xf>
    <xf numFmtId="169" fontId="11" fillId="0" borderId="65" xfId="63" applyNumberFormat="1" applyFill="1" applyBorder="1">
      <alignment horizontal="right"/>
    </xf>
    <xf numFmtId="169" fontId="11" fillId="0" borderId="66" xfId="63" applyNumberFormat="1" applyFill="1" applyBorder="1">
      <alignment horizontal="right"/>
    </xf>
    <xf numFmtId="169" fontId="11" fillId="0" borderId="30" xfId="63" applyNumberFormat="1" applyFill="1" applyBorder="1">
      <alignment horizontal="right"/>
    </xf>
    <xf numFmtId="169" fontId="11" fillId="0" borderId="67" xfId="63" applyNumberFormat="1" applyFill="1" applyBorder="1">
      <alignment horizontal="right"/>
    </xf>
    <xf numFmtId="169" fontId="11" fillId="0" borderId="68" xfId="63" applyNumberFormat="1" applyFill="1" applyBorder="1">
      <alignment horizontal="right"/>
    </xf>
    <xf numFmtId="0" fontId="52" fillId="0" borderId="32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169" fontId="11" fillId="8" borderId="69" xfId="63" applyNumberFormat="1" applyFill="1" applyBorder="1">
      <alignment horizontal="right"/>
    </xf>
    <xf numFmtId="169" fontId="11" fillId="0" borderId="38" xfId="63" applyNumberFormat="1" applyFill="1" applyBorder="1">
      <alignment horizontal="right"/>
    </xf>
    <xf numFmtId="169" fontId="11" fillId="0" borderId="39" xfId="63" applyNumberFormat="1" applyFill="1" applyBorder="1">
      <alignment horizontal="right"/>
    </xf>
    <xf numFmtId="169" fontId="11" fillId="0" borderId="40" xfId="63" applyNumberFormat="1" applyFill="1" applyBorder="1">
      <alignment horizontal="right"/>
    </xf>
    <xf numFmtId="0" fontId="12" fillId="0" borderId="0" xfId="0" applyFont="1" applyAlignment="1">
      <alignment horizontal="left"/>
    </xf>
    <xf numFmtId="0" fontId="12" fillId="0" borderId="0" xfId="58" applyFont="1" applyBorder="1" applyAlignment="1">
      <alignment horizontal="left" vertical="center"/>
      <protection/>
    </xf>
    <xf numFmtId="0" fontId="12" fillId="0" borderId="0" xfId="55" applyNumberFormat="1" applyFont="1" applyFill="1" applyBorder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12" fillId="0" borderId="0" xfId="58" applyFont="1" applyAlignment="1">
      <alignment horizontal="left"/>
      <protection/>
    </xf>
    <xf numFmtId="168" fontId="11" fillId="25" borderId="69" xfId="63" applyFill="1" applyBorder="1">
      <alignment horizontal="right"/>
    </xf>
    <xf numFmtId="169" fontId="11" fillId="25" borderId="69" xfId="63" applyNumberFormat="1" applyFill="1" applyBorder="1">
      <alignment horizontal="right"/>
    </xf>
    <xf numFmtId="168" fontId="11" fillId="8" borderId="0" xfId="63" applyFill="1" applyBorder="1">
      <alignment horizontal="right"/>
    </xf>
    <xf numFmtId="0" fontId="4" fillId="8" borderId="20" xfId="58" applyNumberFormat="1" applyFont="1" applyFill="1" applyBorder="1" applyAlignment="1">
      <alignment horizontal="left"/>
      <protection/>
    </xf>
    <xf numFmtId="0" fontId="4" fillId="2" borderId="68" xfId="58" applyFont="1" applyFill="1" applyBorder="1" applyAlignment="1">
      <alignment horizontal="center" vertical="center"/>
      <protection/>
    </xf>
    <xf numFmtId="0" fontId="4" fillId="2" borderId="70" xfId="58" applyFont="1" applyFill="1" applyBorder="1" applyAlignment="1">
      <alignment horizontal="center" vertical="center"/>
      <protection/>
    </xf>
    <xf numFmtId="0" fontId="4" fillId="2" borderId="29" xfId="58" applyFont="1" applyFill="1" applyBorder="1" applyAlignment="1">
      <alignment horizontal="center" vertical="center"/>
      <protection/>
    </xf>
    <xf numFmtId="168" fontId="11" fillId="8" borderId="71" xfId="63" applyFill="1" applyBorder="1">
      <alignment horizontal="right"/>
    </xf>
    <xf numFmtId="0" fontId="4" fillId="0" borderId="32" xfId="58" applyNumberFormat="1" applyFont="1" applyFill="1" applyBorder="1" applyAlignment="1">
      <alignment horizontal="left" indent="1"/>
      <protection/>
    </xf>
    <xf numFmtId="168" fontId="11" fillId="0" borderId="72" xfId="63" applyFill="1" applyBorder="1">
      <alignment horizontal="right"/>
    </xf>
    <xf numFmtId="3" fontId="2" fillId="0" borderId="25" xfId="58" applyNumberFormat="1" applyFont="1" applyFill="1" applyBorder="1" applyAlignment="1">
      <alignment/>
      <protection/>
    </xf>
    <xf numFmtId="168" fontId="11" fillId="0" borderId="73" xfId="63" applyFill="1" applyBorder="1">
      <alignment horizontal="right"/>
    </xf>
    <xf numFmtId="0" fontId="2" fillId="0" borderId="25" xfId="58" applyFont="1" applyFill="1" applyBorder="1">
      <alignment/>
      <protection/>
    </xf>
    <xf numFmtId="0" fontId="4" fillId="0" borderId="25" xfId="58" applyFont="1" applyFill="1" applyBorder="1" applyAlignment="1">
      <alignment horizontal="left"/>
      <protection/>
    </xf>
    <xf numFmtId="0" fontId="2" fillId="0" borderId="25" xfId="58" applyFont="1" applyBorder="1">
      <alignment/>
      <protection/>
    </xf>
    <xf numFmtId="0" fontId="2" fillId="0" borderId="29" xfId="58" applyFont="1" applyBorder="1">
      <alignment/>
      <protection/>
    </xf>
    <xf numFmtId="168" fontId="11" fillId="0" borderId="70" xfId="63" applyFill="1" applyBorder="1">
      <alignment horizontal="right"/>
    </xf>
    <xf numFmtId="0" fontId="4" fillId="2" borderId="20" xfId="0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right" wrapText="1" indent="1"/>
    </xf>
    <xf numFmtId="164" fontId="2" fillId="33" borderId="30" xfId="0" applyNumberFormat="1" applyFont="1" applyFill="1" applyBorder="1" applyAlignment="1">
      <alignment horizontal="right" wrapText="1" indent="1"/>
    </xf>
    <xf numFmtId="0" fontId="2" fillId="33" borderId="3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vertical="top" wrapText="1"/>
    </xf>
    <xf numFmtId="0" fontId="4" fillId="2" borderId="74" xfId="0" applyFont="1" applyFill="1" applyBorder="1" applyAlignment="1">
      <alignment horizontal="center" vertical="center"/>
    </xf>
    <xf numFmtId="165" fontId="2" fillId="33" borderId="65" xfId="0" applyNumberFormat="1" applyFont="1" applyFill="1" applyBorder="1" applyAlignment="1">
      <alignment horizontal="right" wrapText="1" indent="1"/>
    </xf>
    <xf numFmtId="165" fontId="2" fillId="33" borderId="30" xfId="0" applyNumberFormat="1" applyFont="1" applyFill="1" applyBorder="1" applyAlignment="1">
      <alignment horizontal="right" wrapText="1" indent="1"/>
    </xf>
    <xf numFmtId="2" fontId="2" fillId="33" borderId="75" xfId="0" applyNumberFormat="1" applyFont="1" applyFill="1" applyBorder="1" applyAlignment="1">
      <alignment horizontal="right" wrapText="1" indent="1"/>
    </xf>
    <xf numFmtId="0" fontId="4" fillId="2" borderId="20" xfId="0" applyFont="1" applyFill="1" applyBorder="1" applyAlignment="1">
      <alignment horizontal="center" wrapText="1"/>
    </xf>
    <xf numFmtId="164" fontId="2" fillId="33" borderId="32" xfId="0" applyNumberFormat="1" applyFont="1" applyFill="1" applyBorder="1" applyAlignment="1">
      <alignment horizontal="right" wrapText="1" indent="1"/>
    </xf>
    <xf numFmtId="164" fontId="2" fillId="33" borderId="33" xfId="0" applyNumberFormat="1" applyFont="1" applyFill="1" applyBorder="1" applyAlignment="1">
      <alignment horizontal="right" wrapText="1" indent="1"/>
    </xf>
    <xf numFmtId="0" fontId="4" fillId="2" borderId="76" xfId="0" applyFont="1" applyFill="1" applyBorder="1" applyAlignment="1">
      <alignment horizontal="center" vertical="center"/>
    </xf>
    <xf numFmtId="165" fontId="2" fillId="33" borderId="72" xfId="0" applyNumberFormat="1" applyFont="1" applyFill="1" applyBorder="1" applyAlignment="1">
      <alignment horizontal="right" wrapText="1" indent="1"/>
    </xf>
    <xf numFmtId="165" fontId="2" fillId="33" borderId="73" xfId="0" applyNumberFormat="1" applyFont="1" applyFill="1" applyBorder="1" applyAlignment="1">
      <alignment horizontal="right" wrapText="1" indent="1"/>
    </xf>
    <xf numFmtId="164" fontId="2" fillId="33" borderId="73" xfId="0" applyNumberFormat="1" applyFont="1" applyFill="1" applyBorder="1" applyAlignment="1">
      <alignment horizontal="right" wrapText="1" indent="1"/>
    </xf>
    <xf numFmtId="2" fontId="2" fillId="33" borderId="77" xfId="0" applyNumberFormat="1" applyFont="1" applyFill="1" applyBorder="1" applyAlignment="1">
      <alignment horizontal="right" wrapText="1" indent="1"/>
    </xf>
    <xf numFmtId="0" fontId="4" fillId="2" borderId="20" xfId="58" applyFont="1" applyFill="1" applyBorder="1" applyAlignment="1">
      <alignment horizontal="center" vertical="center" wrapText="1"/>
      <protection/>
    </xf>
    <xf numFmtId="168" fontId="11" fillId="33" borderId="78" xfId="63" applyFill="1" applyBorder="1">
      <alignment horizontal="right"/>
    </xf>
    <xf numFmtId="168" fontId="11" fillId="33" borderId="25" xfId="63" applyFill="1" applyBorder="1">
      <alignment horizontal="right"/>
    </xf>
    <xf numFmtId="168" fontId="11" fillId="33" borderId="33" xfId="63" applyFill="1" applyBorder="1">
      <alignment horizontal="right"/>
    </xf>
    <xf numFmtId="168" fontId="11" fillId="33" borderId="29" xfId="63" applyFill="1" applyBorder="1">
      <alignment horizontal="right"/>
    </xf>
    <xf numFmtId="0" fontId="4" fillId="2" borderId="79" xfId="58" applyFont="1" applyFill="1" applyBorder="1" applyAlignment="1">
      <alignment horizontal="center" vertical="center"/>
      <protection/>
    </xf>
    <xf numFmtId="0" fontId="4" fillId="2" borderId="80" xfId="58" applyFont="1" applyFill="1" applyBorder="1" applyAlignment="1">
      <alignment horizontal="center" vertical="center"/>
      <protection/>
    </xf>
    <xf numFmtId="169" fontId="11" fillId="0" borderId="81" xfId="63" applyNumberFormat="1" applyFill="1" applyBorder="1">
      <alignment horizontal="right"/>
    </xf>
    <xf numFmtId="169" fontId="11" fillId="0" borderId="37" xfId="63" applyNumberFormat="1" applyFill="1" applyBorder="1">
      <alignment horizontal="right"/>
    </xf>
    <xf numFmtId="0" fontId="4" fillId="8" borderId="82" xfId="58" applyNumberFormat="1" applyFont="1" applyFill="1" applyBorder="1" applyAlignment="1">
      <alignment horizontal="left"/>
      <protection/>
    </xf>
    <xf numFmtId="0" fontId="2" fillId="0" borderId="83" xfId="58" applyNumberFormat="1" applyFont="1" applyFill="1" applyBorder="1" applyAlignment="1">
      <alignment/>
      <protection/>
    </xf>
    <xf numFmtId="0" fontId="2" fillId="0" borderId="46" xfId="58" applyNumberFormat="1" applyFont="1" applyFill="1" applyBorder="1" applyAlignment="1">
      <alignment/>
      <protection/>
    </xf>
    <xf numFmtId="0" fontId="2" fillId="0" borderId="84" xfId="58" applyNumberFormat="1" applyFont="1" applyFill="1" applyBorder="1" applyAlignment="1">
      <alignment/>
      <protection/>
    </xf>
    <xf numFmtId="0" fontId="4" fillId="8" borderId="82" xfId="58" applyNumberFormat="1" applyFont="1" applyFill="1" applyBorder="1" applyAlignment="1">
      <alignment/>
      <protection/>
    </xf>
    <xf numFmtId="0" fontId="2" fillId="0" borderId="42" xfId="58" applyNumberFormat="1" applyFont="1" applyFill="1" applyBorder="1" applyAlignment="1">
      <alignment/>
      <protection/>
    </xf>
    <xf numFmtId="168" fontId="11" fillId="0" borderId="85" xfId="63" applyFill="1" applyBorder="1">
      <alignment horizontal="right"/>
    </xf>
    <xf numFmtId="168" fontId="11" fillId="0" borderId="31" xfId="63" applyFill="1" applyBorder="1">
      <alignment horizontal="right"/>
    </xf>
    <xf numFmtId="168" fontId="11" fillId="0" borderId="86" xfId="63" applyFill="1" applyBorder="1">
      <alignment horizontal="right"/>
    </xf>
    <xf numFmtId="169" fontId="11" fillId="25" borderId="63" xfId="63" applyNumberFormat="1" applyFill="1" applyBorder="1">
      <alignment horizontal="right"/>
    </xf>
    <xf numFmtId="169" fontId="11" fillId="0" borderId="87" xfId="63" applyNumberFormat="1" applyFill="1" applyBorder="1">
      <alignment horizontal="right"/>
    </xf>
    <xf numFmtId="169" fontId="11" fillId="0" borderId="85" xfId="63" applyNumberFormat="1" applyFill="1" applyBorder="1">
      <alignment horizontal="right"/>
    </xf>
    <xf numFmtId="169" fontId="11" fillId="0" borderId="88" xfId="63" applyNumberFormat="1" applyFill="1" applyBorder="1">
      <alignment horizontal="right"/>
    </xf>
    <xf numFmtId="169" fontId="11" fillId="0" borderId="86" xfId="63" applyNumberFormat="1" applyFill="1" applyBorder="1">
      <alignment horizontal="right"/>
    </xf>
    <xf numFmtId="0" fontId="51" fillId="2" borderId="68" xfId="59" applyFont="1" applyFill="1" applyBorder="1" applyAlignment="1">
      <alignment horizontal="center" vertical="center"/>
      <protection/>
    </xf>
    <xf numFmtId="0" fontId="51" fillId="2" borderId="42" xfId="59" applyFont="1" applyFill="1" applyBorder="1" applyAlignment="1">
      <alignment horizontal="center" vertical="center" wrapText="1"/>
      <protection/>
    </xf>
    <xf numFmtId="169" fontId="11" fillId="0" borderId="65" xfId="63" applyNumberFormat="1" applyBorder="1">
      <alignment horizontal="right"/>
    </xf>
    <xf numFmtId="169" fontId="11" fillId="0" borderId="30" xfId="63" applyNumberFormat="1" applyBorder="1">
      <alignment horizontal="right"/>
    </xf>
    <xf numFmtId="169" fontId="11" fillId="0" borderId="88" xfId="63" applyNumberFormat="1" applyBorder="1">
      <alignment horizontal="right"/>
    </xf>
    <xf numFmtId="169" fontId="11" fillId="0" borderId="86" xfId="63" applyNumberFormat="1" applyBorder="1">
      <alignment horizontal="right"/>
    </xf>
    <xf numFmtId="0" fontId="57" fillId="0" borderId="0" xfId="59" applyFont="1" applyAlignment="1">
      <alignment horizontal="left"/>
      <protection/>
    </xf>
    <xf numFmtId="0" fontId="12" fillId="0" borderId="0" xfId="0" applyFont="1" applyAlignment="1">
      <alignment horizontal="left" vertical="center"/>
    </xf>
    <xf numFmtId="0" fontId="12" fillId="33" borderId="0" xfId="57" applyNumberFormat="1" applyFont="1" applyFill="1" applyBorder="1" applyAlignment="1">
      <alignment horizontal="left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0" fontId="4" fillId="0" borderId="21" xfId="58" applyFont="1" applyFill="1" applyBorder="1" applyAlignment="1">
      <alignment horizontal="left" vertical="center" wrapText="1"/>
      <protection/>
    </xf>
    <xf numFmtId="0" fontId="4" fillId="2" borderId="28" xfId="58" applyFont="1" applyFill="1" applyBorder="1" applyAlignment="1">
      <alignment horizontal="center" vertical="center"/>
      <protection/>
    </xf>
    <xf numFmtId="0" fontId="4" fillId="2" borderId="20" xfId="58" applyFont="1" applyFill="1" applyBorder="1" applyAlignment="1">
      <alignment horizontal="center" vertical="center"/>
      <protection/>
    </xf>
    <xf numFmtId="0" fontId="4" fillId="0" borderId="89" xfId="58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51" fillId="2" borderId="65" xfId="59" applyFont="1" applyFill="1" applyBorder="1" applyAlignment="1">
      <alignment horizontal="center" vertical="center" wrapText="1"/>
      <protection/>
    </xf>
    <xf numFmtId="0" fontId="51" fillId="2" borderId="38" xfId="59" applyFont="1" applyFill="1" applyBorder="1" applyAlignment="1">
      <alignment horizontal="center" vertical="center" wrapText="1"/>
      <protection/>
    </xf>
    <xf numFmtId="0" fontId="51" fillId="2" borderId="20" xfId="59" applyFont="1" applyFill="1" applyBorder="1" applyAlignment="1">
      <alignment horizontal="center" vertical="center" wrapText="1"/>
      <protection/>
    </xf>
    <xf numFmtId="0" fontId="51" fillId="2" borderId="21" xfId="59" applyFont="1" applyFill="1" applyBorder="1" applyAlignment="1">
      <alignment horizontal="center" vertical="center" wrapText="1"/>
      <protection/>
    </xf>
    <xf numFmtId="0" fontId="51" fillId="2" borderId="20" xfId="59" applyFont="1" applyFill="1" applyBorder="1" applyAlignment="1">
      <alignment horizontal="center" vertical="center"/>
      <protection/>
    </xf>
    <xf numFmtId="0" fontId="51" fillId="2" borderId="21" xfId="59" applyFont="1" applyFill="1" applyBorder="1" applyAlignment="1">
      <alignment horizontal="center" vertical="center"/>
      <protection/>
    </xf>
    <xf numFmtId="0" fontId="4" fillId="2" borderId="20" xfId="58" applyFont="1" applyFill="1" applyBorder="1" applyAlignment="1">
      <alignment horizontal="center"/>
      <protection/>
    </xf>
    <xf numFmtId="0" fontId="4" fillId="2" borderId="0" xfId="58" applyFont="1" applyFill="1" applyBorder="1" applyAlignment="1">
      <alignment horizontal="center"/>
      <protection/>
    </xf>
    <xf numFmtId="0" fontId="4" fillId="2" borderId="65" xfId="58" applyFont="1" applyFill="1" applyBorder="1" applyAlignment="1">
      <alignment horizontal="center" vertical="center"/>
      <protection/>
    </xf>
    <xf numFmtId="0" fontId="4" fillId="2" borderId="90" xfId="58" applyFont="1" applyFill="1" applyBorder="1" applyAlignment="1">
      <alignment horizontal="center" vertical="center"/>
      <protection/>
    </xf>
    <xf numFmtId="0" fontId="4" fillId="2" borderId="32" xfId="58" applyFont="1" applyFill="1" applyBorder="1" applyAlignment="1">
      <alignment horizontal="center" vertical="center"/>
      <protection/>
    </xf>
    <xf numFmtId="0" fontId="4" fillId="2" borderId="32" xfId="58" applyFont="1" applyFill="1" applyBorder="1" applyAlignment="1">
      <alignment horizontal="center" vertical="center" wrapText="1"/>
      <protection/>
    </xf>
    <xf numFmtId="0" fontId="4" fillId="2" borderId="29" xfId="58" applyFont="1" applyFill="1" applyBorder="1" applyAlignment="1">
      <alignment horizontal="center" vertical="center" wrapText="1"/>
      <protection/>
    </xf>
    <xf numFmtId="0" fontId="51" fillId="2" borderId="2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74" xfId="0" applyFont="1" applyFill="1" applyBorder="1" applyAlignment="1">
      <alignment horizontal="center" vertical="center" wrapText="1"/>
    </xf>
    <xf numFmtId="0" fontId="51" fillId="2" borderId="63" xfId="0" applyFont="1" applyFill="1" applyBorder="1" applyAlignment="1">
      <alignment horizontal="center" vertical="center" wrapText="1"/>
    </xf>
    <xf numFmtId="0" fontId="51" fillId="2" borderId="91" xfId="0" applyFont="1" applyFill="1" applyBorder="1" applyAlignment="1">
      <alignment horizontal="center" vertical="center" wrapText="1"/>
    </xf>
    <xf numFmtId="0" fontId="51" fillId="2" borderId="65" xfId="0" applyFont="1" applyFill="1" applyBorder="1" applyAlignment="1">
      <alignment horizontal="center" vertical="center"/>
    </xf>
    <xf numFmtId="0" fontId="51" fillId="2" borderId="32" xfId="0" applyFont="1" applyFill="1" applyBorder="1" applyAlignment="1">
      <alignment horizontal="center" vertical="center"/>
    </xf>
    <xf numFmtId="0" fontId="51" fillId="2" borderId="68" xfId="0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0" fontId="51" fillId="2" borderId="74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5" xfId="0" applyNumberFormat="1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4" fillId="2" borderId="55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0" fontId="51" fillId="2" borderId="45" xfId="0" applyFont="1" applyFill="1" applyBorder="1" applyAlignment="1">
      <alignment horizontal="center" vertical="center" wrapText="1"/>
    </xf>
    <xf numFmtId="0" fontId="51" fillId="2" borderId="46" xfId="0" applyFont="1" applyFill="1" applyBorder="1" applyAlignment="1">
      <alignment horizontal="center" vertical="center" wrapText="1"/>
    </xf>
    <xf numFmtId="0" fontId="51" fillId="2" borderId="32" xfId="0" applyFont="1" applyFill="1" applyBorder="1" applyAlignment="1">
      <alignment horizontal="center" vertical="center" wrapText="1"/>
    </xf>
    <xf numFmtId="0" fontId="51" fillId="2" borderId="38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vertical="center" wrapText="1"/>
    </xf>
    <xf numFmtId="0" fontId="4" fillId="2" borderId="35" xfId="55" applyNumberFormat="1" applyFont="1" applyFill="1" applyBorder="1" applyAlignment="1">
      <alignment horizontal="center" vertical="center"/>
      <protection/>
    </xf>
    <xf numFmtId="0" fontId="4" fillId="2" borderId="38" xfId="55" applyNumberFormat="1" applyFont="1" applyFill="1" applyBorder="1" applyAlignment="1">
      <alignment horizontal="center" vertical="center"/>
      <protection/>
    </xf>
    <xf numFmtId="0" fontId="4" fillId="2" borderId="32" xfId="55" applyFont="1" applyFill="1" applyBorder="1" applyAlignment="1">
      <alignment horizontal="center" vertical="center"/>
      <protection/>
    </xf>
    <xf numFmtId="0" fontId="4" fillId="2" borderId="20" xfId="55" applyFont="1" applyFill="1" applyBorder="1" applyAlignment="1">
      <alignment horizontal="center"/>
      <protection/>
    </xf>
    <xf numFmtId="0" fontId="4" fillId="2" borderId="0" xfId="55" applyFont="1" applyFill="1" applyBorder="1" applyAlignment="1">
      <alignment horizontal="center"/>
      <protection/>
    </xf>
    <xf numFmtId="0" fontId="51" fillId="2" borderId="32" xfId="0" applyFont="1" applyFill="1" applyBorder="1" applyAlignment="1">
      <alignment horizontal="center"/>
    </xf>
    <xf numFmtId="0" fontId="51" fillId="2" borderId="64" xfId="0" applyFont="1" applyFill="1" applyBorder="1" applyAlignment="1">
      <alignment horizontal="center" vertical="center" wrapText="1"/>
    </xf>
    <xf numFmtId="0" fontId="51" fillId="2" borderId="67" xfId="0" applyFont="1" applyFill="1" applyBorder="1" applyAlignment="1">
      <alignment horizontal="center" vertical="center" wrapText="1"/>
    </xf>
    <xf numFmtId="0" fontId="51" fillId="2" borderId="40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6" xfId="60"/>
    <cellStyle name="Normal 6 2" xfId="61"/>
    <cellStyle name="Note" xfId="62"/>
    <cellStyle name="NumberCellStyle" xfId="63"/>
    <cellStyle name="Output" xfId="64"/>
    <cellStyle name="Percent" xfId="65"/>
    <cellStyle name="Percent 2" xfId="66"/>
    <cellStyle name="Percent 2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7775"/>
          <c:w val="0.974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1'!$A$7:$A$14</c:f>
              <c:strCache/>
            </c:strRef>
          </c:cat>
          <c:val>
            <c:numRef>
              <c:f>'Figure 1'!$C$7:$C$14</c:f>
              <c:numCache/>
            </c:numRef>
          </c:val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1'!$A$7:$A$14</c:f>
              <c:strCache/>
            </c:strRef>
          </c:cat>
          <c:val>
            <c:numRef>
              <c:f>'Figure 1'!$E$7:$E$14</c:f>
              <c:numCache/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229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5"/>
          <c:y val="0.93375"/>
          <c:w val="0.19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"/>
          <c:y val="0.0945"/>
          <c:w val="0.43475"/>
          <c:h val="0.8075"/>
        </c:manualLayout>
      </c:layout>
      <c:pieChart>
        <c:varyColors val="1"/>
        <c:ser>
          <c:idx val="0"/>
          <c:order val="0"/>
          <c:tx>
            <c:strRef>
              <c:f>'Figures 2 &amp; 3'!$B$2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C9E3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C7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2592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2574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E894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7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'Figures 2 &amp; 3'!$A$3:$A$8</c:f>
              <c:strCache/>
            </c:strRef>
          </c:cat>
          <c:val>
            <c:numRef>
              <c:f>'Figures 2 &amp; 3'!$B$3:$B$8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12325"/>
          <c:w val="0.49"/>
          <c:h val="0.8065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C9E3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C7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2592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2574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E894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7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'Figures 2 &amp; 3'!$G$3:$G$8</c:f>
              <c:strCache/>
            </c:strRef>
          </c:cat>
          <c:val>
            <c:numRef>
              <c:f>'Figures 2 &amp; 3'!$H$3:$H$8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56"/>
          <c:w val="0.9005"/>
          <c:h val="0.91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4 - Table 4'!$A$4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4'!$B$4:$C$4</c:f>
              <c:numCache/>
            </c:numRef>
          </c:val>
        </c:ser>
        <c:ser>
          <c:idx val="1"/>
          <c:order val="1"/>
          <c:tx>
            <c:strRef>
              <c:f>'Figure 4 - Table 4'!$A$5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4'!$B$5:$C$5</c:f>
              <c:numCache/>
            </c:numRef>
          </c:val>
        </c:ser>
        <c:ser>
          <c:idx val="2"/>
          <c:order val="2"/>
          <c:tx>
            <c:strRef>
              <c:f>'Figure 4 - Table 4'!$A$6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4'!$B$6:$C$6</c:f>
              <c:numCache/>
            </c:numRef>
          </c:val>
        </c:ser>
        <c:ser>
          <c:idx val="3"/>
          <c:order val="3"/>
          <c:tx>
            <c:strRef>
              <c:f>'Figure 4 - Table 4'!$A$7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4'!$B$3:$C$3</c:f>
              <c:numCache/>
            </c:numRef>
          </c:cat>
          <c:val>
            <c:numRef>
              <c:f>'Figure 4 - Table 4'!$B$7:$C$7</c:f>
              <c:numCache/>
            </c:numRef>
          </c:val>
        </c:ser>
        <c:overlap val="100"/>
        <c:axId val="7237947"/>
        <c:axId val="65141524"/>
      </c:bar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237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"/>
          <c:y val="0.93375"/>
          <c:w val="0.537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-0.0075"/>
          <c:w val="0.99775"/>
          <c:h val="0.9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'Table 5 - Figure 5'!$A$37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69B345"/>
            </a:solidFill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5'!$B$35:$C$35</c:f>
              <c:numCache/>
            </c:numRef>
          </c:cat>
          <c:val>
            <c:numRef>
              <c:f>'Table 5 - Figure 5'!$B$37:$C$37</c:f>
              <c:numCache/>
            </c:numRef>
          </c:val>
        </c:ser>
        <c:ser>
          <c:idx val="2"/>
          <c:order val="1"/>
          <c:tx>
            <c:strRef>
              <c:f>'Table 5 - Figure 5'!$A$38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5'!$B$35:$C$35</c:f>
              <c:numCache/>
            </c:numRef>
          </c:cat>
          <c:val>
            <c:numRef>
              <c:f>'Table 5 - Figure 5'!$B$38:$C$38</c:f>
              <c:numCache/>
            </c:numRef>
          </c:val>
        </c:ser>
        <c:ser>
          <c:idx val="3"/>
          <c:order val="2"/>
          <c:tx>
            <c:strRef>
              <c:f>'Table 5 - Figure 5'!$A$39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5'!$B$35:$C$35</c:f>
              <c:numCache/>
            </c:numRef>
          </c:cat>
          <c:val>
            <c:numRef>
              <c:f>'Table 5 - Figure 5'!$B$39:$C$39</c:f>
              <c:numCache/>
            </c:numRef>
          </c:val>
        </c:ser>
        <c:ser>
          <c:idx val="4"/>
          <c:order val="3"/>
          <c:tx>
            <c:strRef>
              <c:f>'Table 5 - Figure 5'!$A$40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5'!$B$35:$C$35</c:f>
              <c:numCache/>
            </c:numRef>
          </c:cat>
          <c:val>
            <c:numRef>
              <c:f>'Table 5 - Figure 5'!$B$40:$C$40</c:f>
              <c:numCache/>
            </c:numRef>
          </c:val>
        </c:ser>
        <c:ser>
          <c:idx val="5"/>
          <c:order val="4"/>
          <c:tx>
            <c:strRef>
              <c:f>'Table 5 - Figure 5'!$A$41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5'!$B$35:$C$35</c:f>
              <c:numCache/>
            </c:numRef>
          </c:cat>
          <c:val>
            <c:numRef>
              <c:f>'Table 5 - Figure 5'!$B$41:$C$41</c:f>
              <c:numCache/>
            </c:numRef>
          </c:val>
        </c:ser>
        <c:ser>
          <c:idx val="6"/>
          <c:order val="5"/>
          <c:tx>
            <c:strRef>
              <c:f>'Table 5 - Figure 5'!$A$42</c:f>
              <c:strCache>
                <c:ptCount val="1"/>
                <c:pt idx="0">
                  <c:v>Goat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5 - Figure 5'!$B$35:$C$35</c:f>
              <c:numCache/>
            </c:numRef>
          </c:cat>
          <c:val>
            <c:numRef>
              <c:f>'Table 5 - Figure 5'!$B$42:$C$42</c:f>
              <c:numCache/>
            </c:numRef>
          </c:val>
        </c:ser>
        <c:overlap val="100"/>
        <c:axId val="49402805"/>
        <c:axId val="41972062"/>
      </c:bar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9402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"/>
          <c:y val="0.94575"/>
          <c:w val="0.351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-0.01"/>
          <c:w val="0.997"/>
          <c:h val="0.95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6 - Figure 6'!$C$18:$D$18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6 - Figure 6'!$E$17:$F$17</c:f>
              <c:numCache/>
            </c:numRef>
          </c:cat>
          <c:val>
            <c:numRef>
              <c:f>'Table 6 - Figure 6'!$E$18:$F$18</c:f>
              <c:numCache/>
            </c:numRef>
          </c:val>
        </c:ser>
        <c:ser>
          <c:idx val="1"/>
          <c:order val="1"/>
          <c:tx>
            <c:strRef>
              <c:f>'Table 6 - Figure 6'!$C$19:$D$19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6 - Figure 6'!$E$17:$F$17</c:f>
              <c:numCache/>
            </c:numRef>
          </c:cat>
          <c:val>
            <c:numRef>
              <c:f>'Table 6 - Figure 6'!$E$19:$F$19</c:f>
              <c:numCache/>
            </c:numRef>
          </c:val>
        </c:ser>
        <c:overlap val="100"/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204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5"/>
          <c:y val="0.9295"/>
          <c:w val="0.252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18525"/>
          <c:w val="0.4205"/>
          <c:h val="0.67"/>
        </c:manualLayout>
      </c:layout>
      <c:pieChart>
        <c:varyColors val="1"/>
        <c:ser>
          <c:idx val="0"/>
          <c:order val="0"/>
          <c:spPr>
            <a:solidFill>
              <a:srgbClr val="69B34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933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8BA7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521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1504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27F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9BA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B34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2E1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9652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2635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9B5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1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 7'!$A$3:$A$14</c:f>
              <c:strCache/>
            </c:strRef>
          </c:cat>
          <c:val>
            <c:numRef>
              <c:f>'Figure 7'!$B$3:$B$14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66675</xdr:rowOff>
    </xdr:from>
    <xdr:to>
      <xdr:col>11</xdr:col>
      <xdr:colOff>85725</xdr:colOff>
      <xdr:row>46</xdr:row>
      <xdr:rowOff>19050</xdr:rowOff>
    </xdr:to>
    <xdr:graphicFrame>
      <xdr:nvGraphicFramePr>
        <xdr:cNvPr id="1" name="Chart 5"/>
        <xdr:cNvGraphicFramePr/>
      </xdr:nvGraphicFramePr>
      <xdr:xfrm>
        <a:off x="1571625" y="3695700"/>
        <a:ext cx="5648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133350</xdr:rowOff>
    </xdr:from>
    <xdr:to>
      <xdr:col>1</xdr:col>
      <xdr:colOff>3352800</xdr:colOff>
      <xdr:row>34</xdr:row>
      <xdr:rowOff>95250</xdr:rowOff>
    </xdr:to>
    <xdr:graphicFrame>
      <xdr:nvGraphicFramePr>
        <xdr:cNvPr id="1" name="Chart 3"/>
        <xdr:cNvGraphicFramePr/>
      </xdr:nvGraphicFramePr>
      <xdr:xfrm>
        <a:off x="19050" y="1924050"/>
        <a:ext cx="5715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904875</xdr:colOff>
      <xdr:row>13</xdr:row>
      <xdr:rowOff>28575</xdr:rowOff>
    </xdr:from>
    <xdr:to>
      <xdr:col>10</xdr:col>
      <xdr:colOff>409575</xdr:colOff>
      <xdr:row>36</xdr:row>
      <xdr:rowOff>28575</xdr:rowOff>
    </xdr:to>
    <xdr:graphicFrame>
      <xdr:nvGraphicFramePr>
        <xdr:cNvPr id="2" name="Chart 3"/>
        <xdr:cNvGraphicFramePr/>
      </xdr:nvGraphicFramePr>
      <xdr:xfrm>
        <a:off x="9267825" y="1981200"/>
        <a:ext cx="53530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47625</xdr:rowOff>
    </xdr:from>
    <xdr:to>
      <xdr:col>6</xdr:col>
      <xdr:colOff>219075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38100" y="1809750"/>
        <a:ext cx="75819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57150</xdr:rowOff>
    </xdr:from>
    <xdr:to>
      <xdr:col>6</xdr:col>
      <xdr:colOff>419100</xdr:colOff>
      <xdr:row>76</xdr:row>
      <xdr:rowOff>76200</xdr:rowOff>
    </xdr:to>
    <xdr:graphicFrame>
      <xdr:nvGraphicFramePr>
        <xdr:cNvPr id="1" name="Chart 5"/>
        <xdr:cNvGraphicFramePr/>
      </xdr:nvGraphicFramePr>
      <xdr:xfrm>
        <a:off x="0" y="7172325"/>
        <a:ext cx="6572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95250</xdr:rowOff>
    </xdr:from>
    <xdr:to>
      <xdr:col>4</xdr:col>
      <xdr:colOff>571500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600075" y="3943350"/>
        <a:ext cx="56769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161925</xdr:rowOff>
    </xdr:from>
    <xdr:to>
      <xdr:col>2</xdr:col>
      <xdr:colOff>0</xdr:colOff>
      <xdr:row>43</xdr:row>
      <xdr:rowOff>142875</xdr:rowOff>
    </xdr:to>
    <xdr:graphicFrame>
      <xdr:nvGraphicFramePr>
        <xdr:cNvPr id="1" name="Chart 2"/>
        <xdr:cNvGraphicFramePr/>
      </xdr:nvGraphicFramePr>
      <xdr:xfrm>
        <a:off x="9525" y="3200400"/>
        <a:ext cx="4953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Spain"/>
    <tableColumn id="4" name="2000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8.7109375" style="1" customWidth="1"/>
    <col min="2" max="2" width="46.421875" style="1" customWidth="1"/>
    <col min="3" max="3" width="10.8515625" style="1" customWidth="1"/>
    <col min="4" max="4" width="11.28125" style="1" customWidth="1"/>
    <col min="5" max="5" width="9.28125" style="1" customWidth="1"/>
    <col min="6" max="16384" width="9.140625" style="1" customWidth="1"/>
  </cols>
  <sheetData>
    <row r="1" spans="1:2" ht="12.75">
      <c r="A1" s="217" t="s">
        <v>242</v>
      </c>
      <c r="B1" s="32"/>
    </row>
    <row r="2" spans="1:2" ht="11.25">
      <c r="A2" s="32"/>
      <c r="B2" s="32"/>
    </row>
    <row r="4" spans="2:5" s="33" customFormat="1" ht="22.5">
      <c r="B4" s="239" t="s">
        <v>92</v>
      </c>
      <c r="C4" s="245" t="s">
        <v>60</v>
      </c>
      <c r="D4" s="252" t="s">
        <v>46</v>
      </c>
      <c r="E4" s="249" t="s">
        <v>58</v>
      </c>
    </row>
    <row r="5" spans="2:5" ht="12" customHeight="1">
      <c r="B5" s="242" t="s">
        <v>18</v>
      </c>
      <c r="C5" s="246">
        <v>1287420</v>
      </c>
      <c r="D5" s="253">
        <v>989800</v>
      </c>
      <c r="E5" s="250">
        <f aca="true" t="shared" si="0" ref="E5:E10">(D5-C5)/C5*100</f>
        <v>-23.11755293532802</v>
      </c>
    </row>
    <row r="6" spans="2:5" ht="12" customHeight="1">
      <c r="B6" s="243" t="s">
        <v>19</v>
      </c>
      <c r="C6" s="247">
        <v>26158410</v>
      </c>
      <c r="D6" s="254">
        <v>23752690</v>
      </c>
      <c r="E6" s="240">
        <f t="shared" si="0"/>
        <v>-9.196736345978215</v>
      </c>
    </row>
    <row r="7" spans="2:5" ht="12" customHeight="1">
      <c r="B7" s="243" t="s">
        <v>20</v>
      </c>
      <c r="C7" s="247">
        <v>14994220</v>
      </c>
      <c r="D7" s="254">
        <v>14830940</v>
      </c>
      <c r="E7" s="240">
        <f t="shared" si="0"/>
        <v>-1.08895294320078</v>
      </c>
    </row>
    <row r="8" spans="2:5" ht="12" customHeight="1">
      <c r="B8" s="243" t="s">
        <v>21</v>
      </c>
      <c r="C8" s="247">
        <v>2439040</v>
      </c>
      <c r="D8" s="254">
        <v>2227020</v>
      </c>
      <c r="E8" s="240">
        <f>(D8-C8)/C8*100</f>
        <v>-8.692764366308056</v>
      </c>
    </row>
    <row r="9" spans="2:5" ht="12" customHeight="1">
      <c r="B9" s="243" t="s">
        <v>22</v>
      </c>
      <c r="C9" s="241">
        <v>20.318474157617562</v>
      </c>
      <c r="D9" s="255">
        <v>23.99746413416852</v>
      </c>
      <c r="E9" s="240">
        <f t="shared" si="0"/>
        <v>18.106625271227248</v>
      </c>
    </row>
    <row r="10" spans="2:5" ht="12" customHeight="1">
      <c r="B10" s="244" t="s">
        <v>23</v>
      </c>
      <c r="C10" s="248">
        <v>0.6571998014110907</v>
      </c>
      <c r="D10" s="256">
        <v>0.518298875198426</v>
      </c>
      <c r="E10" s="251">
        <f t="shared" si="0"/>
        <v>-21.135266005015055</v>
      </c>
    </row>
    <row r="11" spans="2:5" ht="11.25">
      <c r="B11" s="34"/>
      <c r="C11" s="35"/>
      <c r="D11" s="35"/>
      <c r="E11" s="35"/>
    </row>
    <row r="12" spans="1:5" ht="11.25">
      <c r="A12" s="37" t="s">
        <v>117</v>
      </c>
      <c r="C12" s="36"/>
      <c r="D12" s="36"/>
      <c r="E12" s="36"/>
    </row>
    <row r="13" spans="1:5" ht="11.25">
      <c r="A13" s="37"/>
      <c r="C13" s="36"/>
      <c r="D13" s="36"/>
      <c r="E13" s="36"/>
    </row>
    <row r="14" ht="11.25">
      <c r="B14" s="5"/>
    </row>
    <row r="15" ht="11.25">
      <c r="B15" s="2"/>
    </row>
    <row r="19" ht="11.25">
      <c r="A19" s="51"/>
    </row>
    <row r="20" spans="3:4" ht="11.25">
      <c r="C20" s="66"/>
      <c r="D20" s="65"/>
    </row>
    <row r="23" spans="3:5" ht="11.25">
      <c r="C23" s="15"/>
      <c r="D23" s="15"/>
      <c r="E23" s="15"/>
    </row>
    <row r="25" spans="3:4" ht="11.25">
      <c r="C25" s="55"/>
      <c r="D25" s="55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44"/>
  <sheetViews>
    <sheetView showGridLines="0" zoomScale="115" zoomScaleNormal="115" zoomScalePageLayoutView="0" workbookViewId="0" topLeftCell="A1">
      <selection activeCell="A18" sqref="A18"/>
    </sheetView>
  </sheetViews>
  <sheetFormatPr defaultColWidth="9.140625" defaultRowHeight="12.75"/>
  <cols>
    <col min="1" max="1" width="65.28125" style="48" customWidth="1"/>
    <col min="2" max="16384" width="9.140625" style="48" customWidth="1"/>
  </cols>
  <sheetData>
    <row r="1" ht="11.25">
      <c r="B1" s="48">
        <v>2010</v>
      </c>
    </row>
    <row r="2" spans="1:2" ht="11.25">
      <c r="A2" s="144" t="s">
        <v>71</v>
      </c>
      <c r="B2" s="145"/>
    </row>
    <row r="3" spans="1:2" ht="11.25">
      <c r="A3" s="49" t="s">
        <v>81</v>
      </c>
      <c r="B3" s="91">
        <v>20.682402813869857</v>
      </c>
    </row>
    <row r="4" spans="1:2" ht="11.25">
      <c r="A4" s="49" t="s">
        <v>73</v>
      </c>
      <c r="B4" s="91">
        <v>15.76338031866026</v>
      </c>
    </row>
    <row r="5" spans="1:2" ht="11.25">
      <c r="A5" s="49" t="s">
        <v>72</v>
      </c>
      <c r="B5" s="91">
        <v>10.29707063548311</v>
      </c>
    </row>
    <row r="6" spans="1:2" ht="11.25">
      <c r="A6" s="49" t="s">
        <v>80</v>
      </c>
      <c r="B6" s="91">
        <v>9.920728666299183</v>
      </c>
    </row>
    <row r="7" spans="1:2" ht="11.25">
      <c r="A7" s="49" t="s">
        <v>74</v>
      </c>
      <c r="B7" s="91">
        <v>9.11685959524372</v>
      </c>
    </row>
    <row r="8" spans="1:2" ht="11.25">
      <c r="A8" s="49" t="s">
        <v>75</v>
      </c>
      <c r="B8" s="91">
        <v>7.835262619103867</v>
      </c>
    </row>
    <row r="9" spans="1:2" ht="11.25">
      <c r="A9" s="49" t="s">
        <v>76</v>
      </c>
      <c r="B9" s="91">
        <v>7.680722891566265</v>
      </c>
    </row>
    <row r="10" spans="1:2" ht="11.25">
      <c r="A10" s="49" t="s">
        <v>79</v>
      </c>
      <c r="B10" s="91">
        <v>6.663254324487493</v>
      </c>
    </row>
    <row r="11" spans="1:2" ht="11.25">
      <c r="A11" s="49" t="s">
        <v>82</v>
      </c>
      <c r="B11" s="91">
        <v>3.8211670210252775</v>
      </c>
    </row>
    <row r="12" spans="1:2" ht="11.25">
      <c r="A12" s="49" t="s">
        <v>77</v>
      </c>
      <c r="B12" s="91">
        <v>2.820103945192535</v>
      </c>
    </row>
    <row r="13" spans="1:2" ht="11.25">
      <c r="A13" s="49" t="s">
        <v>126</v>
      </c>
      <c r="B13" s="91">
        <v>2.5736934666771663</v>
      </c>
    </row>
    <row r="14" spans="1:2" ht="11.25">
      <c r="A14" s="49" t="s">
        <v>78</v>
      </c>
      <c r="B14" s="91">
        <v>2.409966664041788</v>
      </c>
    </row>
    <row r="15" spans="1:2" ht="11.25">
      <c r="A15" s="49"/>
      <c r="B15" s="91"/>
    </row>
    <row r="16" spans="1:2" ht="11.25">
      <c r="A16" s="49"/>
      <c r="B16" s="91"/>
    </row>
    <row r="17" spans="1:2" ht="11.25">
      <c r="A17" s="49"/>
      <c r="B17" s="91"/>
    </row>
    <row r="18" spans="1:2" ht="12.75">
      <c r="A18" s="288" t="s">
        <v>250</v>
      </c>
      <c r="B18" s="91"/>
    </row>
    <row r="19" ht="11.25">
      <c r="A19" s="48" t="s">
        <v>235</v>
      </c>
    </row>
    <row r="42" ht="11.25">
      <c r="A42" s="48" t="s">
        <v>87</v>
      </c>
    </row>
    <row r="44" ht="11.25">
      <c r="A44" s="3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9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42" customWidth="1"/>
    <col min="2" max="2" width="43.421875" style="42" bestFit="1" customWidth="1"/>
    <col min="3" max="7" width="13.140625" style="42" customWidth="1"/>
    <col min="8" max="10" width="9.140625" style="42" customWidth="1"/>
    <col min="11" max="16" width="13.7109375" style="42" customWidth="1"/>
    <col min="17" max="17" width="12.57421875" style="42" customWidth="1"/>
    <col min="18" max="16384" width="9.140625" style="42" customWidth="1"/>
  </cols>
  <sheetData>
    <row r="2" ht="12.75">
      <c r="B2" s="286" t="s">
        <v>237</v>
      </c>
    </row>
    <row r="3" ht="8.25" customHeight="1">
      <c r="B3" s="47"/>
    </row>
    <row r="4" spans="2:7" ht="11.25" customHeight="1">
      <c r="B4" s="310"/>
      <c r="C4" s="332" t="s">
        <v>252</v>
      </c>
      <c r="D4" s="334" t="s">
        <v>253</v>
      </c>
      <c r="E4" s="335"/>
      <c r="F4" s="334" t="s">
        <v>255</v>
      </c>
      <c r="G4" s="334"/>
    </row>
    <row r="5" spans="2:7" ht="11.25">
      <c r="B5" s="311" t="s">
        <v>8</v>
      </c>
      <c r="C5" s="333"/>
      <c r="D5" s="336"/>
      <c r="E5" s="337"/>
      <c r="F5" s="336"/>
      <c r="G5" s="336"/>
    </row>
    <row r="6" spans="2:7" ht="22.5">
      <c r="B6" s="109"/>
      <c r="C6" s="163" t="s">
        <v>251</v>
      </c>
      <c r="D6" s="110" t="s">
        <v>254</v>
      </c>
      <c r="E6" s="164" t="s">
        <v>256</v>
      </c>
      <c r="F6" s="110" t="s">
        <v>254</v>
      </c>
      <c r="G6" s="110" t="s">
        <v>256</v>
      </c>
    </row>
    <row r="7" spans="2:7" ht="12.75">
      <c r="B7" s="146" t="s">
        <v>92</v>
      </c>
      <c r="C7" s="165">
        <v>16658537500</v>
      </c>
      <c r="D7" s="166">
        <v>3081030</v>
      </c>
      <c r="E7" s="167">
        <v>488050</v>
      </c>
      <c r="F7" s="166">
        <v>3045220</v>
      </c>
      <c r="G7" s="166">
        <v>378750</v>
      </c>
    </row>
    <row r="8" spans="2:7" ht="12.75">
      <c r="B8" s="168" t="s">
        <v>93</v>
      </c>
      <c r="C8" s="169">
        <v>161860910</v>
      </c>
      <c r="D8" s="122">
        <v>33110</v>
      </c>
      <c r="E8" s="170">
        <v>56900</v>
      </c>
      <c r="F8" s="122">
        <v>32150</v>
      </c>
      <c r="G8" s="122">
        <v>23610</v>
      </c>
    </row>
    <row r="9" spans="2:9" ht="12.75">
      <c r="B9" s="171" t="s">
        <v>94</v>
      </c>
      <c r="C9" s="172">
        <v>25184740</v>
      </c>
      <c r="D9" s="128">
        <v>7480</v>
      </c>
      <c r="E9" s="173">
        <v>11320</v>
      </c>
      <c r="F9" s="128">
        <v>7250</v>
      </c>
      <c r="G9" s="128">
        <v>2580</v>
      </c>
      <c r="I9" s="27"/>
    </row>
    <row r="10" spans="2:7" ht="12.75">
      <c r="B10" s="171" t="s">
        <v>95</v>
      </c>
      <c r="C10" s="172">
        <v>5232050</v>
      </c>
      <c r="D10" s="128">
        <v>1170</v>
      </c>
      <c r="E10" s="173">
        <v>3290</v>
      </c>
      <c r="F10" s="128">
        <v>1100</v>
      </c>
      <c r="G10" s="128">
        <v>520</v>
      </c>
    </row>
    <row r="11" spans="2:7" ht="12.75">
      <c r="B11" s="171" t="s">
        <v>120</v>
      </c>
      <c r="C11" s="172">
        <v>22921030</v>
      </c>
      <c r="D11" s="128">
        <v>7320</v>
      </c>
      <c r="E11" s="173">
        <v>11680</v>
      </c>
      <c r="F11" s="128">
        <v>7060</v>
      </c>
      <c r="G11" s="128">
        <v>4710</v>
      </c>
    </row>
    <row r="12" spans="2:7" ht="12.75">
      <c r="B12" s="171" t="s">
        <v>97</v>
      </c>
      <c r="C12" s="172">
        <v>484497390</v>
      </c>
      <c r="D12" s="128">
        <v>73980</v>
      </c>
      <c r="E12" s="173">
        <v>8960</v>
      </c>
      <c r="F12" s="128">
        <v>73860</v>
      </c>
      <c r="G12" s="128">
        <v>6650</v>
      </c>
    </row>
    <row r="13" spans="2:7" ht="12.75">
      <c r="B13" s="171" t="s">
        <v>98</v>
      </c>
      <c r="C13" s="172">
        <v>123316720</v>
      </c>
      <c r="D13" s="128">
        <v>26900</v>
      </c>
      <c r="E13" s="173">
        <v>5530</v>
      </c>
      <c r="F13" s="128">
        <v>26900</v>
      </c>
      <c r="G13" s="128">
        <v>4810</v>
      </c>
    </row>
    <row r="14" spans="2:7" ht="12.75">
      <c r="B14" s="171" t="s">
        <v>99</v>
      </c>
      <c r="C14" s="172">
        <v>2443101530</v>
      </c>
      <c r="D14" s="128">
        <v>375920</v>
      </c>
      <c r="E14" s="173">
        <v>33910</v>
      </c>
      <c r="F14" s="128">
        <v>375800</v>
      </c>
      <c r="G14" s="128">
        <v>31140</v>
      </c>
    </row>
    <row r="15" spans="2:7" ht="12.75">
      <c r="B15" s="171" t="s">
        <v>100</v>
      </c>
      <c r="C15" s="172">
        <v>141126780</v>
      </c>
      <c r="D15" s="128">
        <v>20960</v>
      </c>
      <c r="E15" s="173">
        <v>2210</v>
      </c>
      <c r="F15" s="128">
        <v>20920</v>
      </c>
      <c r="G15" s="128">
        <v>1830</v>
      </c>
    </row>
    <row r="16" spans="2:7" ht="12.75">
      <c r="B16" s="171" t="s">
        <v>101</v>
      </c>
      <c r="C16" s="172">
        <v>2415002530</v>
      </c>
      <c r="D16" s="128">
        <v>431830</v>
      </c>
      <c r="E16" s="173">
        <v>36590</v>
      </c>
      <c r="F16" s="128">
        <v>435720</v>
      </c>
      <c r="G16" s="128">
        <v>29090</v>
      </c>
    </row>
    <row r="17" spans="2:7" ht="12.75">
      <c r="B17" s="171" t="s">
        <v>121</v>
      </c>
      <c r="C17" s="172">
        <v>1985199990</v>
      </c>
      <c r="D17" s="128">
        <v>409080</v>
      </c>
      <c r="E17" s="173">
        <v>33640</v>
      </c>
      <c r="F17" s="128">
        <v>409970</v>
      </c>
      <c r="G17" s="128">
        <v>29050</v>
      </c>
    </row>
    <row r="18" spans="2:7" ht="12.75">
      <c r="B18" s="171" t="s">
        <v>103</v>
      </c>
      <c r="C18" s="172">
        <v>1625042510</v>
      </c>
      <c r="D18" s="128">
        <v>217520</v>
      </c>
      <c r="E18" s="173">
        <v>16970</v>
      </c>
      <c r="F18" s="128">
        <v>218080</v>
      </c>
      <c r="G18" s="128">
        <v>13440</v>
      </c>
    </row>
    <row r="19" spans="2:7" ht="12.75">
      <c r="B19" s="171" t="s">
        <v>104</v>
      </c>
      <c r="C19" s="172">
        <v>1470763340</v>
      </c>
      <c r="D19" s="128">
        <v>235710</v>
      </c>
      <c r="E19" s="173">
        <v>36180</v>
      </c>
      <c r="F19" s="128">
        <v>236190</v>
      </c>
      <c r="G19" s="128">
        <v>29600</v>
      </c>
    </row>
    <row r="20" spans="2:7" ht="12.75">
      <c r="B20" s="171" t="s">
        <v>105</v>
      </c>
      <c r="C20" s="172">
        <v>1506219750</v>
      </c>
      <c r="D20" s="128">
        <v>266820</v>
      </c>
      <c r="E20" s="173">
        <v>92090</v>
      </c>
      <c r="F20" s="128">
        <v>266290</v>
      </c>
      <c r="G20" s="128">
        <v>88480</v>
      </c>
    </row>
    <row r="21" spans="2:7" ht="12.75">
      <c r="B21" s="171" t="s">
        <v>106</v>
      </c>
      <c r="C21" s="172">
        <v>52622580</v>
      </c>
      <c r="D21" s="128">
        <v>12610</v>
      </c>
      <c r="E21" s="173">
        <v>6140</v>
      </c>
      <c r="F21" s="128">
        <v>12480</v>
      </c>
      <c r="G21" s="128">
        <v>3990</v>
      </c>
    </row>
    <row r="22" spans="2:7" ht="12.75">
      <c r="B22" s="171" t="s">
        <v>122</v>
      </c>
      <c r="C22" s="172">
        <v>3443866740</v>
      </c>
      <c r="D22" s="128">
        <v>798100</v>
      </c>
      <c r="E22" s="173">
        <v>99730</v>
      </c>
      <c r="F22" s="128">
        <v>766500</v>
      </c>
      <c r="G22" s="128">
        <v>78940</v>
      </c>
    </row>
    <row r="23" spans="2:7" ht="12.75">
      <c r="B23" s="171" t="s">
        <v>108</v>
      </c>
      <c r="C23" s="172">
        <v>619113820</v>
      </c>
      <c r="D23" s="128">
        <v>143400</v>
      </c>
      <c r="E23" s="173">
        <v>22180</v>
      </c>
      <c r="F23" s="128">
        <v>138980</v>
      </c>
      <c r="G23" s="128">
        <v>20990</v>
      </c>
    </row>
    <row r="24" spans="2:7" ht="12.75">
      <c r="B24" s="171" t="s">
        <v>123</v>
      </c>
      <c r="C24" s="172">
        <v>0</v>
      </c>
      <c r="D24" s="128">
        <v>0</v>
      </c>
      <c r="E24" s="173">
        <v>0</v>
      </c>
      <c r="F24" s="128">
        <v>0</v>
      </c>
      <c r="G24" s="128">
        <v>0</v>
      </c>
    </row>
    <row r="25" spans="2:7" ht="12.75">
      <c r="B25" s="171" t="s">
        <v>124</v>
      </c>
      <c r="C25" s="172">
        <v>0</v>
      </c>
      <c r="D25" s="128">
        <v>0</v>
      </c>
      <c r="E25" s="173">
        <v>0</v>
      </c>
      <c r="F25" s="128">
        <v>0</v>
      </c>
      <c r="G25" s="128">
        <v>0</v>
      </c>
    </row>
    <row r="26" spans="2:7" ht="12.75">
      <c r="B26" s="174" t="s">
        <v>125</v>
      </c>
      <c r="C26" s="175">
        <v>133464730</v>
      </c>
      <c r="D26" s="130">
        <v>19120</v>
      </c>
      <c r="E26" s="176">
        <v>10740</v>
      </c>
      <c r="F26" s="130">
        <v>15960</v>
      </c>
      <c r="G26" s="130">
        <v>9330</v>
      </c>
    </row>
    <row r="28" ht="11.25">
      <c r="B28" s="46" t="s">
        <v>91</v>
      </c>
    </row>
    <row r="29" spans="3:7" ht="11.25">
      <c r="C29" s="52"/>
      <c r="D29" s="53"/>
      <c r="E29" s="52"/>
      <c r="F29" s="52"/>
      <c r="G29" s="52"/>
    </row>
  </sheetData>
  <sheetProtection/>
  <mergeCells count="4">
    <mergeCell ref="B4:B5"/>
    <mergeCell ref="C4:C5"/>
    <mergeCell ref="D4:E5"/>
    <mergeCell ref="F4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40" customWidth="1"/>
    <col min="2" max="2" width="63.421875" style="40" customWidth="1"/>
    <col min="3" max="6" width="13.140625" style="40" customWidth="1"/>
    <col min="7" max="16384" width="9.140625" style="40" customWidth="1"/>
  </cols>
  <sheetData>
    <row r="2" ht="12.75">
      <c r="B2" s="220" t="s">
        <v>238</v>
      </c>
    </row>
    <row r="4" spans="2:6" ht="11.25">
      <c r="B4" s="341"/>
      <c r="C4" s="338" t="s">
        <v>260</v>
      </c>
      <c r="D4" s="339"/>
      <c r="E4" s="340" t="s">
        <v>70</v>
      </c>
      <c r="F4" s="340"/>
    </row>
    <row r="5" spans="2:6" ht="33.75">
      <c r="B5" s="342"/>
      <c r="C5" s="158" t="s">
        <v>257</v>
      </c>
      <c r="D5" s="159" t="s">
        <v>258</v>
      </c>
      <c r="E5" s="150" t="s">
        <v>257</v>
      </c>
      <c r="F5" s="151" t="s">
        <v>259</v>
      </c>
    </row>
    <row r="6" spans="2:6" ht="12.75">
      <c r="B6" s="152" t="s">
        <v>224</v>
      </c>
      <c r="C6" s="134">
        <v>111840</v>
      </c>
      <c r="D6" s="160">
        <f aca="true" t="shared" si="0" ref="D6:D11">C6/$C$6*100</f>
        <v>100</v>
      </c>
      <c r="E6" s="124">
        <v>6253930</v>
      </c>
      <c r="F6" s="153">
        <v>107.07317490754691</v>
      </c>
    </row>
    <row r="7" spans="2:6" ht="12.75">
      <c r="B7" s="154" t="s">
        <v>265</v>
      </c>
      <c r="C7" s="135">
        <v>24800</v>
      </c>
      <c r="D7" s="161">
        <f t="shared" si="0"/>
        <v>22.17453505007153</v>
      </c>
      <c r="E7" s="126">
        <v>1229170</v>
      </c>
      <c r="F7" s="155">
        <v>21.044548691960006</v>
      </c>
    </row>
    <row r="8" spans="2:6" ht="12.75">
      <c r="B8" s="154" t="s">
        <v>266</v>
      </c>
      <c r="C8" s="135">
        <v>20700</v>
      </c>
      <c r="D8" s="161">
        <f t="shared" si="0"/>
        <v>18.508583690987123</v>
      </c>
      <c r="E8" s="126">
        <v>644960</v>
      </c>
      <c r="F8" s="155">
        <v>11.042322969456238</v>
      </c>
    </row>
    <row r="9" spans="2:6" ht="12.75">
      <c r="B9" s="154" t="s">
        <v>269</v>
      </c>
      <c r="C9" s="135">
        <v>12410</v>
      </c>
      <c r="D9" s="161">
        <f t="shared" si="0"/>
        <v>11.09620886981402</v>
      </c>
      <c r="E9" s="126">
        <v>1060390</v>
      </c>
      <c r="F9" s="155">
        <v>18.15487604437748</v>
      </c>
    </row>
    <row r="10" spans="2:6" ht="12.75">
      <c r="B10" s="154" t="s">
        <v>268</v>
      </c>
      <c r="C10" s="135">
        <v>13730</v>
      </c>
      <c r="D10" s="161">
        <f t="shared" si="0"/>
        <v>12.276466380543633</v>
      </c>
      <c r="E10" s="126">
        <v>832770</v>
      </c>
      <c r="F10" s="155">
        <v>14.25780714970552</v>
      </c>
    </row>
    <row r="11" spans="2:6" ht="12.75">
      <c r="B11" s="156" t="s">
        <v>267</v>
      </c>
      <c r="C11" s="136">
        <v>58390</v>
      </c>
      <c r="D11" s="162">
        <f t="shared" si="0"/>
        <v>52.208512160228906</v>
      </c>
      <c r="E11" s="132">
        <v>2486640</v>
      </c>
      <c r="F11" s="157">
        <v>42.573620052047666</v>
      </c>
    </row>
    <row r="13" ht="11.25">
      <c r="B13" s="40" t="s">
        <v>85</v>
      </c>
    </row>
  </sheetData>
  <sheetProtection/>
  <mergeCells count="3">
    <mergeCell ref="C4:D4"/>
    <mergeCell ref="E4:F4"/>
    <mergeCell ref="B4:B5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27"/>
  <sheetViews>
    <sheetView showGridLines="0" zoomScalePageLayoutView="0" workbookViewId="0" topLeftCell="C1">
      <selection activeCell="C3" sqref="C3"/>
    </sheetView>
  </sheetViews>
  <sheetFormatPr defaultColWidth="9.140625" defaultRowHeight="12.75"/>
  <cols>
    <col min="1" max="1" width="4.421875" style="56" hidden="1" customWidth="1"/>
    <col min="2" max="2" width="0" style="56" hidden="1" customWidth="1"/>
    <col min="3" max="3" width="20.28125" style="56" customWidth="1"/>
    <col min="4" max="4" width="13.140625" style="56" hidden="1" customWidth="1"/>
    <col min="5" max="17" width="13.140625" style="56" customWidth="1"/>
    <col min="18" max="16384" width="9.140625" style="56" customWidth="1"/>
  </cols>
  <sheetData>
    <row r="3" ht="12.75">
      <c r="C3" s="220" t="s">
        <v>239</v>
      </c>
    </row>
    <row r="4" spans="5:17" ht="11.25" hidden="1">
      <c r="E4" s="56" t="s">
        <v>128</v>
      </c>
      <c r="F4" s="56" t="s">
        <v>129</v>
      </c>
      <c r="G4" s="56" t="s">
        <v>130</v>
      </c>
      <c r="H4" s="56" t="s">
        <v>131</v>
      </c>
      <c r="I4" s="56" t="s">
        <v>132</v>
      </c>
      <c r="J4" s="56" t="s">
        <v>133</v>
      </c>
      <c r="K4" s="56" t="s">
        <v>134</v>
      </c>
      <c r="L4" s="56" t="s">
        <v>135</v>
      </c>
      <c r="M4" s="56" t="s">
        <v>136</v>
      </c>
      <c r="N4" s="56" t="s">
        <v>137</v>
      </c>
      <c r="O4" s="56" t="s">
        <v>138</v>
      </c>
      <c r="P4" s="56" t="s">
        <v>139</v>
      </c>
      <c r="Q4" s="56" t="s">
        <v>140</v>
      </c>
    </row>
    <row r="5" spans="3:17" ht="12.75" customHeight="1">
      <c r="C5" s="347"/>
      <c r="D5" s="200"/>
      <c r="E5" s="344" t="s">
        <v>0</v>
      </c>
      <c r="F5" s="335" t="s">
        <v>144</v>
      </c>
      <c r="G5" s="343" t="s">
        <v>261</v>
      </c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7" s="58" customFormat="1" ht="57" customHeight="1">
      <c r="A6" s="57" t="s">
        <v>141</v>
      </c>
      <c r="B6" s="194" t="s">
        <v>142</v>
      </c>
      <c r="C6" s="348"/>
      <c r="D6" s="109" t="s">
        <v>143</v>
      </c>
      <c r="E6" s="345"/>
      <c r="F6" s="346"/>
      <c r="G6" s="110" t="s">
        <v>145</v>
      </c>
      <c r="H6" s="110" t="s">
        <v>146</v>
      </c>
      <c r="I6" s="110" t="s">
        <v>147</v>
      </c>
      <c r="J6" s="110" t="s">
        <v>148</v>
      </c>
      <c r="K6" s="110" t="s">
        <v>149</v>
      </c>
      <c r="L6" s="110" t="s">
        <v>150</v>
      </c>
      <c r="M6" s="110" t="s">
        <v>151</v>
      </c>
      <c r="N6" s="110" t="s">
        <v>152</v>
      </c>
      <c r="O6" s="110" t="s">
        <v>153</v>
      </c>
      <c r="P6" s="110" t="s">
        <v>154</v>
      </c>
      <c r="Q6" s="110" t="s">
        <v>262</v>
      </c>
    </row>
    <row r="7" spans="1:17" ht="12.75">
      <c r="A7" s="59" t="s">
        <v>155</v>
      </c>
      <c r="B7" s="195" t="s">
        <v>0</v>
      </c>
      <c r="C7" s="146" t="s">
        <v>0</v>
      </c>
      <c r="D7" s="147" t="s">
        <v>156</v>
      </c>
      <c r="E7" s="202">
        <v>989800</v>
      </c>
      <c r="F7" s="167">
        <v>20790</v>
      </c>
      <c r="G7" s="166">
        <v>3620</v>
      </c>
      <c r="H7" s="166">
        <v>240</v>
      </c>
      <c r="I7" s="166">
        <v>5120</v>
      </c>
      <c r="J7" s="166">
        <v>640</v>
      </c>
      <c r="K7" s="166">
        <v>260</v>
      </c>
      <c r="L7" s="166">
        <v>60</v>
      </c>
      <c r="M7" s="166">
        <v>4230</v>
      </c>
      <c r="N7" s="166">
        <v>3360</v>
      </c>
      <c r="O7" s="166">
        <v>1060</v>
      </c>
      <c r="P7" s="166">
        <v>4960</v>
      </c>
      <c r="Q7" s="166">
        <v>3470</v>
      </c>
    </row>
    <row r="8" spans="1:17" s="60" customFormat="1" ht="12.75">
      <c r="A8" s="61" t="s">
        <v>155</v>
      </c>
      <c r="B8" s="196" t="s">
        <v>157</v>
      </c>
      <c r="C8" s="210" t="s">
        <v>93</v>
      </c>
      <c r="D8" s="199" t="s">
        <v>156</v>
      </c>
      <c r="E8" s="204">
        <v>81170</v>
      </c>
      <c r="F8" s="214">
        <v>1770</v>
      </c>
      <c r="G8" s="124">
        <v>130</v>
      </c>
      <c r="H8" s="124">
        <v>30</v>
      </c>
      <c r="I8" s="124">
        <v>920</v>
      </c>
      <c r="J8" s="124">
        <v>50</v>
      </c>
      <c r="K8" s="124">
        <v>70</v>
      </c>
      <c r="L8" s="124">
        <v>0</v>
      </c>
      <c r="M8" s="124">
        <v>160</v>
      </c>
      <c r="N8" s="124">
        <v>80</v>
      </c>
      <c r="O8" s="124">
        <v>90</v>
      </c>
      <c r="P8" s="124">
        <v>290</v>
      </c>
      <c r="Q8" s="124">
        <v>290</v>
      </c>
    </row>
    <row r="9" spans="1:17" s="60" customFormat="1" ht="12.75">
      <c r="A9" s="62" t="s">
        <v>155</v>
      </c>
      <c r="B9" s="197" t="s">
        <v>158</v>
      </c>
      <c r="C9" s="211" t="s">
        <v>94</v>
      </c>
      <c r="D9" s="199" t="s">
        <v>156</v>
      </c>
      <c r="E9" s="206">
        <v>23910</v>
      </c>
      <c r="F9" s="215">
        <v>450</v>
      </c>
      <c r="G9" s="126">
        <v>190</v>
      </c>
      <c r="H9" s="126">
        <v>10</v>
      </c>
      <c r="I9" s="126">
        <v>110</v>
      </c>
      <c r="J9" s="126">
        <v>10</v>
      </c>
      <c r="K9" s="126">
        <v>20</v>
      </c>
      <c r="L9" s="126">
        <v>0</v>
      </c>
      <c r="M9" s="126">
        <v>40</v>
      </c>
      <c r="N9" s="126">
        <v>30</v>
      </c>
      <c r="O9" s="126">
        <v>20</v>
      </c>
      <c r="P9" s="126">
        <v>40</v>
      </c>
      <c r="Q9" s="126">
        <v>80</v>
      </c>
    </row>
    <row r="10" spans="1:17" s="60" customFormat="1" ht="12.75">
      <c r="A10" s="62" t="s">
        <v>155</v>
      </c>
      <c r="B10" s="197" t="s">
        <v>159</v>
      </c>
      <c r="C10" s="211" t="s">
        <v>95</v>
      </c>
      <c r="D10" s="199" t="s">
        <v>156</v>
      </c>
      <c r="E10" s="206">
        <v>10350</v>
      </c>
      <c r="F10" s="215">
        <v>140</v>
      </c>
      <c r="G10" s="126">
        <v>70</v>
      </c>
      <c r="H10" s="126">
        <v>0</v>
      </c>
      <c r="I10" s="126">
        <v>20</v>
      </c>
      <c r="J10" s="126">
        <v>0</v>
      </c>
      <c r="K10" s="126">
        <v>10</v>
      </c>
      <c r="L10" s="126">
        <v>0</v>
      </c>
      <c r="M10" s="126">
        <v>20</v>
      </c>
      <c r="N10" s="126">
        <v>10</v>
      </c>
      <c r="O10" s="126">
        <v>10</v>
      </c>
      <c r="P10" s="126">
        <v>10</v>
      </c>
      <c r="Q10" s="126">
        <v>30</v>
      </c>
    </row>
    <row r="11" spans="1:17" s="60" customFormat="1" ht="12.75">
      <c r="A11" s="62" t="s">
        <v>155</v>
      </c>
      <c r="B11" s="197" t="s">
        <v>160</v>
      </c>
      <c r="C11" s="211" t="s">
        <v>120</v>
      </c>
      <c r="D11" s="199" t="s">
        <v>156</v>
      </c>
      <c r="E11" s="206">
        <v>16550</v>
      </c>
      <c r="F11" s="215">
        <v>4970</v>
      </c>
      <c r="G11" s="126">
        <v>240</v>
      </c>
      <c r="H11" s="126">
        <v>10</v>
      </c>
      <c r="I11" s="126">
        <v>1050</v>
      </c>
      <c r="J11" s="126">
        <v>70</v>
      </c>
      <c r="K11" s="126">
        <v>10</v>
      </c>
      <c r="L11" s="126">
        <v>0</v>
      </c>
      <c r="M11" s="126">
        <v>80</v>
      </c>
      <c r="N11" s="126">
        <v>60</v>
      </c>
      <c r="O11" s="126">
        <v>20</v>
      </c>
      <c r="P11" s="126">
        <v>3940</v>
      </c>
      <c r="Q11" s="126">
        <v>110</v>
      </c>
    </row>
    <row r="12" spans="1:17" s="60" customFormat="1" ht="12.75">
      <c r="A12" s="62" t="s">
        <v>155</v>
      </c>
      <c r="B12" s="197" t="s">
        <v>161</v>
      </c>
      <c r="C12" s="211" t="s">
        <v>97</v>
      </c>
      <c r="D12" s="199" t="s">
        <v>156</v>
      </c>
      <c r="E12" s="206">
        <v>15870</v>
      </c>
      <c r="F12" s="215">
        <v>500</v>
      </c>
      <c r="G12" s="126">
        <v>120</v>
      </c>
      <c r="H12" s="126">
        <v>0</v>
      </c>
      <c r="I12" s="126">
        <v>100</v>
      </c>
      <c r="J12" s="126">
        <v>20</v>
      </c>
      <c r="K12" s="126">
        <v>0</v>
      </c>
      <c r="L12" s="126">
        <v>0</v>
      </c>
      <c r="M12" s="126">
        <v>140</v>
      </c>
      <c r="N12" s="126">
        <v>130</v>
      </c>
      <c r="O12" s="126">
        <v>20</v>
      </c>
      <c r="P12" s="126">
        <v>50</v>
      </c>
      <c r="Q12" s="126">
        <v>100</v>
      </c>
    </row>
    <row r="13" spans="1:17" s="60" customFormat="1" ht="12.75">
      <c r="A13" s="62" t="s">
        <v>155</v>
      </c>
      <c r="B13" s="197" t="s">
        <v>162</v>
      </c>
      <c r="C13" s="211" t="s">
        <v>98</v>
      </c>
      <c r="D13" s="199" t="s">
        <v>156</v>
      </c>
      <c r="E13" s="206">
        <v>10230</v>
      </c>
      <c r="F13" s="215">
        <v>230</v>
      </c>
      <c r="G13" s="126">
        <v>20</v>
      </c>
      <c r="H13" s="126">
        <v>0</v>
      </c>
      <c r="I13" s="126">
        <v>110</v>
      </c>
      <c r="J13" s="126">
        <v>0</v>
      </c>
      <c r="K13" s="126">
        <v>0</v>
      </c>
      <c r="L13" s="126">
        <v>0</v>
      </c>
      <c r="M13" s="126">
        <v>60</v>
      </c>
      <c r="N13" s="126">
        <v>40</v>
      </c>
      <c r="O13" s="126">
        <v>20</v>
      </c>
      <c r="P13" s="126">
        <v>0</v>
      </c>
      <c r="Q13" s="126">
        <v>30</v>
      </c>
    </row>
    <row r="14" spans="1:17" s="60" customFormat="1" ht="12.75">
      <c r="A14" s="62" t="s">
        <v>155</v>
      </c>
      <c r="B14" s="197" t="s">
        <v>163</v>
      </c>
      <c r="C14" s="211" t="s">
        <v>99</v>
      </c>
      <c r="D14" s="199" t="s">
        <v>156</v>
      </c>
      <c r="E14" s="206">
        <v>52770</v>
      </c>
      <c r="F14" s="215">
        <v>1310</v>
      </c>
      <c r="G14" s="126">
        <v>220</v>
      </c>
      <c r="H14" s="126">
        <v>10</v>
      </c>
      <c r="I14" s="126">
        <v>170</v>
      </c>
      <c r="J14" s="126">
        <v>40</v>
      </c>
      <c r="K14" s="126">
        <v>10</v>
      </c>
      <c r="L14" s="126">
        <v>0</v>
      </c>
      <c r="M14" s="126">
        <v>610</v>
      </c>
      <c r="N14" s="126">
        <v>480</v>
      </c>
      <c r="O14" s="126">
        <v>160</v>
      </c>
      <c r="P14" s="126">
        <v>30</v>
      </c>
      <c r="Q14" s="126">
        <v>300</v>
      </c>
    </row>
    <row r="15" spans="1:17" s="60" customFormat="1" ht="12.75">
      <c r="A15" s="62" t="s">
        <v>155</v>
      </c>
      <c r="B15" s="197" t="s">
        <v>164</v>
      </c>
      <c r="C15" s="211" t="s">
        <v>100</v>
      </c>
      <c r="D15" s="199" t="s">
        <v>156</v>
      </c>
      <c r="E15" s="206">
        <v>8280</v>
      </c>
      <c r="F15" s="215">
        <v>210</v>
      </c>
      <c r="G15" s="126">
        <v>40</v>
      </c>
      <c r="H15" s="126">
        <v>10</v>
      </c>
      <c r="I15" s="126">
        <v>60</v>
      </c>
      <c r="J15" s="126">
        <v>0</v>
      </c>
      <c r="K15" s="126">
        <v>0</v>
      </c>
      <c r="L15" s="126">
        <v>0</v>
      </c>
      <c r="M15" s="126">
        <v>50</v>
      </c>
      <c r="N15" s="126">
        <v>30</v>
      </c>
      <c r="O15" s="126">
        <v>20</v>
      </c>
      <c r="P15" s="126">
        <v>10</v>
      </c>
      <c r="Q15" s="126">
        <v>80</v>
      </c>
    </row>
    <row r="16" spans="1:17" s="60" customFormat="1" ht="12.75">
      <c r="A16" s="62" t="s">
        <v>155</v>
      </c>
      <c r="B16" s="197" t="s">
        <v>165</v>
      </c>
      <c r="C16" s="211" t="s">
        <v>101</v>
      </c>
      <c r="D16" s="199" t="s">
        <v>156</v>
      </c>
      <c r="E16" s="206">
        <v>98250</v>
      </c>
      <c r="F16" s="215">
        <v>2200</v>
      </c>
      <c r="G16" s="126">
        <v>280</v>
      </c>
      <c r="H16" s="126">
        <v>30</v>
      </c>
      <c r="I16" s="126">
        <v>380</v>
      </c>
      <c r="J16" s="126">
        <v>120</v>
      </c>
      <c r="K16" s="126">
        <v>40</v>
      </c>
      <c r="L16" s="126">
        <v>10</v>
      </c>
      <c r="M16" s="126">
        <v>920</v>
      </c>
      <c r="N16" s="126">
        <v>750</v>
      </c>
      <c r="O16" s="126">
        <v>200</v>
      </c>
      <c r="P16" s="126">
        <v>90</v>
      </c>
      <c r="Q16" s="126">
        <v>490</v>
      </c>
    </row>
    <row r="17" spans="1:17" s="60" customFormat="1" ht="12.75">
      <c r="A17" s="62" t="s">
        <v>155</v>
      </c>
      <c r="B17" s="197" t="s">
        <v>166</v>
      </c>
      <c r="C17" s="211" t="s">
        <v>121</v>
      </c>
      <c r="D17" s="199" t="s">
        <v>156</v>
      </c>
      <c r="E17" s="206">
        <v>122420</v>
      </c>
      <c r="F17" s="215">
        <v>1680</v>
      </c>
      <c r="G17" s="126">
        <v>300</v>
      </c>
      <c r="H17" s="126">
        <v>10</v>
      </c>
      <c r="I17" s="126">
        <v>340</v>
      </c>
      <c r="J17" s="126">
        <v>80</v>
      </c>
      <c r="K17" s="126">
        <v>20</v>
      </c>
      <c r="L17" s="126">
        <v>10</v>
      </c>
      <c r="M17" s="126">
        <v>500</v>
      </c>
      <c r="N17" s="126">
        <v>410</v>
      </c>
      <c r="O17" s="126">
        <v>120</v>
      </c>
      <c r="P17" s="126">
        <v>100</v>
      </c>
      <c r="Q17" s="126">
        <v>450</v>
      </c>
    </row>
    <row r="18" spans="1:17" s="60" customFormat="1" ht="12.75">
      <c r="A18" s="62" t="s">
        <v>155</v>
      </c>
      <c r="B18" s="197" t="s">
        <v>167</v>
      </c>
      <c r="C18" s="211" t="s">
        <v>103</v>
      </c>
      <c r="D18" s="199" t="s">
        <v>156</v>
      </c>
      <c r="E18" s="206">
        <v>65230</v>
      </c>
      <c r="F18" s="215">
        <v>710</v>
      </c>
      <c r="G18" s="126">
        <v>130</v>
      </c>
      <c r="H18" s="126">
        <v>10</v>
      </c>
      <c r="I18" s="126">
        <v>150</v>
      </c>
      <c r="J18" s="126">
        <v>10</v>
      </c>
      <c r="K18" s="126">
        <v>10</v>
      </c>
      <c r="L18" s="126">
        <v>20</v>
      </c>
      <c r="M18" s="126">
        <v>160</v>
      </c>
      <c r="N18" s="126">
        <v>130</v>
      </c>
      <c r="O18" s="126">
        <v>50</v>
      </c>
      <c r="P18" s="126">
        <v>70</v>
      </c>
      <c r="Q18" s="126">
        <v>210</v>
      </c>
    </row>
    <row r="19" spans="1:17" s="60" customFormat="1" ht="12.75">
      <c r="A19" s="62" t="s">
        <v>155</v>
      </c>
      <c r="B19" s="197" t="s">
        <v>168</v>
      </c>
      <c r="C19" s="211" t="s">
        <v>104</v>
      </c>
      <c r="D19" s="199" t="s">
        <v>156</v>
      </c>
      <c r="E19" s="206">
        <v>60840</v>
      </c>
      <c r="F19" s="215">
        <v>2320</v>
      </c>
      <c r="G19" s="126">
        <v>680</v>
      </c>
      <c r="H19" s="126">
        <v>30</v>
      </c>
      <c r="I19" s="126">
        <v>450</v>
      </c>
      <c r="J19" s="126">
        <v>90</v>
      </c>
      <c r="K19" s="126">
        <v>30</v>
      </c>
      <c r="L19" s="126">
        <v>0</v>
      </c>
      <c r="M19" s="126">
        <v>670</v>
      </c>
      <c r="N19" s="126">
        <v>570</v>
      </c>
      <c r="O19" s="126">
        <v>150</v>
      </c>
      <c r="P19" s="126">
        <v>180</v>
      </c>
      <c r="Q19" s="126">
        <v>390</v>
      </c>
    </row>
    <row r="20" spans="1:17" s="60" customFormat="1" ht="12.75">
      <c r="A20" s="62" t="s">
        <v>155</v>
      </c>
      <c r="B20" s="197" t="s">
        <v>169</v>
      </c>
      <c r="C20" s="211" t="s">
        <v>105</v>
      </c>
      <c r="D20" s="199" t="s">
        <v>156</v>
      </c>
      <c r="E20" s="206">
        <v>120180</v>
      </c>
      <c r="F20" s="215">
        <v>790</v>
      </c>
      <c r="G20" s="126">
        <v>150</v>
      </c>
      <c r="H20" s="126">
        <v>20</v>
      </c>
      <c r="I20" s="126">
        <v>170</v>
      </c>
      <c r="J20" s="126">
        <v>30</v>
      </c>
      <c r="K20" s="126">
        <v>10</v>
      </c>
      <c r="L20" s="126">
        <v>0</v>
      </c>
      <c r="M20" s="126">
        <v>220</v>
      </c>
      <c r="N20" s="126">
        <v>170</v>
      </c>
      <c r="O20" s="126">
        <v>60</v>
      </c>
      <c r="P20" s="126">
        <v>30</v>
      </c>
      <c r="Q20" s="126">
        <v>230</v>
      </c>
    </row>
    <row r="21" spans="1:17" s="60" customFormat="1" ht="12.75">
      <c r="A21" s="62" t="s">
        <v>155</v>
      </c>
      <c r="B21" s="197" t="s">
        <v>170</v>
      </c>
      <c r="C21" s="211" t="s">
        <v>106</v>
      </c>
      <c r="D21" s="199" t="s">
        <v>156</v>
      </c>
      <c r="E21" s="206">
        <v>10750</v>
      </c>
      <c r="F21" s="215">
        <v>490</v>
      </c>
      <c r="G21" s="126">
        <v>260</v>
      </c>
      <c r="H21" s="126">
        <v>10</v>
      </c>
      <c r="I21" s="126">
        <v>100</v>
      </c>
      <c r="J21" s="126">
        <v>10</v>
      </c>
      <c r="K21" s="126">
        <v>10</v>
      </c>
      <c r="L21" s="126">
        <v>0</v>
      </c>
      <c r="M21" s="126">
        <v>50</v>
      </c>
      <c r="N21" s="126">
        <v>40</v>
      </c>
      <c r="O21" s="126">
        <v>20</v>
      </c>
      <c r="P21" s="126">
        <v>20</v>
      </c>
      <c r="Q21" s="126">
        <v>70</v>
      </c>
    </row>
    <row r="22" spans="1:17" s="60" customFormat="1" ht="12.75">
      <c r="A22" s="62" t="s">
        <v>155</v>
      </c>
      <c r="B22" s="197" t="s">
        <v>171</v>
      </c>
      <c r="C22" s="211" t="s">
        <v>122</v>
      </c>
      <c r="D22" s="199" t="s">
        <v>156</v>
      </c>
      <c r="E22" s="206">
        <v>246100</v>
      </c>
      <c r="F22" s="215">
        <v>2050</v>
      </c>
      <c r="G22" s="126">
        <v>590</v>
      </c>
      <c r="H22" s="126">
        <v>20</v>
      </c>
      <c r="I22" s="126">
        <v>440</v>
      </c>
      <c r="J22" s="126">
        <v>60</v>
      </c>
      <c r="K22" s="126">
        <v>30</v>
      </c>
      <c r="L22" s="126">
        <v>10</v>
      </c>
      <c r="M22" s="126">
        <v>490</v>
      </c>
      <c r="N22" s="126">
        <v>400</v>
      </c>
      <c r="O22" s="126">
        <v>110</v>
      </c>
      <c r="P22" s="126">
        <v>110</v>
      </c>
      <c r="Q22" s="126">
        <v>470</v>
      </c>
    </row>
    <row r="23" spans="1:17" s="60" customFormat="1" ht="12.75">
      <c r="A23" s="62" t="s">
        <v>155</v>
      </c>
      <c r="B23" s="197" t="s">
        <v>172</v>
      </c>
      <c r="C23" s="211" t="s">
        <v>108</v>
      </c>
      <c r="D23" s="199" t="s">
        <v>156</v>
      </c>
      <c r="E23" s="206">
        <v>32700</v>
      </c>
      <c r="F23" s="215">
        <v>290</v>
      </c>
      <c r="G23" s="126">
        <v>80</v>
      </c>
      <c r="H23" s="126">
        <v>10</v>
      </c>
      <c r="I23" s="126">
        <v>70</v>
      </c>
      <c r="J23" s="126">
        <v>30</v>
      </c>
      <c r="K23" s="126">
        <v>0</v>
      </c>
      <c r="L23" s="126">
        <v>0</v>
      </c>
      <c r="M23" s="126">
        <v>50</v>
      </c>
      <c r="N23" s="126">
        <v>40</v>
      </c>
      <c r="O23" s="126">
        <v>10</v>
      </c>
      <c r="P23" s="126">
        <v>0</v>
      </c>
      <c r="Q23" s="126">
        <v>70</v>
      </c>
    </row>
    <row r="24" spans="1:17" s="60" customFormat="1" ht="12.75">
      <c r="A24" s="62" t="s">
        <v>155</v>
      </c>
      <c r="B24" s="197" t="s">
        <v>173</v>
      </c>
      <c r="C24" s="211" t="s">
        <v>123</v>
      </c>
      <c r="D24" s="199" t="s">
        <v>156</v>
      </c>
      <c r="E24" s="206">
        <v>0</v>
      </c>
      <c r="F24" s="215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</row>
    <row r="25" spans="1:17" s="60" customFormat="1" ht="12.75">
      <c r="A25" s="63" t="s">
        <v>155</v>
      </c>
      <c r="B25" s="198" t="s">
        <v>174</v>
      </c>
      <c r="C25" s="212" t="s">
        <v>125</v>
      </c>
      <c r="D25" s="201" t="s">
        <v>156</v>
      </c>
      <c r="E25" s="208">
        <v>14170</v>
      </c>
      <c r="F25" s="216">
        <v>680</v>
      </c>
      <c r="G25" s="132">
        <v>120</v>
      </c>
      <c r="H25" s="132">
        <v>20</v>
      </c>
      <c r="I25" s="132">
        <v>480</v>
      </c>
      <c r="J25" s="132">
        <v>0</v>
      </c>
      <c r="K25" s="132">
        <v>0</v>
      </c>
      <c r="L25" s="132">
        <v>0</v>
      </c>
      <c r="M25" s="132">
        <v>10</v>
      </c>
      <c r="N25" s="132">
        <v>0</v>
      </c>
      <c r="O25" s="132">
        <v>0</v>
      </c>
      <c r="P25" s="132">
        <v>0</v>
      </c>
      <c r="Q25" s="132">
        <v>80</v>
      </c>
    </row>
    <row r="26" spans="1:2" s="60" customFormat="1" ht="11.25">
      <c r="A26" s="64"/>
      <c r="B26" s="64"/>
    </row>
    <row r="27" ht="11.25">
      <c r="C27" s="45" t="s">
        <v>225</v>
      </c>
    </row>
  </sheetData>
  <sheetProtection/>
  <mergeCells count="4">
    <mergeCell ref="G5:Q5"/>
    <mergeCell ref="E5:E6"/>
    <mergeCell ref="F5:F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2"/>
  <sheetViews>
    <sheetView showGridLines="0" zoomScalePageLayoutView="0" workbookViewId="0" topLeftCell="A1">
      <selection activeCell="A2" sqref="A2"/>
    </sheetView>
  </sheetViews>
  <sheetFormatPr defaultColWidth="28.57421875" defaultRowHeight="12.75"/>
  <cols>
    <col min="1" max="1" width="22.00390625" style="1" customWidth="1"/>
    <col min="2" max="16384" width="28.57421875" style="1" customWidth="1"/>
  </cols>
  <sheetData>
    <row r="2" spans="1:3" ht="12.75">
      <c r="A2" s="286" t="s">
        <v>240</v>
      </c>
      <c r="B2" s="42"/>
      <c r="C2" s="42"/>
    </row>
    <row r="3" spans="1:3" ht="11.25">
      <c r="A3" s="42"/>
      <c r="B3" s="42"/>
      <c r="C3" s="42"/>
    </row>
    <row r="4" spans="1:3" ht="22.5">
      <c r="A4" s="82" t="s">
        <v>175</v>
      </c>
      <c r="B4" s="82" t="s">
        <v>176</v>
      </c>
      <c r="C4" s="82" t="s">
        <v>263</v>
      </c>
    </row>
    <row r="5" spans="1:3" ht="11.25">
      <c r="A5" s="83"/>
      <c r="B5" s="83"/>
      <c r="C5" s="83" t="s">
        <v>254</v>
      </c>
    </row>
    <row r="6" spans="1:3" ht="11.25">
      <c r="A6" s="72">
        <v>2000</v>
      </c>
      <c r="B6" s="73">
        <v>17160</v>
      </c>
      <c r="C6" s="74" t="s">
        <v>67</v>
      </c>
    </row>
    <row r="7" spans="1:3" ht="11.25">
      <c r="A7" s="72">
        <v>2003</v>
      </c>
      <c r="B7" s="73">
        <v>10270</v>
      </c>
      <c r="C7" s="74">
        <v>301570</v>
      </c>
    </row>
    <row r="8" spans="1:3" ht="11.25">
      <c r="A8" s="75">
        <v>2005</v>
      </c>
      <c r="B8" s="76">
        <v>14450</v>
      </c>
      <c r="C8" s="77">
        <v>329440</v>
      </c>
    </row>
    <row r="9" spans="1:3" ht="11.25">
      <c r="A9" s="75">
        <v>2007</v>
      </c>
      <c r="B9" s="76">
        <v>15920</v>
      </c>
      <c r="C9" s="77">
        <v>335610</v>
      </c>
    </row>
    <row r="10" spans="1:3" ht="11.25">
      <c r="A10" s="78">
        <v>2010</v>
      </c>
      <c r="B10" s="79">
        <v>14630</v>
      </c>
      <c r="C10" s="80">
        <v>342950</v>
      </c>
    </row>
    <row r="11" spans="1:3" ht="11.25">
      <c r="A11" s="42"/>
      <c r="B11" s="42"/>
      <c r="C11" s="42"/>
    </row>
    <row r="12" spans="1:3" ht="11.25">
      <c r="A12" s="46" t="s">
        <v>177</v>
      </c>
      <c r="B12" s="42"/>
      <c r="C12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3"/>
  <sheetViews>
    <sheetView showGridLines="0" zoomScalePageLayoutView="0" workbookViewId="0" topLeftCell="A27">
      <selection activeCell="I78" sqref="I78"/>
    </sheetView>
  </sheetViews>
  <sheetFormatPr defaultColWidth="9.140625" defaultRowHeight="12.75"/>
  <cols>
    <col min="1" max="1" width="9.140625" style="16" customWidth="1"/>
    <col min="2" max="2" width="14.00390625" style="16" customWidth="1"/>
    <col min="3" max="3" width="58.7109375" style="16" customWidth="1"/>
    <col min="4" max="4" width="12.7109375" style="16" customWidth="1"/>
    <col min="5" max="5" width="12.7109375" style="21" customWidth="1"/>
    <col min="6" max="6" width="10.57421875" style="16" customWidth="1"/>
    <col min="7" max="7" width="12.140625" style="16" bestFit="1" customWidth="1"/>
    <col min="8" max="16384" width="9.140625" style="16" customWidth="1"/>
  </cols>
  <sheetData>
    <row r="1" ht="31.5" customHeight="1">
      <c r="B1" s="218" t="s">
        <v>226</v>
      </c>
    </row>
    <row r="2" spans="2:7" ht="37.5" customHeight="1">
      <c r="B2" s="292"/>
      <c r="C2" s="293"/>
      <c r="D2" s="262">
        <v>2000</v>
      </c>
      <c r="E2" s="263">
        <v>2010</v>
      </c>
      <c r="F2" s="257" t="s">
        <v>270</v>
      </c>
      <c r="G2" s="17"/>
    </row>
    <row r="3" spans="2:6" ht="12.75">
      <c r="B3" s="290" t="s">
        <v>18</v>
      </c>
      <c r="C3" s="266" t="s">
        <v>92</v>
      </c>
      <c r="D3" s="149">
        <f>SUM(D4:D22)</f>
        <v>1287430</v>
      </c>
      <c r="E3" s="149">
        <f>SUM(E4:E22)</f>
        <v>989770</v>
      </c>
      <c r="F3" s="148">
        <f>(E3-D3)/D3*100</f>
        <v>-23.12048033679501</v>
      </c>
    </row>
    <row r="4" spans="2:8" ht="12.75">
      <c r="B4" s="290"/>
      <c r="C4" s="267" t="s">
        <v>93</v>
      </c>
      <c r="D4" s="264">
        <v>118520</v>
      </c>
      <c r="E4" s="264">
        <v>81170</v>
      </c>
      <c r="F4" s="258">
        <f aca="true" t="shared" si="0" ref="F4:F19">(E4-D4)/D4*100</f>
        <v>-31.513668579142763</v>
      </c>
      <c r="G4" s="18"/>
      <c r="H4" s="18"/>
    </row>
    <row r="5" spans="2:8" ht="12.75">
      <c r="B5" s="290"/>
      <c r="C5" s="268" t="s">
        <v>94</v>
      </c>
      <c r="D5" s="215">
        <v>34690</v>
      </c>
      <c r="E5" s="215">
        <v>23910</v>
      </c>
      <c r="F5" s="259">
        <f t="shared" si="0"/>
        <v>-31.07523782069761</v>
      </c>
      <c r="G5" s="18"/>
      <c r="H5" s="18"/>
    </row>
    <row r="6" spans="2:8" ht="12.75">
      <c r="B6" s="290"/>
      <c r="C6" s="268" t="s">
        <v>95</v>
      </c>
      <c r="D6" s="215">
        <v>14820</v>
      </c>
      <c r="E6" s="215">
        <v>10350</v>
      </c>
      <c r="F6" s="259">
        <f t="shared" si="0"/>
        <v>-30.16194331983806</v>
      </c>
      <c r="G6" s="18"/>
      <c r="H6" s="18"/>
    </row>
    <row r="7" spans="2:8" ht="12.75">
      <c r="B7" s="290"/>
      <c r="C7" s="268" t="s">
        <v>96</v>
      </c>
      <c r="D7" s="215">
        <v>24730</v>
      </c>
      <c r="E7" s="215">
        <v>16550</v>
      </c>
      <c r="F7" s="259">
        <f t="shared" si="0"/>
        <v>-33.077234128588756</v>
      </c>
      <c r="G7" s="18"/>
      <c r="H7" s="18"/>
    </row>
    <row r="8" spans="2:8" ht="12.75">
      <c r="B8" s="290"/>
      <c r="C8" s="268" t="s">
        <v>97</v>
      </c>
      <c r="D8" s="215">
        <v>20520</v>
      </c>
      <c r="E8" s="215">
        <v>15870</v>
      </c>
      <c r="F8" s="259">
        <f t="shared" si="0"/>
        <v>-22.660818713450293</v>
      </c>
      <c r="G8" s="18"/>
      <c r="H8" s="18"/>
    </row>
    <row r="9" spans="2:8" ht="12.75">
      <c r="B9" s="290"/>
      <c r="C9" s="268" t="s">
        <v>98</v>
      </c>
      <c r="D9" s="215">
        <v>14110</v>
      </c>
      <c r="E9" s="215">
        <v>10230</v>
      </c>
      <c r="F9" s="259">
        <f t="shared" si="0"/>
        <v>-27.49822820694543</v>
      </c>
      <c r="G9" s="18"/>
      <c r="H9" s="18"/>
    </row>
    <row r="10" spans="2:8" ht="12.75">
      <c r="B10" s="290"/>
      <c r="C10" s="268" t="s">
        <v>99</v>
      </c>
      <c r="D10" s="215">
        <v>66190</v>
      </c>
      <c r="E10" s="215">
        <v>52770</v>
      </c>
      <c r="F10" s="259">
        <f t="shared" si="0"/>
        <v>-20.27496600694969</v>
      </c>
      <c r="G10" s="18"/>
      <c r="H10" s="18"/>
    </row>
    <row r="11" spans="2:8" ht="12.75">
      <c r="B11" s="290"/>
      <c r="C11" s="268" t="s">
        <v>100</v>
      </c>
      <c r="D11" s="215">
        <v>12450</v>
      </c>
      <c r="E11" s="215">
        <v>8280</v>
      </c>
      <c r="F11" s="259">
        <f t="shared" si="0"/>
        <v>-33.49397590361446</v>
      </c>
      <c r="G11" s="18"/>
      <c r="H11" s="18"/>
    </row>
    <row r="12" spans="2:8" ht="12.75">
      <c r="B12" s="290"/>
      <c r="C12" s="268" t="s">
        <v>101</v>
      </c>
      <c r="D12" s="215">
        <v>127150</v>
      </c>
      <c r="E12" s="215">
        <v>98250</v>
      </c>
      <c r="F12" s="259">
        <f t="shared" si="0"/>
        <v>-22.72906016515926</v>
      </c>
      <c r="G12" s="18"/>
      <c r="H12" s="18"/>
    </row>
    <row r="13" spans="2:8" ht="12.75">
      <c r="B13" s="290"/>
      <c r="C13" s="268" t="s">
        <v>102</v>
      </c>
      <c r="D13" s="215">
        <v>156990</v>
      </c>
      <c r="E13" s="215">
        <v>122420</v>
      </c>
      <c r="F13" s="259">
        <f t="shared" si="0"/>
        <v>-22.020510860564368</v>
      </c>
      <c r="G13" s="18"/>
      <c r="H13" s="18"/>
    </row>
    <row r="14" spans="2:8" ht="12.75">
      <c r="B14" s="290"/>
      <c r="C14" s="268" t="s">
        <v>103</v>
      </c>
      <c r="D14" s="215">
        <v>84600</v>
      </c>
      <c r="E14" s="215">
        <v>65230</v>
      </c>
      <c r="F14" s="259">
        <f t="shared" si="0"/>
        <v>-22.89598108747045</v>
      </c>
      <c r="G14" s="18"/>
      <c r="H14" s="18"/>
    </row>
    <row r="15" spans="2:8" ht="12.75">
      <c r="B15" s="290"/>
      <c r="C15" s="268" t="s">
        <v>104</v>
      </c>
      <c r="D15" s="215">
        <v>67220</v>
      </c>
      <c r="E15" s="215">
        <v>60840</v>
      </c>
      <c r="F15" s="259">
        <f t="shared" si="0"/>
        <v>-9.49122285034216</v>
      </c>
      <c r="G15" s="18"/>
      <c r="H15" s="18"/>
    </row>
    <row r="16" spans="2:8" ht="12.75">
      <c r="B16" s="290"/>
      <c r="C16" s="268" t="s">
        <v>105</v>
      </c>
      <c r="D16" s="215">
        <v>169640</v>
      </c>
      <c r="E16" s="215">
        <v>120180</v>
      </c>
      <c r="F16" s="259">
        <f t="shared" si="0"/>
        <v>-29.155859467106815</v>
      </c>
      <c r="G16" s="18"/>
      <c r="H16" s="18"/>
    </row>
    <row r="17" spans="2:8" ht="12.75">
      <c r="B17" s="290"/>
      <c r="C17" s="268" t="s">
        <v>106</v>
      </c>
      <c r="D17" s="215">
        <v>15120</v>
      </c>
      <c r="E17" s="215">
        <v>10750</v>
      </c>
      <c r="F17" s="259">
        <f t="shared" si="0"/>
        <v>-28.902116402116402</v>
      </c>
      <c r="G17" s="18"/>
      <c r="H17" s="18"/>
    </row>
    <row r="18" spans="2:8" ht="12.75">
      <c r="B18" s="290"/>
      <c r="C18" s="268" t="s">
        <v>107</v>
      </c>
      <c r="D18" s="215">
        <v>294300</v>
      </c>
      <c r="E18" s="215">
        <v>246100</v>
      </c>
      <c r="F18" s="259">
        <f t="shared" si="0"/>
        <v>-16.377845735643902</v>
      </c>
      <c r="G18" s="18"/>
      <c r="H18" s="18"/>
    </row>
    <row r="19" spans="2:8" ht="12.75">
      <c r="B19" s="290"/>
      <c r="C19" s="268" t="s">
        <v>108</v>
      </c>
      <c r="D19" s="215">
        <v>46540</v>
      </c>
      <c r="E19" s="215">
        <v>32700</v>
      </c>
      <c r="F19" s="259">
        <f t="shared" si="0"/>
        <v>-29.737859905457668</v>
      </c>
      <c r="G19" s="18"/>
      <c r="H19" s="18"/>
    </row>
    <row r="20" spans="2:8" ht="12.75">
      <c r="B20" s="290"/>
      <c r="C20" s="268" t="s">
        <v>109</v>
      </c>
      <c r="D20" s="215" t="s">
        <v>5</v>
      </c>
      <c r="E20" s="215">
        <v>0</v>
      </c>
      <c r="F20" s="259" t="s">
        <v>5</v>
      </c>
      <c r="G20" s="18"/>
      <c r="H20" s="18"/>
    </row>
    <row r="21" spans="2:8" ht="12.75">
      <c r="B21" s="290"/>
      <c r="C21" s="268" t="s">
        <v>110</v>
      </c>
      <c r="D21" s="215" t="s">
        <v>5</v>
      </c>
      <c r="E21" s="215">
        <v>0</v>
      </c>
      <c r="F21" s="259" t="s">
        <v>5</v>
      </c>
      <c r="G21" s="18"/>
      <c r="H21" s="18"/>
    </row>
    <row r="22" spans="2:8" ht="12.75">
      <c r="B22" s="290"/>
      <c r="C22" s="269" t="s">
        <v>111</v>
      </c>
      <c r="D22" s="265">
        <v>19840</v>
      </c>
      <c r="E22" s="265">
        <v>14170</v>
      </c>
      <c r="F22" s="260">
        <f>(E22-D22)/D22*100</f>
        <v>-28.578629032258064</v>
      </c>
      <c r="G22" s="18"/>
      <c r="H22" s="18"/>
    </row>
    <row r="23" spans="2:8" ht="12.75">
      <c r="B23" s="289" t="s">
        <v>19</v>
      </c>
      <c r="C23" s="270" t="s">
        <v>92</v>
      </c>
      <c r="D23" s="149">
        <f>SUM(D24:D42)</f>
        <v>26158440</v>
      </c>
      <c r="E23" s="149">
        <f>SUM(E24:E42)</f>
        <v>23752610</v>
      </c>
      <c r="F23" s="148">
        <f aca="true" t="shared" si="1" ref="F23:F86">(E23-D23)/D23*100</f>
        <v>-9.197146313006433</v>
      </c>
      <c r="G23" s="18"/>
      <c r="H23" s="18"/>
    </row>
    <row r="24" spans="2:8" ht="12.75">
      <c r="B24" s="290"/>
      <c r="C24" s="267" t="s">
        <v>93</v>
      </c>
      <c r="D24" s="264">
        <v>657230</v>
      </c>
      <c r="E24" s="264">
        <v>647600</v>
      </c>
      <c r="F24" s="258">
        <f t="shared" si="1"/>
        <v>-1.4652404789799613</v>
      </c>
      <c r="G24" s="18"/>
      <c r="H24" s="18"/>
    </row>
    <row r="25" spans="2:8" ht="12.75">
      <c r="B25" s="290"/>
      <c r="C25" s="268" t="s">
        <v>94</v>
      </c>
      <c r="D25" s="215">
        <v>470030</v>
      </c>
      <c r="E25" s="215">
        <v>363180</v>
      </c>
      <c r="F25" s="259">
        <f t="shared" si="1"/>
        <v>-22.732591536710423</v>
      </c>
      <c r="G25" s="18"/>
      <c r="H25" s="18"/>
    </row>
    <row r="26" spans="2:6" ht="12.75">
      <c r="B26" s="290"/>
      <c r="C26" s="268" t="s">
        <v>95</v>
      </c>
      <c r="D26" s="215">
        <v>275200</v>
      </c>
      <c r="E26" s="215">
        <v>235240</v>
      </c>
      <c r="F26" s="259">
        <f t="shared" si="1"/>
        <v>-14.520348837209301</v>
      </c>
    </row>
    <row r="27" spans="2:6" ht="12.75">
      <c r="B27" s="290"/>
      <c r="C27" s="268" t="s">
        <v>96</v>
      </c>
      <c r="D27" s="215">
        <v>255290</v>
      </c>
      <c r="E27" s="215">
        <v>190390</v>
      </c>
      <c r="F27" s="259">
        <f t="shared" si="1"/>
        <v>-25.4220690195464</v>
      </c>
    </row>
    <row r="28" spans="2:6" ht="12.75">
      <c r="B28" s="290"/>
      <c r="C28" s="268" t="s">
        <v>97</v>
      </c>
      <c r="D28" s="215">
        <v>599810</v>
      </c>
      <c r="E28" s="215">
        <v>545520</v>
      </c>
      <c r="F28" s="259">
        <f t="shared" si="1"/>
        <v>-9.051199546523065</v>
      </c>
    </row>
    <row r="29" spans="2:6" ht="12.75">
      <c r="B29" s="290"/>
      <c r="C29" s="268" t="s">
        <v>98</v>
      </c>
      <c r="D29" s="215">
        <v>238750</v>
      </c>
      <c r="E29" s="215">
        <v>230220</v>
      </c>
      <c r="F29" s="259">
        <f t="shared" si="1"/>
        <v>-3.572774869109948</v>
      </c>
    </row>
    <row r="30" spans="2:6" ht="12.75">
      <c r="B30" s="290"/>
      <c r="C30" s="268" t="s">
        <v>99</v>
      </c>
      <c r="D30" s="215">
        <v>2458900</v>
      </c>
      <c r="E30" s="215">
        <v>2345700</v>
      </c>
      <c r="F30" s="259">
        <f t="shared" si="1"/>
        <v>-4.6036845744031885</v>
      </c>
    </row>
    <row r="31" spans="2:6" ht="12.75">
      <c r="B31" s="290"/>
      <c r="C31" s="268" t="s">
        <v>100</v>
      </c>
      <c r="D31" s="215">
        <v>373780</v>
      </c>
      <c r="E31" s="215">
        <v>315260</v>
      </c>
      <c r="F31" s="259">
        <f t="shared" si="1"/>
        <v>-15.656268393172454</v>
      </c>
    </row>
    <row r="32" spans="2:6" ht="12.75">
      <c r="B32" s="290"/>
      <c r="C32" s="268" t="s">
        <v>101</v>
      </c>
      <c r="D32" s="215">
        <v>5771670</v>
      </c>
      <c r="E32" s="215">
        <v>5362470</v>
      </c>
      <c r="F32" s="259">
        <f t="shared" si="1"/>
        <v>-7.089802431531949</v>
      </c>
    </row>
    <row r="33" spans="2:6" ht="12.75">
      <c r="B33" s="290"/>
      <c r="C33" s="268" t="s">
        <v>102</v>
      </c>
      <c r="D33" s="215">
        <v>4566470</v>
      </c>
      <c r="E33" s="215">
        <v>4091440</v>
      </c>
      <c r="F33" s="259">
        <f t="shared" si="1"/>
        <v>-10.402564781986962</v>
      </c>
    </row>
    <row r="34" spans="2:6" ht="12.75">
      <c r="B34" s="290"/>
      <c r="C34" s="268" t="s">
        <v>103</v>
      </c>
      <c r="D34" s="215">
        <v>2920220</v>
      </c>
      <c r="E34" s="215">
        <v>2585900</v>
      </c>
      <c r="F34" s="259">
        <f t="shared" si="1"/>
        <v>-11.448452513851697</v>
      </c>
    </row>
    <row r="35" spans="2:6" ht="12.75">
      <c r="B35" s="290"/>
      <c r="C35" s="268" t="s">
        <v>104</v>
      </c>
      <c r="D35" s="215">
        <v>1153430</v>
      </c>
      <c r="E35" s="215">
        <v>1147530</v>
      </c>
      <c r="F35" s="259">
        <f t="shared" si="1"/>
        <v>-0.5115178207606876</v>
      </c>
    </row>
    <row r="36" spans="2:6" ht="12.75">
      <c r="B36" s="290"/>
      <c r="C36" s="268" t="s">
        <v>105</v>
      </c>
      <c r="D36" s="215">
        <v>728980</v>
      </c>
      <c r="E36" s="215">
        <v>657470</v>
      </c>
      <c r="F36" s="259">
        <f t="shared" si="1"/>
        <v>-9.809596971110318</v>
      </c>
    </row>
    <row r="37" spans="2:6" ht="12.75">
      <c r="B37" s="290"/>
      <c r="C37" s="268" t="s">
        <v>106</v>
      </c>
      <c r="D37" s="215">
        <v>220290</v>
      </c>
      <c r="E37" s="215">
        <v>182320</v>
      </c>
      <c r="F37" s="259">
        <f t="shared" si="1"/>
        <v>-17.236370239230105</v>
      </c>
    </row>
    <row r="38" spans="2:6" ht="12.75">
      <c r="B38" s="290"/>
      <c r="C38" s="268" t="s">
        <v>107</v>
      </c>
      <c r="D38" s="215">
        <v>4941480</v>
      </c>
      <c r="E38" s="215">
        <v>4402760</v>
      </c>
      <c r="F38" s="259">
        <f t="shared" si="1"/>
        <v>-10.901996972566923</v>
      </c>
    </row>
    <row r="39" spans="2:6" ht="12.75">
      <c r="B39" s="290"/>
      <c r="C39" s="268" t="s">
        <v>108</v>
      </c>
      <c r="D39" s="215">
        <v>453860</v>
      </c>
      <c r="E39" s="215">
        <v>394540</v>
      </c>
      <c r="F39" s="259">
        <f t="shared" si="1"/>
        <v>-13.070109725466002</v>
      </c>
    </row>
    <row r="40" spans="2:6" ht="12.75">
      <c r="B40" s="290"/>
      <c r="C40" s="268" t="s">
        <v>109</v>
      </c>
      <c r="D40" s="215" t="s">
        <v>5</v>
      </c>
      <c r="E40" s="215">
        <v>0</v>
      </c>
      <c r="F40" s="259" t="s">
        <v>5</v>
      </c>
    </row>
    <row r="41" spans="2:6" ht="12.75">
      <c r="B41" s="290"/>
      <c r="C41" s="268" t="s">
        <v>110</v>
      </c>
      <c r="D41" s="215" t="s">
        <v>5</v>
      </c>
      <c r="E41" s="215">
        <v>0</v>
      </c>
      <c r="F41" s="259" t="s">
        <v>5</v>
      </c>
    </row>
    <row r="42" spans="2:6" ht="12.75">
      <c r="B42" s="294"/>
      <c r="C42" s="269" t="s">
        <v>111</v>
      </c>
      <c r="D42" s="265">
        <v>73050</v>
      </c>
      <c r="E42" s="265">
        <v>55070</v>
      </c>
      <c r="F42" s="260">
        <f t="shared" si="1"/>
        <v>-24.61327857631759</v>
      </c>
    </row>
    <row r="43" spans="2:6" ht="12.75">
      <c r="B43" s="289" t="s">
        <v>20</v>
      </c>
      <c r="C43" s="270" t="s">
        <v>92</v>
      </c>
      <c r="D43" s="149">
        <f>SUM(D44:D62)</f>
        <v>14994220</v>
      </c>
      <c r="E43" s="149">
        <f>SUM(E44:E62)</f>
        <v>14830950</v>
      </c>
      <c r="F43" s="148">
        <f t="shared" si="1"/>
        <v>-1.0888862508353219</v>
      </c>
    </row>
    <row r="44" spans="2:6" ht="12.75">
      <c r="B44" s="290"/>
      <c r="C44" s="267" t="s">
        <v>93</v>
      </c>
      <c r="D44" s="264">
        <v>1424250</v>
      </c>
      <c r="E44" s="264">
        <v>1274110</v>
      </c>
      <c r="F44" s="258">
        <f t="shared" si="1"/>
        <v>-10.541688608039319</v>
      </c>
    </row>
    <row r="45" spans="2:6" ht="12.75">
      <c r="B45" s="290"/>
      <c r="C45" s="268" t="s">
        <v>94</v>
      </c>
      <c r="D45" s="215">
        <v>412450</v>
      </c>
      <c r="E45" s="215">
        <v>327390</v>
      </c>
      <c r="F45" s="259">
        <f>(E45-D45)/D45*100</f>
        <v>-20.62310583100982</v>
      </c>
    </row>
    <row r="46" spans="2:6" ht="12.75">
      <c r="B46" s="290"/>
      <c r="C46" s="268" t="s">
        <v>95</v>
      </c>
      <c r="D46" s="215">
        <v>309140</v>
      </c>
      <c r="E46" s="215">
        <v>249290</v>
      </c>
      <c r="F46" s="259">
        <f t="shared" si="1"/>
        <v>-19.360160445105777</v>
      </c>
    </row>
    <row r="47" spans="2:6" ht="12.75">
      <c r="B47" s="290"/>
      <c r="C47" s="268" t="s">
        <v>96</v>
      </c>
      <c r="D47" s="215">
        <v>213390</v>
      </c>
      <c r="E47" s="215">
        <v>171990</v>
      </c>
      <c r="F47" s="259">
        <f t="shared" si="1"/>
        <v>-19.401096583719948</v>
      </c>
    </row>
    <row r="48" spans="2:6" ht="12.75">
      <c r="B48" s="290"/>
      <c r="C48" s="268" t="s">
        <v>97</v>
      </c>
      <c r="D48" s="215">
        <v>323160</v>
      </c>
      <c r="E48" s="215">
        <v>360810</v>
      </c>
      <c r="F48" s="259">
        <f t="shared" si="1"/>
        <v>11.650575566282956</v>
      </c>
    </row>
    <row r="49" spans="2:6" ht="12.75">
      <c r="B49" s="290"/>
      <c r="C49" s="268" t="s">
        <v>98</v>
      </c>
      <c r="D49" s="215">
        <v>113690</v>
      </c>
      <c r="E49" s="215">
        <v>111180</v>
      </c>
      <c r="F49" s="259">
        <f t="shared" si="1"/>
        <v>-2.2077579382531445</v>
      </c>
    </row>
    <row r="50" spans="2:6" ht="12.75">
      <c r="B50" s="290"/>
      <c r="C50" s="268" t="s">
        <v>99</v>
      </c>
      <c r="D50" s="215">
        <v>1705770</v>
      </c>
      <c r="E50" s="215">
        <v>2013760</v>
      </c>
      <c r="F50" s="259">
        <f t="shared" si="1"/>
        <v>18.055775397621016</v>
      </c>
    </row>
    <row r="51" spans="2:6" ht="12.75">
      <c r="B51" s="290"/>
      <c r="C51" s="268" t="s">
        <v>100</v>
      </c>
      <c r="D51" s="215">
        <v>144320</v>
      </c>
      <c r="E51" s="215">
        <v>119880</v>
      </c>
      <c r="F51" s="259">
        <f t="shared" si="1"/>
        <v>-16.934589800443458</v>
      </c>
    </row>
    <row r="52" spans="2:6" ht="12.75">
      <c r="B52" s="290"/>
      <c r="C52" s="268" t="s">
        <v>101</v>
      </c>
      <c r="D52" s="215">
        <v>2369470</v>
      </c>
      <c r="E52" s="215">
        <v>2254970</v>
      </c>
      <c r="F52" s="259">
        <f t="shared" si="1"/>
        <v>-4.832304270575277</v>
      </c>
    </row>
    <row r="53" spans="2:6" ht="12.75">
      <c r="B53" s="290"/>
      <c r="C53" s="268" t="s">
        <v>102</v>
      </c>
      <c r="D53" s="215">
        <v>1126280</v>
      </c>
      <c r="E53" s="215">
        <v>1184600</v>
      </c>
      <c r="F53" s="259">
        <f t="shared" si="1"/>
        <v>5.17810846325958</v>
      </c>
    </row>
    <row r="54" spans="2:6" ht="12.75">
      <c r="B54" s="290"/>
      <c r="C54" s="268" t="s">
        <v>103</v>
      </c>
      <c r="D54" s="215">
        <v>1187420</v>
      </c>
      <c r="E54" s="215">
        <v>1170790</v>
      </c>
      <c r="F54" s="259">
        <f t="shared" si="1"/>
        <v>-1.4005154031429485</v>
      </c>
    </row>
    <row r="55" spans="2:6" ht="12.75">
      <c r="B55" s="290"/>
      <c r="C55" s="268" t="s">
        <v>104</v>
      </c>
      <c r="D55" s="215">
        <v>2787760</v>
      </c>
      <c r="E55" s="215">
        <v>2738270</v>
      </c>
      <c r="F55" s="259">
        <f t="shared" si="1"/>
        <v>-1.775260424139811</v>
      </c>
    </row>
    <row r="56" spans="2:6" ht="12.75">
      <c r="B56" s="290"/>
      <c r="C56" s="268" t="s">
        <v>105</v>
      </c>
      <c r="D56" s="215">
        <v>568490</v>
      </c>
      <c r="E56" s="215">
        <v>558960</v>
      </c>
      <c r="F56" s="259">
        <f t="shared" si="1"/>
        <v>-1.6763707365125156</v>
      </c>
    </row>
    <row r="57" spans="2:6" ht="12.75">
      <c r="B57" s="290"/>
      <c r="C57" s="268" t="s">
        <v>106</v>
      </c>
      <c r="D57" s="215">
        <v>120920</v>
      </c>
      <c r="E57" s="215">
        <v>83150</v>
      </c>
      <c r="F57" s="259">
        <f t="shared" si="1"/>
        <v>-31.235527621567975</v>
      </c>
    </row>
    <row r="58" spans="2:6" ht="12.75">
      <c r="B58" s="290"/>
      <c r="C58" s="268" t="s">
        <v>107</v>
      </c>
      <c r="D58" s="215">
        <v>1553320</v>
      </c>
      <c r="E58" s="215">
        <v>1568950</v>
      </c>
      <c r="F58" s="259">
        <f t="shared" si="1"/>
        <v>1.0062318131486108</v>
      </c>
    </row>
    <row r="59" spans="2:6" ht="12.75">
      <c r="B59" s="290"/>
      <c r="C59" s="268" t="s">
        <v>108</v>
      </c>
      <c r="D59" s="215">
        <v>541380</v>
      </c>
      <c r="E59" s="215">
        <v>557050</v>
      </c>
      <c r="F59" s="259">
        <f t="shared" si="1"/>
        <v>2.8944549115224056</v>
      </c>
    </row>
    <row r="60" spans="2:6" ht="12.75">
      <c r="B60" s="290"/>
      <c r="C60" s="268" t="s">
        <v>109</v>
      </c>
      <c r="D60" s="215" t="s">
        <v>5</v>
      </c>
      <c r="E60" s="215">
        <v>0</v>
      </c>
      <c r="F60" s="259" t="s">
        <v>5</v>
      </c>
    </row>
    <row r="61" spans="2:6" ht="12.75">
      <c r="B61" s="290"/>
      <c r="C61" s="268" t="s">
        <v>110</v>
      </c>
      <c r="D61" s="215" t="s">
        <v>5</v>
      </c>
      <c r="E61" s="215">
        <v>0</v>
      </c>
      <c r="F61" s="259" t="s">
        <v>5</v>
      </c>
    </row>
    <row r="62" spans="2:6" ht="12.75">
      <c r="B62" s="290"/>
      <c r="C62" s="269" t="s">
        <v>111</v>
      </c>
      <c r="D62" s="265">
        <v>93010</v>
      </c>
      <c r="E62" s="265">
        <v>85800</v>
      </c>
      <c r="F62" s="260">
        <f t="shared" si="1"/>
        <v>-7.7518546392860985</v>
      </c>
    </row>
    <row r="63" spans="2:6" ht="12.75">
      <c r="B63" s="289" t="s">
        <v>21</v>
      </c>
      <c r="C63" s="270" t="s">
        <v>92</v>
      </c>
      <c r="D63" s="149">
        <f>SUM(D64:D82)</f>
        <v>2396500</v>
      </c>
      <c r="E63" s="149">
        <f>SUM(E64:E82)</f>
        <v>2226990</v>
      </c>
      <c r="F63" s="148">
        <f t="shared" si="1"/>
        <v>-7.073231796369706</v>
      </c>
    </row>
    <row r="64" spans="2:6" ht="12.75">
      <c r="B64" s="290"/>
      <c r="C64" s="267" t="s">
        <v>93</v>
      </c>
      <c r="D64" s="264">
        <v>247190</v>
      </c>
      <c r="E64" s="264">
        <v>161960</v>
      </c>
      <c r="F64" s="258">
        <f t="shared" si="1"/>
        <v>-34.479550143614226</v>
      </c>
    </row>
    <row r="65" spans="2:6" ht="12.75">
      <c r="B65" s="290"/>
      <c r="C65" s="268" t="s">
        <v>94</v>
      </c>
      <c r="D65" s="215">
        <v>63440</v>
      </c>
      <c r="E65" s="215">
        <v>40710</v>
      </c>
      <c r="F65" s="259">
        <f t="shared" si="1"/>
        <v>-35.829129886506934</v>
      </c>
    </row>
    <row r="66" spans="2:6" ht="12.75">
      <c r="B66" s="290"/>
      <c r="C66" s="268" t="s">
        <v>95</v>
      </c>
      <c r="D66" s="215">
        <v>25070</v>
      </c>
      <c r="E66" s="215">
        <v>15930</v>
      </c>
      <c r="F66" s="259">
        <f t="shared" si="1"/>
        <v>-36.457917830075786</v>
      </c>
    </row>
    <row r="67" spans="2:6" ht="12.75">
      <c r="B67" s="290"/>
      <c r="C67" s="268" t="s">
        <v>96</v>
      </c>
      <c r="D67" s="215">
        <v>46690</v>
      </c>
      <c r="E67" s="215">
        <v>28630</v>
      </c>
      <c r="F67" s="259">
        <f t="shared" si="1"/>
        <v>-38.68065967016492</v>
      </c>
    </row>
    <row r="68" spans="2:6" ht="12.75">
      <c r="B68" s="290"/>
      <c r="C68" s="268" t="s">
        <v>97</v>
      </c>
      <c r="D68" s="215">
        <v>34610</v>
      </c>
      <c r="E68" s="215">
        <v>32810</v>
      </c>
      <c r="F68" s="259">
        <f t="shared" si="1"/>
        <v>-5.200809014735626</v>
      </c>
    </row>
    <row r="69" spans="2:6" ht="12.75">
      <c r="B69" s="290"/>
      <c r="C69" s="268" t="s">
        <v>98</v>
      </c>
      <c r="D69" s="215">
        <v>32890</v>
      </c>
      <c r="E69" s="215">
        <v>17820</v>
      </c>
      <c r="F69" s="259">
        <f t="shared" si="1"/>
        <v>-45.819397993311036</v>
      </c>
    </row>
    <row r="70" spans="2:6" ht="12.75">
      <c r="B70" s="290"/>
      <c r="C70" s="268" t="s">
        <v>99</v>
      </c>
      <c r="D70" s="215">
        <v>104990</v>
      </c>
      <c r="E70" s="215">
        <v>111380</v>
      </c>
      <c r="F70" s="259">
        <f t="shared" si="1"/>
        <v>6.0862939327555</v>
      </c>
    </row>
    <row r="71" spans="2:6" ht="12.75">
      <c r="B71" s="290"/>
      <c r="C71" s="268" t="s">
        <v>100</v>
      </c>
      <c r="D71" s="215">
        <v>22110</v>
      </c>
      <c r="E71" s="215">
        <v>18560</v>
      </c>
      <c r="F71" s="259">
        <f t="shared" si="1"/>
        <v>-16.056083220262323</v>
      </c>
    </row>
    <row r="72" spans="2:6" ht="12.75">
      <c r="B72" s="290"/>
      <c r="C72" s="268" t="s">
        <v>101</v>
      </c>
      <c r="D72" s="215">
        <v>197120</v>
      </c>
      <c r="E72" s="215">
        <v>165610</v>
      </c>
      <c r="F72" s="259">
        <f t="shared" si="1"/>
        <v>-15.985186688311689</v>
      </c>
    </row>
    <row r="73" spans="2:6" ht="12.75">
      <c r="B73" s="290"/>
      <c r="C73" s="268" t="s">
        <v>102</v>
      </c>
      <c r="D73" s="215">
        <v>328410</v>
      </c>
      <c r="E73" s="215">
        <v>308790</v>
      </c>
      <c r="F73" s="259">
        <f t="shared" si="1"/>
        <v>-5.974239517676075</v>
      </c>
    </row>
    <row r="74" spans="2:6" ht="12.75">
      <c r="B74" s="290"/>
      <c r="C74" s="268" t="s">
        <v>103</v>
      </c>
      <c r="D74" s="215">
        <v>141180</v>
      </c>
      <c r="E74" s="215">
        <v>149110</v>
      </c>
      <c r="F74" s="259">
        <f t="shared" si="1"/>
        <v>5.616942909760589</v>
      </c>
    </row>
    <row r="75" spans="2:6" ht="12.75">
      <c r="B75" s="290"/>
      <c r="C75" s="268" t="s">
        <v>104</v>
      </c>
      <c r="D75" s="215">
        <v>129640</v>
      </c>
      <c r="E75" s="215">
        <v>142610</v>
      </c>
      <c r="F75" s="259">
        <f t="shared" si="1"/>
        <v>10.004628201172478</v>
      </c>
    </row>
    <row r="76" spans="2:6" ht="12.75">
      <c r="B76" s="290"/>
      <c r="C76" s="268" t="s">
        <v>105</v>
      </c>
      <c r="D76" s="215">
        <v>271780</v>
      </c>
      <c r="E76" s="215">
        <v>280760</v>
      </c>
      <c r="F76" s="259">
        <f t="shared" si="1"/>
        <v>3.3041430568842447</v>
      </c>
    </row>
    <row r="77" spans="2:6" ht="12.75">
      <c r="B77" s="290"/>
      <c r="C77" s="268" t="s">
        <v>106</v>
      </c>
      <c r="D77" s="215">
        <v>25830</v>
      </c>
      <c r="E77" s="215">
        <v>24620</v>
      </c>
      <c r="F77" s="259">
        <f t="shared" si="1"/>
        <v>-4.6844754161827336</v>
      </c>
    </row>
    <row r="78" spans="2:6" ht="12.75">
      <c r="B78" s="290"/>
      <c r="C78" s="268" t="s">
        <v>107</v>
      </c>
      <c r="D78" s="215">
        <v>587560</v>
      </c>
      <c r="E78" s="215">
        <v>619150</v>
      </c>
      <c r="F78" s="259">
        <f t="shared" si="1"/>
        <v>5.376472190074205</v>
      </c>
    </row>
    <row r="79" spans="2:6" ht="12.75">
      <c r="B79" s="290"/>
      <c r="C79" s="268" t="s">
        <v>108</v>
      </c>
      <c r="D79" s="215">
        <v>87480</v>
      </c>
      <c r="E79" s="215">
        <v>66660</v>
      </c>
      <c r="F79" s="259">
        <f t="shared" si="1"/>
        <v>-23.799725651577504</v>
      </c>
    </row>
    <row r="80" spans="2:6" ht="12.75">
      <c r="B80" s="290"/>
      <c r="C80" s="268" t="s">
        <v>109</v>
      </c>
      <c r="D80" s="215" t="s">
        <v>5</v>
      </c>
      <c r="E80" s="215">
        <v>0</v>
      </c>
      <c r="F80" s="259" t="s">
        <v>5</v>
      </c>
    </row>
    <row r="81" spans="2:6" ht="12.75">
      <c r="B81" s="290"/>
      <c r="C81" s="268" t="s">
        <v>110</v>
      </c>
      <c r="D81" s="215" t="s">
        <v>5</v>
      </c>
      <c r="E81" s="215">
        <v>0</v>
      </c>
      <c r="F81" s="259" t="s">
        <v>5</v>
      </c>
    </row>
    <row r="82" spans="2:6" ht="12.75">
      <c r="B82" s="290"/>
      <c r="C82" s="269" t="s">
        <v>111</v>
      </c>
      <c r="D82" s="265">
        <v>50510</v>
      </c>
      <c r="E82" s="265">
        <v>41880</v>
      </c>
      <c r="F82" s="260">
        <f t="shared" si="1"/>
        <v>-17.085725598891308</v>
      </c>
    </row>
    <row r="83" spans="2:6" ht="12.75">
      <c r="B83" s="289" t="s">
        <v>22</v>
      </c>
      <c r="C83" s="270" t="s">
        <v>92</v>
      </c>
      <c r="D83" s="149">
        <f>+D23/D3</f>
        <v>20.318339637883224</v>
      </c>
      <c r="E83" s="149">
        <f>+E23/E3</f>
        <v>23.998110672176363</v>
      </c>
      <c r="F83" s="148">
        <f t="shared" si="1"/>
        <v>18.11058925027646</v>
      </c>
    </row>
    <row r="84" spans="2:6" ht="12.75">
      <c r="B84" s="290"/>
      <c r="C84" s="267" t="s">
        <v>93</v>
      </c>
      <c r="D84" s="264">
        <f aca="true" t="shared" si="2" ref="D84:E102">+D24/D4</f>
        <v>5.545308808639892</v>
      </c>
      <c r="E84" s="264">
        <f t="shared" si="2"/>
        <v>7.978317112233584</v>
      </c>
      <c r="F84" s="258">
        <f t="shared" si="1"/>
        <v>43.87507328361826</v>
      </c>
    </row>
    <row r="85" spans="2:6" ht="12.75">
      <c r="B85" s="290"/>
      <c r="C85" s="268" t="s">
        <v>94</v>
      </c>
      <c r="D85" s="215">
        <f>+D25/D5</f>
        <v>13.54943787835111</v>
      </c>
      <c r="E85" s="215">
        <f t="shared" si="2"/>
        <v>15.189460476787955</v>
      </c>
      <c r="F85" s="259">
        <f t="shared" si="1"/>
        <v>12.10398994527459</v>
      </c>
    </row>
    <row r="86" spans="2:6" ht="12.75">
      <c r="B86" s="290"/>
      <c r="C86" s="268" t="s">
        <v>95</v>
      </c>
      <c r="D86" s="215">
        <f t="shared" si="2"/>
        <v>18.569500674763834</v>
      </c>
      <c r="E86" s="215">
        <f t="shared" si="2"/>
        <v>22.728502415458937</v>
      </c>
      <c r="F86" s="259">
        <f t="shared" si="1"/>
        <v>22.396949780923485</v>
      </c>
    </row>
    <row r="87" spans="2:6" ht="12.75">
      <c r="B87" s="290"/>
      <c r="C87" s="268" t="s">
        <v>96</v>
      </c>
      <c r="D87" s="215">
        <f t="shared" si="2"/>
        <v>10.32308936514355</v>
      </c>
      <c r="E87" s="215">
        <f t="shared" si="2"/>
        <v>11.50392749244713</v>
      </c>
      <c r="F87" s="259">
        <f aca="true" t="shared" si="3" ref="F87:F99">(E87-D87)/D87*100</f>
        <v>11.438805628194409</v>
      </c>
    </row>
    <row r="88" spans="2:6" ht="12.75">
      <c r="B88" s="290"/>
      <c r="C88" s="268" t="s">
        <v>97</v>
      </c>
      <c r="D88" s="215">
        <f t="shared" si="2"/>
        <v>29.230506822612085</v>
      </c>
      <c r="E88" s="215">
        <f t="shared" si="2"/>
        <v>34.37429111531191</v>
      </c>
      <c r="F88" s="259">
        <f t="shared" si="3"/>
        <v>17.59731476404202</v>
      </c>
    </row>
    <row r="89" spans="2:6" ht="12.75">
      <c r="B89" s="290"/>
      <c r="C89" s="268" t="s">
        <v>98</v>
      </c>
      <c r="D89" s="215">
        <f t="shared" si="2"/>
        <v>16.92062367115521</v>
      </c>
      <c r="E89" s="215">
        <f t="shared" si="2"/>
        <v>22.50439882697947</v>
      </c>
      <c r="F89" s="259">
        <f t="shared" si="3"/>
        <v>32.9998188266724</v>
      </c>
    </row>
    <row r="90" spans="2:6" ht="12.75">
      <c r="B90" s="290"/>
      <c r="C90" s="268" t="s">
        <v>99</v>
      </c>
      <c r="D90" s="215">
        <f t="shared" si="2"/>
        <v>37.14911618069195</v>
      </c>
      <c r="E90" s="215">
        <f t="shared" si="2"/>
        <v>44.45139283683911</v>
      </c>
      <c r="F90" s="259">
        <f t="shared" si="3"/>
        <v>19.656663218121142</v>
      </c>
    </row>
    <row r="91" spans="2:6" ht="12.75">
      <c r="B91" s="290"/>
      <c r="C91" s="268" t="s">
        <v>100</v>
      </c>
      <c r="D91" s="215">
        <f t="shared" si="2"/>
        <v>30.02248995983936</v>
      </c>
      <c r="E91" s="215">
        <f t="shared" si="2"/>
        <v>38.07487922705314</v>
      </c>
      <c r="F91" s="259">
        <f t="shared" si="3"/>
        <v>26.821190640700827</v>
      </c>
    </row>
    <row r="92" spans="2:6" ht="12.75">
      <c r="B92" s="290"/>
      <c r="C92" s="268" t="s">
        <v>101</v>
      </c>
      <c r="D92" s="215">
        <f t="shared" si="2"/>
        <v>45.3926071569013</v>
      </c>
      <c r="E92" s="215">
        <f t="shared" si="2"/>
        <v>54.57984732824428</v>
      </c>
      <c r="F92" s="259">
        <f t="shared" si="3"/>
        <v>20.239507591152297</v>
      </c>
    </row>
    <row r="93" spans="2:6" ht="12.75">
      <c r="B93" s="290"/>
      <c r="C93" s="268" t="s">
        <v>102</v>
      </c>
      <c r="D93" s="215">
        <f t="shared" si="2"/>
        <v>29.087648894834064</v>
      </c>
      <c r="E93" s="215">
        <f t="shared" si="2"/>
        <v>33.42133638294396</v>
      </c>
      <c r="F93" s="259">
        <f t="shared" si="3"/>
        <v>14.898720428654366</v>
      </c>
    </row>
    <row r="94" spans="2:6" ht="12.75">
      <c r="B94" s="290"/>
      <c r="C94" s="268" t="s">
        <v>103</v>
      </c>
      <c r="D94" s="215">
        <f t="shared" si="2"/>
        <v>34.51796690307329</v>
      </c>
      <c r="E94" s="215">
        <f t="shared" si="2"/>
        <v>39.642802391537636</v>
      </c>
      <c r="F94" s="259">
        <f t="shared" si="3"/>
        <v>14.84686367205498</v>
      </c>
    </row>
    <row r="95" spans="2:6" ht="12.75">
      <c r="B95" s="290"/>
      <c r="C95" s="268" t="s">
        <v>104</v>
      </c>
      <c r="D95" s="215">
        <f t="shared" si="2"/>
        <v>17.159030050580185</v>
      </c>
      <c r="E95" s="215">
        <f t="shared" si="2"/>
        <v>18.861439842209073</v>
      </c>
      <c r="F95" s="259">
        <f t="shared" si="3"/>
        <v>9.921363775287087</v>
      </c>
    </row>
    <row r="96" spans="2:6" ht="12.75">
      <c r="B96" s="290"/>
      <c r="C96" s="268" t="s">
        <v>105</v>
      </c>
      <c r="D96" s="215">
        <f t="shared" si="2"/>
        <v>4.297217637349681</v>
      </c>
      <c r="E96" s="215">
        <f t="shared" si="2"/>
        <v>5.470710600765519</v>
      </c>
      <c r="F96" s="259">
        <f t="shared" si="3"/>
        <v>27.308204109010216</v>
      </c>
    </row>
    <row r="97" spans="2:6" ht="12.75">
      <c r="B97" s="290"/>
      <c r="C97" s="268" t="s">
        <v>106</v>
      </c>
      <c r="D97" s="215">
        <f t="shared" si="2"/>
        <v>14.569444444444445</v>
      </c>
      <c r="E97" s="215">
        <f t="shared" si="2"/>
        <v>16.96</v>
      </c>
      <c r="F97" s="259">
        <f t="shared" si="3"/>
        <v>16.408007626310777</v>
      </c>
    </row>
    <row r="98" spans="2:6" ht="12.75">
      <c r="B98" s="290"/>
      <c r="C98" s="268" t="s">
        <v>107</v>
      </c>
      <c r="D98" s="215">
        <f t="shared" si="2"/>
        <v>16.790621814475024</v>
      </c>
      <c r="E98" s="215">
        <f t="shared" si="2"/>
        <v>17.890125965054857</v>
      </c>
      <c r="F98" s="259">
        <f t="shared" si="3"/>
        <v>6.548323002736929</v>
      </c>
    </row>
    <row r="99" spans="2:6" ht="12.75">
      <c r="B99" s="290"/>
      <c r="C99" s="268" t="s">
        <v>108</v>
      </c>
      <c r="D99" s="215">
        <f t="shared" si="2"/>
        <v>9.75204125483455</v>
      </c>
      <c r="E99" s="215">
        <f t="shared" si="2"/>
        <v>12.065443425076452</v>
      </c>
      <c r="F99" s="259">
        <f t="shared" si="3"/>
        <v>23.722235271462154</v>
      </c>
    </row>
    <row r="100" spans="2:6" ht="12.75">
      <c r="B100" s="290"/>
      <c r="C100" s="268" t="s">
        <v>109</v>
      </c>
      <c r="D100" s="215" t="s">
        <v>5</v>
      </c>
      <c r="E100" s="215" t="s">
        <v>5</v>
      </c>
      <c r="F100" s="259" t="s">
        <v>5</v>
      </c>
    </row>
    <row r="101" spans="2:6" ht="12.75">
      <c r="B101" s="290"/>
      <c r="C101" s="268" t="s">
        <v>110</v>
      </c>
      <c r="D101" s="215" t="s">
        <v>5</v>
      </c>
      <c r="E101" s="215" t="s">
        <v>5</v>
      </c>
      <c r="F101" s="259" t="s">
        <v>5</v>
      </c>
    </row>
    <row r="102" spans="2:6" ht="12.75">
      <c r="B102" s="291"/>
      <c r="C102" s="271" t="s">
        <v>111</v>
      </c>
      <c r="D102" s="216">
        <f t="shared" si="2"/>
        <v>3.6819556451612905</v>
      </c>
      <c r="E102" s="216">
        <f t="shared" si="2"/>
        <v>3.886379675370501</v>
      </c>
      <c r="F102" s="261">
        <f>(E102-D102)/D102*100</f>
        <v>5.552050320808677</v>
      </c>
    </row>
    <row r="103" ht="11.25">
      <c r="E103" s="19"/>
    </row>
    <row r="104" ht="11.25">
      <c r="B104" s="20" t="s">
        <v>118</v>
      </c>
    </row>
    <row r="106" spans="4:6" ht="11.25">
      <c r="D106" s="21"/>
      <c r="F106" s="22"/>
    </row>
    <row r="107" spans="4:6" ht="11.25">
      <c r="D107" s="21"/>
      <c r="F107" s="22"/>
    </row>
    <row r="108" spans="2:6" ht="11.25">
      <c r="B108" s="23" t="s">
        <v>7</v>
      </c>
      <c r="D108" s="21"/>
      <c r="F108" s="21"/>
    </row>
    <row r="109" spans="2:6" ht="11.25">
      <c r="B109" s="16" t="s">
        <v>37</v>
      </c>
      <c r="D109" s="21"/>
      <c r="F109" s="21"/>
    </row>
    <row r="110" spans="2:6" ht="11.25">
      <c r="B110" s="16" t="s">
        <v>38</v>
      </c>
      <c r="D110" s="21"/>
      <c r="F110" s="21"/>
    </row>
    <row r="111" spans="2:3" ht="11.25">
      <c r="B111" s="50" t="s">
        <v>26</v>
      </c>
      <c r="C111" s="50"/>
    </row>
    <row r="112" spans="2:3" ht="11.25">
      <c r="B112" s="50" t="s">
        <v>24</v>
      </c>
      <c r="C112" s="50"/>
    </row>
    <row r="113" spans="2:3" ht="11.25">
      <c r="B113" s="50" t="s">
        <v>25</v>
      </c>
      <c r="C113" s="50"/>
    </row>
  </sheetData>
  <sheetProtection/>
  <mergeCells count="6">
    <mergeCell ref="B83:B102"/>
    <mergeCell ref="B2:C2"/>
    <mergeCell ref="B3:B22"/>
    <mergeCell ref="B23:B42"/>
    <mergeCell ref="B43:B62"/>
    <mergeCell ref="B63:B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8.421875" style="1" customWidth="1"/>
    <col min="6" max="16384" width="9.140625" style="1" customWidth="1"/>
  </cols>
  <sheetData>
    <row r="1" spans="1:9" ht="11.25">
      <c r="A1" s="3"/>
      <c r="B1" s="295">
        <v>2009</v>
      </c>
      <c r="C1" s="295"/>
      <c r="D1" s="295"/>
      <c r="E1" s="295"/>
      <c r="F1" s="295"/>
      <c r="G1" s="295"/>
      <c r="H1" s="295"/>
      <c r="I1" s="295"/>
    </row>
    <row r="2" spans="1:9" ht="38.25" customHeight="1">
      <c r="A2" s="4" t="s">
        <v>27</v>
      </c>
      <c r="B2" s="296" t="s">
        <v>28</v>
      </c>
      <c r="C2" s="296"/>
      <c r="D2" s="296" t="s">
        <v>1</v>
      </c>
      <c r="E2" s="296"/>
      <c r="F2" s="296"/>
      <c r="G2" s="296"/>
      <c r="H2" s="296"/>
      <c r="I2" s="296"/>
    </row>
    <row r="3" spans="1:9" ht="11.25">
      <c r="A3" s="4"/>
      <c r="B3" s="108" t="s">
        <v>29</v>
      </c>
      <c r="C3" s="108" t="s">
        <v>30</v>
      </c>
      <c r="D3" s="108" t="s">
        <v>31</v>
      </c>
      <c r="E3" s="108" t="s">
        <v>30</v>
      </c>
      <c r="F3" s="108"/>
      <c r="G3" s="108"/>
      <c r="H3" s="108"/>
      <c r="I3" s="108"/>
    </row>
    <row r="4" spans="1:9" ht="11.25">
      <c r="A4" s="3" t="s">
        <v>0</v>
      </c>
      <c r="B4" s="6">
        <f>+SUM(B6:B14)</f>
        <v>989790</v>
      </c>
      <c r="C4" s="7">
        <f aca="true" t="shared" si="0" ref="C4:C14">+B4/$B$4</f>
        <v>1</v>
      </c>
      <c r="D4" s="6">
        <f>+SUM(D6:D14)</f>
        <v>23752690</v>
      </c>
      <c r="E4" s="7">
        <f aca="true" t="shared" si="1" ref="E4:E14">+D4/$D$4</f>
        <v>1</v>
      </c>
      <c r="F4" s="6"/>
      <c r="G4" s="7"/>
      <c r="H4" s="6"/>
      <c r="I4" s="7"/>
    </row>
    <row r="5" spans="1:5" s="10" customFormat="1" ht="31.5" customHeight="1">
      <c r="A5" s="4"/>
      <c r="B5" s="8" t="s">
        <v>32</v>
      </c>
      <c r="C5" s="9" t="s">
        <v>33</v>
      </c>
      <c r="D5" s="8" t="s">
        <v>34</v>
      </c>
      <c r="E5" s="9" t="s">
        <v>35</v>
      </c>
    </row>
    <row r="6" spans="1:9" ht="11.25">
      <c r="A6" s="3" t="s">
        <v>36</v>
      </c>
      <c r="B6" s="6">
        <v>22500</v>
      </c>
      <c r="C6" s="7">
        <f t="shared" si="0"/>
        <v>0.022732094686751737</v>
      </c>
      <c r="D6" s="6">
        <v>0</v>
      </c>
      <c r="E6" s="7">
        <f t="shared" si="1"/>
        <v>0</v>
      </c>
      <c r="F6" s="6"/>
      <c r="G6" s="7"/>
      <c r="H6" s="6"/>
      <c r="I6" s="7"/>
    </row>
    <row r="7" spans="1:9" ht="11.25">
      <c r="A7" s="3" t="s">
        <v>50</v>
      </c>
      <c r="B7" s="6">
        <v>270280</v>
      </c>
      <c r="C7" s="7">
        <f t="shared" si="0"/>
        <v>0.273068024530456</v>
      </c>
      <c r="D7" s="6">
        <v>297220</v>
      </c>
      <c r="E7" s="7">
        <f t="shared" si="1"/>
        <v>0.012513109041544348</v>
      </c>
      <c r="F7" s="6"/>
      <c r="G7" s="7"/>
      <c r="H7" s="6"/>
      <c r="I7" s="7"/>
    </row>
    <row r="8" spans="1:9" ht="11.25">
      <c r="A8" s="3" t="s">
        <v>51</v>
      </c>
      <c r="B8" s="6">
        <v>232800</v>
      </c>
      <c r="C8" s="7">
        <f t="shared" si="0"/>
        <v>0.23520140635892461</v>
      </c>
      <c r="D8" s="6">
        <v>736800</v>
      </c>
      <c r="E8" s="7">
        <f t="shared" si="1"/>
        <v>0.031019644511842658</v>
      </c>
      <c r="F8" s="6"/>
      <c r="G8" s="7"/>
      <c r="H8" s="6"/>
      <c r="I8" s="7"/>
    </row>
    <row r="9" spans="1:9" ht="11.25">
      <c r="A9" s="3" t="s">
        <v>52</v>
      </c>
      <c r="B9" s="6">
        <v>141850</v>
      </c>
      <c r="C9" s="7">
        <f t="shared" si="0"/>
        <v>0.14331322805847704</v>
      </c>
      <c r="D9" s="6">
        <v>995440</v>
      </c>
      <c r="E9" s="7">
        <f t="shared" si="1"/>
        <v>0.041908516466977005</v>
      </c>
      <c r="F9" s="6"/>
      <c r="G9" s="7"/>
      <c r="H9" s="6"/>
      <c r="I9" s="7"/>
    </row>
    <row r="10" spans="1:9" ht="11.25">
      <c r="A10" s="3" t="s">
        <v>53</v>
      </c>
      <c r="B10" s="6">
        <v>110960</v>
      </c>
      <c r="C10" s="7">
        <f t="shared" si="0"/>
        <v>0.11210458784186544</v>
      </c>
      <c r="D10" s="6">
        <v>1558920</v>
      </c>
      <c r="E10" s="7">
        <f t="shared" si="1"/>
        <v>0.0656313032334443</v>
      </c>
      <c r="F10" s="6"/>
      <c r="G10" s="7"/>
      <c r="H10" s="6"/>
      <c r="I10" s="7"/>
    </row>
    <row r="11" spans="1:9" ht="11.25">
      <c r="A11" s="3" t="s">
        <v>54</v>
      </c>
      <c r="B11" s="6">
        <v>53010</v>
      </c>
      <c r="C11" s="7">
        <f t="shared" si="0"/>
        <v>0.05355681508198709</v>
      </c>
      <c r="D11" s="6">
        <v>1289320</v>
      </c>
      <c r="E11" s="7">
        <f t="shared" si="1"/>
        <v>0.05428100985614682</v>
      </c>
      <c r="F11" s="6"/>
      <c r="G11" s="7"/>
      <c r="H11" s="6"/>
      <c r="I11" s="7"/>
    </row>
    <row r="12" spans="1:9" ht="11.25">
      <c r="A12" s="3" t="s">
        <v>55</v>
      </c>
      <c r="B12" s="6">
        <v>54730</v>
      </c>
      <c r="C12" s="7">
        <f t="shared" si="0"/>
        <v>0.05529455743137433</v>
      </c>
      <c r="D12" s="6">
        <v>2101770</v>
      </c>
      <c r="E12" s="7">
        <f t="shared" si="1"/>
        <v>0.08848555679377788</v>
      </c>
      <c r="F12" s="6"/>
      <c r="G12" s="7"/>
      <c r="H12" s="6"/>
      <c r="I12" s="7"/>
    </row>
    <row r="13" spans="1:9" ht="11.25">
      <c r="A13" s="3" t="s">
        <v>56</v>
      </c>
      <c r="B13" s="6">
        <v>52470</v>
      </c>
      <c r="C13" s="7">
        <f t="shared" si="0"/>
        <v>0.053011244809505045</v>
      </c>
      <c r="D13" s="6">
        <v>3683770</v>
      </c>
      <c r="E13" s="11">
        <f>+D13/$D$4</f>
        <v>0.15508853944542703</v>
      </c>
      <c r="F13" s="6"/>
      <c r="G13" s="7"/>
      <c r="H13" s="6"/>
      <c r="I13" s="7"/>
    </row>
    <row r="14" spans="1:9" ht="11.25">
      <c r="A14" s="3" t="s">
        <v>57</v>
      </c>
      <c r="B14" s="6">
        <v>51190</v>
      </c>
      <c r="C14" s="7">
        <f t="shared" si="0"/>
        <v>0.051718041200658725</v>
      </c>
      <c r="D14" s="6">
        <v>13089450</v>
      </c>
      <c r="E14" s="7">
        <f t="shared" si="1"/>
        <v>0.55107232065084</v>
      </c>
      <c r="F14" s="6"/>
      <c r="G14" s="7"/>
      <c r="H14" s="6"/>
      <c r="I14" s="7"/>
    </row>
    <row r="15" spans="1:5" ht="11.25">
      <c r="A15" s="5"/>
      <c r="B15" s="5"/>
      <c r="C15" s="5"/>
      <c r="D15" s="5"/>
      <c r="E15" s="5"/>
    </row>
    <row r="16" spans="1:5" ht="11.25">
      <c r="A16" s="5"/>
      <c r="B16" s="12">
        <f>AVERAGE(B6:B14)</f>
        <v>109976.66666666667</v>
      </c>
      <c r="C16" s="5"/>
      <c r="D16" s="13">
        <f>D4/B4</f>
        <v>23.997706584224936</v>
      </c>
      <c r="E16" s="5"/>
    </row>
    <row r="17" spans="1:5" ht="11.25">
      <c r="A17" s="5"/>
      <c r="B17" s="5"/>
      <c r="C17" s="5"/>
      <c r="D17" s="5"/>
      <c r="E17" s="5"/>
    </row>
    <row r="20" ht="11.25">
      <c r="C20" s="69" t="s">
        <v>227</v>
      </c>
    </row>
    <row r="21" ht="11.25">
      <c r="C21" s="1" t="s">
        <v>235</v>
      </c>
    </row>
    <row r="26" spans="3:4" ht="11.25">
      <c r="C26" s="14"/>
      <c r="D26" s="15"/>
    </row>
    <row r="27" spans="2:4" ht="11.25">
      <c r="B27" s="6"/>
      <c r="D27" s="15"/>
    </row>
    <row r="28" ht="11.25">
      <c r="D28" s="14"/>
    </row>
    <row r="34" ht="11.25">
      <c r="A34" s="2" t="s">
        <v>7</v>
      </c>
    </row>
    <row r="35" ht="11.25">
      <c r="A35" s="1" t="s">
        <v>37</v>
      </c>
    </row>
    <row r="36" ht="11.25">
      <c r="A36" s="1" t="s">
        <v>38</v>
      </c>
    </row>
    <row r="37" ht="11.25">
      <c r="A37" s="1" t="s">
        <v>26</v>
      </c>
    </row>
    <row r="38" ht="11.25">
      <c r="A38" s="1" t="s">
        <v>24</v>
      </c>
    </row>
    <row r="39" ht="11.25">
      <c r="A39" s="1" t="s">
        <v>25</v>
      </c>
    </row>
    <row r="47" ht="11.25">
      <c r="C47" s="1" t="s">
        <v>83</v>
      </c>
    </row>
  </sheetData>
  <sheetProtection/>
  <mergeCells count="6">
    <mergeCell ref="B1:E1"/>
    <mergeCell ref="B2:C2"/>
    <mergeCell ref="D2:E2"/>
    <mergeCell ref="F1:I1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20.421875" style="27" customWidth="1"/>
    <col min="2" max="2" width="34.57421875" style="27" customWidth="1"/>
    <col min="3" max="3" width="10.00390625" style="27" hidden="1" customWidth="1"/>
    <col min="4" max="5" width="20.7109375" style="27" customWidth="1"/>
    <col min="6" max="6" width="8.57421875" style="27" customWidth="1"/>
    <col min="7" max="7" width="11.00390625" style="27" bestFit="1" customWidth="1"/>
    <col min="8" max="8" width="20.00390625" style="27" bestFit="1" customWidth="1"/>
    <col min="9" max="16384" width="9.140625" style="27" customWidth="1"/>
  </cols>
  <sheetData>
    <row r="1" ht="12.75">
      <c r="B1" s="218" t="s">
        <v>243</v>
      </c>
    </row>
    <row r="2" ht="16.5" customHeight="1">
      <c r="B2" s="81" t="s">
        <v>244</v>
      </c>
    </row>
    <row r="3" ht="11.25" hidden="1">
      <c r="D3" s="27" t="s">
        <v>64</v>
      </c>
    </row>
    <row r="4" spans="1:6" s="38" customFormat="1" ht="38.25" customHeight="1">
      <c r="A4" s="24"/>
      <c r="B4" s="301" t="s">
        <v>65</v>
      </c>
      <c r="C4" s="92" t="s">
        <v>66</v>
      </c>
      <c r="D4" s="297" t="s">
        <v>68</v>
      </c>
      <c r="E4" s="298"/>
      <c r="F4" s="299" t="s">
        <v>264</v>
      </c>
    </row>
    <row r="5" spans="1:6" ht="11.25">
      <c r="A5" s="25"/>
      <c r="B5" s="302"/>
      <c r="C5" s="93"/>
      <c r="D5" s="280">
        <v>2007</v>
      </c>
      <c r="E5" s="281">
        <v>2010</v>
      </c>
      <c r="F5" s="300"/>
    </row>
    <row r="6" spans="2:8" s="25" customFormat="1" ht="12.75">
      <c r="B6" s="94" t="s">
        <v>0</v>
      </c>
      <c r="C6" s="95" t="s">
        <v>0</v>
      </c>
      <c r="D6" s="275">
        <f>+SUM(D7:D16)</f>
        <v>33362703080</v>
      </c>
      <c r="E6" s="223">
        <f>+SUM(E7:E16)</f>
        <v>34173074930</v>
      </c>
      <c r="F6" s="222">
        <f>(E6-D6)/D6*100</f>
        <v>2.4289753982368265</v>
      </c>
      <c r="H6" s="39"/>
    </row>
    <row r="7" spans="1:6" ht="12.75">
      <c r="A7" s="25"/>
      <c r="B7" s="96" t="s">
        <v>271</v>
      </c>
      <c r="C7" s="97" t="s">
        <v>0</v>
      </c>
      <c r="D7" s="276">
        <v>253306680</v>
      </c>
      <c r="E7" s="277">
        <v>224769840</v>
      </c>
      <c r="F7" s="272">
        <f>(E7-D7)/D7*100</f>
        <v>-11.265727378369967</v>
      </c>
    </row>
    <row r="8" spans="1:6" ht="12.75">
      <c r="A8" s="25"/>
      <c r="B8" s="98" t="s">
        <v>178</v>
      </c>
      <c r="C8" s="99" t="s">
        <v>0</v>
      </c>
      <c r="D8" s="207">
        <v>496709210</v>
      </c>
      <c r="E8" s="135">
        <v>475782880</v>
      </c>
      <c r="F8" s="273">
        <f>(E8-D8)/D8*100</f>
        <v>-4.212994158091009</v>
      </c>
    </row>
    <row r="9" spans="1:6" ht="12.75">
      <c r="A9" s="25"/>
      <c r="B9" s="98" t="s">
        <v>179</v>
      </c>
      <c r="C9" s="99" t="s">
        <v>0</v>
      </c>
      <c r="D9" s="207">
        <v>1046896850</v>
      </c>
      <c r="E9" s="135">
        <v>934755250</v>
      </c>
      <c r="F9" s="273">
        <f aca="true" t="shared" si="0" ref="F9:F16">(E9-D9)/D9*100</f>
        <v>-10.711809859777494</v>
      </c>
    </row>
    <row r="10" spans="1:6" ht="12.75">
      <c r="A10" s="25"/>
      <c r="B10" s="98" t="s">
        <v>180</v>
      </c>
      <c r="C10" s="99" t="s">
        <v>0</v>
      </c>
      <c r="D10" s="207">
        <v>1498244030</v>
      </c>
      <c r="E10" s="135">
        <v>1376813910</v>
      </c>
      <c r="F10" s="273">
        <f t="shared" si="0"/>
        <v>-8.104829224649071</v>
      </c>
    </row>
    <row r="11" spans="1:6" ht="12.75">
      <c r="A11" s="25"/>
      <c r="B11" s="98" t="s">
        <v>181</v>
      </c>
      <c r="C11" s="99" t="s">
        <v>0</v>
      </c>
      <c r="D11" s="207">
        <v>1693551600</v>
      </c>
      <c r="E11" s="135">
        <v>1598007630</v>
      </c>
      <c r="F11" s="273">
        <f t="shared" si="0"/>
        <v>-5.641633239872939</v>
      </c>
    </row>
    <row r="12" spans="1:6" ht="12.75">
      <c r="A12" s="25"/>
      <c r="B12" s="98" t="s">
        <v>182</v>
      </c>
      <c r="C12" s="99" t="s">
        <v>0</v>
      </c>
      <c r="D12" s="207">
        <v>3393936870</v>
      </c>
      <c r="E12" s="135">
        <v>3337627040</v>
      </c>
      <c r="F12" s="273">
        <f t="shared" si="0"/>
        <v>-1.6591301534727723</v>
      </c>
    </row>
    <row r="13" spans="1:6" ht="12.75">
      <c r="A13" s="25"/>
      <c r="B13" s="98" t="s">
        <v>183</v>
      </c>
      <c r="C13" s="99" t="s">
        <v>0</v>
      </c>
      <c r="D13" s="207">
        <v>4629430380</v>
      </c>
      <c r="E13" s="135">
        <v>4775620360</v>
      </c>
      <c r="F13" s="273">
        <f t="shared" si="0"/>
        <v>3.1578394748426915</v>
      </c>
    </row>
    <row r="14" spans="1:6" ht="12.75">
      <c r="A14" s="25"/>
      <c r="B14" s="98" t="s">
        <v>184</v>
      </c>
      <c r="C14" s="99" t="s">
        <v>0</v>
      </c>
      <c r="D14" s="207">
        <v>6296685240</v>
      </c>
      <c r="E14" s="135">
        <v>6539291200</v>
      </c>
      <c r="F14" s="273">
        <f t="shared" si="0"/>
        <v>3.852915474618833</v>
      </c>
    </row>
    <row r="15" spans="1:8" ht="12.75">
      <c r="A15" s="25"/>
      <c r="B15" s="98" t="s">
        <v>112</v>
      </c>
      <c r="C15" s="99" t="s">
        <v>0</v>
      </c>
      <c r="D15" s="207">
        <v>4454021300</v>
      </c>
      <c r="E15" s="135">
        <v>4816134150</v>
      </c>
      <c r="F15" s="273">
        <f t="shared" si="0"/>
        <v>8.13002061754846</v>
      </c>
      <c r="H15" s="27">
        <f>E15/E6*100</f>
        <v>14.093359054944138</v>
      </c>
    </row>
    <row r="16" spans="1:6" ht="12.75">
      <c r="A16" s="25"/>
      <c r="B16" s="100" t="s">
        <v>185</v>
      </c>
      <c r="C16" s="101" t="s">
        <v>0</v>
      </c>
      <c r="D16" s="278">
        <v>9599920920</v>
      </c>
      <c r="E16" s="279">
        <v>10094272670</v>
      </c>
      <c r="F16" s="274">
        <f t="shared" si="0"/>
        <v>5.149539815167561</v>
      </c>
    </row>
    <row r="17" spans="8:9" ht="11.25">
      <c r="H17" s="54">
        <f>SUM(E14:E16)</f>
        <v>21449698020</v>
      </c>
      <c r="I17" s="27">
        <f>H17/E6*100</f>
        <v>62.76783129389872</v>
      </c>
    </row>
    <row r="18" ht="11.25">
      <c r="B18" s="26" t="s">
        <v>245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2"/>
  <sheetViews>
    <sheetView showGridLines="0" zoomScalePageLayoutView="0" workbookViewId="0" topLeftCell="A2">
      <selection activeCell="E30" sqref="E30"/>
    </sheetView>
  </sheetViews>
  <sheetFormatPr defaultColWidth="9.140625" defaultRowHeight="12.75"/>
  <cols>
    <col min="1" max="1" width="35.7109375" style="40" customWidth="1"/>
    <col min="2" max="2" width="57.57421875" style="40" bestFit="1" customWidth="1"/>
    <col min="3" max="3" width="13.8515625" style="40" bestFit="1" customWidth="1"/>
    <col min="4" max="5" width="9.140625" style="40" customWidth="1"/>
    <col min="6" max="6" width="13.7109375" style="40" customWidth="1"/>
    <col min="7" max="7" width="46.57421875" style="40" bestFit="1" customWidth="1"/>
    <col min="8" max="16384" width="9.140625" style="40" customWidth="1"/>
  </cols>
  <sheetData>
    <row r="1" ht="15.75" customHeight="1"/>
    <row r="2" spans="1:8" ht="11.25">
      <c r="A2" s="102" t="s">
        <v>49</v>
      </c>
      <c r="B2" s="103" t="s">
        <v>30</v>
      </c>
      <c r="G2" s="102" t="s">
        <v>49</v>
      </c>
      <c r="H2" s="103" t="s">
        <v>30</v>
      </c>
    </row>
    <row r="3" spans="1:8" ht="11.25">
      <c r="A3" s="40" t="s">
        <v>48</v>
      </c>
      <c r="B3" s="84">
        <v>34.8</v>
      </c>
      <c r="C3" s="85"/>
      <c r="G3" s="40" t="s">
        <v>48</v>
      </c>
      <c r="H3" s="84">
        <v>66.52452197107567</v>
      </c>
    </row>
    <row r="4" spans="1:8" ht="11.25">
      <c r="A4" s="40" t="s">
        <v>113</v>
      </c>
      <c r="B4" s="84">
        <v>21.5</v>
      </c>
      <c r="G4" s="40" t="s">
        <v>47</v>
      </c>
      <c r="H4" s="84">
        <v>9.654526543947739</v>
      </c>
    </row>
    <row r="5" spans="1:8" ht="11.25">
      <c r="A5" s="40" t="s">
        <v>47</v>
      </c>
      <c r="B5" s="84">
        <v>16.3</v>
      </c>
      <c r="G5" s="40" t="s">
        <v>114</v>
      </c>
      <c r="H5" s="84">
        <v>7.462413772315454</v>
      </c>
    </row>
    <row r="6" spans="1:8" ht="11.25">
      <c r="A6" s="40" t="s">
        <v>114</v>
      </c>
      <c r="B6" s="84">
        <v>13.012729844413013</v>
      </c>
      <c r="G6" s="40" t="s">
        <v>113</v>
      </c>
      <c r="H6" s="84">
        <v>6.5683802075109305</v>
      </c>
    </row>
    <row r="7" spans="1:8" ht="11.25">
      <c r="A7" s="40" t="s">
        <v>115</v>
      </c>
      <c r="B7" s="84">
        <v>7.615679935340474</v>
      </c>
      <c r="G7" s="40" t="s">
        <v>115</v>
      </c>
      <c r="H7" s="84">
        <v>6.467232827385487</v>
      </c>
    </row>
    <row r="8" spans="1:8" ht="11.25">
      <c r="A8" s="40" t="s">
        <v>116</v>
      </c>
      <c r="B8" s="84">
        <v>6.80238432006466</v>
      </c>
      <c r="G8" s="40" t="s">
        <v>116</v>
      </c>
      <c r="H8" s="84">
        <v>3.3229246777647234</v>
      </c>
    </row>
    <row r="9" ht="11.25">
      <c r="B9" s="84"/>
    </row>
    <row r="11" spans="1:7" ht="12.75">
      <c r="A11" s="219" t="s">
        <v>228</v>
      </c>
      <c r="G11" s="220" t="s">
        <v>229</v>
      </c>
    </row>
    <row r="12" spans="1:7" ht="11.25">
      <c r="A12" s="40" t="s">
        <v>235</v>
      </c>
      <c r="G12" s="40" t="s">
        <v>235</v>
      </c>
    </row>
    <row r="15" spans="1:8" ht="11.25">
      <c r="A15" s="40" t="s">
        <v>30</v>
      </c>
      <c r="H15" s="40" t="s">
        <v>30</v>
      </c>
    </row>
    <row r="20" ht="11.25">
      <c r="I20" s="86"/>
    </row>
    <row r="36" ht="11.25">
      <c r="A36" s="28" t="s">
        <v>86</v>
      </c>
    </row>
    <row r="37" ht="11.25">
      <c r="G37" s="28" t="s">
        <v>86</v>
      </c>
    </row>
    <row r="45" ht="11.25">
      <c r="A45" s="87"/>
    </row>
    <row r="52" ht="11.25">
      <c r="A52" s="28"/>
    </row>
    <row r="92" ht="11.25">
      <c r="E92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showGridLines="0" tabSelected="1" zoomScalePageLayoutView="0" workbookViewId="0" topLeftCell="A22">
      <selection activeCell="C58" sqref="C58"/>
    </sheetView>
  </sheetViews>
  <sheetFormatPr defaultColWidth="9.140625" defaultRowHeight="12.75"/>
  <cols>
    <col min="1" max="1" width="62.57421875" style="28" bestFit="1" customWidth="1"/>
    <col min="2" max="2" width="9.140625" style="28" customWidth="1"/>
    <col min="3" max="3" width="10.28125" style="28" customWidth="1"/>
    <col min="4" max="4" width="9.140625" style="28" customWidth="1"/>
    <col min="5" max="5" width="9.421875" style="28" customWidth="1"/>
    <col min="6" max="6" width="10.421875" style="28" bestFit="1" customWidth="1"/>
    <col min="7" max="16384" width="9.140625" style="28" customWidth="1"/>
  </cols>
  <sheetData>
    <row r="1" spans="1:3" ht="11.25">
      <c r="A1" s="104"/>
      <c r="B1" s="104" t="s">
        <v>45</v>
      </c>
      <c r="C1" s="104" t="s">
        <v>45</v>
      </c>
    </row>
    <row r="2" spans="1:5" ht="11.25">
      <c r="A2" s="16" t="s">
        <v>40</v>
      </c>
      <c r="B2" s="105">
        <v>26158410</v>
      </c>
      <c r="C2" s="105">
        <v>23752690</v>
      </c>
      <c r="E2" s="29"/>
    </row>
    <row r="3" spans="1:5" ht="11.25">
      <c r="A3" s="106"/>
      <c r="B3" s="107">
        <v>2000</v>
      </c>
      <c r="C3" s="107">
        <v>2010</v>
      </c>
      <c r="E3" s="29"/>
    </row>
    <row r="4" spans="1:5" ht="11.25">
      <c r="A4" s="28" t="s">
        <v>41</v>
      </c>
      <c r="B4" s="28">
        <f>12363770/1000</f>
        <v>12363.77</v>
      </c>
      <c r="C4" s="28">
        <f>11286010/1000</f>
        <v>11286.01</v>
      </c>
      <c r="E4" s="29"/>
    </row>
    <row r="5" spans="1:5" ht="11.25">
      <c r="A5" s="28" t="s">
        <v>43</v>
      </c>
      <c r="B5" s="28">
        <f>9368390/1000</f>
        <v>9368.39</v>
      </c>
      <c r="C5" s="28">
        <f>8377390/1000</f>
        <v>8377.39</v>
      </c>
      <c r="E5" s="29"/>
    </row>
    <row r="6" spans="1:5" ht="11.25">
      <c r="A6" s="16" t="s">
        <v>44</v>
      </c>
      <c r="B6" s="16">
        <f>4422090/1000</f>
        <v>4422.09</v>
      </c>
      <c r="C6" s="16">
        <f>4086240/1000</f>
        <v>4086.24</v>
      </c>
      <c r="E6" s="29"/>
    </row>
    <row r="7" spans="1:5" ht="11.25">
      <c r="A7" s="104" t="s">
        <v>42</v>
      </c>
      <c r="B7" s="104">
        <f>4150/1000</f>
        <v>4.15</v>
      </c>
      <c r="C7" s="104">
        <f>3050/1000</f>
        <v>3.05</v>
      </c>
      <c r="E7" s="29"/>
    </row>
    <row r="10" ht="11.25">
      <c r="B10" s="30"/>
    </row>
    <row r="11" ht="12.75">
      <c r="A11" s="221" t="s">
        <v>230</v>
      </c>
    </row>
    <row r="12" ht="11.25">
      <c r="A12" s="28" t="s">
        <v>235</v>
      </c>
    </row>
    <row r="37" ht="11.25">
      <c r="A37" s="41"/>
    </row>
    <row r="38" ht="11.25">
      <c r="A38" s="41"/>
    </row>
    <row r="39" ht="12.75">
      <c r="A39" s="221" t="s">
        <v>241</v>
      </c>
    </row>
    <row r="40" ht="11.25">
      <c r="A40" s="2"/>
    </row>
    <row r="41" spans="1:6" ht="11.25">
      <c r="A41" s="303"/>
      <c r="B41" s="305">
        <v>2000</v>
      </c>
      <c r="C41" s="306"/>
      <c r="D41" s="307">
        <v>2010</v>
      </c>
      <c r="E41" s="306"/>
      <c r="F41" s="308" t="s">
        <v>89</v>
      </c>
    </row>
    <row r="42" spans="1:6" ht="24" customHeight="1">
      <c r="A42" s="304"/>
      <c r="B42" s="226" t="s">
        <v>39</v>
      </c>
      <c r="C42" s="227" t="s">
        <v>69</v>
      </c>
      <c r="D42" s="228" t="s">
        <v>39</v>
      </c>
      <c r="E42" s="227" t="s">
        <v>69</v>
      </c>
      <c r="F42" s="309"/>
    </row>
    <row r="43" spans="1:6" ht="12.75">
      <c r="A43" s="225" t="s">
        <v>246</v>
      </c>
      <c r="B43" s="203">
        <v>26158410</v>
      </c>
      <c r="C43" s="229">
        <f>B43/$B$43*100</f>
        <v>100</v>
      </c>
      <c r="D43" s="166">
        <v>23752690</v>
      </c>
      <c r="E43" s="229">
        <f>D43/$D$43*100</f>
        <v>100</v>
      </c>
      <c r="F43" s="224">
        <f>(D43-B43)/B43*100</f>
        <v>-9.196736345978215</v>
      </c>
    </row>
    <row r="44" spans="1:6" ht="12.75">
      <c r="A44" s="230" t="s">
        <v>41</v>
      </c>
      <c r="B44" s="205">
        <v>12363770</v>
      </c>
      <c r="C44" s="231">
        <f aca="true" t="shared" si="0" ref="C44:C60">B44/$B$43*100</f>
        <v>47.26499049445284</v>
      </c>
      <c r="D44" s="124">
        <v>11286010</v>
      </c>
      <c r="E44" s="231">
        <f aca="true" t="shared" si="1" ref="E44:E69">D44/$D$43*100</f>
        <v>47.51466044477489</v>
      </c>
      <c r="F44" s="153">
        <f aca="true" t="shared" si="2" ref="F44:F60">(D44-B44)/B44*100</f>
        <v>-8.717082249184513</v>
      </c>
    </row>
    <row r="45" spans="1:6" ht="12.75">
      <c r="A45" s="232" t="s">
        <v>186</v>
      </c>
      <c r="B45" s="207">
        <v>6989410</v>
      </c>
      <c r="C45" s="233">
        <f t="shared" si="0"/>
        <v>26.71955214403322</v>
      </c>
      <c r="D45" s="126">
        <v>6291820</v>
      </c>
      <c r="E45" s="233">
        <f t="shared" si="1"/>
        <v>26.488873470752157</v>
      </c>
      <c r="F45" s="155">
        <f t="shared" si="2"/>
        <v>-9.980670757617597</v>
      </c>
    </row>
    <row r="46" spans="1:6" ht="12.75">
      <c r="A46" s="232" t="s">
        <v>187</v>
      </c>
      <c r="B46" s="207">
        <v>365250</v>
      </c>
      <c r="C46" s="233">
        <f t="shared" si="0"/>
        <v>1.3963004632162277</v>
      </c>
      <c r="D46" s="126">
        <v>318130</v>
      </c>
      <c r="E46" s="233">
        <f t="shared" si="1"/>
        <v>1.3393430386200469</v>
      </c>
      <c r="F46" s="155">
        <f t="shared" si="2"/>
        <v>-12.900752908966462</v>
      </c>
    </row>
    <row r="47" spans="1:6" ht="12.75">
      <c r="A47" s="232" t="s">
        <v>188</v>
      </c>
      <c r="B47" s="207">
        <v>77680</v>
      </c>
      <c r="C47" s="233">
        <f t="shared" si="0"/>
        <v>0.2969599451954458</v>
      </c>
      <c r="D47" s="126">
        <v>61890</v>
      </c>
      <c r="E47" s="233">
        <f t="shared" si="1"/>
        <v>0.2605599618401116</v>
      </c>
      <c r="F47" s="155">
        <f t="shared" si="2"/>
        <v>-20.326982492276006</v>
      </c>
    </row>
    <row r="48" spans="1:6" ht="12.75">
      <c r="A48" s="234" t="s">
        <v>189</v>
      </c>
      <c r="B48" s="207">
        <v>131890</v>
      </c>
      <c r="C48" s="233">
        <f t="shared" si="0"/>
        <v>0.5041973116867577</v>
      </c>
      <c r="D48" s="126">
        <v>48580</v>
      </c>
      <c r="E48" s="233">
        <f t="shared" si="1"/>
        <v>0.20452420336391372</v>
      </c>
      <c r="F48" s="155">
        <f t="shared" si="2"/>
        <v>-63.16627492607476</v>
      </c>
    </row>
    <row r="49" spans="1:6" ht="12.75">
      <c r="A49" s="234" t="s">
        <v>190</v>
      </c>
      <c r="B49" s="207">
        <v>9760</v>
      </c>
      <c r="C49" s="233">
        <f t="shared" si="0"/>
        <v>0.03731113626554519</v>
      </c>
      <c r="D49" s="126">
        <v>17550</v>
      </c>
      <c r="E49" s="233">
        <f t="shared" si="1"/>
        <v>0.07388636823871317</v>
      </c>
      <c r="F49" s="155">
        <f t="shared" si="2"/>
        <v>79.8155737704918</v>
      </c>
    </row>
    <row r="50" spans="1:6" ht="12.75">
      <c r="A50" s="234" t="s">
        <v>191</v>
      </c>
      <c r="B50" s="207">
        <v>1142400</v>
      </c>
      <c r="C50" s="233">
        <f t="shared" si="0"/>
        <v>4.367237916983487</v>
      </c>
      <c r="D50" s="126">
        <v>900440</v>
      </c>
      <c r="E50" s="233">
        <f t="shared" si="1"/>
        <v>3.790896946830022</v>
      </c>
      <c r="F50" s="155">
        <f t="shared" si="2"/>
        <v>-21.17997198879552</v>
      </c>
    </row>
    <row r="51" spans="1:6" ht="12.75">
      <c r="A51" s="234" t="s">
        <v>192</v>
      </c>
      <c r="B51" s="207">
        <v>285060</v>
      </c>
      <c r="C51" s="233">
        <f t="shared" si="0"/>
        <v>1.0897451335918353</v>
      </c>
      <c r="D51" s="126">
        <v>236490</v>
      </c>
      <c r="E51" s="233">
        <f t="shared" si="1"/>
        <v>0.995634599702181</v>
      </c>
      <c r="F51" s="155">
        <f t="shared" si="2"/>
        <v>-17.03851820669333</v>
      </c>
    </row>
    <row r="52" spans="1:6" ht="12.75">
      <c r="A52" s="234" t="s">
        <v>193</v>
      </c>
      <c r="B52" s="207">
        <v>8150</v>
      </c>
      <c r="C52" s="233">
        <f t="shared" si="0"/>
        <v>0.03115632792665915</v>
      </c>
      <c r="D52" s="126">
        <v>6610</v>
      </c>
      <c r="E52" s="233">
        <f t="shared" si="1"/>
        <v>0.027828427011845815</v>
      </c>
      <c r="F52" s="155">
        <f t="shared" si="2"/>
        <v>-18.89570552147239</v>
      </c>
    </row>
    <row r="53" spans="1:6" ht="12.75">
      <c r="A53" s="234" t="s">
        <v>194</v>
      </c>
      <c r="B53" s="207">
        <v>784230</v>
      </c>
      <c r="C53" s="233">
        <f t="shared" si="0"/>
        <v>2.9980033190090682</v>
      </c>
      <c r="D53" s="126">
        <v>736100</v>
      </c>
      <c r="E53" s="233">
        <f t="shared" si="1"/>
        <v>3.0990174165536617</v>
      </c>
      <c r="F53" s="155">
        <f t="shared" si="2"/>
        <v>-6.13723014931844</v>
      </c>
    </row>
    <row r="54" spans="1:6" ht="12.75">
      <c r="A54" s="234" t="s">
        <v>195</v>
      </c>
      <c r="B54" s="207">
        <v>1900</v>
      </c>
      <c r="C54" s="233">
        <f t="shared" si="0"/>
        <v>0.007263438412349986</v>
      </c>
      <c r="D54" s="126">
        <v>4430</v>
      </c>
      <c r="E54" s="233">
        <f t="shared" si="1"/>
        <v>0.018650519162250676</v>
      </c>
      <c r="F54" s="155">
        <f t="shared" si="2"/>
        <v>133.1578947368421</v>
      </c>
    </row>
    <row r="55" spans="1:6" ht="12.75">
      <c r="A55" s="234" t="s">
        <v>196</v>
      </c>
      <c r="B55" s="207">
        <v>3870</v>
      </c>
      <c r="C55" s="233">
        <f t="shared" si="0"/>
        <v>0.014794477187260235</v>
      </c>
      <c r="D55" s="126">
        <v>0</v>
      </c>
      <c r="E55" s="233">
        <f t="shared" si="1"/>
        <v>0</v>
      </c>
      <c r="F55" s="155">
        <f t="shared" si="2"/>
        <v>-100</v>
      </c>
    </row>
    <row r="56" spans="1:6" ht="12.75">
      <c r="A56" s="234" t="s">
        <v>197</v>
      </c>
      <c r="B56" s="207">
        <v>2564160</v>
      </c>
      <c r="C56" s="233">
        <f t="shared" si="0"/>
        <v>9.802430652321759</v>
      </c>
      <c r="D56" s="126">
        <v>2663960</v>
      </c>
      <c r="E56" s="233">
        <f t="shared" si="1"/>
        <v>11.215403392205262</v>
      </c>
      <c r="F56" s="155">
        <f t="shared" si="2"/>
        <v>3.8921128166729066</v>
      </c>
    </row>
    <row r="57" spans="1:6" ht="12.75">
      <c r="A57" s="235" t="s">
        <v>198</v>
      </c>
      <c r="B57" s="207">
        <v>4150</v>
      </c>
      <c r="C57" s="233">
        <f t="shared" si="0"/>
        <v>0.015864878637501287</v>
      </c>
      <c r="D57" s="126">
        <v>3050</v>
      </c>
      <c r="E57" s="233">
        <f t="shared" si="1"/>
        <v>0.012840650890488614</v>
      </c>
      <c r="F57" s="155">
        <f t="shared" si="2"/>
        <v>-26.506024096385545</v>
      </c>
    </row>
    <row r="58" spans="1:6" ht="12.75">
      <c r="A58" s="235" t="s">
        <v>199</v>
      </c>
      <c r="B58" s="207">
        <v>9368390</v>
      </c>
      <c r="C58" s="233">
        <f t="shared" si="0"/>
        <v>35.81406515151341</v>
      </c>
      <c r="D58" s="126">
        <v>8377390</v>
      </c>
      <c r="E58" s="233">
        <f t="shared" si="1"/>
        <v>35.26922634867882</v>
      </c>
      <c r="F58" s="155">
        <f t="shared" si="2"/>
        <v>-10.578124949964723</v>
      </c>
    </row>
    <row r="59" spans="1:6" ht="12.75">
      <c r="A59" s="236" t="s">
        <v>200</v>
      </c>
      <c r="B59" s="207">
        <v>3565420</v>
      </c>
      <c r="C59" s="233">
        <f t="shared" si="0"/>
        <v>13.630109781137309</v>
      </c>
      <c r="D59" s="126">
        <v>3098490</v>
      </c>
      <c r="E59" s="233">
        <f t="shared" si="1"/>
        <v>13.04479618940002</v>
      </c>
      <c r="F59" s="155">
        <f t="shared" si="2"/>
        <v>-13.096072832934128</v>
      </c>
    </row>
    <row r="60" spans="1:6" ht="12.75">
      <c r="A60" s="236" t="s">
        <v>201</v>
      </c>
      <c r="B60" s="207">
        <v>5802970</v>
      </c>
      <c r="C60" s="233">
        <f t="shared" si="0"/>
        <v>22.183955370376104</v>
      </c>
      <c r="D60" s="126">
        <v>4973410</v>
      </c>
      <c r="E60" s="233">
        <f t="shared" si="1"/>
        <v>20.93830214598852</v>
      </c>
      <c r="F60" s="155">
        <f t="shared" si="2"/>
        <v>-14.295438370351734</v>
      </c>
    </row>
    <row r="61" spans="1:6" ht="12.75">
      <c r="A61" s="236" t="s">
        <v>202</v>
      </c>
      <c r="B61" s="207" t="s">
        <v>67</v>
      </c>
      <c r="C61" s="233" t="s">
        <v>67</v>
      </c>
      <c r="D61" s="126">
        <v>305490</v>
      </c>
      <c r="E61" s="233">
        <f t="shared" si="1"/>
        <v>1.2861280132902841</v>
      </c>
      <c r="F61" s="155" t="s">
        <v>67</v>
      </c>
    </row>
    <row r="62" spans="1:6" ht="12.75">
      <c r="A62" s="235" t="s">
        <v>203</v>
      </c>
      <c r="B62" s="207">
        <v>4422090</v>
      </c>
      <c r="C62" s="233">
        <f aca="true" t="shared" si="3" ref="C62:C69">B62/$B$43*100</f>
        <v>16.905041246773024</v>
      </c>
      <c r="D62" s="126">
        <v>4086240</v>
      </c>
      <c r="E62" s="233">
        <f t="shared" si="1"/>
        <v>17.2032725556558</v>
      </c>
      <c r="F62" s="155">
        <f aca="true" t="shared" si="4" ref="F62:F69">(D62-B62)/B62*100</f>
        <v>-7.594825071402889</v>
      </c>
    </row>
    <row r="63" spans="1:6" ht="12.75">
      <c r="A63" s="236" t="s">
        <v>204</v>
      </c>
      <c r="B63" s="207">
        <v>860030</v>
      </c>
      <c r="C63" s="233">
        <f t="shared" si="3"/>
        <v>3.28777628303861</v>
      </c>
      <c r="D63" s="126">
        <v>749550</v>
      </c>
      <c r="E63" s="233">
        <f t="shared" si="1"/>
        <v>3.1556425819559806</v>
      </c>
      <c r="F63" s="155">
        <f t="shared" si="4"/>
        <v>-12.846063509412462</v>
      </c>
    </row>
    <row r="64" spans="1:6" ht="12.75">
      <c r="A64" s="236" t="s">
        <v>205</v>
      </c>
      <c r="B64" s="207">
        <v>273180</v>
      </c>
      <c r="C64" s="233">
        <f t="shared" si="3"/>
        <v>1.0443295292030363</v>
      </c>
      <c r="D64" s="126">
        <v>287570</v>
      </c>
      <c r="E64" s="233">
        <f t="shared" si="1"/>
        <v>1.2106839267468232</v>
      </c>
      <c r="F64" s="155">
        <f t="shared" si="4"/>
        <v>5.267589135368621</v>
      </c>
    </row>
    <row r="65" spans="1:6" ht="12.75">
      <c r="A65" s="236" t="s">
        <v>206</v>
      </c>
      <c r="B65" s="207">
        <v>2220270</v>
      </c>
      <c r="C65" s="233">
        <f t="shared" si="3"/>
        <v>8.487786528309634</v>
      </c>
      <c r="D65" s="126">
        <v>2153730</v>
      </c>
      <c r="E65" s="233">
        <f t="shared" si="1"/>
        <v>9.067309849958047</v>
      </c>
      <c r="F65" s="155">
        <f t="shared" si="4"/>
        <v>-2.996932805469605</v>
      </c>
    </row>
    <row r="66" spans="1:6" ht="12.75">
      <c r="A66" s="236" t="s">
        <v>207</v>
      </c>
      <c r="B66" s="207">
        <v>1010070</v>
      </c>
      <c r="C66" s="233">
        <f t="shared" si="3"/>
        <v>3.8613585458749213</v>
      </c>
      <c r="D66" s="126">
        <v>852620</v>
      </c>
      <c r="E66" s="233">
        <f t="shared" si="1"/>
        <v>3.5895723810650497</v>
      </c>
      <c r="F66" s="155">
        <f t="shared" si="4"/>
        <v>-15.58802855247656</v>
      </c>
    </row>
    <row r="67" spans="1:6" ht="12.75">
      <c r="A67" s="236" t="s">
        <v>208</v>
      </c>
      <c r="B67" s="207">
        <v>5830</v>
      </c>
      <c r="C67" s="233">
        <f t="shared" si="3"/>
        <v>0.022287287338947588</v>
      </c>
      <c r="D67" s="126">
        <v>8780</v>
      </c>
      <c r="E67" s="233">
        <f t="shared" si="1"/>
        <v>0.03696423436671804</v>
      </c>
      <c r="F67" s="155">
        <f t="shared" si="4"/>
        <v>50.60034305317325</v>
      </c>
    </row>
    <row r="68" spans="1:6" ht="12.75">
      <c r="A68" s="236" t="s">
        <v>209</v>
      </c>
      <c r="B68" s="207">
        <v>49080</v>
      </c>
      <c r="C68" s="233">
        <f t="shared" si="3"/>
        <v>0.18762608277796702</v>
      </c>
      <c r="D68" s="126">
        <v>31900</v>
      </c>
      <c r="E68" s="233">
        <f t="shared" si="1"/>
        <v>0.13430057816609403</v>
      </c>
      <c r="F68" s="155">
        <f t="shared" si="4"/>
        <v>-35.0040749796251</v>
      </c>
    </row>
    <row r="69" spans="1:6" ht="12.75">
      <c r="A69" s="237" t="s">
        <v>210</v>
      </c>
      <c r="B69" s="209">
        <v>3640</v>
      </c>
      <c r="C69" s="238">
        <f t="shared" si="3"/>
        <v>0.013915218853133656</v>
      </c>
      <c r="D69" s="132">
        <v>2100</v>
      </c>
      <c r="E69" s="238">
        <f t="shared" si="1"/>
        <v>0.008841103891811832</v>
      </c>
      <c r="F69" s="157">
        <f t="shared" si="4"/>
        <v>-42.30769230769231</v>
      </c>
    </row>
    <row r="70" ht="11.25">
      <c r="A70" s="1"/>
    </row>
    <row r="71" ht="11.25">
      <c r="A71" s="1" t="s">
        <v>84</v>
      </c>
    </row>
  </sheetData>
  <sheetProtection/>
  <mergeCells count="4">
    <mergeCell ref="A41:A42"/>
    <mergeCell ref="B41:C41"/>
    <mergeCell ref="D41:E41"/>
    <mergeCell ref="F41:F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1"/>
  <sheetViews>
    <sheetView showGridLines="0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13.7109375" style="43" customWidth="1"/>
    <col min="2" max="8" width="15.7109375" style="43" customWidth="1"/>
    <col min="9" max="10" width="9.140625" style="43" customWidth="1"/>
    <col min="11" max="11" width="14.57421875" style="43" bestFit="1" customWidth="1"/>
    <col min="12" max="12" width="9.140625" style="43" customWidth="1"/>
    <col min="13" max="13" width="14.57421875" style="43" bestFit="1" customWidth="1"/>
    <col min="14" max="16384" width="9.140625" style="43" customWidth="1"/>
  </cols>
  <sheetData>
    <row r="2" ht="12.75">
      <c r="A2" s="221" t="s">
        <v>231</v>
      </c>
    </row>
    <row r="4" spans="1:9" ht="12.75" customHeight="1">
      <c r="A4" s="310"/>
      <c r="B4" s="313" t="s">
        <v>18</v>
      </c>
      <c r="C4" s="320" t="s">
        <v>247</v>
      </c>
      <c r="D4" s="321"/>
      <c r="E4" s="321"/>
      <c r="F4" s="321"/>
      <c r="G4" s="321"/>
      <c r="H4" s="321"/>
      <c r="I4" s="321"/>
    </row>
    <row r="5" spans="1:9" ht="11.25" customHeight="1">
      <c r="A5" s="311"/>
      <c r="B5" s="314"/>
      <c r="C5" s="111" t="s">
        <v>0</v>
      </c>
      <c r="D5" s="112" t="s">
        <v>211</v>
      </c>
      <c r="E5" s="113" t="s">
        <v>212</v>
      </c>
      <c r="F5" s="113" t="s">
        <v>213</v>
      </c>
      <c r="G5" s="113" t="s">
        <v>214</v>
      </c>
      <c r="H5" s="113" t="s">
        <v>215</v>
      </c>
      <c r="I5" s="113" t="s">
        <v>82</v>
      </c>
    </row>
    <row r="6" spans="1:9" ht="12.75" customHeight="1">
      <c r="A6" s="312"/>
      <c r="B6" s="315"/>
      <c r="C6" s="318" t="s">
        <v>248</v>
      </c>
      <c r="D6" s="319"/>
      <c r="E6" s="319"/>
      <c r="F6" s="319"/>
      <c r="G6" s="319"/>
      <c r="H6" s="319"/>
      <c r="I6" s="319"/>
    </row>
    <row r="7" spans="1:9" ht="12.75">
      <c r="A7" s="114" t="s">
        <v>0</v>
      </c>
      <c r="B7" s="203">
        <v>245160</v>
      </c>
      <c r="C7" s="203">
        <v>14830940</v>
      </c>
      <c r="D7" s="213">
        <v>4164530</v>
      </c>
      <c r="E7" s="213">
        <v>1657420</v>
      </c>
      <c r="F7" s="213">
        <v>236350</v>
      </c>
      <c r="G7" s="213">
        <v>6154680</v>
      </c>
      <c r="H7" s="213">
        <v>2341890</v>
      </c>
      <c r="I7" s="213">
        <v>276070</v>
      </c>
    </row>
    <row r="8" spans="1:9" ht="12.75">
      <c r="A8" s="115" t="s">
        <v>9</v>
      </c>
      <c r="B8" s="282">
        <v>2530</v>
      </c>
      <c r="C8" s="282">
        <v>0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</row>
    <row r="9" spans="1:9" ht="12.75">
      <c r="A9" s="116" t="s">
        <v>10</v>
      </c>
      <c r="B9" s="283">
        <v>93640</v>
      </c>
      <c r="C9" s="283">
        <v>158070</v>
      </c>
      <c r="D9" s="142">
        <v>50340</v>
      </c>
      <c r="E9" s="142">
        <v>31330</v>
      </c>
      <c r="F9" s="142">
        <v>7470</v>
      </c>
      <c r="G9" s="142">
        <v>21940</v>
      </c>
      <c r="H9" s="142">
        <v>10710</v>
      </c>
      <c r="I9" s="142">
        <v>36280</v>
      </c>
    </row>
    <row r="10" spans="1:9" ht="12.75">
      <c r="A10" s="116" t="s">
        <v>11</v>
      </c>
      <c r="B10" s="283">
        <v>24050</v>
      </c>
      <c r="C10" s="283">
        <v>173200</v>
      </c>
      <c r="D10" s="142">
        <v>91740</v>
      </c>
      <c r="E10" s="142">
        <v>33330</v>
      </c>
      <c r="F10" s="142">
        <v>8410</v>
      </c>
      <c r="G10" s="142">
        <v>13190</v>
      </c>
      <c r="H10" s="142">
        <v>2570</v>
      </c>
      <c r="I10" s="142">
        <v>23950</v>
      </c>
    </row>
    <row r="11" spans="1:9" ht="12.75">
      <c r="A11" s="116" t="s">
        <v>12</v>
      </c>
      <c r="B11" s="283">
        <v>15700</v>
      </c>
      <c r="C11" s="283">
        <v>192740</v>
      </c>
      <c r="D11" s="142">
        <v>111090</v>
      </c>
      <c r="E11" s="142">
        <v>36240</v>
      </c>
      <c r="F11" s="142">
        <v>11160</v>
      </c>
      <c r="G11" s="142">
        <v>12990</v>
      </c>
      <c r="H11" s="142">
        <v>1850</v>
      </c>
      <c r="I11" s="142">
        <v>19410</v>
      </c>
    </row>
    <row r="12" spans="1:9" ht="12.75">
      <c r="A12" s="116" t="s">
        <v>13</v>
      </c>
      <c r="B12" s="283">
        <v>11800</v>
      </c>
      <c r="C12" s="283">
        <v>204070</v>
      </c>
      <c r="D12" s="142">
        <v>124170</v>
      </c>
      <c r="E12" s="142">
        <v>36910</v>
      </c>
      <c r="F12" s="142">
        <v>11730</v>
      </c>
      <c r="G12" s="142">
        <v>13630</v>
      </c>
      <c r="H12" s="142">
        <v>1360</v>
      </c>
      <c r="I12" s="142">
        <v>16260</v>
      </c>
    </row>
    <row r="13" spans="1:9" ht="12.75">
      <c r="A13" s="116" t="s">
        <v>14</v>
      </c>
      <c r="B13" s="283">
        <v>42380</v>
      </c>
      <c r="C13" s="283">
        <v>1388600</v>
      </c>
      <c r="D13" s="142">
        <v>816530</v>
      </c>
      <c r="E13" s="142">
        <v>352620</v>
      </c>
      <c r="F13" s="142">
        <v>81000</v>
      </c>
      <c r="G13" s="142">
        <v>74490</v>
      </c>
      <c r="H13" s="142">
        <v>9630</v>
      </c>
      <c r="I13" s="142">
        <v>54320</v>
      </c>
    </row>
    <row r="14" spans="1:9" ht="12.75">
      <c r="A14" s="116" t="s">
        <v>15</v>
      </c>
      <c r="B14" s="283">
        <v>25510</v>
      </c>
      <c r="C14" s="283">
        <v>1782790</v>
      </c>
      <c r="D14" s="142">
        <v>980260</v>
      </c>
      <c r="E14" s="142">
        <v>504880</v>
      </c>
      <c r="F14" s="142">
        <v>66390</v>
      </c>
      <c r="G14" s="142">
        <v>139170</v>
      </c>
      <c r="H14" s="142">
        <v>52860</v>
      </c>
      <c r="I14" s="142">
        <v>39240</v>
      </c>
    </row>
    <row r="15" spans="1:9" ht="12.75">
      <c r="A15" s="116" t="s">
        <v>16</v>
      </c>
      <c r="B15" s="283">
        <v>24320</v>
      </c>
      <c r="C15" s="283">
        <v>5076730</v>
      </c>
      <c r="D15" s="142">
        <v>1626870</v>
      </c>
      <c r="E15" s="142">
        <v>582980</v>
      </c>
      <c r="F15" s="142">
        <v>46320</v>
      </c>
      <c r="G15" s="142">
        <v>2058870</v>
      </c>
      <c r="H15" s="142">
        <v>717810</v>
      </c>
      <c r="I15" s="142">
        <v>43860</v>
      </c>
    </row>
    <row r="16" spans="1:9" ht="12.75">
      <c r="A16" s="117" t="s">
        <v>17</v>
      </c>
      <c r="B16" s="284">
        <v>5220</v>
      </c>
      <c r="C16" s="284">
        <v>5854750</v>
      </c>
      <c r="D16" s="285">
        <v>363530</v>
      </c>
      <c r="E16" s="285">
        <v>79120</v>
      </c>
      <c r="F16" s="285">
        <v>3870</v>
      </c>
      <c r="G16" s="285">
        <v>3820400</v>
      </c>
      <c r="H16" s="285">
        <v>1545090</v>
      </c>
      <c r="I16" s="285">
        <v>42750</v>
      </c>
    </row>
    <row r="18" spans="1:9" ht="11.25" customHeight="1">
      <c r="A18" s="310"/>
      <c r="B18" s="313" t="s">
        <v>18</v>
      </c>
      <c r="C18" s="316" t="s">
        <v>247</v>
      </c>
      <c r="D18" s="317"/>
      <c r="E18" s="317"/>
      <c r="F18" s="317"/>
      <c r="G18" s="317"/>
      <c r="H18" s="317"/>
      <c r="I18" s="317"/>
    </row>
    <row r="19" spans="1:9" ht="11.25" customHeight="1">
      <c r="A19" s="311"/>
      <c r="B19" s="314"/>
      <c r="C19" s="111" t="s">
        <v>0</v>
      </c>
      <c r="D19" s="112" t="s">
        <v>211</v>
      </c>
      <c r="E19" s="113" t="s">
        <v>212</v>
      </c>
      <c r="F19" s="113" t="s">
        <v>213</v>
      </c>
      <c r="G19" s="113" t="s">
        <v>214</v>
      </c>
      <c r="H19" s="113" t="s">
        <v>215</v>
      </c>
      <c r="I19" s="113" t="s">
        <v>82</v>
      </c>
    </row>
    <row r="20" spans="1:9" ht="11.25">
      <c r="A20" s="312"/>
      <c r="B20" s="315"/>
      <c r="C20" s="318" t="s">
        <v>248</v>
      </c>
      <c r="D20" s="319"/>
      <c r="E20" s="319"/>
      <c r="F20" s="319"/>
      <c r="G20" s="319"/>
      <c r="H20" s="319"/>
      <c r="I20" s="319"/>
    </row>
    <row r="21" spans="1:9" ht="12.75">
      <c r="A21" s="114" t="s">
        <v>0</v>
      </c>
      <c r="B21" s="203">
        <v>414500</v>
      </c>
      <c r="C21" s="203">
        <v>14994220</v>
      </c>
      <c r="D21" s="213">
        <v>4480740</v>
      </c>
      <c r="E21" s="213">
        <v>2092680</v>
      </c>
      <c r="F21" s="213">
        <v>272460</v>
      </c>
      <c r="G21" s="213">
        <v>5766970</v>
      </c>
      <c r="H21" s="213">
        <v>2117470</v>
      </c>
      <c r="I21" s="213">
        <v>263890</v>
      </c>
    </row>
    <row r="22" spans="1:9" ht="12.75">
      <c r="A22" s="115" t="s">
        <v>9</v>
      </c>
      <c r="B22" s="282">
        <v>3140</v>
      </c>
      <c r="C22" s="282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</row>
    <row r="23" spans="1:9" ht="12.75">
      <c r="A23" s="116" t="s">
        <v>10</v>
      </c>
      <c r="B23" s="283">
        <v>184680</v>
      </c>
      <c r="C23" s="283">
        <v>307530</v>
      </c>
      <c r="D23" s="142">
        <v>105280</v>
      </c>
      <c r="E23" s="142">
        <v>40630</v>
      </c>
      <c r="F23" s="142">
        <v>14080</v>
      </c>
      <c r="G23" s="142">
        <v>64180</v>
      </c>
      <c r="H23" s="142">
        <v>24720</v>
      </c>
      <c r="I23" s="142">
        <v>58640</v>
      </c>
    </row>
    <row r="24" spans="1:9" ht="12.75">
      <c r="A24" s="116" t="s">
        <v>11</v>
      </c>
      <c r="B24" s="283">
        <v>49720</v>
      </c>
      <c r="C24" s="283">
        <v>357330</v>
      </c>
      <c r="D24" s="142">
        <v>195560</v>
      </c>
      <c r="E24" s="142">
        <v>52630</v>
      </c>
      <c r="F24" s="142">
        <v>19240</v>
      </c>
      <c r="G24" s="142">
        <v>48910</v>
      </c>
      <c r="H24" s="142">
        <v>7890</v>
      </c>
      <c r="I24" s="142">
        <v>33110</v>
      </c>
    </row>
    <row r="25" spans="1:9" ht="12.75">
      <c r="A25" s="116" t="s">
        <v>12</v>
      </c>
      <c r="B25" s="283">
        <v>30970</v>
      </c>
      <c r="C25" s="283">
        <v>379710</v>
      </c>
      <c r="D25" s="142">
        <v>224010</v>
      </c>
      <c r="E25" s="142">
        <v>60400</v>
      </c>
      <c r="F25" s="142">
        <v>22590</v>
      </c>
      <c r="G25" s="142">
        <v>44280</v>
      </c>
      <c r="H25" s="142">
        <v>5360</v>
      </c>
      <c r="I25" s="142">
        <v>23070</v>
      </c>
    </row>
    <row r="26" spans="1:9" ht="12.75">
      <c r="A26" s="116" t="s">
        <v>13</v>
      </c>
      <c r="B26" s="283">
        <v>21920</v>
      </c>
      <c r="C26" s="283">
        <v>379390</v>
      </c>
      <c r="D26" s="142">
        <v>227920</v>
      </c>
      <c r="E26" s="142">
        <v>70380</v>
      </c>
      <c r="F26" s="142">
        <v>22430</v>
      </c>
      <c r="G26" s="142">
        <v>37810</v>
      </c>
      <c r="H26" s="142">
        <v>3660</v>
      </c>
      <c r="I26" s="142">
        <v>17170</v>
      </c>
    </row>
    <row r="27" spans="1:9" ht="12.75">
      <c r="A27" s="116" t="s">
        <v>14</v>
      </c>
      <c r="B27" s="283">
        <v>67110</v>
      </c>
      <c r="C27" s="283">
        <v>2134010</v>
      </c>
      <c r="D27" s="142">
        <v>1159380</v>
      </c>
      <c r="E27" s="142">
        <v>604850</v>
      </c>
      <c r="F27" s="142">
        <v>101260</v>
      </c>
      <c r="G27" s="142">
        <v>180130</v>
      </c>
      <c r="H27" s="142">
        <v>29110</v>
      </c>
      <c r="I27" s="142">
        <v>59260</v>
      </c>
    </row>
    <row r="28" spans="1:9" ht="12.75">
      <c r="A28" s="116" t="s">
        <v>15</v>
      </c>
      <c r="B28" s="283">
        <v>28830</v>
      </c>
      <c r="C28" s="283">
        <v>1987480</v>
      </c>
      <c r="D28" s="142">
        <v>920580</v>
      </c>
      <c r="E28" s="142">
        <v>608660</v>
      </c>
      <c r="F28" s="142">
        <v>54200</v>
      </c>
      <c r="G28" s="142">
        <v>261950</v>
      </c>
      <c r="H28" s="142">
        <v>106720</v>
      </c>
      <c r="I28" s="142">
        <v>35380</v>
      </c>
    </row>
    <row r="29" spans="1:9" ht="12.75">
      <c r="A29" s="116" t="s">
        <v>16</v>
      </c>
      <c r="B29" s="283">
        <v>24280</v>
      </c>
      <c r="C29" s="283">
        <v>5003710</v>
      </c>
      <c r="D29" s="142">
        <v>1291300</v>
      </c>
      <c r="E29" s="142">
        <v>573590</v>
      </c>
      <c r="F29" s="142">
        <v>35530</v>
      </c>
      <c r="G29" s="142">
        <v>2365140</v>
      </c>
      <c r="H29" s="142">
        <v>707080</v>
      </c>
      <c r="I29" s="142">
        <v>31070</v>
      </c>
    </row>
    <row r="30" spans="1:9" ht="12.75">
      <c r="A30" s="117" t="s">
        <v>17</v>
      </c>
      <c r="B30" s="284">
        <v>3860</v>
      </c>
      <c r="C30" s="284">
        <v>4445070</v>
      </c>
      <c r="D30" s="285">
        <v>356690</v>
      </c>
      <c r="E30" s="285">
        <v>81540</v>
      </c>
      <c r="F30" s="285">
        <v>3130</v>
      </c>
      <c r="G30" s="285">
        <v>2764580</v>
      </c>
      <c r="H30" s="285">
        <v>1232930</v>
      </c>
      <c r="I30" s="285">
        <v>6200</v>
      </c>
    </row>
    <row r="32" ht="11.25">
      <c r="A32" s="44" t="s">
        <v>88</v>
      </c>
    </row>
    <row r="33" ht="11.25">
      <c r="A33" s="3"/>
    </row>
    <row r="35" spans="1:9" ht="11.25">
      <c r="A35" s="89" t="s">
        <v>127</v>
      </c>
      <c r="B35" s="1">
        <v>2000</v>
      </c>
      <c r="C35" s="1">
        <v>2010</v>
      </c>
      <c r="D35" s="1"/>
      <c r="E35" s="1"/>
      <c r="F35" s="1"/>
      <c r="G35" s="1"/>
      <c r="H35" s="1"/>
      <c r="I35" s="1"/>
    </row>
    <row r="36" spans="1:9" ht="11.25">
      <c r="A36" s="1"/>
      <c r="B36" s="1"/>
      <c r="C36" s="1"/>
      <c r="D36" s="1"/>
      <c r="E36" s="1"/>
      <c r="F36" s="1"/>
      <c r="G36" s="1"/>
      <c r="H36" s="1"/>
      <c r="I36" s="1"/>
    </row>
    <row r="37" spans="1:9" ht="11.25">
      <c r="A37" s="67" t="s">
        <v>211</v>
      </c>
      <c r="B37" s="68">
        <v>4480740</v>
      </c>
      <c r="C37" s="68">
        <v>4164530</v>
      </c>
      <c r="D37" s="1"/>
      <c r="E37" s="1"/>
      <c r="F37" s="1"/>
      <c r="G37" s="1"/>
      <c r="H37" s="1"/>
      <c r="I37" s="1"/>
    </row>
    <row r="38" spans="1:9" ht="11.25">
      <c r="A38" s="67" t="s">
        <v>214</v>
      </c>
      <c r="B38" s="68">
        <v>5766970</v>
      </c>
      <c r="C38" s="68">
        <v>6154680</v>
      </c>
      <c r="D38" s="1"/>
      <c r="E38" s="1"/>
      <c r="F38" s="1"/>
      <c r="G38" s="1"/>
      <c r="H38" s="1"/>
      <c r="I38" s="1"/>
    </row>
    <row r="39" spans="1:9" ht="11.25">
      <c r="A39" s="67" t="s">
        <v>215</v>
      </c>
      <c r="B39" s="68">
        <v>2117470</v>
      </c>
      <c r="C39" s="68">
        <v>2341890</v>
      </c>
      <c r="D39" s="1"/>
      <c r="E39" s="1"/>
      <c r="F39" s="1"/>
      <c r="G39" s="1"/>
      <c r="H39" s="1"/>
      <c r="I39" s="1"/>
    </row>
    <row r="40" spans="1:9" ht="11.25">
      <c r="A40" s="67" t="s">
        <v>212</v>
      </c>
      <c r="B40" s="68">
        <v>2092680</v>
      </c>
      <c r="C40" s="68">
        <v>1657420</v>
      </c>
      <c r="D40" s="1"/>
      <c r="E40" s="1"/>
      <c r="F40" s="1"/>
      <c r="G40" s="1"/>
      <c r="H40" s="1"/>
      <c r="I40" s="1"/>
    </row>
    <row r="41" spans="1:9" ht="11.25">
      <c r="A41" s="67" t="s">
        <v>82</v>
      </c>
      <c r="B41" s="68">
        <v>263890</v>
      </c>
      <c r="C41" s="68">
        <v>276070</v>
      </c>
      <c r="D41" s="1"/>
      <c r="E41" s="1"/>
      <c r="F41" s="1"/>
      <c r="G41" s="1"/>
      <c r="H41" s="1"/>
      <c r="I41" s="1"/>
    </row>
    <row r="42" spans="1:9" ht="11.25">
      <c r="A42" s="67" t="s">
        <v>213</v>
      </c>
      <c r="B42" s="68">
        <v>272460</v>
      </c>
      <c r="C42" s="68">
        <v>236350</v>
      </c>
      <c r="D42" s="1"/>
      <c r="E42" s="1"/>
      <c r="F42" s="1"/>
      <c r="G42" s="1"/>
      <c r="H42" s="1"/>
      <c r="I42" s="1"/>
    </row>
    <row r="43" spans="1:9" ht="11.25">
      <c r="A43" s="89" t="s">
        <v>0</v>
      </c>
      <c r="B43" s="68">
        <f>SUM(B37:B42)</f>
        <v>14994210</v>
      </c>
      <c r="C43" s="68">
        <f>SUM(C37:C42)</f>
        <v>14830940</v>
      </c>
      <c r="D43" s="1"/>
      <c r="E43" s="1"/>
      <c r="F43" s="1"/>
      <c r="G43" s="1"/>
      <c r="H43" s="1"/>
      <c r="I43" s="1"/>
    </row>
    <row r="44" spans="1:9" ht="11.25">
      <c r="A44" s="1"/>
      <c r="B44" s="1"/>
      <c r="C44" s="1"/>
      <c r="D44" s="1"/>
      <c r="E44" s="1"/>
      <c r="F44" s="1"/>
      <c r="G44" s="1"/>
      <c r="H44" s="1"/>
      <c r="I44" s="1"/>
    </row>
    <row r="46" ht="12.75">
      <c r="A46" s="221" t="s">
        <v>232</v>
      </c>
    </row>
    <row r="71" ht="11.25">
      <c r="A71" s="44" t="s">
        <v>88</v>
      </c>
    </row>
  </sheetData>
  <sheetProtection/>
  <mergeCells count="8">
    <mergeCell ref="A4:A6"/>
    <mergeCell ref="B4:B6"/>
    <mergeCell ref="B18:B20"/>
    <mergeCell ref="C18:I18"/>
    <mergeCell ref="C20:I20"/>
    <mergeCell ref="C4:I4"/>
    <mergeCell ref="C6:I6"/>
    <mergeCell ref="A18:A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9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9.140625" style="1" customWidth="1"/>
    <col min="2" max="2" width="56.00390625" style="1" customWidth="1"/>
    <col min="3" max="3" width="10.140625" style="1" bestFit="1" customWidth="1"/>
    <col min="4" max="4" width="10.28125" style="1" customWidth="1"/>
    <col min="5" max="5" width="8.57421875" style="1" customWidth="1"/>
    <col min="6" max="6" width="10.140625" style="1" customWidth="1"/>
    <col min="7" max="7" width="9.140625" style="1" bestFit="1" customWidth="1"/>
    <col min="8" max="8" width="8.421875" style="1" customWidth="1"/>
    <col min="9" max="16384" width="9.140625" style="1" customWidth="1"/>
  </cols>
  <sheetData>
    <row r="1" spans="2:3" ht="12.75">
      <c r="B1" s="287" t="s">
        <v>233</v>
      </c>
      <c r="C1" s="32"/>
    </row>
    <row r="3" spans="2:8" ht="11.25">
      <c r="B3" s="326"/>
      <c r="C3" s="323" t="s">
        <v>2</v>
      </c>
      <c r="D3" s="324"/>
      <c r="E3" s="325"/>
      <c r="F3" s="322" t="s">
        <v>6</v>
      </c>
      <c r="G3" s="322"/>
      <c r="H3" s="322"/>
    </row>
    <row r="4" spans="2:8" ht="22.5">
      <c r="B4" s="327"/>
      <c r="C4" s="133">
        <v>2000</v>
      </c>
      <c r="D4" s="119">
        <v>2010</v>
      </c>
      <c r="E4" s="137" t="s">
        <v>58</v>
      </c>
      <c r="F4" s="118">
        <v>2000</v>
      </c>
      <c r="G4" s="118">
        <v>2010</v>
      </c>
      <c r="H4" s="120" t="s">
        <v>58</v>
      </c>
    </row>
    <row r="5" spans="2:8" ht="12.75">
      <c r="B5" s="121" t="s">
        <v>3</v>
      </c>
      <c r="C5" s="141" t="s">
        <v>5</v>
      </c>
      <c r="D5" s="122" t="s">
        <v>5</v>
      </c>
      <c r="E5" s="138" t="s">
        <v>5</v>
      </c>
      <c r="F5" s="124">
        <v>1077730</v>
      </c>
      <c r="G5" s="124">
        <v>888970</v>
      </c>
      <c r="H5" s="123">
        <f aca="true" t="shared" si="0" ref="H5:H10">(G5-F5)/F5*100</f>
        <v>-17.514590852996577</v>
      </c>
    </row>
    <row r="6" spans="2:8" ht="12.75">
      <c r="B6" s="125" t="s">
        <v>62</v>
      </c>
      <c r="C6" s="135">
        <v>2396500</v>
      </c>
      <c r="D6" s="126">
        <v>2227020</v>
      </c>
      <c r="E6" s="139">
        <f>(D6-C6)/C6*100</f>
        <v>-7.071979970790737</v>
      </c>
      <c r="F6" s="126">
        <v>852720</v>
      </c>
      <c r="G6" s="126">
        <v>720860</v>
      </c>
      <c r="H6" s="127">
        <f t="shared" si="0"/>
        <v>-15.463458110516934</v>
      </c>
    </row>
    <row r="7" spans="2:8" ht="12.75">
      <c r="B7" s="125" t="s">
        <v>119</v>
      </c>
      <c r="C7" s="135">
        <v>2211160</v>
      </c>
      <c r="D7" s="126">
        <v>1951760</v>
      </c>
      <c r="E7" s="139">
        <f>(D7-C7)/C7*100</f>
        <v>-11.731398903742832</v>
      </c>
      <c r="F7" s="126">
        <v>709880</v>
      </c>
      <c r="G7" s="126">
        <v>563680</v>
      </c>
      <c r="H7" s="127">
        <f t="shared" si="0"/>
        <v>-20.59503014594016</v>
      </c>
    </row>
    <row r="8" spans="2:8" ht="12.75">
      <c r="B8" s="125" t="s">
        <v>61</v>
      </c>
      <c r="C8" s="135">
        <v>185340</v>
      </c>
      <c r="D8" s="126">
        <v>275260</v>
      </c>
      <c r="E8" s="139">
        <f>(D8-C8)/C8*100</f>
        <v>48.516240423006366</v>
      </c>
      <c r="F8" s="126">
        <v>142840</v>
      </c>
      <c r="G8" s="126">
        <v>157170</v>
      </c>
      <c r="H8" s="127">
        <f t="shared" si="0"/>
        <v>10.032203864463735</v>
      </c>
    </row>
    <row r="9" spans="2:8" ht="12.75">
      <c r="B9" s="125" t="s">
        <v>63</v>
      </c>
      <c r="C9" s="142" t="s">
        <v>5</v>
      </c>
      <c r="D9" s="128" t="s">
        <v>5</v>
      </c>
      <c r="E9" s="139" t="s">
        <v>5</v>
      </c>
      <c r="F9" s="126">
        <v>225010</v>
      </c>
      <c r="G9" s="126">
        <v>168110</v>
      </c>
      <c r="H9" s="127">
        <f t="shared" si="0"/>
        <v>-25.287764988222744</v>
      </c>
    </row>
    <row r="10" spans="2:8" ht="12.75">
      <c r="B10" s="129" t="s">
        <v>4</v>
      </c>
      <c r="C10" s="143" t="s">
        <v>5</v>
      </c>
      <c r="D10" s="130" t="s">
        <v>5</v>
      </c>
      <c r="E10" s="140" t="s">
        <v>5</v>
      </c>
      <c r="F10" s="132">
        <v>32790</v>
      </c>
      <c r="G10" s="132">
        <v>33000</v>
      </c>
      <c r="H10" s="131">
        <f t="shared" si="0"/>
        <v>0.6404391582799633</v>
      </c>
    </row>
    <row r="12" ht="11.25">
      <c r="B12" s="1" t="s">
        <v>90</v>
      </c>
    </row>
    <row r="13" ht="11.25">
      <c r="B13" s="3"/>
    </row>
    <row r="14" ht="11.25">
      <c r="B14" s="3" t="s">
        <v>59</v>
      </c>
    </row>
    <row r="17" spans="3:6" ht="11.25">
      <c r="C17" s="5"/>
      <c r="E17" s="69">
        <v>2000</v>
      </c>
      <c r="F17" s="69">
        <v>2010</v>
      </c>
    </row>
    <row r="18" spans="3:6" ht="11.25">
      <c r="C18" s="70" t="s">
        <v>216</v>
      </c>
      <c r="E18" s="12">
        <v>368500</v>
      </c>
      <c r="F18" s="12">
        <v>250980</v>
      </c>
    </row>
    <row r="19" spans="3:6" ht="11.25">
      <c r="C19" s="70" t="s">
        <v>217</v>
      </c>
      <c r="E19" s="12">
        <v>96180</v>
      </c>
      <c r="F19" s="12">
        <v>79930</v>
      </c>
    </row>
    <row r="23" ht="12.75">
      <c r="B23" s="287" t="s">
        <v>234</v>
      </c>
    </row>
    <row r="24" ht="11.25">
      <c r="B24" s="90" t="s">
        <v>235</v>
      </c>
    </row>
    <row r="49" ht="11.25">
      <c r="B49" s="71" t="s">
        <v>218</v>
      </c>
    </row>
  </sheetData>
  <sheetProtection/>
  <mergeCells count="3">
    <mergeCell ref="F3:H3"/>
    <mergeCell ref="C3:E3"/>
    <mergeCell ref="B3: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8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44.28125" style="1" customWidth="1"/>
    <col min="3" max="9" width="12.8515625" style="1" customWidth="1"/>
    <col min="10" max="16384" width="9.140625" style="1" customWidth="1"/>
  </cols>
  <sheetData>
    <row r="1" ht="11.25">
      <c r="B1" s="88"/>
    </row>
    <row r="2" ht="12.75">
      <c r="B2" s="287" t="s">
        <v>236</v>
      </c>
    </row>
    <row r="3" ht="11.25">
      <c r="B3" s="88"/>
    </row>
    <row r="4" spans="2:9" ht="25.5" customHeight="1">
      <c r="B4" s="187"/>
      <c r="C4" s="191" t="s">
        <v>0</v>
      </c>
      <c r="D4" s="328" t="s">
        <v>219</v>
      </c>
      <c r="E4" s="329"/>
      <c r="F4" s="328" t="s">
        <v>220</v>
      </c>
      <c r="G4" s="329"/>
      <c r="H4" s="330" t="s">
        <v>221</v>
      </c>
      <c r="I4" s="331"/>
    </row>
    <row r="5" spans="2:9" ht="11.25">
      <c r="B5" s="188"/>
      <c r="C5" s="192" t="s">
        <v>222</v>
      </c>
      <c r="D5" s="193" t="s">
        <v>222</v>
      </c>
      <c r="E5" s="193" t="s">
        <v>223</v>
      </c>
      <c r="F5" s="193" t="s">
        <v>222</v>
      </c>
      <c r="G5" s="193" t="s">
        <v>223</v>
      </c>
      <c r="H5" s="193" t="s">
        <v>222</v>
      </c>
      <c r="I5" s="193" t="s">
        <v>223</v>
      </c>
    </row>
    <row r="6" spans="2:11" ht="12.75">
      <c r="B6" s="177" t="s">
        <v>92</v>
      </c>
      <c r="C6" s="189">
        <v>23752690</v>
      </c>
      <c r="D6" s="189">
        <v>14486910</v>
      </c>
      <c r="E6" s="190">
        <f>D6/C6*100</f>
        <v>60.99060780063227</v>
      </c>
      <c r="F6" s="189">
        <v>7545110</v>
      </c>
      <c r="G6" s="190">
        <f>F6/C6*100</f>
        <v>31.76528637388018</v>
      </c>
      <c r="H6" s="189">
        <v>1720670</v>
      </c>
      <c r="I6" s="190">
        <f>H6/C6*100</f>
        <v>7.244105825487555</v>
      </c>
      <c r="K6" s="66"/>
    </row>
    <row r="7" spans="2:11" ht="12.75">
      <c r="B7" s="178" t="s">
        <v>93</v>
      </c>
      <c r="C7" s="179">
        <v>647600</v>
      </c>
      <c r="D7" s="179">
        <v>457380</v>
      </c>
      <c r="E7" s="180">
        <f aca="true" t="shared" si="0" ref="E7:E25">D7/C7*100</f>
        <v>70.62693020382953</v>
      </c>
      <c r="F7" s="179">
        <v>108700</v>
      </c>
      <c r="G7" s="180">
        <f aca="true" t="shared" si="1" ref="G7:G25">F7/C7*100</f>
        <v>16.78505250154416</v>
      </c>
      <c r="H7" s="179">
        <v>81520</v>
      </c>
      <c r="I7" s="180">
        <f aca="true" t="shared" si="2" ref="I7:I25">H7/C7*100</f>
        <v>12.588017294626313</v>
      </c>
      <c r="K7" s="66"/>
    </row>
    <row r="8" spans="2:11" ht="12.75">
      <c r="B8" s="181" t="s">
        <v>94</v>
      </c>
      <c r="C8" s="182">
        <v>363180</v>
      </c>
      <c r="D8" s="182">
        <v>238700</v>
      </c>
      <c r="E8" s="183">
        <f t="shared" si="0"/>
        <v>65.72498485599428</v>
      </c>
      <c r="F8" s="182">
        <v>83990</v>
      </c>
      <c r="G8" s="183">
        <f t="shared" si="1"/>
        <v>23.126273473208876</v>
      </c>
      <c r="H8" s="182">
        <v>40490</v>
      </c>
      <c r="I8" s="183">
        <f t="shared" si="2"/>
        <v>11.14874167079685</v>
      </c>
      <c r="K8" s="66"/>
    </row>
    <row r="9" spans="2:11" ht="12.75">
      <c r="B9" s="181" t="s">
        <v>95</v>
      </c>
      <c r="C9" s="182">
        <v>235240</v>
      </c>
      <c r="D9" s="182">
        <v>123450</v>
      </c>
      <c r="E9" s="183">
        <f t="shared" si="0"/>
        <v>52.47832001360313</v>
      </c>
      <c r="F9" s="182">
        <v>72730</v>
      </c>
      <c r="G9" s="183">
        <f t="shared" si="1"/>
        <v>30.917360993028396</v>
      </c>
      <c r="H9" s="182">
        <v>39050</v>
      </c>
      <c r="I9" s="183">
        <f t="shared" si="2"/>
        <v>16.6000680156436</v>
      </c>
      <c r="K9" s="66"/>
    </row>
    <row r="10" spans="2:11" ht="12.75">
      <c r="B10" s="181" t="s">
        <v>96</v>
      </c>
      <c r="C10" s="182">
        <v>190390</v>
      </c>
      <c r="D10" s="182">
        <v>104390</v>
      </c>
      <c r="E10" s="183">
        <f t="shared" si="0"/>
        <v>54.82956037607018</v>
      </c>
      <c r="F10" s="182">
        <v>56230</v>
      </c>
      <c r="G10" s="183">
        <f t="shared" si="1"/>
        <v>29.53411418666947</v>
      </c>
      <c r="H10" s="182">
        <v>29770</v>
      </c>
      <c r="I10" s="183">
        <f t="shared" si="2"/>
        <v>15.636325437260359</v>
      </c>
      <c r="K10" s="66"/>
    </row>
    <row r="11" spans="2:11" ht="12.75">
      <c r="B11" s="181" t="s">
        <v>97</v>
      </c>
      <c r="C11" s="182">
        <v>545520</v>
      </c>
      <c r="D11" s="182">
        <v>320120</v>
      </c>
      <c r="E11" s="183">
        <f t="shared" si="0"/>
        <v>58.68162487168207</v>
      </c>
      <c r="F11" s="182">
        <v>176440</v>
      </c>
      <c r="G11" s="183">
        <f t="shared" si="1"/>
        <v>32.34345211907904</v>
      </c>
      <c r="H11" s="182">
        <v>48960</v>
      </c>
      <c r="I11" s="183">
        <f t="shared" si="2"/>
        <v>8.974923009238891</v>
      </c>
      <c r="K11" s="66"/>
    </row>
    <row r="12" spans="2:11" ht="12.75">
      <c r="B12" s="181" t="s">
        <v>98</v>
      </c>
      <c r="C12" s="182">
        <v>230220</v>
      </c>
      <c r="D12" s="182">
        <v>128610</v>
      </c>
      <c r="E12" s="183">
        <f t="shared" si="0"/>
        <v>55.863956215793586</v>
      </c>
      <c r="F12" s="182">
        <v>58710</v>
      </c>
      <c r="G12" s="183">
        <f t="shared" si="1"/>
        <v>25.501694031795672</v>
      </c>
      <c r="H12" s="182">
        <v>42900</v>
      </c>
      <c r="I12" s="183">
        <f t="shared" si="2"/>
        <v>18.634349752410735</v>
      </c>
      <c r="K12" s="66"/>
    </row>
    <row r="13" spans="2:11" ht="12.75">
      <c r="B13" s="181" t="s">
        <v>99</v>
      </c>
      <c r="C13" s="182">
        <v>2345700</v>
      </c>
      <c r="D13" s="182">
        <v>1375220</v>
      </c>
      <c r="E13" s="183">
        <f t="shared" si="0"/>
        <v>58.62727544016712</v>
      </c>
      <c r="F13" s="182">
        <v>741150</v>
      </c>
      <c r="G13" s="183">
        <f t="shared" si="1"/>
        <v>31.596112034787055</v>
      </c>
      <c r="H13" s="182">
        <v>229320</v>
      </c>
      <c r="I13" s="183">
        <f t="shared" si="2"/>
        <v>9.776186213070726</v>
      </c>
      <c r="K13" s="66"/>
    </row>
    <row r="14" spans="2:11" ht="12.75">
      <c r="B14" s="181" t="s">
        <v>100</v>
      </c>
      <c r="C14" s="182">
        <v>315260</v>
      </c>
      <c r="D14" s="182">
        <v>180830</v>
      </c>
      <c r="E14" s="183">
        <f t="shared" si="0"/>
        <v>57.35900526549514</v>
      </c>
      <c r="F14" s="182">
        <v>107490</v>
      </c>
      <c r="G14" s="183">
        <f t="shared" si="1"/>
        <v>34.095667068451434</v>
      </c>
      <c r="H14" s="182">
        <v>26940</v>
      </c>
      <c r="I14" s="183">
        <f t="shared" si="2"/>
        <v>8.545327666053417</v>
      </c>
      <c r="K14" s="66"/>
    </row>
    <row r="15" spans="2:11" ht="12.75">
      <c r="B15" s="181" t="s">
        <v>101</v>
      </c>
      <c r="C15" s="182">
        <v>5362470</v>
      </c>
      <c r="D15" s="182">
        <v>2579300</v>
      </c>
      <c r="E15" s="183">
        <f t="shared" si="0"/>
        <v>48.09910358472868</v>
      </c>
      <c r="F15" s="182">
        <v>2455040</v>
      </c>
      <c r="G15" s="183">
        <f t="shared" si="1"/>
        <v>45.78188782408107</v>
      </c>
      <c r="H15" s="182">
        <v>328130</v>
      </c>
      <c r="I15" s="183">
        <f t="shared" si="2"/>
        <v>6.119008591190254</v>
      </c>
      <c r="K15" s="66"/>
    </row>
    <row r="16" spans="2:11" ht="12.75">
      <c r="B16" s="181" t="s">
        <v>102</v>
      </c>
      <c r="C16" s="182">
        <v>4091440</v>
      </c>
      <c r="D16" s="182">
        <v>2637550</v>
      </c>
      <c r="E16" s="183">
        <f t="shared" si="0"/>
        <v>64.46507830983712</v>
      </c>
      <c r="F16" s="182">
        <v>1218570</v>
      </c>
      <c r="G16" s="183">
        <f t="shared" si="1"/>
        <v>29.783401443012732</v>
      </c>
      <c r="H16" s="182">
        <v>235320</v>
      </c>
      <c r="I16" s="183">
        <f t="shared" si="2"/>
        <v>5.751520247150148</v>
      </c>
      <c r="K16" s="66"/>
    </row>
    <row r="17" spans="2:11" ht="12.75">
      <c r="B17" s="181" t="s">
        <v>103</v>
      </c>
      <c r="C17" s="182">
        <v>2585900</v>
      </c>
      <c r="D17" s="182">
        <v>1626680</v>
      </c>
      <c r="E17" s="183">
        <f t="shared" si="0"/>
        <v>62.90575814996713</v>
      </c>
      <c r="F17" s="182">
        <v>809890</v>
      </c>
      <c r="G17" s="183">
        <f t="shared" si="1"/>
        <v>31.3194632429715</v>
      </c>
      <c r="H17" s="182">
        <v>149330</v>
      </c>
      <c r="I17" s="183">
        <f t="shared" si="2"/>
        <v>5.774778607061371</v>
      </c>
      <c r="K17" s="66"/>
    </row>
    <row r="18" spans="2:11" ht="12.75">
      <c r="B18" s="181" t="s">
        <v>104</v>
      </c>
      <c r="C18" s="182">
        <v>1147530</v>
      </c>
      <c r="D18" s="182">
        <v>659640</v>
      </c>
      <c r="E18" s="183">
        <f t="shared" si="0"/>
        <v>57.483464484588644</v>
      </c>
      <c r="F18" s="182">
        <v>352980</v>
      </c>
      <c r="G18" s="183">
        <f t="shared" si="1"/>
        <v>30.7599801312384</v>
      </c>
      <c r="H18" s="182">
        <v>134910</v>
      </c>
      <c r="I18" s="183">
        <f t="shared" si="2"/>
        <v>11.756555384172964</v>
      </c>
      <c r="K18" s="66"/>
    </row>
    <row r="19" spans="2:11" ht="12.75">
      <c r="B19" s="181" t="s">
        <v>105</v>
      </c>
      <c r="C19" s="182">
        <v>657470</v>
      </c>
      <c r="D19" s="182">
        <v>515680</v>
      </c>
      <c r="E19" s="183">
        <f t="shared" si="0"/>
        <v>78.43399698845575</v>
      </c>
      <c r="F19" s="182">
        <v>110320</v>
      </c>
      <c r="G19" s="183">
        <f t="shared" si="1"/>
        <v>16.779472827657536</v>
      </c>
      <c r="H19" s="182">
        <v>31470</v>
      </c>
      <c r="I19" s="183">
        <f t="shared" si="2"/>
        <v>4.786530183886717</v>
      </c>
      <c r="K19" s="66"/>
    </row>
    <row r="20" spans="2:11" ht="12.75">
      <c r="B20" s="181" t="s">
        <v>106</v>
      </c>
      <c r="C20" s="182">
        <v>182320</v>
      </c>
      <c r="D20" s="182">
        <v>109170</v>
      </c>
      <c r="E20" s="183">
        <f t="shared" si="0"/>
        <v>59.87823606845107</v>
      </c>
      <c r="F20" s="182">
        <v>41260</v>
      </c>
      <c r="G20" s="183">
        <f t="shared" si="1"/>
        <v>22.630539710399297</v>
      </c>
      <c r="H20" s="182">
        <v>31890</v>
      </c>
      <c r="I20" s="183">
        <f t="shared" si="2"/>
        <v>17.491224221149626</v>
      </c>
      <c r="K20" s="66"/>
    </row>
    <row r="21" spans="2:11" ht="12.75">
      <c r="B21" s="181" t="s">
        <v>107</v>
      </c>
      <c r="C21" s="182">
        <v>4402760</v>
      </c>
      <c r="D21" s="182">
        <v>3126380</v>
      </c>
      <c r="E21" s="183">
        <f t="shared" si="0"/>
        <v>71.00954855590584</v>
      </c>
      <c r="F21" s="182">
        <v>1039930</v>
      </c>
      <c r="G21" s="183">
        <f t="shared" si="1"/>
        <v>23.61995657269531</v>
      </c>
      <c r="H21" s="182">
        <v>236460</v>
      </c>
      <c r="I21" s="183">
        <f t="shared" si="2"/>
        <v>5.370722001653508</v>
      </c>
      <c r="K21" s="66"/>
    </row>
    <row r="22" spans="2:11" ht="12.75">
      <c r="B22" s="181" t="s">
        <v>108</v>
      </c>
      <c r="C22" s="182">
        <v>394540</v>
      </c>
      <c r="D22" s="182">
        <v>267830</v>
      </c>
      <c r="E22" s="183">
        <f t="shared" si="0"/>
        <v>67.88411821361585</v>
      </c>
      <c r="F22" s="182">
        <v>98500</v>
      </c>
      <c r="G22" s="183">
        <f t="shared" si="1"/>
        <v>24.965782937091298</v>
      </c>
      <c r="H22" s="182">
        <v>28200</v>
      </c>
      <c r="I22" s="183">
        <f t="shared" si="2"/>
        <v>7.14756425204035</v>
      </c>
      <c r="K22" s="66"/>
    </row>
    <row r="23" spans="2:11" ht="12.75">
      <c r="B23" s="181" t="s">
        <v>109</v>
      </c>
      <c r="C23" s="182">
        <v>0</v>
      </c>
      <c r="D23" s="182">
        <v>0</v>
      </c>
      <c r="E23" s="183" t="s">
        <v>67</v>
      </c>
      <c r="F23" s="182">
        <v>0</v>
      </c>
      <c r="G23" s="183" t="s">
        <v>67</v>
      </c>
      <c r="H23" s="182">
        <v>0</v>
      </c>
      <c r="I23" s="183" t="s">
        <v>67</v>
      </c>
      <c r="K23" s="66"/>
    </row>
    <row r="24" spans="2:11" ht="12.75">
      <c r="B24" s="181" t="s">
        <v>110</v>
      </c>
      <c r="C24" s="182">
        <v>0</v>
      </c>
      <c r="D24" s="182">
        <v>0</v>
      </c>
      <c r="E24" s="183" t="s">
        <v>67</v>
      </c>
      <c r="F24" s="182">
        <v>0</v>
      </c>
      <c r="G24" s="183" t="s">
        <v>67</v>
      </c>
      <c r="H24" s="182">
        <v>0</v>
      </c>
      <c r="I24" s="183" t="s">
        <v>67</v>
      </c>
      <c r="K24" s="66"/>
    </row>
    <row r="25" spans="2:11" ht="12.75">
      <c r="B25" s="184" t="s">
        <v>111</v>
      </c>
      <c r="C25" s="185">
        <v>55070</v>
      </c>
      <c r="D25" s="185">
        <v>35940</v>
      </c>
      <c r="E25" s="186">
        <f t="shared" si="0"/>
        <v>65.2623933175958</v>
      </c>
      <c r="F25" s="185">
        <v>13140</v>
      </c>
      <c r="G25" s="186">
        <f t="shared" si="1"/>
        <v>23.86054112947158</v>
      </c>
      <c r="H25" s="185">
        <v>5990</v>
      </c>
      <c r="I25" s="186">
        <f t="shared" si="2"/>
        <v>10.877065552932631</v>
      </c>
      <c r="K25" s="66"/>
    </row>
    <row r="26" spans="5:9" ht="11.25">
      <c r="E26" s="66"/>
      <c r="G26" s="66"/>
      <c r="I26" s="66"/>
    </row>
    <row r="27" spans="2:9" ht="11.25">
      <c r="B27" s="1" t="s">
        <v>249</v>
      </c>
      <c r="C27" s="15"/>
      <c r="D27" s="15"/>
      <c r="E27" s="15"/>
      <c r="F27" s="15"/>
      <c r="G27" s="15"/>
      <c r="H27" s="15"/>
      <c r="I27" s="15"/>
    </row>
    <row r="28" spans="3:9" ht="11.25">
      <c r="C28" s="15"/>
      <c r="D28" s="15"/>
      <c r="E28" s="15"/>
      <c r="F28" s="15"/>
      <c r="G28" s="15"/>
      <c r="H28" s="15"/>
      <c r="I28" s="15"/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COYETTE Catherine (ESTAT)</cp:lastModifiedBy>
  <cp:lastPrinted>2012-10-16T15:07:46Z</cp:lastPrinted>
  <dcterms:created xsi:type="dcterms:W3CDTF">1996-10-14T23:33:28Z</dcterms:created>
  <dcterms:modified xsi:type="dcterms:W3CDTF">2013-01-10T08:53:14Z</dcterms:modified>
  <cp:category/>
  <cp:version/>
  <cp:contentType/>
  <cp:contentStatus/>
</cp:coreProperties>
</file>