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5" yWindow="1140" windowWidth="18810" windowHeight="11385" tabRatio="603" activeTab="3"/>
  </bookViews>
  <sheets>
    <sheet name="Figure 1" sheetId="1" r:id="rId1"/>
    <sheet name="Figure 2" sheetId="2" r:id="rId2"/>
    <sheet name="Figure 3" sheetId="3" r:id="rId3"/>
    <sheet name="Table 1" sheetId="4" r:id="rId4"/>
    <sheet name="Table 2" sheetId="5" r:id="rId5"/>
    <sheet name="Table3" sheetId="6" r:id="rId6"/>
    <sheet name="AEA_2008_2014CO2-eq" sheetId="7" r:id="rId7"/>
    <sheet name="AEA2008" sheetId="8" r:id="rId8"/>
    <sheet name="AEA2014" sheetId="9" r:id="rId9"/>
    <sheet name="AEA2014-countries" sheetId="10" r:id="rId10"/>
    <sheet name="Intensities" sheetId="11" r:id="rId11"/>
  </sheets>
  <definedNames>
    <definedName name="_xlnm.Print_Area" localSheetId="6">'AEA_2008_2014CO2-eq'!#REF!</definedName>
    <definedName name="_xlnm.Print_Area" localSheetId="8">'AEA2014'!$A$1:$F$99</definedName>
    <definedName name="_xlnm.Print_Area" localSheetId="0">'Figure 1'!$A$1:$I$48</definedName>
    <definedName name="_xlnm.Print_Area" localSheetId="1">'Figure 2'!$A$1:$E$18</definedName>
    <definedName name="_xlnm.Print_Area" localSheetId="2">'Figure 3'!$A$1:$G$32</definedName>
    <definedName name="_xlnm.Print_Area" localSheetId="3">'Table 1'!$A$1:$T$35</definedName>
    <definedName name="_xlnm.Print_Area" localSheetId="5">'Table3'!$A$1:$G$14</definedName>
  </definedNames>
  <calcPr fullCalcOnLoad="1"/>
</workbook>
</file>

<file path=xl/sharedStrings.xml><?xml version="1.0" encoding="utf-8"?>
<sst xmlns="http://schemas.openxmlformats.org/spreadsheetml/2006/main" count="693" uniqueCount="163">
  <si>
    <t>Last update</t>
  </si>
  <si>
    <t>Extracted on</t>
  </si>
  <si>
    <t>Eurostat</t>
  </si>
  <si>
    <t>UNIT</t>
  </si>
  <si>
    <t/>
  </si>
  <si>
    <t>TIME</t>
  </si>
  <si>
    <t>NACE_R2</t>
  </si>
  <si>
    <t>GEO/AI</t>
  </si>
  <si>
    <t>Carbon dioxide</t>
  </si>
  <si>
    <t>Total - All NACE activities</t>
  </si>
  <si>
    <t>Manufacturing</t>
  </si>
  <si>
    <t>Electricity, gas, steam and air conditioning supply</t>
  </si>
  <si>
    <t>Transportation and storage</t>
  </si>
  <si>
    <t>CO2 equivalent</t>
  </si>
  <si>
    <t>Agriculture, forestry &amp; fishing</t>
  </si>
  <si>
    <t>Mining &amp; quarrying</t>
  </si>
  <si>
    <t>Source of data</t>
  </si>
  <si>
    <t>CO2</t>
  </si>
  <si>
    <t>GEO</t>
  </si>
  <si>
    <t>CO2-EQ</t>
  </si>
  <si>
    <t>Share of total</t>
  </si>
  <si>
    <t>Absolut change</t>
  </si>
  <si>
    <t>Total - all NACE</t>
  </si>
  <si>
    <t>Households</t>
  </si>
  <si>
    <t>Total industry</t>
  </si>
  <si>
    <t>Total household</t>
  </si>
  <si>
    <t>AI</t>
  </si>
  <si>
    <t>: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</si>
  <si>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</si>
  <si>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</si>
  <si>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</si>
  <si>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</si>
  <si>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</si>
  <si>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</si>
  <si>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</si>
  <si>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</si>
  <si>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</si>
  <si>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</si>
  <si>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</si>
  <si>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</si>
  <si>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</si>
  <si>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</si>
  <si>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</si>
  <si>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</si>
  <si>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</si>
  <si>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</si>
  <si>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</si>
  <si>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</si>
  <si>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</si>
  <si>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</si>
  <si>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</si>
  <si>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</si>
  <si>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</si>
  <si>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</si>
  <si>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</si>
  <si>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</si>
  <si>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not available</t>
  </si>
  <si>
    <t>Theme</t>
  </si>
  <si>
    <t>Unit</t>
  </si>
  <si>
    <t>Substance</t>
  </si>
  <si>
    <t>Weighing factors</t>
  </si>
  <si>
    <t>Greenhouse gases</t>
  </si>
  <si>
    <t>Pressure</t>
  </si>
  <si>
    <t>Aggregated greenhouse gas emissions -
using Global
Warming Potential
weighting factors
for 100 years</t>
  </si>
  <si>
    <t>Transport</t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</si>
  <si>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-equivalents</t>
    </r>
  </si>
  <si>
    <r>
      <t>Carbon dioxide (CO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</si>
  <si>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Methane (CH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)</t>
    </r>
  </si>
  <si>
    <t>Special value:</t>
  </si>
  <si>
    <t>1000T - Thousands of tonnes</t>
  </si>
  <si>
    <t>F - Construction</t>
  </si>
  <si>
    <t>HH - Total activities by households</t>
  </si>
  <si>
    <t>NACE_R2/TIME</t>
  </si>
  <si>
    <t>TOTAL - Total - All NACE activities</t>
  </si>
  <si>
    <t>A - Agriculture, forestry and fishing</t>
  </si>
  <si>
    <t>B - Mining and quarrying</t>
  </si>
  <si>
    <t>C - Manufacturing</t>
  </si>
  <si>
    <t>D - Electricity, gas, steam and air conditioning supply</t>
  </si>
  <si>
    <t>E - Water supply; sewerage, waste management and remediation activities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</si>
  <si>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</si>
  <si>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</si>
  <si>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</si>
  <si>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</si>
  <si>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 - Financial and insurance activities</t>
  </si>
  <si>
    <t>L - Real estate activities</t>
  </si>
  <si>
    <t>M - Professional, scientific and technical activities</t>
  </si>
  <si>
    <t>N - Administrative and support service activities</t>
  </si>
  <si>
    <t>O - Public administration and defence; compulsory social security</t>
  </si>
  <si>
    <t>P - Education</t>
  </si>
  <si>
    <t>Q - Human health and social work activities</t>
  </si>
  <si>
    <t>R - Arts, entertainment and recreation</t>
  </si>
  <si>
    <t>S - Other service activities</t>
  </si>
  <si>
    <t>T - Activities of households as employers; undifferentiated goods- and services-producing activities of households for own use</t>
  </si>
  <si>
    <t>U - Activities of extraterritorial organisations and bodies</t>
  </si>
  <si>
    <t>Unit 1000T (CO2 eqv)</t>
  </si>
  <si>
    <t>(territory principle)</t>
  </si>
  <si>
    <t>(residence principle)</t>
  </si>
  <si>
    <t>The emissions are attributed to the country where the emission takes place.</t>
  </si>
  <si>
    <t>Emissions are assigned to processes which are classified according to their technical nature (e.g. combustion in power plants, solvent use,...).</t>
  </si>
  <si>
    <t>The emissions are attributed to the country in which the economic operator causing the emission is resident.</t>
  </si>
  <si>
    <t>Emissions are classified according to the economic activity, following the NACE classification of the system of national accounts.</t>
  </si>
  <si>
    <t>Emissions from international navigation and aviation are allocated to countries in which the operator of the ship/aircraft is resident independent of where the emission geographically takes place.</t>
  </si>
  <si>
    <r>
      <t>Nitrous oxide (N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O)</t>
    </r>
  </si>
  <si>
    <t>Emissions from international navigation and aviation are allocated to countries in which the associated fuel is bunkered independant of where the operator is resident.</t>
  </si>
  <si>
    <t>National emission inventories</t>
  </si>
  <si>
    <t>Air emission accounts</t>
  </si>
  <si>
    <t>Thousand tonnes</t>
  </si>
  <si>
    <t>CH4_EQ</t>
  </si>
  <si>
    <t>N2O_EQ</t>
  </si>
  <si>
    <t>GEO/NACE_R2</t>
  </si>
  <si>
    <t>European Union (28 countries)</t>
  </si>
  <si>
    <t>Germany (until 1990 former territory of the FRG)</t>
  </si>
  <si>
    <t>CO2, CH4_EQ, N2O_EQ</t>
  </si>
  <si>
    <t>Other sectors</t>
  </si>
  <si>
    <t>absolute change</t>
  </si>
  <si>
    <t>Table 2: Differences between inventories and accounts</t>
  </si>
  <si>
    <t>Table 3: Calculation of CO2 equivalents</t>
  </si>
  <si>
    <t>Other activities by producers</t>
  </si>
  <si>
    <t>Carbon dioxide (CO2)</t>
  </si>
  <si>
    <t>Methane (CH4)</t>
  </si>
  <si>
    <t>Nitroux oxide (N2O)</t>
  </si>
  <si>
    <t>EU28</t>
  </si>
  <si>
    <t>AIRPOL</t>
  </si>
  <si>
    <t>EU28 - European Union (28 countries)</t>
  </si>
  <si>
    <t>2008</t>
  </si>
  <si>
    <t xml:space="preserve">EU28 </t>
  </si>
  <si>
    <t>CH4-EQ</t>
  </si>
  <si>
    <t>N2O-EQ</t>
  </si>
  <si>
    <t>Eurostat estimated</t>
  </si>
  <si>
    <t>s</t>
  </si>
  <si>
    <t>Turkey</t>
  </si>
  <si>
    <t>Switzerland</t>
  </si>
  <si>
    <t xml:space="preserve">Germany </t>
  </si>
  <si>
    <t>EU-28</t>
  </si>
  <si>
    <t>All NACE activities including households</t>
  </si>
  <si>
    <t>Other sectors (E,F,G, I,J,K,L,M,N,O,P,Q,R,S,T,U)</t>
  </si>
  <si>
    <t>Transportation and storage (H)</t>
  </si>
  <si>
    <t>Electricity, gas, steam and air conditioning supply (D)</t>
  </si>
  <si>
    <t xml:space="preserve">Manufacturing (C) </t>
  </si>
  <si>
    <t>Mining &amp; quarrying (B)</t>
  </si>
  <si>
    <t>Agriculture, forestry &amp; fishing (A)</t>
  </si>
  <si>
    <t>Total -  all NACE activities excluding households</t>
  </si>
  <si>
    <t>Greenhouse gas emissions by country and economic activity, 2013 (1000 tonnes of CO2 equivalents of CO2, CH4 and N2O)</t>
  </si>
  <si>
    <t>NA_ITEM</t>
  </si>
  <si>
    <t>Value added, gross</t>
  </si>
  <si>
    <t>Index= 2008</t>
  </si>
  <si>
    <t>Index 2008</t>
  </si>
  <si>
    <t>TOTAL - Total - all NACE activities</t>
  </si>
  <si>
    <t>Air emissions accounts by NACE Rev. 2 activity [env_ac_ainah_r2]</t>
  </si>
  <si>
    <t>Figure 2: Greenhouse gas emissions by economic activity and by pollutant, EU-28, 2014 (1000 tonnes of CO2 equivalents)</t>
  </si>
  <si>
    <t>Air emissions intensities by NACE Rev. 2 activity [env_ac_aeint_r2]</t>
  </si>
  <si>
    <t>Kilograms per euro, chain linked volumes (2010)</t>
  </si>
  <si>
    <t>2014</t>
  </si>
  <si>
    <t>Methane (Global warming potential, CO2 equivalent)</t>
  </si>
  <si>
    <t>Nitrous oxide (Global warming potential, CO2 equivalent)</t>
  </si>
  <si>
    <t>Figure 3: Greenhouse gas intensity by economic activity, EU-28, 2008 and 2014 (kg of greenhouse gas per EUR)</t>
  </si>
  <si>
    <t>CO2 - Carbon dioxide</t>
  </si>
  <si>
    <t>25.11.2016</t>
  </si>
  <si>
    <t>28.11.2016</t>
  </si>
  <si>
    <t>Other services, water supply and construction</t>
  </si>
  <si>
    <t>Other services, water supply and construction (E,F,G, I,J,K,L,M,N,O,P,Q,R,S,T,U)</t>
  </si>
  <si>
    <r>
      <t>Figure 1: Greenhouse gas emissions by economic activity, EU-28, 2008 and 2014 (% of total emissions in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equivalents)</t>
    </r>
  </si>
  <si>
    <t>Table 1: Greenhouse gas emissions by country and economic activity, 2014 (1000 tonnes of CO2 equivalents)</t>
  </si>
</sst>
</file>

<file path=xl/styles.xml><?xml version="1.0" encoding="utf-8"?>
<styleSheet xmlns="http://schemas.openxmlformats.org/spreadsheetml/2006/main">
  <numFmts count="6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kr&quot;;\-#,##0\ &quot;kr&quot;"/>
    <numFmt numFmtId="185" formatCode="#,##0\ &quot;kr&quot;;[Red]\-#,##0\ &quot;kr&quot;"/>
    <numFmt numFmtId="186" formatCode="#,##0.00\ &quot;kr&quot;;\-#,##0.00\ &quot;kr&quot;"/>
    <numFmt numFmtId="187" formatCode="#,##0.00\ &quot;kr&quot;;[Red]\-#,##0.00\ &quot;kr&quot;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#,##0\ &quot;zł&quot;;\-#,##0\ &quot;zł&quot;"/>
    <numFmt numFmtId="193" formatCode="#,##0\ &quot;zł&quot;;[Red]\-#,##0\ &quot;zł&quot;"/>
    <numFmt numFmtId="194" formatCode="#,##0.00\ &quot;zł&quot;;\-#,##0.00\ &quot;zł&quot;"/>
    <numFmt numFmtId="195" formatCode="#,##0.00\ &quot;zł&quot;;[Red]\-#,##0.00\ &quot;zł&quot;"/>
    <numFmt numFmtId="196" formatCode="_-* #,##0\ &quot;zł&quot;_-;\-* #,##0\ &quot;zł&quot;_-;_-* &quot;-&quot;\ &quot;zł&quot;_-;_-@_-"/>
    <numFmt numFmtId="197" formatCode="_-* #,##0\ _z_ł_-;\-* #,##0\ _z_ł_-;_-* &quot;-&quot;\ _z_ł_-;_-@_-"/>
    <numFmt numFmtId="198" formatCode="_-* #,##0.00\ &quot;zł&quot;_-;\-* #,##0.00\ &quot;zł&quot;_-;_-* &quot;-&quot;??\ &quot;zł&quot;_-;_-@_-"/>
    <numFmt numFmtId="199" formatCode="_-* #,##0.00\ _z_ł_-;\-* #,##0.00\ _z_ł_-;_-* &quot;-&quot;??\ _z_ł_-;_-@_-"/>
    <numFmt numFmtId="200" formatCode="dd\.mm\.yy"/>
    <numFmt numFmtId="201" formatCode="#,##0.0"/>
    <numFmt numFmtId="202" formatCode="0.0E+00"/>
    <numFmt numFmtId="203" formatCode="0.0%"/>
    <numFmt numFmtId="204" formatCode="0.0"/>
    <numFmt numFmtId="205" formatCode="#,##0.000"/>
    <numFmt numFmtId="206" formatCode="&quot;Ja&quot;;&quot;Ja&quot;;&quot;Nej&quot;"/>
    <numFmt numFmtId="207" formatCode="&quot;Sant&quot;;&quot;Sant&quot;;&quot;Falskt&quot;"/>
    <numFmt numFmtId="208" formatCode="&quot;På&quot;;&quot;På&quot;;&quot;Av&quot;"/>
    <numFmt numFmtId="209" formatCode="[$€-2]\ #,##0.00_);[Red]\([$€-2]\ #,##0.00\)"/>
    <numFmt numFmtId="210" formatCode="#\ ###\ ##0"/>
    <numFmt numFmtId="211" formatCode="#\ ##0"/>
    <numFmt numFmtId="212" formatCode="#,##0.0_i"/>
    <numFmt numFmtId="213" formatCode="#,##0_i"/>
    <numFmt numFmtId="214" formatCode="&quot;Ja&quot;;&quot;Ja&quot;;&quot;Nein&quot;"/>
    <numFmt numFmtId="215" formatCode="&quot;Wahr&quot;;&quot;Wahr&quot;;&quot;Falsch&quot;"/>
    <numFmt numFmtId="216" formatCode="&quot;Ein&quot;;&quot;Ein&quot;;&quot;Aus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;[Red]#,##0"/>
    <numFmt numFmtId="221" formatCode="#,##0.00000"/>
    <numFmt numFmtId="222" formatCode="#,##0.0000"/>
    <numFmt numFmtId="223" formatCode="[$-809]dd\ mmmm\ yyyy"/>
    <numFmt numFmtId="224" formatCode="#\ ###\ ###"/>
  </numFmts>
  <fonts count="58"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b/>
      <vertAlign val="sub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9.2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rgb="FF008A3E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A6A6A6"/>
      </left>
      <right>
        <color indexed="63"/>
      </right>
      <top>
        <color indexed="63"/>
      </top>
      <bottom style="hair">
        <color rgb="FFC0C0C0"/>
      </bottom>
    </border>
    <border>
      <left style="hair">
        <color rgb="FFA6A6A6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rgb="FFA6A6A6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rgb="FFA6A6A6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A6A6A6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rgb="FFA6A6A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 style="hair">
        <color rgb="FFA6A6A6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212" fontId="1" fillId="0" borderId="0" applyFill="0" applyBorder="0" applyProtection="0">
      <alignment horizontal="right"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4" borderId="1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0" fontId="1" fillId="34" borderId="1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54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55" fillId="0" borderId="12" xfId="0" applyNumberFormat="1" applyFont="1" applyBorder="1" applyAlignment="1">
      <alignment/>
    </xf>
    <xf numFmtId="0" fontId="1" fillId="34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15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12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12" borderId="12" xfId="0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12" borderId="12" xfId="0" applyNumberFormat="1" applyFont="1" applyFill="1" applyBorder="1" applyAlignment="1">
      <alignment/>
    </xf>
    <xf numFmtId="20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53" applyFont="1" applyAlignment="1">
      <alignment/>
    </xf>
    <xf numFmtId="4" fontId="1" fillId="0" borderId="16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3" fontId="1" fillId="36" borderId="12" xfId="0" applyNumberFormat="1" applyFont="1" applyFill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57" applyFont="1">
      <alignment/>
      <protection/>
    </xf>
    <xf numFmtId="0" fontId="1" fillId="0" borderId="0" xfId="57" applyNumberFormat="1" applyFont="1" applyFill="1" applyBorder="1" applyAlignment="1">
      <alignment/>
      <protection/>
    </xf>
    <xf numFmtId="0" fontId="1" fillId="33" borderId="18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204" fontId="1" fillId="33" borderId="1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/>
    </xf>
    <xf numFmtId="221" fontId="1" fillId="0" borderId="10" xfId="0" applyNumberFormat="1" applyFont="1" applyFill="1" applyBorder="1" applyAlignment="1">
      <alignment/>
    </xf>
    <xf numFmtId="222" fontId="1" fillId="0" borderId="1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0" fontId="1" fillId="34" borderId="10" xfId="0" applyNumberFormat="1" applyFont="1" applyFill="1" applyBorder="1" applyAlignment="1">
      <alignment vertical="top"/>
    </xf>
    <xf numFmtId="0" fontId="1" fillId="34" borderId="10" xfId="0" applyNumberFormat="1" applyFont="1" applyFill="1" applyBorder="1" applyAlignment="1">
      <alignment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56" fillId="2" borderId="22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04" fontId="1" fillId="36" borderId="0" xfId="57" applyNumberFormat="1" applyFont="1" applyFill="1">
      <alignment/>
      <protection/>
    </xf>
    <xf numFmtId="204" fontId="1" fillId="0" borderId="0" xfId="57" applyNumberFormat="1" applyFont="1">
      <alignment/>
      <protection/>
    </xf>
    <xf numFmtId="213" fontId="2" fillId="33" borderId="24" xfId="59" applyNumberFormat="1" applyFont="1" applyFill="1" applyBorder="1" applyAlignment="1">
      <alignment horizontal="left"/>
    </xf>
    <xf numFmtId="213" fontId="2" fillId="33" borderId="25" xfId="59" applyNumberFormat="1" applyFont="1" applyFill="1" applyBorder="1" applyAlignment="1">
      <alignment horizontal="left"/>
    </xf>
    <xf numFmtId="213" fontId="2" fillId="33" borderId="26" xfId="59" applyNumberFormat="1" applyFont="1" applyFill="1" applyBorder="1" applyAlignment="1">
      <alignment horizontal="left"/>
    </xf>
    <xf numFmtId="213" fontId="2" fillId="33" borderId="27" xfId="59" applyNumberFormat="1" applyFont="1" applyFill="1" applyBorder="1" applyAlignment="1">
      <alignment horizontal="left"/>
    </xf>
    <xf numFmtId="213" fontId="1" fillId="0" borderId="0" xfId="57" applyNumberFormat="1" applyFont="1">
      <alignment/>
      <protection/>
    </xf>
    <xf numFmtId="213" fontId="2" fillId="33" borderId="28" xfId="59" applyNumberFormat="1" applyFont="1" applyFill="1" applyBorder="1" applyAlignment="1">
      <alignment horizontal="left"/>
    </xf>
    <xf numFmtId="213" fontId="2" fillId="33" borderId="0" xfId="59" applyNumberFormat="1" applyFont="1" applyFill="1" applyBorder="1" applyAlignment="1">
      <alignment horizontal="left"/>
    </xf>
    <xf numFmtId="0" fontId="1" fillId="8" borderId="0" xfId="57" applyFont="1" applyFill="1" applyBorder="1">
      <alignment/>
      <protection/>
    </xf>
    <xf numFmtId="0" fontId="1" fillId="8" borderId="0" xfId="57" applyFont="1" applyFill="1" applyBorder="1" applyAlignment="1">
      <alignment wrapText="1"/>
      <protection/>
    </xf>
    <xf numFmtId="213" fontId="2" fillId="2" borderId="29" xfId="59" applyNumberFormat="1" applyFont="1" applyFill="1" applyBorder="1" applyAlignment="1">
      <alignment horizontal="center" wrapText="1"/>
    </xf>
    <xf numFmtId="0" fontId="2" fillId="0" borderId="0" xfId="57" applyFont="1">
      <alignment/>
      <protection/>
    </xf>
    <xf numFmtId="200" fontId="2" fillId="0" borderId="0" xfId="57" applyNumberFormat="1" applyFont="1" applyFill="1" applyBorder="1" applyAlignment="1">
      <alignment/>
      <protection/>
    </xf>
    <xf numFmtId="213" fontId="2" fillId="8" borderId="30" xfId="59" applyNumberFormat="1" applyFont="1" applyFill="1" applyBorder="1" applyAlignment="1">
      <alignment horizontal="left"/>
    </xf>
    <xf numFmtId="213" fontId="2" fillId="2" borderId="31" xfId="59" applyNumberFormat="1" applyFont="1" applyFill="1" applyBorder="1" applyAlignment="1">
      <alignment horizontal="center" wrapText="1"/>
    </xf>
    <xf numFmtId="213" fontId="2" fillId="33" borderId="32" xfId="59" applyNumberFormat="1" applyFont="1" applyFill="1" applyBorder="1" applyAlignment="1">
      <alignment horizontal="left"/>
    </xf>
    <xf numFmtId="213" fontId="1" fillId="0" borderId="33" xfId="59" applyNumberFormat="1" applyFont="1" applyFill="1" applyBorder="1">
      <alignment horizontal="right"/>
    </xf>
    <xf numFmtId="213" fontId="1" fillId="0" borderId="34" xfId="59" applyNumberFormat="1" applyFont="1" applyFill="1" applyBorder="1">
      <alignment horizontal="right"/>
    </xf>
    <xf numFmtId="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/>
    </xf>
    <xf numFmtId="0" fontId="6" fillId="0" borderId="0" xfId="57" applyNumberFormat="1" applyFont="1" applyFill="1" applyBorder="1" applyAlignment="1">
      <alignment/>
      <protection/>
    </xf>
    <xf numFmtId="0" fontId="5" fillId="0" borderId="0" xfId="57" applyFont="1">
      <alignment/>
      <protection/>
    </xf>
    <xf numFmtId="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4" borderId="10" xfId="0" applyNumberFormat="1" applyFont="1" applyFill="1" applyBorder="1" applyAlignment="1">
      <alignment/>
    </xf>
    <xf numFmtId="205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57" applyNumberFormat="1" applyFont="1" applyFill="1" applyBorder="1" applyAlignment="1">
      <alignment/>
      <protection/>
    </xf>
    <xf numFmtId="0" fontId="57" fillId="0" borderId="0" xfId="57" applyNumberFormat="1" applyFont="1" applyFill="1" applyBorder="1" applyAlignment="1">
      <alignment/>
      <protection/>
    </xf>
    <xf numFmtId="221" fontId="5" fillId="0" borderId="10" xfId="0" applyNumberFormat="1" applyFont="1" applyFill="1" applyBorder="1" applyAlignment="1">
      <alignment/>
    </xf>
    <xf numFmtId="222" fontId="5" fillId="0" borderId="1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205" fontId="5" fillId="0" borderId="10" xfId="57" applyNumberFormat="1" applyFont="1" applyFill="1" applyBorder="1" applyAlignment="1">
      <alignment/>
      <protection/>
    </xf>
    <xf numFmtId="4" fontId="5" fillId="0" borderId="10" xfId="57" applyNumberFormat="1" applyFont="1" applyFill="1" applyBorder="1" applyAlignment="1">
      <alignment/>
      <protection/>
    </xf>
    <xf numFmtId="3" fontId="5" fillId="0" borderId="10" xfId="57" applyNumberFormat="1" applyFont="1" applyFill="1" applyBorder="1" applyAlignment="1">
      <alignment/>
      <protection/>
    </xf>
    <xf numFmtId="201" fontId="5" fillId="0" borderId="10" xfId="57" applyNumberFormat="1" applyFont="1" applyFill="1" applyBorder="1" applyAlignment="1">
      <alignment/>
      <protection/>
    </xf>
    <xf numFmtId="221" fontId="5" fillId="0" borderId="10" xfId="57" applyNumberFormat="1" applyFont="1" applyFill="1" applyBorder="1" applyAlignment="1">
      <alignment/>
      <protection/>
    </xf>
    <xf numFmtId="222" fontId="5" fillId="0" borderId="10" xfId="57" applyNumberFormat="1" applyFont="1" applyFill="1" applyBorder="1" applyAlignment="1">
      <alignment/>
      <protection/>
    </xf>
    <xf numFmtId="0" fontId="0" fillId="0" borderId="0" xfId="57">
      <alignment/>
      <protection/>
    </xf>
    <xf numFmtId="0" fontId="5" fillId="0" borderId="0" xfId="57" applyNumberFormat="1" applyFont="1" applyFill="1" applyBorder="1" applyAlignment="1">
      <alignment/>
      <protection/>
    </xf>
    <xf numFmtId="200" fontId="5" fillId="0" borderId="0" xfId="57" applyNumberFormat="1" applyFont="1" applyFill="1" applyBorder="1" applyAlignment="1">
      <alignment/>
      <protection/>
    </xf>
    <xf numFmtId="9" fontId="1" fillId="0" borderId="12" xfId="0" applyNumberFormat="1" applyFont="1" applyFill="1" applyBorder="1" applyAlignment="1">
      <alignment/>
    </xf>
    <xf numFmtId="212" fontId="1" fillId="0" borderId="0" xfId="59" applyBorder="1">
      <alignment horizontal="right"/>
    </xf>
    <xf numFmtId="213" fontId="1" fillId="0" borderId="0" xfId="59" applyNumberFormat="1" applyFont="1" applyFill="1" applyBorder="1">
      <alignment horizontal="right"/>
    </xf>
    <xf numFmtId="213" fontId="2" fillId="8" borderId="29" xfId="59" applyNumberFormat="1" applyFont="1" applyFill="1" applyBorder="1" applyAlignment="1">
      <alignment horizontal="left"/>
    </xf>
    <xf numFmtId="213" fontId="1" fillId="8" borderId="35" xfId="59" applyNumberFormat="1" applyFont="1" applyFill="1" applyBorder="1">
      <alignment horizontal="right"/>
    </xf>
    <xf numFmtId="213" fontId="1" fillId="0" borderId="36" xfId="59" applyNumberFormat="1" applyFont="1" applyFill="1" applyBorder="1">
      <alignment horizontal="right"/>
    </xf>
    <xf numFmtId="213" fontId="1" fillId="0" borderId="36" xfId="59" applyNumberFormat="1" applyFont="1" applyBorder="1">
      <alignment horizontal="right"/>
    </xf>
    <xf numFmtId="213" fontId="1" fillId="0" borderId="32" xfId="59" applyNumberFormat="1" applyFont="1" applyFill="1" applyBorder="1">
      <alignment horizontal="right"/>
    </xf>
    <xf numFmtId="213" fontId="1" fillId="0" borderId="37" xfId="59" applyNumberFormat="1" applyFont="1" applyFill="1" applyBorder="1">
      <alignment horizontal="right"/>
    </xf>
    <xf numFmtId="213" fontId="1" fillId="0" borderId="32" xfId="59" applyNumberFormat="1" applyFont="1" applyBorder="1">
      <alignment horizontal="right"/>
    </xf>
    <xf numFmtId="213" fontId="1" fillId="0" borderId="37" xfId="59" applyNumberFormat="1" applyFont="1" applyBorder="1">
      <alignment horizontal="right"/>
    </xf>
    <xf numFmtId="213" fontId="2" fillId="33" borderId="31" xfId="59" applyNumberFormat="1" applyFont="1" applyFill="1" applyBorder="1" applyAlignment="1">
      <alignment horizontal="left"/>
    </xf>
    <xf numFmtId="213" fontId="2" fillId="33" borderId="29" xfId="59" applyNumberFormat="1" applyFont="1" applyFill="1" applyBorder="1" applyAlignment="1">
      <alignment horizontal="left"/>
    </xf>
    <xf numFmtId="213" fontId="1" fillId="0" borderId="38" xfId="59" applyNumberFormat="1" applyFont="1" applyFill="1" applyBorder="1">
      <alignment horizontal="right"/>
    </xf>
    <xf numFmtId="213" fontId="1" fillId="0" borderId="39" xfId="59" applyNumberFormat="1" applyFont="1" applyFill="1" applyBorder="1">
      <alignment horizontal="right"/>
    </xf>
    <xf numFmtId="213" fontId="1" fillId="0" borderId="40" xfId="59" applyNumberFormat="1" applyFont="1" applyFill="1" applyBorder="1">
      <alignment horizontal="right"/>
    </xf>
    <xf numFmtId="213" fontId="1" fillId="0" borderId="35" xfId="59" applyNumberFormat="1" applyFont="1" applyFill="1" applyBorder="1">
      <alignment horizontal="right"/>
    </xf>
    <xf numFmtId="213" fontId="1" fillId="0" borderId="29" xfId="59" applyNumberFormat="1" applyFont="1" applyFill="1" applyBorder="1">
      <alignment horizontal="right"/>
    </xf>
    <xf numFmtId="213" fontId="1" fillId="0" borderId="41" xfId="59" applyNumberFormat="1" applyFont="1" applyFill="1" applyBorder="1">
      <alignment horizontal="right"/>
    </xf>
    <xf numFmtId="213" fontId="1" fillId="0" borderId="41" xfId="59" applyNumberFormat="1" applyFont="1" applyBorder="1">
      <alignment horizontal="right"/>
    </xf>
    <xf numFmtId="0" fontId="10" fillId="0" borderId="0" xfId="53" applyFont="1" applyAlignment="1">
      <alignment horizontal="left"/>
    </xf>
    <xf numFmtId="213" fontId="2" fillId="2" borderId="31" xfId="59" applyNumberFormat="1" applyFont="1" applyFill="1" applyBorder="1" applyAlignment="1">
      <alignment horizontal="center" vertical="center" wrapText="1"/>
    </xf>
    <xf numFmtId="213" fontId="2" fillId="2" borderId="42" xfId="59" applyNumberFormat="1" applyFont="1" applyFill="1" applyBorder="1" applyAlignment="1">
      <alignment horizontal="center" vertical="center" wrapText="1"/>
    </xf>
    <xf numFmtId="213" fontId="1" fillId="8" borderId="29" xfId="59" applyNumberFormat="1" applyFont="1" applyFill="1" applyBorder="1">
      <alignment horizontal="right"/>
    </xf>
    <xf numFmtId="204" fontId="1" fillId="33" borderId="0" xfId="57" applyNumberFormat="1" applyFont="1" applyFill="1">
      <alignment/>
      <protection/>
    </xf>
    <xf numFmtId="0" fontId="1" fillId="34" borderId="13" xfId="0" applyNumberFormat="1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center"/>
    </xf>
    <xf numFmtId="0" fontId="1" fillId="34" borderId="44" xfId="0" applyNumberFormat="1" applyFont="1" applyFill="1" applyBorder="1" applyAlignment="1">
      <alignment horizontal="center"/>
    </xf>
    <xf numFmtId="0" fontId="1" fillId="34" borderId="4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umberCellStyl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</a:t>
            </a:r>
          </a:p>
        </c:rich>
      </c:tx>
      <c:layout>
        <c:manualLayout>
          <c:xMode val="factor"/>
          <c:yMode val="factor"/>
          <c:x val="-0.001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95"/>
          <c:y val="0.16525"/>
          <c:w val="0.3695"/>
          <c:h val="0.54675"/>
        </c:manualLayout>
      </c:layout>
      <c:pieChart>
        <c:varyColors val="1"/>
        <c:ser>
          <c:idx val="0"/>
          <c:order val="0"/>
          <c:spPr>
            <a:solidFill>
              <a:srgbClr val="32AF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AD9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E6E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84B9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E93C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1A8D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1'!$A$6:$A$12</c:f>
              <c:strCache/>
            </c:strRef>
          </c:cat>
          <c:val>
            <c:numRef>
              <c:f>'Figure 1'!$E$6:$E$12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</a:t>
            </a:r>
          </a:p>
        </c:rich>
      </c:tx>
      <c:layout>
        <c:manualLayout>
          <c:xMode val="factor"/>
          <c:yMode val="factor"/>
          <c:x val="-0.02675"/>
          <c:y val="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725"/>
          <c:y val="0.215"/>
          <c:w val="0.39475"/>
          <c:h val="0.51425"/>
        </c:manualLayout>
      </c:layout>
      <c:pieChart>
        <c:varyColors val="1"/>
        <c:ser>
          <c:idx val="0"/>
          <c:order val="0"/>
          <c:spPr>
            <a:solidFill>
              <a:srgbClr val="32AF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AD9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E6E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84B9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E93C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1A8D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1'!$A$6:$A$12</c:f>
              <c:strCache/>
            </c:strRef>
          </c:cat>
          <c:val>
            <c:numRef>
              <c:f>'Figure 1'!$C$6:$C$12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5"/>
          <c:w val="0.9785"/>
          <c:h val="0.9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2'!$B$3:$B$4</c:f>
              <c:strCache>
                <c:ptCount val="1"/>
                <c:pt idx="0">
                  <c:v>Carbon dioxide (CO2)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2'!$A$5:$A$11</c:f>
              <c:strCache/>
            </c:strRef>
          </c:cat>
          <c:val>
            <c:numRef>
              <c:f>'Figure 2'!$B$5:$B$11</c:f>
              <c:numCache/>
            </c:numRef>
          </c:val>
        </c:ser>
        <c:ser>
          <c:idx val="1"/>
          <c:order val="1"/>
          <c:tx>
            <c:strRef>
              <c:f>'Figure 2'!$C$3:$C$4</c:f>
              <c:strCache>
                <c:ptCount val="1"/>
                <c:pt idx="0">
                  <c:v>Methane (CH4)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2'!$A$5:$A$11</c:f>
              <c:strCache/>
            </c:strRef>
          </c:cat>
          <c:val>
            <c:numRef>
              <c:f>'Figure 2'!$C$5:$C$11</c:f>
              <c:numCache/>
            </c:numRef>
          </c:val>
        </c:ser>
        <c:ser>
          <c:idx val="2"/>
          <c:order val="2"/>
          <c:tx>
            <c:strRef>
              <c:f>'Figure 2'!$D$3:$D$4</c:f>
              <c:strCache>
                <c:ptCount val="1"/>
                <c:pt idx="0">
                  <c:v>Nitroux oxide (N2O)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2'!$A$5:$A$11</c:f>
              <c:strCache/>
            </c:strRef>
          </c:cat>
          <c:val>
            <c:numRef>
              <c:f>'Figure 2'!$D$5:$D$11</c:f>
              <c:numCache/>
            </c:numRef>
          </c:val>
        </c:ser>
        <c:overlap val="100"/>
        <c:axId val="18784417"/>
        <c:axId val="34842026"/>
      </c:bar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#\ ###" sourceLinked="0"/>
        <c:majorTickMark val="out"/>
        <c:minorTickMark val="none"/>
        <c:tickLblPos val="nextTo"/>
        <c:spPr>
          <a:ln w="3175">
            <a:noFill/>
          </a:ln>
        </c:spPr>
        <c:crossAx val="18784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375"/>
          <c:y val="0.944"/>
          <c:w val="0.5512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5"/>
          <c:w val="0.97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3'!$A$3:$A$8</c:f>
              <c:strCache/>
            </c:strRef>
          </c:cat>
          <c:val>
            <c:numRef>
              <c:f>'Figure 3'!$B$3:$B$8</c:f>
              <c:numCache/>
            </c:numRef>
          </c:val>
        </c:ser>
        <c:ser>
          <c:idx val="1"/>
          <c:order val="1"/>
          <c:tx>
            <c:strRef>
              <c:f>'Figure 3'!$C$2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3'!$A$3:$A$8</c:f>
              <c:strCache/>
            </c:strRef>
          </c:cat>
          <c:val>
            <c:numRef>
              <c:f>'Figure 3'!$C$3:$C$8</c:f>
              <c:numCache/>
            </c:numRef>
          </c:val>
        </c:ser>
        <c:axId val="45142779"/>
        <c:axId val="3631828"/>
      </c:bar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1828"/>
        <c:crosses val="autoZero"/>
        <c:auto val="1"/>
        <c:lblOffset val="100"/>
        <c:tickLblSkip val="1"/>
        <c:noMultiLvlLbl val="0"/>
      </c:catAx>
      <c:valAx>
        <c:axId val="36318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5142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875"/>
          <c:y val="0.922"/>
          <c:w val="0.12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6410325</xdr:colOff>
      <xdr:row>17</xdr:row>
      <xdr:rowOff>85725</xdr:rowOff>
    </xdr:from>
    <xdr:to>
      <xdr:col>7</xdr:col>
      <xdr:colOff>523875</xdr:colOff>
      <xdr:row>45</xdr:row>
      <xdr:rowOff>133350</xdr:rowOff>
    </xdr:to>
    <xdr:graphicFrame>
      <xdr:nvGraphicFramePr>
        <xdr:cNvPr id="1" name="Diagram 5"/>
        <xdr:cNvGraphicFramePr/>
      </xdr:nvGraphicFramePr>
      <xdr:xfrm>
        <a:off x="6410325" y="2695575"/>
        <a:ext cx="63436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15</xdr:row>
      <xdr:rowOff>95250</xdr:rowOff>
    </xdr:from>
    <xdr:to>
      <xdr:col>0</xdr:col>
      <xdr:colOff>6848475</xdr:colOff>
      <xdr:row>46</xdr:row>
      <xdr:rowOff>95250</xdr:rowOff>
    </xdr:to>
    <xdr:graphicFrame>
      <xdr:nvGraphicFramePr>
        <xdr:cNvPr id="2" name="Diagram 4"/>
        <xdr:cNvGraphicFramePr/>
      </xdr:nvGraphicFramePr>
      <xdr:xfrm>
        <a:off x="723900" y="2400300"/>
        <a:ext cx="61245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13</xdr:row>
      <xdr:rowOff>19050</xdr:rowOff>
    </xdr:from>
    <xdr:to>
      <xdr:col>14</xdr:col>
      <xdr:colOff>209550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6581775" y="200025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0</xdr:rowOff>
    </xdr:from>
    <xdr:to>
      <xdr:col>6</xdr:col>
      <xdr:colOff>161925</xdr:colOff>
      <xdr:row>31</xdr:row>
      <xdr:rowOff>57150</xdr:rowOff>
    </xdr:to>
    <xdr:graphicFrame>
      <xdr:nvGraphicFramePr>
        <xdr:cNvPr id="1" name="Diagram 1"/>
        <xdr:cNvGraphicFramePr/>
      </xdr:nvGraphicFramePr>
      <xdr:xfrm>
        <a:off x="619125" y="1524000"/>
        <a:ext cx="7620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63"/>
  <sheetViews>
    <sheetView zoomScalePageLayoutView="0" workbookViewId="0" topLeftCell="A1">
      <selection activeCell="C1" sqref="C1:C16384"/>
    </sheetView>
  </sheetViews>
  <sheetFormatPr defaultColWidth="11.00390625" defaultRowHeight="14.25"/>
  <cols>
    <col min="1" max="1" width="90.75390625" style="3" customWidth="1"/>
    <col min="2" max="2" width="9.25390625" style="3" bestFit="1" customWidth="1"/>
    <col min="3" max="3" width="13.375" style="3" customWidth="1"/>
    <col min="4" max="4" width="11.875" style="3" bestFit="1" customWidth="1"/>
    <col min="5" max="5" width="13.50390625" style="3" bestFit="1" customWidth="1"/>
    <col min="6" max="6" width="11.25390625" style="3" bestFit="1" customWidth="1"/>
    <col min="7" max="7" width="10.50390625" style="3" bestFit="1" customWidth="1"/>
    <col min="8" max="8" width="13.50390625" style="3" bestFit="1" customWidth="1"/>
    <col min="9" max="10" width="10.25390625" style="3" bestFit="1" customWidth="1"/>
    <col min="11" max="16384" width="11.00390625" style="3" customWidth="1"/>
  </cols>
  <sheetData>
    <row r="1" spans="1:36" ht="13.5">
      <c r="A1" s="4" t="s">
        <v>161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1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">
      <c r="A4" s="5" t="s">
        <v>4</v>
      </c>
      <c r="B4" s="5" t="s">
        <v>5</v>
      </c>
      <c r="C4" s="133">
        <v>2008</v>
      </c>
      <c r="D4" s="134"/>
      <c r="E4" s="135">
        <v>2014</v>
      </c>
      <c r="F4" s="13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>
      <c r="A5" s="5" t="s">
        <v>6</v>
      </c>
      <c r="B5" s="5" t="s">
        <v>7</v>
      </c>
      <c r="C5" s="6" t="s">
        <v>13</v>
      </c>
      <c r="D5" s="7" t="s">
        <v>20</v>
      </c>
      <c r="E5" s="7" t="s">
        <v>13</v>
      </c>
      <c r="F5" s="7" t="s">
        <v>20</v>
      </c>
      <c r="G5" s="7" t="s">
        <v>145</v>
      </c>
      <c r="H5" s="7" t="s">
        <v>21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">
      <c r="A6" s="5" t="s">
        <v>14</v>
      </c>
      <c r="B6" s="5" t="s">
        <v>121</v>
      </c>
      <c r="C6" s="8">
        <f>'AEA_2008_2014CO2-eq'!I5</f>
        <v>531726.6551099999</v>
      </c>
      <c r="D6" s="108">
        <f aca="true" t="shared" si="0" ref="D6:D12">C6/$C$13</f>
        <v>0.10219349192624325</v>
      </c>
      <c r="E6" s="9">
        <f>'AEA_2008_2014CO2-eq'!J5</f>
        <v>524411.07555</v>
      </c>
      <c r="F6" s="108">
        <f aca="true" t="shared" si="1" ref="F6:F11">E6/E$13</f>
        <v>0.11885625241787068</v>
      </c>
      <c r="G6" s="10">
        <f>(E6-C6)/C6*100</f>
        <v>-1.375815842537852</v>
      </c>
      <c r="H6" s="11">
        <f>E6-C6</f>
        <v>-7315.579559999984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">
      <c r="A7" s="5" t="s">
        <v>15</v>
      </c>
      <c r="B7" s="5" t="s">
        <v>121</v>
      </c>
      <c r="C7" s="8">
        <f>'AEA_2008_2014CO2-eq'!I6</f>
        <v>95499.93419999999</v>
      </c>
      <c r="D7" s="108">
        <f t="shared" si="0"/>
        <v>0.01835430227323377</v>
      </c>
      <c r="E7" s="9">
        <f>'AEA_2008_2014CO2-eq'!J6</f>
        <v>75038.08186</v>
      </c>
      <c r="F7" s="108">
        <f>E7/E$13</f>
        <v>0.017007164063327734</v>
      </c>
      <c r="G7" s="10">
        <f aca="true" t="shared" si="2" ref="G7:G13">(E7-C7)/C7*100</f>
        <v>-21.426038155322612</v>
      </c>
      <c r="H7" s="11">
        <f aca="true" t="shared" si="3" ref="H7:H13">E7-C7</f>
        <v>-20461.852339999983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">
      <c r="A8" s="5" t="s">
        <v>10</v>
      </c>
      <c r="B8" s="5" t="s">
        <v>121</v>
      </c>
      <c r="C8" s="8">
        <f>'AEA_2008_2014CO2-eq'!I7</f>
        <v>1074678.28303</v>
      </c>
      <c r="D8" s="108">
        <f t="shared" si="0"/>
        <v>0.206544331349</v>
      </c>
      <c r="E8" s="9">
        <f>'AEA_2008_2014CO2-eq'!J7</f>
        <v>853697.88547</v>
      </c>
      <c r="F8" s="108">
        <f t="shared" si="1"/>
        <v>0.19348815479842088</v>
      </c>
      <c r="G8" s="10">
        <f t="shared" si="2"/>
        <v>-20.562469815334616</v>
      </c>
      <c r="H8" s="11">
        <f t="shared" si="3"/>
        <v>-220980.39756000007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">
      <c r="A9" s="5" t="s">
        <v>11</v>
      </c>
      <c r="B9" s="5" t="s">
        <v>121</v>
      </c>
      <c r="C9" s="8">
        <f>'AEA_2008_2014CO2-eq'!I8</f>
        <v>1401167.97448</v>
      </c>
      <c r="D9" s="108">
        <f t="shared" si="0"/>
        <v>0.2692929660592439</v>
      </c>
      <c r="E9" s="9">
        <f>'AEA_2008_2014CO2-eq'!J8</f>
        <v>1145315.5688399998</v>
      </c>
      <c r="F9" s="108">
        <f t="shared" si="1"/>
        <v>0.259582458675942</v>
      </c>
      <c r="G9" s="10">
        <f t="shared" si="2"/>
        <v>-18.259938158731604</v>
      </c>
      <c r="H9" s="11">
        <f t="shared" si="3"/>
        <v>-255852.40564000024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">
      <c r="A10" s="5" t="s">
        <v>12</v>
      </c>
      <c r="B10" s="5" t="s">
        <v>121</v>
      </c>
      <c r="C10" s="8">
        <f>'AEA_2008_2014CO2-eq'!I9</f>
        <v>566004.1038500001</v>
      </c>
      <c r="D10" s="108">
        <f t="shared" si="0"/>
        <v>0.10878133578812141</v>
      </c>
      <c r="E10" s="9">
        <f>'AEA_2008_2014CO2-eq'!J9</f>
        <v>497708.68999</v>
      </c>
      <c r="F10" s="108">
        <f t="shared" si="1"/>
        <v>0.11280423401808755</v>
      </c>
      <c r="G10" s="10">
        <f>(E10-C10)/C10*100</f>
        <v>-12.066240049400674</v>
      </c>
      <c r="H10" s="11">
        <f>E10-C10</f>
        <v>-68295.41386000009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>
      <c r="A11" s="5" t="s">
        <v>159</v>
      </c>
      <c r="B11" s="5" t="s">
        <v>121</v>
      </c>
      <c r="C11" s="8">
        <f>'AEA_2008_2014CO2-eq'!I10</f>
        <v>568387.0640100001</v>
      </c>
      <c r="D11" s="108">
        <f t="shared" si="0"/>
        <v>0.10923932114118058</v>
      </c>
      <c r="E11" s="9">
        <f>'AEA_2008_2014CO2-eq'!J10</f>
        <v>469786.78302</v>
      </c>
      <c r="F11" s="108">
        <f t="shared" si="1"/>
        <v>0.10647581462051095</v>
      </c>
      <c r="G11" s="10">
        <f t="shared" si="2"/>
        <v>-17.347383012971836</v>
      </c>
      <c r="H11" s="11">
        <f t="shared" si="3"/>
        <v>-98600.28099000012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">
      <c r="A12" s="5" t="s">
        <v>23</v>
      </c>
      <c r="B12" s="5" t="s">
        <v>121</v>
      </c>
      <c r="C12" s="8">
        <f>'AEA_2008_2014CO2-eq'!I12</f>
        <v>965672.16343</v>
      </c>
      <c r="D12" s="108">
        <f t="shared" si="0"/>
        <v>0.1855942512727074</v>
      </c>
      <c r="E12" s="9">
        <f>'AEA_2008_2014CO2-eq'!J12</f>
        <v>846187.3851</v>
      </c>
      <c r="F12" s="108">
        <f>E12/E$13</f>
        <v>0.19178592162795435</v>
      </c>
      <c r="G12" s="10">
        <f t="shared" si="2"/>
        <v>-12.373223838781728</v>
      </c>
      <c r="H12" s="11">
        <f t="shared" si="3"/>
        <v>-119484.77833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>
      <c r="B13" s="1"/>
      <c r="C13" s="8">
        <f>'AEA_2008_2014CO2-eq'!I4+'AEA_2008_2014CO2-eq'!I12</f>
        <v>5203136.179099999</v>
      </c>
      <c r="D13" s="12">
        <f>SUM(D6:D12)</f>
        <v>0.9999999998097304</v>
      </c>
      <c r="E13" s="9">
        <f>'AEA_2008_2014CO2-eq'!J4+'AEA_2008_2014CO2-eq'!J12</f>
        <v>4412145.46885</v>
      </c>
      <c r="F13" s="12">
        <f>SUM(F6:F12)</f>
        <v>1.000000000222114</v>
      </c>
      <c r="G13" s="10">
        <f t="shared" si="2"/>
        <v>-15.202191198209603</v>
      </c>
      <c r="H13" s="11">
        <f t="shared" si="3"/>
        <v>-790990.7102499995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">
      <c r="A15" s="1"/>
      <c r="B15" s="1"/>
      <c r="C15" s="1"/>
      <c r="D15" s="1"/>
      <c r="E15" s="1"/>
      <c r="F15" s="1">
        <v>0.2999146024356349</v>
      </c>
      <c r="G15" s="1">
        <v>0.30882277297191424</v>
      </c>
      <c r="H15" s="1">
        <f>G15*100/F15-100</f>
        <v>2.9702356817358293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</sheetData>
  <sheetProtection/>
  <mergeCells count="2">
    <mergeCell ref="C4:D4"/>
    <mergeCell ref="E4:F4"/>
  </mergeCells>
  <printOptions/>
  <pageMargins left="0.75" right="0.75" top="1" bottom="1" header="0.5" footer="0.5"/>
  <pageSetup fitToHeight="1" fitToWidth="1" horizontalDpi="600" verticalDpi="600" orientation="landscape" pageOrder="overThenDown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X173"/>
  <sheetViews>
    <sheetView zoomScalePageLayoutView="0" workbookViewId="0" topLeftCell="A1">
      <selection activeCell="M8" sqref="M8"/>
    </sheetView>
  </sheetViews>
  <sheetFormatPr defaultColWidth="9.00390625" defaultRowHeight="14.25"/>
  <cols>
    <col min="1" max="1" width="22.375" style="3" customWidth="1"/>
    <col min="2" max="24" width="12.25390625" style="3" customWidth="1"/>
    <col min="25" max="16384" width="9.00390625" style="3" customWidth="1"/>
  </cols>
  <sheetData>
    <row r="1" spans="1:6" ht="12">
      <c r="A1" s="35" t="s">
        <v>142</v>
      </c>
      <c r="B1" s="33"/>
      <c r="C1" s="34"/>
      <c r="D1" s="34"/>
      <c r="E1" s="34"/>
      <c r="F1" s="34"/>
    </row>
    <row r="3" spans="1:2" ht="12">
      <c r="A3" s="23" t="s">
        <v>0</v>
      </c>
      <c r="B3" s="33" t="s">
        <v>157</v>
      </c>
    </row>
    <row r="4" spans="1:2" ht="12">
      <c r="A4" s="23" t="s">
        <v>1</v>
      </c>
      <c r="B4" s="33" t="s">
        <v>158</v>
      </c>
    </row>
    <row r="5" spans="1:2" ht="12">
      <c r="A5" s="2" t="s">
        <v>16</v>
      </c>
      <c r="B5" s="2" t="s">
        <v>2</v>
      </c>
    </row>
    <row r="7" spans="1:2" ht="12">
      <c r="A7" s="2" t="s">
        <v>26</v>
      </c>
      <c r="B7" s="2" t="s">
        <v>112</v>
      </c>
    </row>
    <row r="8" spans="1:14" ht="12">
      <c r="A8" s="2" t="s">
        <v>3</v>
      </c>
      <c r="B8" s="2" t="s">
        <v>106</v>
      </c>
      <c r="M8" s="57" t="s">
        <v>113</v>
      </c>
      <c r="N8" s="57"/>
    </row>
    <row r="9" spans="1:2" ht="12">
      <c r="A9" s="2" t="s">
        <v>5</v>
      </c>
      <c r="B9" s="2">
        <v>2014</v>
      </c>
    </row>
    <row r="11" spans="1:24" ht="92.25" customHeight="1">
      <c r="A11" s="58" t="s">
        <v>109</v>
      </c>
      <c r="B11" s="59" t="s">
        <v>73</v>
      </c>
      <c r="C11" s="59" t="s">
        <v>74</v>
      </c>
      <c r="D11" s="59" t="s">
        <v>75</v>
      </c>
      <c r="E11" s="59" t="s">
        <v>76</v>
      </c>
      <c r="F11" s="59" t="s">
        <v>77</v>
      </c>
      <c r="G11" s="60" t="s">
        <v>78</v>
      </c>
      <c r="H11" s="60" t="s">
        <v>70</v>
      </c>
      <c r="I11" s="60" t="s">
        <v>79</v>
      </c>
      <c r="J11" s="59" t="s">
        <v>80</v>
      </c>
      <c r="K11" s="60" t="s">
        <v>81</v>
      </c>
      <c r="L11" s="60" t="s">
        <v>82</v>
      </c>
      <c r="M11" s="60" t="s">
        <v>83</v>
      </c>
      <c r="N11" s="60" t="s">
        <v>84</v>
      </c>
      <c r="O11" s="60" t="s">
        <v>85</v>
      </c>
      <c r="P11" s="60" t="s">
        <v>86</v>
      </c>
      <c r="Q11" s="60" t="s">
        <v>87</v>
      </c>
      <c r="R11" s="60" t="s">
        <v>88</v>
      </c>
      <c r="S11" s="60" t="s">
        <v>89</v>
      </c>
      <c r="T11" s="60" t="s">
        <v>90</v>
      </c>
      <c r="U11" s="60" t="s">
        <v>91</v>
      </c>
      <c r="V11" s="60" t="s">
        <v>92</v>
      </c>
      <c r="W11" s="60" t="s">
        <v>93</v>
      </c>
      <c r="X11" s="59" t="s">
        <v>71</v>
      </c>
    </row>
    <row r="12" spans="1:24" ht="12">
      <c r="A12" s="5" t="s">
        <v>110</v>
      </c>
      <c r="B12" s="42">
        <f aca="true" t="shared" si="0" ref="B12:X12">B58+B99+B140</f>
        <v>3565958.08375</v>
      </c>
      <c r="C12" s="42">
        <f t="shared" si="0"/>
        <v>524411.07555</v>
      </c>
      <c r="D12" s="42">
        <f t="shared" si="0"/>
        <v>75038.08186</v>
      </c>
      <c r="E12" s="42">
        <f t="shared" si="0"/>
        <v>853697.88547</v>
      </c>
      <c r="F12" s="42">
        <f t="shared" si="0"/>
        <v>1145315.5688399998</v>
      </c>
      <c r="G12" s="42">
        <f t="shared" si="0"/>
        <v>176629.57171999998</v>
      </c>
      <c r="H12" s="42">
        <f t="shared" si="0"/>
        <v>55857.88285</v>
      </c>
      <c r="I12" s="42">
        <f t="shared" si="0"/>
        <v>71640.55911</v>
      </c>
      <c r="J12" s="42">
        <f t="shared" si="0"/>
        <v>497708.68999</v>
      </c>
      <c r="K12" s="42">
        <f t="shared" si="0"/>
        <v>16376.6493</v>
      </c>
      <c r="L12" s="42">
        <f t="shared" si="0"/>
        <v>9386.77879</v>
      </c>
      <c r="M12" s="42">
        <f t="shared" si="0"/>
        <v>6414.05054</v>
      </c>
      <c r="N12" s="42">
        <f t="shared" si="0"/>
        <v>7081.5937300000005</v>
      </c>
      <c r="O12" s="42">
        <f t="shared" si="0"/>
        <v>17596.23861</v>
      </c>
      <c r="P12" s="42">
        <f t="shared" si="0"/>
        <v>21957.397449999997</v>
      </c>
      <c r="Q12" s="42">
        <f t="shared" si="0"/>
        <v>27947.36051</v>
      </c>
      <c r="R12" s="42">
        <f t="shared" si="0"/>
        <v>16869.859269999997</v>
      </c>
      <c r="S12" s="42">
        <f t="shared" si="0"/>
        <v>26102.52375</v>
      </c>
      <c r="T12" s="42">
        <f t="shared" si="0"/>
        <v>6547.934139999999</v>
      </c>
      <c r="U12" s="42">
        <f t="shared" si="0"/>
        <v>9065.26857</v>
      </c>
      <c r="V12" s="42">
        <f t="shared" si="0"/>
        <v>312.45499</v>
      </c>
      <c r="W12" s="42">
        <f t="shared" si="0"/>
        <v>0.65969</v>
      </c>
      <c r="X12" s="42">
        <f t="shared" si="0"/>
        <v>846187.3851</v>
      </c>
    </row>
    <row r="13" spans="1:24" ht="12">
      <c r="A13" s="5" t="s">
        <v>28</v>
      </c>
      <c r="B13" s="42">
        <f aca="true" t="shared" si="1" ref="B13:X13">B59+B100+B141</f>
        <v>86551.87651999999</v>
      </c>
      <c r="C13" s="42">
        <f t="shared" si="1"/>
        <v>11827.097969999999</v>
      </c>
      <c r="D13" s="42">
        <f t="shared" si="1"/>
        <v>44.68628</v>
      </c>
      <c r="E13" s="42">
        <f t="shared" si="1"/>
        <v>35520.13354</v>
      </c>
      <c r="F13" s="42">
        <f t="shared" si="1"/>
        <v>15908.38011</v>
      </c>
      <c r="G13" s="42">
        <f t="shared" si="1"/>
        <v>2689.3351399999997</v>
      </c>
      <c r="H13" s="42">
        <f t="shared" si="1"/>
        <v>2130.76363</v>
      </c>
      <c r="I13" s="42">
        <f t="shared" si="1"/>
        <v>1913.30269</v>
      </c>
      <c r="J13" s="42">
        <f t="shared" si="1"/>
        <v>8260.22349</v>
      </c>
      <c r="K13" s="42">
        <f t="shared" si="1"/>
        <v>447.00516999999996</v>
      </c>
      <c r="L13" s="42">
        <f t="shared" si="1"/>
        <v>758.8834099999999</v>
      </c>
      <c r="M13" s="42">
        <f t="shared" si="1"/>
        <v>441.32398</v>
      </c>
      <c r="N13" s="42">
        <f t="shared" si="1"/>
        <v>165.2905</v>
      </c>
      <c r="O13" s="42">
        <f t="shared" si="1"/>
        <v>996.73611</v>
      </c>
      <c r="P13" s="42">
        <f t="shared" si="1"/>
        <v>1553.9806499999997</v>
      </c>
      <c r="Q13" s="42">
        <f t="shared" si="1"/>
        <v>1354.76561</v>
      </c>
      <c r="R13" s="42">
        <f t="shared" si="1"/>
        <v>522.43773</v>
      </c>
      <c r="S13" s="42">
        <f t="shared" si="1"/>
        <v>1484.03924</v>
      </c>
      <c r="T13" s="42">
        <f t="shared" si="1"/>
        <v>195.95094</v>
      </c>
      <c r="U13" s="42">
        <f t="shared" si="1"/>
        <v>337.53932</v>
      </c>
      <c r="V13" s="42">
        <f t="shared" si="1"/>
        <v>0</v>
      </c>
      <c r="W13" s="42">
        <f t="shared" si="1"/>
        <v>0</v>
      </c>
      <c r="X13" s="42">
        <f t="shared" si="1"/>
        <v>25073.32748</v>
      </c>
    </row>
    <row r="14" spans="1:24" ht="12">
      <c r="A14" s="5" t="s">
        <v>29</v>
      </c>
      <c r="B14" s="42">
        <f aca="true" t="shared" si="2" ref="B14:X14">B60+B101+B142</f>
        <v>47313.33254</v>
      </c>
      <c r="C14" s="42">
        <f t="shared" si="2"/>
        <v>3521.16525</v>
      </c>
      <c r="D14" s="42">
        <f t="shared" si="2"/>
        <v>418.57620999999995</v>
      </c>
      <c r="E14" s="42">
        <f t="shared" si="2"/>
        <v>5892.88879</v>
      </c>
      <c r="F14" s="42">
        <f t="shared" si="2"/>
        <v>30134.091709999997</v>
      </c>
      <c r="G14" s="42">
        <f t="shared" si="2"/>
        <v>84.57786</v>
      </c>
      <c r="H14" s="42">
        <f t="shared" si="2"/>
        <v>627.0134899999999</v>
      </c>
      <c r="I14" s="42">
        <f t="shared" si="2"/>
        <v>497.59477</v>
      </c>
      <c r="J14" s="42">
        <f t="shared" si="2"/>
        <v>5617.0099900000005</v>
      </c>
      <c r="K14" s="42">
        <f t="shared" si="2"/>
        <v>57.15928</v>
      </c>
      <c r="L14" s="42">
        <f t="shared" si="2"/>
        <v>28.925140000000003</v>
      </c>
      <c r="M14" s="42">
        <f t="shared" si="2"/>
        <v>22.40866</v>
      </c>
      <c r="N14" s="42">
        <f t="shared" si="2"/>
        <v>22.71032</v>
      </c>
      <c r="O14" s="42">
        <f t="shared" si="2"/>
        <v>45.953329999999994</v>
      </c>
      <c r="P14" s="42">
        <f t="shared" si="2"/>
        <v>53.40659</v>
      </c>
      <c r="Q14" s="42">
        <f t="shared" si="2"/>
        <v>52.934929999999994</v>
      </c>
      <c r="R14" s="42">
        <f t="shared" si="2"/>
        <v>153.38308</v>
      </c>
      <c r="S14" s="42">
        <f t="shared" si="2"/>
        <v>50.82353</v>
      </c>
      <c r="T14" s="42">
        <f t="shared" si="2"/>
        <v>18.47577</v>
      </c>
      <c r="U14" s="42">
        <f t="shared" si="2"/>
        <v>14.236839999999999</v>
      </c>
      <c r="V14" s="42">
        <f t="shared" si="2"/>
        <v>0</v>
      </c>
      <c r="W14" s="42">
        <f t="shared" si="2"/>
        <v>0</v>
      </c>
      <c r="X14" s="42">
        <f t="shared" si="2"/>
        <v>8850.83847</v>
      </c>
    </row>
    <row r="15" spans="1:24" ht="12">
      <c r="A15" s="5" t="s">
        <v>30</v>
      </c>
      <c r="B15" s="42">
        <f aca="true" t="shared" si="3" ref="B15:X15">B61+B102+B143</f>
        <v>104700.91735</v>
      </c>
      <c r="C15" s="42">
        <f t="shared" si="3"/>
        <v>8683.01455</v>
      </c>
      <c r="D15" s="42">
        <f t="shared" si="3"/>
        <v>7151.73538</v>
      </c>
      <c r="E15" s="42">
        <f t="shared" si="3"/>
        <v>19596.197129999997</v>
      </c>
      <c r="F15" s="42">
        <f t="shared" si="3"/>
        <v>49251.52588</v>
      </c>
      <c r="G15" s="42">
        <f t="shared" si="3"/>
        <v>5610.694170000001</v>
      </c>
      <c r="H15" s="42">
        <f t="shared" si="3"/>
        <v>1213.46324</v>
      </c>
      <c r="I15" s="42">
        <f t="shared" si="3"/>
        <v>1173.68379</v>
      </c>
      <c r="J15" s="42">
        <f t="shared" si="3"/>
        <v>8392.266029999999</v>
      </c>
      <c r="K15" s="42">
        <f t="shared" si="3"/>
        <v>193.05038</v>
      </c>
      <c r="L15" s="42">
        <f t="shared" si="3"/>
        <v>93.90738</v>
      </c>
      <c r="M15" s="42">
        <f t="shared" si="3"/>
        <v>93.52886</v>
      </c>
      <c r="N15" s="42">
        <f t="shared" si="3"/>
        <v>1155.94626</v>
      </c>
      <c r="O15" s="42">
        <f t="shared" si="3"/>
        <v>198.70123</v>
      </c>
      <c r="P15" s="42">
        <f t="shared" si="3"/>
        <v>340.84192</v>
      </c>
      <c r="Q15" s="42">
        <f t="shared" si="3"/>
        <v>560.32099</v>
      </c>
      <c r="R15" s="42">
        <f t="shared" si="3"/>
        <v>220.14258</v>
      </c>
      <c r="S15" s="42">
        <f t="shared" si="3"/>
        <v>639.83169</v>
      </c>
      <c r="T15" s="42">
        <f t="shared" si="3"/>
        <v>68.22982999999999</v>
      </c>
      <c r="U15" s="42">
        <f t="shared" si="3"/>
        <v>63.83503999999999</v>
      </c>
      <c r="V15" s="42">
        <f t="shared" si="3"/>
        <v>0</v>
      </c>
      <c r="W15" s="42">
        <f t="shared" si="3"/>
        <v>0</v>
      </c>
      <c r="X15" s="42">
        <f t="shared" si="3"/>
        <v>10306.955539999999</v>
      </c>
    </row>
    <row r="16" spans="1:24" ht="12">
      <c r="A16" s="5" t="s">
        <v>31</v>
      </c>
      <c r="B16" s="42">
        <f aca="true" t="shared" si="4" ref="B16:X16">B62+B103+B144</f>
        <v>78311.06227000001</v>
      </c>
      <c r="C16" s="42">
        <f t="shared" si="4"/>
        <v>12587.019499999999</v>
      </c>
      <c r="D16" s="42">
        <f t="shared" si="4"/>
        <v>1827.57099</v>
      </c>
      <c r="E16" s="42">
        <f t="shared" si="4"/>
        <v>5649.41011</v>
      </c>
      <c r="F16" s="42">
        <f t="shared" si="4"/>
        <v>12482.99956</v>
      </c>
      <c r="G16" s="42">
        <f t="shared" si="4"/>
        <v>2549.43938</v>
      </c>
      <c r="H16" s="42">
        <f t="shared" si="4"/>
        <v>1573.96027</v>
      </c>
      <c r="I16" s="42">
        <f t="shared" si="4"/>
        <v>942.68967</v>
      </c>
      <c r="J16" s="42">
        <f t="shared" si="4"/>
        <v>39220.213130000004</v>
      </c>
      <c r="K16" s="42">
        <f t="shared" si="4"/>
        <v>104.46892000000001</v>
      </c>
      <c r="L16" s="42">
        <f t="shared" si="4"/>
        <v>69.8501</v>
      </c>
      <c r="M16" s="42">
        <f t="shared" si="4"/>
        <v>48.51976</v>
      </c>
      <c r="N16" s="42">
        <f t="shared" si="4"/>
        <v>106.78974</v>
      </c>
      <c r="O16" s="42">
        <f t="shared" si="4"/>
        <v>137.02759999999998</v>
      </c>
      <c r="P16" s="42">
        <f t="shared" si="4"/>
        <v>216.31471</v>
      </c>
      <c r="Q16" s="42">
        <f t="shared" si="4"/>
        <v>375.17862999999994</v>
      </c>
      <c r="R16" s="42">
        <f t="shared" si="4"/>
        <v>134.78237</v>
      </c>
      <c r="S16" s="42">
        <f t="shared" si="4"/>
        <v>168.70927</v>
      </c>
      <c r="T16" s="42">
        <f t="shared" si="4"/>
        <v>56.516180000000006</v>
      </c>
      <c r="U16" s="42">
        <f t="shared" si="4"/>
        <v>59.603390000000005</v>
      </c>
      <c r="V16" s="42">
        <f t="shared" si="4"/>
        <v>0</v>
      </c>
      <c r="W16" s="42">
        <f t="shared" si="4"/>
        <v>0</v>
      </c>
      <c r="X16" s="42">
        <f t="shared" si="4"/>
        <v>7501.07056</v>
      </c>
    </row>
    <row r="17" spans="1:24" ht="12">
      <c r="A17" s="5" t="s">
        <v>111</v>
      </c>
      <c r="B17" s="42">
        <f aca="true" t="shared" si="5" ref="B17:X17">B63+B104+B145</f>
        <v>766265.90105</v>
      </c>
      <c r="C17" s="42">
        <f t="shared" si="5"/>
        <v>77281.50644</v>
      </c>
      <c r="D17" s="42">
        <f t="shared" si="5"/>
        <v>7215.98837</v>
      </c>
      <c r="E17" s="42">
        <f t="shared" si="5"/>
        <v>163321.72597</v>
      </c>
      <c r="F17" s="42">
        <f t="shared" si="5"/>
        <v>351670.86888</v>
      </c>
      <c r="G17" s="42">
        <f t="shared" si="5"/>
        <v>18113.41431</v>
      </c>
      <c r="H17" s="42">
        <f t="shared" si="5"/>
        <v>9441.2271</v>
      </c>
      <c r="I17" s="42">
        <f t="shared" si="5"/>
        <v>16200.83344</v>
      </c>
      <c r="J17" s="42">
        <f t="shared" si="5"/>
        <v>85363.55206</v>
      </c>
      <c r="K17" s="42">
        <f t="shared" si="5"/>
        <v>3014.94908</v>
      </c>
      <c r="L17" s="42">
        <f t="shared" si="5"/>
        <v>3132.62271</v>
      </c>
      <c r="M17" s="42">
        <f t="shared" si="5"/>
        <v>1589.60403</v>
      </c>
      <c r="N17" s="42">
        <f t="shared" si="5"/>
        <v>962.9376</v>
      </c>
      <c r="O17" s="42">
        <f t="shared" si="5"/>
        <v>6549.1178899999995</v>
      </c>
      <c r="P17" s="42">
        <f t="shared" si="5"/>
        <v>1323.3124400000002</v>
      </c>
      <c r="Q17" s="42">
        <f t="shared" si="5"/>
        <v>5789.94227</v>
      </c>
      <c r="R17" s="42">
        <f t="shared" si="5"/>
        <v>3534.37563</v>
      </c>
      <c r="S17" s="42">
        <f t="shared" si="5"/>
        <v>6259.34723</v>
      </c>
      <c r="T17" s="42">
        <f t="shared" si="5"/>
        <v>2070.40861</v>
      </c>
      <c r="U17" s="42">
        <f t="shared" si="5"/>
        <v>3430.1669899999997</v>
      </c>
      <c r="V17" s="42">
        <f t="shared" si="5"/>
        <v>0</v>
      </c>
      <c r="W17" s="42">
        <f t="shared" si="5"/>
        <v>0</v>
      </c>
      <c r="X17" s="42">
        <f t="shared" si="5"/>
        <v>182281.15144000002</v>
      </c>
    </row>
    <row r="18" spans="1:24" ht="12">
      <c r="A18" s="5" t="s">
        <v>32</v>
      </c>
      <c r="B18" s="42">
        <f aca="true" t="shared" si="6" ref="B18:X18">B64+B105+B146</f>
        <v>20317.47338</v>
      </c>
      <c r="C18" s="42">
        <f t="shared" si="6"/>
        <v>1451.75394</v>
      </c>
      <c r="D18" s="42">
        <f t="shared" si="6"/>
        <v>103.61979000000001</v>
      </c>
      <c r="E18" s="42">
        <f t="shared" si="6"/>
        <v>2552.2757600000004</v>
      </c>
      <c r="F18" s="42">
        <f t="shared" si="6"/>
        <v>13443.36625</v>
      </c>
      <c r="G18" s="42">
        <f t="shared" si="6"/>
        <v>365.23855000000003</v>
      </c>
      <c r="H18" s="42">
        <f t="shared" si="6"/>
        <v>191.05795</v>
      </c>
      <c r="I18" s="42">
        <f t="shared" si="6"/>
        <v>173.75533000000001</v>
      </c>
      <c r="J18" s="42">
        <f t="shared" si="6"/>
        <v>1552.5589000000002</v>
      </c>
      <c r="K18" s="42">
        <f t="shared" si="6"/>
        <v>29.79304</v>
      </c>
      <c r="L18" s="42">
        <f t="shared" si="6"/>
        <v>9.574200000000001</v>
      </c>
      <c r="M18" s="42">
        <f t="shared" si="6"/>
        <v>5.56717</v>
      </c>
      <c r="N18" s="42">
        <f t="shared" si="6"/>
        <v>115.44905999999999</v>
      </c>
      <c r="O18" s="42">
        <f t="shared" si="6"/>
        <v>33.706790000000005</v>
      </c>
      <c r="P18" s="42">
        <f t="shared" si="6"/>
        <v>38.45918</v>
      </c>
      <c r="Q18" s="42">
        <f t="shared" si="6"/>
        <v>166.41228999999998</v>
      </c>
      <c r="R18" s="42">
        <f t="shared" si="6"/>
        <v>33.244209999999995</v>
      </c>
      <c r="S18" s="42">
        <f t="shared" si="6"/>
        <v>20.113819999999997</v>
      </c>
      <c r="T18" s="42">
        <f t="shared" si="6"/>
        <v>15.17534</v>
      </c>
      <c r="U18" s="42">
        <f t="shared" si="6"/>
        <v>16.34985</v>
      </c>
      <c r="V18" s="42">
        <f t="shared" si="6"/>
        <v>0</v>
      </c>
      <c r="W18" s="42">
        <f t="shared" si="6"/>
        <v>0</v>
      </c>
      <c r="X18" s="42">
        <f t="shared" si="6"/>
        <v>1011.23803</v>
      </c>
    </row>
    <row r="19" spans="1:24" ht="12">
      <c r="A19" s="5" t="s">
        <v>33</v>
      </c>
      <c r="B19" s="42">
        <f aca="true" t="shared" si="7" ref="B19:X19">B65+B106+B147</f>
        <v>44586.905719999995</v>
      </c>
      <c r="C19" s="42">
        <f t="shared" si="7"/>
        <v>19501.11862</v>
      </c>
      <c r="D19" s="42">
        <f t="shared" si="7"/>
        <v>263.96484</v>
      </c>
      <c r="E19" s="42">
        <f t="shared" si="7"/>
        <v>6349.4263599999995</v>
      </c>
      <c r="F19" s="42">
        <f t="shared" si="7"/>
        <v>10702.55924</v>
      </c>
      <c r="G19" s="42">
        <f t="shared" si="7"/>
        <v>1617.95505</v>
      </c>
      <c r="H19" s="42">
        <f t="shared" si="7"/>
        <v>475.18958000000003</v>
      </c>
      <c r="I19" s="42">
        <f t="shared" si="7"/>
        <v>1390.8398</v>
      </c>
      <c r="J19" s="42">
        <f t="shared" si="7"/>
        <v>2911.1406300000003</v>
      </c>
      <c r="K19" s="42">
        <f t="shared" si="7"/>
        <v>145.9849</v>
      </c>
      <c r="L19" s="42">
        <f t="shared" si="7"/>
        <v>157.69909</v>
      </c>
      <c r="M19" s="42">
        <f t="shared" si="7"/>
        <v>100.42692000000001</v>
      </c>
      <c r="N19" s="42">
        <f t="shared" si="7"/>
        <v>15.242180000000001</v>
      </c>
      <c r="O19" s="42">
        <f t="shared" si="7"/>
        <v>79.00170000000001</v>
      </c>
      <c r="P19" s="42">
        <f t="shared" si="7"/>
        <v>70.48038000000001</v>
      </c>
      <c r="Q19" s="42">
        <f t="shared" si="7"/>
        <v>338.16364999999996</v>
      </c>
      <c r="R19" s="42">
        <f t="shared" si="7"/>
        <v>237.06336000000002</v>
      </c>
      <c r="S19" s="42">
        <f t="shared" si="7"/>
        <v>147.13501</v>
      </c>
      <c r="T19" s="42">
        <f t="shared" si="7"/>
        <v>29.04332</v>
      </c>
      <c r="U19" s="42">
        <f t="shared" si="7"/>
        <v>54.4711</v>
      </c>
      <c r="V19" s="42">
        <f t="shared" si="7"/>
        <v>0</v>
      </c>
      <c r="W19" s="42">
        <f t="shared" si="7"/>
        <v>0</v>
      </c>
      <c r="X19" s="42">
        <f t="shared" si="7"/>
        <v>12390.57742</v>
      </c>
    </row>
    <row r="20" spans="1:24" ht="12">
      <c r="A20" s="5" t="s">
        <v>34</v>
      </c>
      <c r="B20" s="42">
        <f aca="true" t="shared" si="8" ref="B20:X20">B66+B107+B148</f>
        <v>77611.59265</v>
      </c>
      <c r="C20" s="42">
        <f t="shared" si="8"/>
        <v>9264.25601</v>
      </c>
      <c r="D20" s="42">
        <f t="shared" si="8"/>
        <v>28.14826</v>
      </c>
      <c r="E20" s="42">
        <f t="shared" si="8"/>
        <v>13682.76138</v>
      </c>
      <c r="F20" s="42">
        <f t="shared" si="8"/>
        <v>40593.965469999996</v>
      </c>
      <c r="G20" s="42">
        <f t="shared" si="8"/>
        <v>5125.341109999999</v>
      </c>
      <c r="H20" s="42">
        <f t="shared" si="8"/>
        <v>30.647799999999997</v>
      </c>
      <c r="I20" s="42">
        <f t="shared" si="8"/>
        <v>23.01256</v>
      </c>
      <c r="J20" s="42">
        <f t="shared" si="8"/>
        <v>6861.23705</v>
      </c>
      <c r="K20" s="42">
        <f t="shared" si="8"/>
        <v>220.47253999999998</v>
      </c>
      <c r="L20" s="42">
        <f t="shared" si="8"/>
        <v>71.99824</v>
      </c>
      <c r="M20" s="42">
        <f t="shared" si="8"/>
        <v>56.043850000000006</v>
      </c>
      <c r="N20" s="42">
        <f t="shared" si="8"/>
        <v>7.31439</v>
      </c>
      <c r="O20" s="42">
        <f t="shared" si="8"/>
        <v>120.20926</v>
      </c>
      <c r="P20" s="42">
        <f t="shared" si="8"/>
        <v>62.85047</v>
      </c>
      <c r="Q20" s="42">
        <f t="shared" si="8"/>
        <v>851.79757</v>
      </c>
      <c r="R20" s="42">
        <f t="shared" si="8"/>
        <v>343.27855999999997</v>
      </c>
      <c r="S20" s="42">
        <f t="shared" si="8"/>
        <v>106.12395000000001</v>
      </c>
      <c r="T20" s="42">
        <f t="shared" si="8"/>
        <v>34.99303</v>
      </c>
      <c r="U20" s="42">
        <f t="shared" si="8"/>
        <v>95.71998</v>
      </c>
      <c r="V20" s="42">
        <f t="shared" si="8"/>
        <v>31.42116</v>
      </c>
      <c r="W20" s="42">
        <f t="shared" si="8"/>
        <v>0</v>
      </c>
      <c r="X20" s="42">
        <f t="shared" si="8"/>
        <v>14652.823129999999</v>
      </c>
    </row>
    <row r="21" spans="1:24" ht="12">
      <c r="A21" s="5" t="s">
        <v>35</v>
      </c>
      <c r="B21" s="42">
        <f aca="true" t="shared" si="9" ref="B21:X21">B67+B108+B149</f>
        <v>247700.58352999997</v>
      </c>
      <c r="C21" s="42">
        <f t="shared" si="9"/>
        <v>43521.470199999996</v>
      </c>
      <c r="D21" s="42">
        <f t="shared" si="9"/>
        <v>2884.73175</v>
      </c>
      <c r="E21" s="42">
        <f t="shared" si="9"/>
        <v>77547.80416000001</v>
      </c>
      <c r="F21" s="42">
        <f t="shared" si="9"/>
        <v>62361.6741</v>
      </c>
      <c r="G21" s="42">
        <f t="shared" si="9"/>
        <v>16548.50115</v>
      </c>
      <c r="H21" s="42">
        <f t="shared" si="9"/>
        <v>606.9469300000001</v>
      </c>
      <c r="I21" s="42">
        <f t="shared" si="9"/>
        <v>3795.60243</v>
      </c>
      <c r="J21" s="42">
        <f t="shared" si="9"/>
        <v>33798.75472</v>
      </c>
      <c r="K21" s="42">
        <f t="shared" si="9"/>
        <v>967.85455</v>
      </c>
      <c r="L21" s="42">
        <f t="shared" si="9"/>
        <v>408.05187</v>
      </c>
      <c r="M21" s="42">
        <f t="shared" si="9"/>
        <v>215.83183</v>
      </c>
      <c r="N21" s="42">
        <f t="shared" si="9"/>
        <v>61.80559</v>
      </c>
      <c r="O21" s="42">
        <f t="shared" si="9"/>
        <v>305.16175</v>
      </c>
      <c r="P21" s="42">
        <f t="shared" si="9"/>
        <v>1225.2778</v>
      </c>
      <c r="Q21" s="42">
        <f t="shared" si="9"/>
        <v>1331.65693</v>
      </c>
      <c r="R21" s="42">
        <f t="shared" si="9"/>
        <v>758.56655</v>
      </c>
      <c r="S21" s="42">
        <f t="shared" si="9"/>
        <v>1095.51964</v>
      </c>
      <c r="T21" s="42">
        <f t="shared" si="9"/>
        <v>66.82565999999998</v>
      </c>
      <c r="U21" s="42">
        <f t="shared" si="9"/>
        <v>198.54391</v>
      </c>
      <c r="V21" s="42">
        <f t="shared" si="9"/>
        <v>0</v>
      </c>
      <c r="W21" s="42">
        <f t="shared" si="9"/>
        <v>0</v>
      </c>
      <c r="X21" s="42">
        <f t="shared" si="9"/>
        <v>63654.960119999996</v>
      </c>
    </row>
    <row r="22" spans="1:24" ht="12">
      <c r="A22" s="5" t="s">
        <v>36</v>
      </c>
      <c r="B22" s="42">
        <f aca="true" t="shared" si="10" ref="B22:X22">B68+B109+B150</f>
        <v>328874.83415</v>
      </c>
      <c r="C22" s="42">
        <f t="shared" si="10"/>
        <v>93426.47065</v>
      </c>
      <c r="D22" s="42">
        <f t="shared" si="10"/>
        <v>1099.31027</v>
      </c>
      <c r="E22" s="42">
        <f t="shared" si="10"/>
        <v>96777.91616</v>
      </c>
      <c r="F22" s="42">
        <f t="shared" si="10"/>
        <v>23521.66021</v>
      </c>
      <c r="G22" s="42">
        <f t="shared" si="10"/>
        <v>24922.68387</v>
      </c>
      <c r="H22" s="42">
        <f t="shared" si="10"/>
        <v>8079.22228</v>
      </c>
      <c r="I22" s="42">
        <f t="shared" si="10"/>
        <v>9549.3899</v>
      </c>
      <c r="J22" s="42">
        <f t="shared" si="10"/>
        <v>44008.98511</v>
      </c>
      <c r="K22" s="42">
        <f t="shared" si="10"/>
        <v>3269.14012</v>
      </c>
      <c r="L22" s="42">
        <f t="shared" si="10"/>
        <v>1127.99593</v>
      </c>
      <c r="M22" s="42">
        <f t="shared" si="10"/>
        <v>1133.82323</v>
      </c>
      <c r="N22" s="42">
        <f t="shared" si="10"/>
        <v>595.55047</v>
      </c>
      <c r="O22" s="42">
        <f t="shared" si="10"/>
        <v>2730.9215499999996</v>
      </c>
      <c r="P22" s="42">
        <f t="shared" si="10"/>
        <v>7038.678830000001</v>
      </c>
      <c r="Q22" s="42">
        <f t="shared" si="10"/>
        <v>3325.83465</v>
      </c>
      <c r="R22" s="42">
        <f t="shared" si="10"/>
        <v>2654.85123</v>
      </c>
      <c r="S22" s="42">
        <f t="shared" si="10"/>
        <v>4139.21</v>
      </c>
      <c r="T22" s="42">
        <f t="shared" si="10"/>
        <v>517.4207200000001</v>
      </c>
      <c r="U22" s="42">
        <f t="shared" si="10"/>
        <v>955.76797</v>
      </c>
      <c r="V22" s="42">
        <f t="shared" si="10"/>
        <v>0</v>
      </c>
      <c r="W22" s="42">
        <f t="shared" si="10"/>
        <v>0</v>
      </c>
      <c r="X22" s="42">
        <f t="shared" si="10"/>
        <v>120718.73148</v>
      </c>
    </row>
    <row r="23" spans="1:24" ht="12">
      <c r="A23" s="5" t="s">
        <v>37</v>
      </c>
      <c r="B23" s="42">
        <f aca="true" t="shared" si="11" ref="B23:X23">B69+B110+B151</f>
        <v>17051.12531</v>
      </c>
      <c r="C23" s="42">
        <f t="shared" si="11"/>
        <v>3009.78968</v>
      </c>
      <c r="D23" s="42">
        <f t="shared" si="11"/>
        <v>848.81354</v>
      </c>
      <c r="E23" s="42">
        <f t="shared" si="11"/>
        <v>4464.85699</v>
      </c>
      <c r="F23" s="42">
        <f t="shared" si="11"/>
        <v>3785.6651300000003</v>
      </c>
      <c r="G23" s="42">
        <f t="shared" si="11"/>
        <v>1487.0372399999999</v>
      </c>
      <c r="H23" s="42">
        <f t="shared" si="11"/>
        <v>1294.43572</v>
      </c>
      <c r="I23" s="42">
        <f t="shared" si="11"/>
        <v>391.65747</v>
      </c>
      <c r="J23" s="42">
        <f t="shared" si="11"/>
        <v>992.83188</v>
      </c>
      <c r="K23" s="42">
        <f t="shared" si="11"/>
        <v>37.361019999999996</v>
      </c>
      <c r="L23" s="42">
        <f t="shared" si="11"/>
        <v>67.87613999999999</v>
      </c>
      <c r="M23" s="42">
        <f t="shared" si="11"/>
        <v>49.76898</v>
      </c>
      <c r="N23" s="42">
        <f t="shared" si="11"/>
        <v>106.90162</v>
      </c>
      <c r="O23" s="42">
        <f t="shared" si="11"/>
        <v>120.10142</v>
      </c>
      <c r="P23" s="42">
        <f t="shared" si="11"/>
        <v>92.61156</v>
      </c>
      <c r="Q23" s="42">
        <f t="shared" si="11"/>
        <v>54.46686</v>
      </c>
      <c r="R23" s="42">
        <f t="shared" si="11"/>
        <v>60.8866</v>
      </c>
      <c r="S23" s="42">
        <f t="shared" si="11"/>
        <v>69.72677</v>
      </c>
      <c r="T23" s="42">
        <f t="shared" si="11"/>
        <v>21.0298</v>
      </c>
      <c r="U23" s="42">
        <f t="shared" si="11"/>
        <v>68.02554</v>
      </c>
      <c r="V23" s="42">
        <f t="shared" si="11"/>
        <v>27.28136</v>
      </c>
      <c r="W23" s="42">
        <f t="shared" si="11"/>
        <v>0</v>
      </c>
      <c r="X23" s="42">
        <f t="shared" si="11"/>
        <v>5258.07828</v>
      </c>
    </row>
    <row r="24" spans="1:24" ht="12">
      <c r="A24" s="5" t="s">
        <v>38</v>
      </c>
      <c r="B24" s="42">
        <f aca="true" t="shared" si="12" ref="B24:X24">B70+B111+B152</f>
        <v>313419.08162</v>
      </c>
      <c r="C24" s="42">
        <f t="shared" si="12"/>
        <v>38627.693510000005</v>
      </c>
      <c r="D24" s="42">
        <f t="shared" si="12"/>
        <v>4145.68455</v>
      </c>
      <c r="E24" s="42">
        <f t="shared" si="12"/>
        <v>92381.37063</v>
      </c>
      <c r="F24" s="42">
        <f t="shared" si="12"/>
        <v>90812.32573</v>
      </c>
      <c r="G24" s="42">
        <f t="shared" si="12"/>
        <v>24506.56439</v>
      </c>
      <c r="H24" s="42">
        <f t="shared" si="12"/>
        <v>4534.336130000001</v>
      </c>
      <c r="I24" s="42">
        <f t="shared" si="12"/>
        <v>4609.85199</v>
      </c>
      <c r="J24" s="42">
        <f t="shared" si="12"/>
        <v>45482.157940000005</v>
      </c>
      <c r="K24" s="42">
        <f t="shared" si="12"/>
        <v>1780.01033</v>
      </c>
      <c r="L24" s="42">
        <f t="shared" si="12"/>
        <v>187.0086</v>
      </c>
      <c r="M24" s="42">
        <f t="shared" si="12"/>
        <v>335.29735000000005</v>
      </c>
      <c r="N24" s="42">
        <f t="shared" si="12"/>
        <v>246.62023999999997</v>
      </c>
      <c r="O24" s="42">
        <f t="shared" si="12"/>
        <v>547.63368</v>
      </c>
      <c r="P24" s="42">
        <f t="shared" si="12"/>
        <v>1274.8683899999999</v>
      </c>
      <c r="Q24" s="42">
        <f t="shared" si="12"/>
        <v>1733.10954</v>
      </c>
      <c r="R24" s="42">
        <f t="shared" si="12"/>
        <v>34.08706</v>
      </c>
      <c r="S24" s="42">
        <f t="shared" si="12"/>
        <v>1394.08529</v>
      </c>
      <c r="T24" s="42">
        <f t="shared" si="12"/>
        <v>304.71391000000006</v>
      </c>
      <c r="U24" s="42">
        <f t="shared" si="12"/>
        <v>481.66237</v>
      </c>
      <c r="V24" s="42">
        <f t="shared" si="12"/>
        <v>0</v>
      </c>
      <c r="W24" s="42">
        <f t="shared" si="12"/>
        <v>0</v>
      </c>
      <c r="X24" s="42">
        <f t="shared" si="12"/>
        <v>98735.82878</v>
      </c>
    </row>
    <row r="25" spans="1:24" ht="12">
      <c r="A25" s="5" t="s">
        <v>39</v>
      </c>
      <c r="B25" s="42">
        <f aca="true" t="shared" si="13" ref="B25:X25">B71+B112+B153</f>
        <v>6642.048919999999</v>
      </c>
      <c r="C25" s="42">
        <f t="shared" si="13"/>
        <v>650.70387</v>
      </c>
      <c r="D25" s="42">
        <f t="shared" si="13"/>
        <v>20.01128</v>
      </c>
      <c r="E25" s="42">
        <f t="shared" si="13"/>
        <v>1741.57613</v>
      </c>
      <c r="F25" s="42">
        <f t="shared" si="13"/>
        <v>2952.45859</v>
      </c>
      <c r="G25" s="42">
        <f t="shared" si="13"/>
        <v>509.24313</v>
      </c>
      <c r="H25" s="42">
        <f t="shared" si="13"/>
        <v>62.20384</v>
      </c>
      <c r="I25" s="42">
        <f t="shared" si="13"/>
        <v>105.47886</v>
      </c>
      <c r="J25" s="42">
        <f t="shared" si="13"/>
        <v>398.44674000000003</v>
      </c>
      <c r="K25" s="42">
        <f t="shared" si="13"/>
        <v>35.246109999999994</v>
      </c>
      <c r="L25" s="42">
        <f t="shared" si="13"/>
        <v>7.32939</v>
      </c>
      <c r="M25" s="42">
        <f t="shared" si="13"/>
        <v>29.055500000000002</v>
      </c>
      <c r="N25" s="42">
        <f t="shared" si="13"/>
        <v>1.6147900000000002</v>
      </c>
      <c r="O25" s="42">
        <f t="shared" si="13"/>
        <v>13.73768</v>
      </c>
      <c r="P25" s="42">
        <f t="shared" si="13"/>
        <v>20.75068</v>
      </c>
      <c r="Q25" s="42">
        <f t="shared" si="13"/>
        <v>63.47898000000001</v>
      </c>
      <c r="R25" s="42">
        <f t="shared" si="13"/>
        <v>5.54559</v>
      </c>
      <c r="S25" s="42">
        <f t="shared" si="13"/>
        <v>11.38593</v>
      </c>
      <c r="T25" s="42">
        <f t="shared" si="13"/>
        <v>4.55447</v>
      </c>
      <c r="U25" s="42">
        <f t="shared" si="13"/>
        <v>9.22833</v>
      </c>
      <c r="V25" s="42">
        <f t="shared" si="13"/>
        <v>0</v>
      </c>
      <c r="W25" s="42">
        <f t="shared" si="13"/>
        <v>0</v>
      </c>
      <c r="X25" s="42">
        <f t="shared" si="13"/>
        <v>1682.5347199999999</v>
      </c>
    </row>
    <row r="26" spans="1:24" ht="12">
      <c r="A26" s="5" t="s">
        <v>40</v>
      </c>
      <c r="B26" s="42">
        <f aca="true" t="shared" si="14" ref="B26:X26">B72+B113+B154</f>
        <v>10534.196230000001</v>
      </c>
      <c r="C26" s="42">
        <f t="shared" si="14"/>
        <v>3206.86477</v>
      </c>
      <c r="D26" s="42">
        <f t="shared" si="14"/>
        <v>43.61269</v>
      </c>
      <c r="E26" s="42">
        <f t="shared" si="14"/>
        <v>1518.46807</v>
      </c>
      <c r="F26" s="42">
        <f t="shared" si="14"/>
        <v>1899.4177799999998</v>
      </c>
      <c r="G26" s="42">
        <f t="shared" si="14"/>
        <v>725.61259</v>
      </c>
      <c r="H26" s="42">
        <f t="shared" si="14"/>
        <v>206.10236000000003</v>
      </c>
      <c r="I26" s="42">
        <f t="shared" si="14"/>
        <v>184.76702</v>
      </c>
      <c r="J26" s="42">
        <f t="shared" si="14"/>
        <v>2385.68867</v>
      </c>
      <c r="K26" s="42">
        <f t="shared" si="14"/>
        <v>20.293950000000002</v>
      </c>
      <c r="L26" s="42">
        <f t="shared" si="14"/>
        <v>8.71906</v>
      </c>
      <c r="M26" s="42">
        <f t="shared" si="14"/>
        <v>5.77582</v>
      </c>
      <c r="N26" s="42">
        <f t="shared" si="14"/>
        <v>80.68693999999999</v>
      </c>
      <c r="O26" s="42">
        <f t="shared" si="14"/>
        <v>25.607739999999996</v>
      </c>
      <c r="P26" s="42">
        <f t="shared" si="14"/>
        <v>44.64345</v>
      </c>
      <c r="Q26" s="42">
        <f t="shared" si="14"/>
        <v>92.2053</v>
      </c>
      <c r="R26" s="42">
        <f t="shared" si="14"/>
        <v>18.82816</v>
      </c>
      <c r="S26" s="42">
        <f t="shared" si="14"/>
        <v>50.71471</v>
      </c>
      <c r="T26" s="42">
        <f t="shared" si="14"/>
        <v>8.210870000000002</v>
      </c>
      <c r="U26" s="42">
        <f t="shared" si="14"/>
        <v>7.97323</v>
      </c>
      <c r="V26" s="42">
        <f t="shared" si="14"/>
        <v>0</v>
      </c>
      <c r="W26" s="42">
        <f t="shared" si="14"/>
        <v>0.00202</v>
      </c>
      <c r="X26" s="42">
        <f t="shared" si="14"/>
        <v>2023.2877199999998</v>
      </c>
    </row>
    <row r="27" spans="1:24" ht="12">
      <c r="A27" s="5" t="s">
        <v>41</v>
      </c>
      <c r="B27" s="42">
        <f aca="true" t="shared" si="15" ref="B27:X27">B73+B114+B155</f>
        <v>20650.38794</v>
      </c>
      <c r="C27" s="42">
        <f t="shared" si="15"/>
        <v>4028.4777599999998</v>
      </c>
      <c r="D27" s="42">
        <f t="shared" si="15"/>
        <v>10.247919999999999</v>
      </c>
      <c r="E27" s="42">
        <f t="shared" si="15"/>
        <v>5174.79194</v>
      </c>
      <c r="F27" s="42">
        <f t="shared" si="15"/>
        <v>2345.34273</v>
      </c>
      <c r="G27" s="42">
        <f t="shared" si="15"/>
        <v>1156.22729</v>
      </c>
      <c r="H27" s="42">
        <f t="shared" si="15"/>
        <v>68.76790000000001</v>
      </c>
      <c r="I27" s="42">
        <f t="shared" si="15"/>
        <v>76.19631</v>
      </c>
      <c r="J27" s="42">
        <f t="shared" si="15"/>
        <v>7510.14844</v>
      </c>
      <c r="K27" s="42">
        <f t="shared" si="15"/>
        <v>14.81655</v>
      </c>
      <c r="L27" s="42">
        <f t="shared" si="15"/>
        <v>10.80712</v>
      </c>
      <c r="M27" s="42">
        <f t="shared" si="15"/>
        <v>8.23875</v>
      </c>
      <c r="N27" s="42">
        <f t="shared" si="15"/>
        <v>11.56685</v>
      </c>
      <c r="O27" s="42">
        <f t="shared" si="15"/>
        <v>23.586180000000002</v>
      </c>
      <c r="P27" s="42">
        <f t="shared" si="15"/>
        <v>18.480620000000002</v>
      </c>
      <c r="Q27" s="42">
        <f t="shared" si="15"/>
        <v>74.50891</v>
      </c>
      <c r="R27" s="42">
        <f t="shared" si="15"/>
        <v>51.79033</v>
      </c>
      <c r="S27" s="42">
        <f t="shared" si="15"/>
        <v>40.4015</v>
      </c>
      <c r="T27" s="42">
        <f t="shared" si="15"/>
        <v>10.61025</v>
      </c>
      <c r="U27" s="42">
        <f t="shared" si="15"/>
        <v>14.43869</v>
      </c>
      <c r="V27" s="42">
        <f t="shared" si="15"/>
        <v>0.65535</v>
      </c>
      <c r="W27" s="42">
        <f t="shared" si="15"/>
        <v>0.28457</v>
      </c>
      <c r="X27" s="42">
        <f t="shared" si="15"/>
        <v>2835.5309399999996</v>
      </c>
    </row>
    <row r="28" spans="1:24" ht="12">
      <c r="A28" s="5" t="s">
        <v>42</v>
      </c>
      <c r="B28" s="42">
        <f aca="true" t="shared" si="16" ref="B28:X28">B74+B115+B156</f>
        <v>7428.6755299999995</v>
      </c>
      <c r="C28" s="42">
        <f t="shared" si="16"/>
        <v>721.83398</v>
      </c>
      <c r="D28" s="42">
        <f t="shared" si="16"/>
        <v>5.611</v>
      </c>
      <c r="E28" s="42">
        <f t="shared" si="16"/>
        <v>1466.09068</v>
      </c>
      <c r="F28" s="42">
        <f t="shared" si="16"/>
        <v>741.9505999999999</v>
      </c>
      <c r="G28" s="42">
        <f t="shared" si="16"/>
        <v>69.97776999999999</v>
      </c>
      <c r="H28" s="42">
        <f t="shared" si="16"/>
        <v>149.371</v>
      </c>
      <c r="I28" s="42">
        <f t="shared" si="16"/>
        <v>171.64919999999998</v>
      </c>
      <c r="J28" s="42">
        <f t="shared" si="16"/>
        <v>3740.22878</v>
      </c>
      <c r="K28" s="42">
        <f t="shared" si="16"/>
        <v>17.49134</v>
      </c>
      <c r="L28" s="42">
        <f t="shared" si="16"/>
        <v>29.68546</v>
      </c>
      <c r="M28" s="42">
        <f t="shared" si="16"/>
        <v>82.79671</v>
      </c>
      <c r="N28" s="42">
        <f t="shared" si="16"/>
        <v>22.21938</v>
      </c>
      <c r="O28" s="42">
        <f t="shared" si="16"/>
        <v>54.15029</v>
      </c>
      <c r="P28" s="42">
        <f t="shared" si="16"/>
        <v>46.67987</v>
      </c>
      <c r="Q28" s="42">
        <f t="shared" si="16"/>
        <v>23.948040000000002</v>
      </c>
      <c r="R28" s="42">
        <f t="shared" si="16"/>
        <v>26.03323</v>
      </c>
      <c r="S28" s="42">
        <f t="shared" si="16"/>
        <v>35.83264</v>
      </c>
      <c r="T28" s="42">
        <f t="shared" si="16"/>
        <v>15.162289999999999</v>
      </c>
      <c r="U28" s="42">
        <f t="shared" si="16"/>
        <v>7.963299999999999</v>
      </c>
      <c r="V28" s="42">
        <f t="shared" si="16"/>
        <v>0</v>
      </c>
      <c r="W28" s="42">
        <f t="shared" si="16"/>
        <v>0</v>
      </c>
      <c r="X28" s="42">
        <f t="shared" si="16"/>
        <v>1580.21731</v>
      </c>
    </row>
    <row r="29" spans="1:24" ht="12">
      <c r="A29" s="5" t="s">
        <v>43</v>
      </c>
      <c r="B29" s="42">
        <f aca="true" t="shared" si="17" ref="B29:X29">B75+B116+B157</f>
        <v>45366.18225</v>
      </c>
      <c r="C29" s="42">
        <f t="shared" si="17"/>
        <v>8597.97065</v>
      </c>
      <c r="D29" s="42">
        <f t="shared" si="17"/>
        <v>737.2974899999999</v>
      </c>
      <c r="E29" s="42">
        <f t="shared" si="17"/>
        <v>9848.228089999999</v>
      </c>
      <c r="F29" s="42">
        <f t="shared" si="17"/>
        <v>12255.04198</v>
      </c>
      <c r="G29" s="42">
        <f t="shared" si="17"/>
        <v>4424.92347</v>
      </c>
      <c r="H29" s="42">
        <f t="shared" si="17"/>
        <v>900.56728</v>
      </c>
      <c r="I29" s="42">
        <f t="shared" si="17"/>
        <v>1503.89327</v>
      </c>
      <c r="J29" s="42">
        <f t="shared" si="17"/>
        <v>4016.8162700000003</v>
      </c>
      <c r="K29" s="42">
        <f t="shared" si="17"/>
        <v>102.00783999999999</v>
      </c>
      <c r="L29" s="42">
        <f t="shared" si="17"/>
        <v>363.02049</v>
      </c>
      <c r="M29" s="42">
        <f t="shared" si="17"/>
        <v>208.49302</v>
      </c>
      <c r="N29" s="42">
        <f t="shared" si="17"/>
        <v>389.84969</v>
      </c>
      <c r="O29" s="42">
        <f t="shared" si="17"/>
        <v>323.36029</v>
      </c>
      <c r="P29" s="42">
        <f t="shared" si="17"/>
        <v>443.47466000000003</v>
      </c>
      <c r="Q29" s="42">
        <f t="shared" si="17"/>
        <v>623.39505</v>
      </c>
      <c r="R29" s="42">
        <f t="shared" si="17"/>
        <v>233.70761</v>
      </c>
      <c r="S29" s="42">
        <f t="shared" si="17"/>
        <v>234.17763000000002</v>
      </c>
      <c r="T29" s="42">
        <f t="shared" si="17"/>
        <v>63.29797</v>
      </c>
      <c r="U29" s="42">
        <f t="shared" si="17"/>
        <v>96.00906</v>
      </c>
      <c r="V29" s="42">
        <f t="shared" si="17"/>
        <v>0.65047</v>
      </c>
      <c r="W29" s="42">
        <f t="shared" si="17"/>
        <v>0</v>
      </c>
      <c r="X29" s="42">
        <f t="shared" si="17"/>
        <v>13688.87873</v>
      </c>
    </row>
    <row r="30" spans="1:24" ht="12">
      <c r="A30" s="5" t="s">
        <v>44</v>
      </c>
      <c r="B30" s="42">
        <f aca="true" t="shared" si="18" ref="B30:X30">B76+B117+B158</f>
        <v>5505.141570000001</v>
      </c>
      <c r="C30" s="42">
        <f t="shared" si="18"/>
        <v>110.57632000000001</v>
      </c>
      <c r="D30" s="42">
        <f t="shared" si="18"/>
        <v>4.9502999999999995</v>
      </c>
      <c r="E30" s="42">
        <f t="shared" si="18"/>
        <v>45.081540000000004</v>
      </c>
      <c r="F30" s="42">
        <f t="shared" si="18"/>
        <v>1606.72982</v>
      </c>
      <c r="G30" s="42">
        <f t="shared" si="18"/>
        <v>160.69342999999998</v>
      </c>
      <c r="H30" s="42">
        <f t="shared" si="18"/>
        <v>21.98839</v>
      </c>
      <c r="I30" s="42">
        <f t="shared" si="18"/>
        <v>58.94355</v>
      </c>
      <c r="J30" s="42">
        <f t="shared" si="18"/>
        <v>3409.37173</v>
      </c>
      <c r="K30" s="42">
        <f t="shared" si="18"/>
        <v>6.34113</v>
      </c>
      <c r="L30" s="42">
        <f t="shared" si="18"/>
        <v>7.90938</v>
      </c>
      <c r="M30" s="42">
        <f t="shared" si="18"/>
        <v>5.1404700000000005</v>
      </c>
      <c r="N30" s="42">
        <f t="shared" si="18"/>
        <v>3.74191</v>
      </c>
      <c r="O30" s="42">
        <f t="shared" si="18"/>
        <v>11.33757</v>
      </c>
      <c r="P30" s="42">
        <f t="shared" si="18"/>
        <v>23.61125</v>
      </c>
      <c r="Q30" s="42">
        <f t="shared" si="18"/>
        <v>11.09567</v>
      </c>
      <c r="R30" s="42">
        <f t="shared" si="18"/>
        <v>3.4179399999999998</v>
      </c>
      <c r="S30" s="42">
        <f t="shared" si="18"/>
        <v>7.41143</v>
      </c>
      <c r="T30" s="42">
        <f t="shared" si="18"/>
        <v>2.39914</v>
      </c>
      <c r="U30" s="42">
        <f t="shared" si="18"/>
        <v>4.05309</v>
      </c>
      <c r="V30" s="42">
        <f t="shared" si="18"/>
        <v>0</v>
      </c>
      <c r="W30" s="42">
        <f t="shared" si="18"/>
        <v>0.34751000000000004</v>
      </c>
      <c r="X30" s="42">
        <f t="shared" si="18"/>
        <v>402.13351</v>
      </c>
    </row>
    <row r="31" spans="1:24" ht="12">
      <c r="A31" s="5" t="s">
        <v>45</v>
      </c>
      <c r="B31" s="42">
        <f aca="true" t="shared" si="19" ref="B31:X31">B77+B118+B159</f>
        <v>186681.68776</v>
      </c>
      <c r="C31" s="42">
        <f t="shared" si="19"/>
        <v>28723.261240000003</v>
      </c>
      <c r="D31" s="42">
        <f t="shared" si="19"/>
        <v>3094.00461</v>
      </c>
      <c r="E31" s="42">
        <f t="shared" si="19"/>
        <v>43905.48632</v>
      </c>
      <c r="F31" s="42">
        <f t="shared" si="19"/>
        <v>50551.735029999996</v>
      </c>
      <c r="G31" s="42">
        <f t="shared" si="19"/>
        <v>13777.053679999999</v>
      </c>
      <c r="H31" s="42">
        <f t="shared" si="19"/>
        <v>3029.89302</v>
      </c>
      <c r="I31" s="42">
        <f t="shared" si="19"/>
        <v>4036.54369</v>
      </c>
      <c r="J31" s="42">
        <f t="shared" si="19"/>
        <v>29118.493110000003</v>
      </c>
      <c r="K31" s="42">
        <f t="shared" si="19"/>
        <v>953.75799</v>
      </c>
      <c r="L31" s="42">
        <f t="shared" si="19"/>
        <v>262.79094</v>
      </c>
      <c r="M31" s="42">
        <f t="shared" si="19"/>
        <v>380.59377</v>
      </c>
      <c r="N31" s="42">
        <f t="shared" si="19"/>
        <v>307.26709999999997</v>
      </c>
      <c r="O31" s="42">
        <f t="shared" si="19"/>
        <v>779.68792</v>
      </c>
      <c r="P31" s="42">
        <f t="shared" si="19"/>
        <v>2628.77252</v>
      </c>
      <c r="Q31" s="42">
        <f t="shared" si="19"/>
        <v>1831.37381</v>
      </c>
      <c r="R31" s="42">
        <f t="shared" si="19"/>
        <v>649.7330800000001</v>
      </c>
      <c r="S31" s="42">
        <f t="shared" si="19"/>
        <v>1605.4745599999999</v>
      </c>
      <c r="T31" s="42">
        <f t="shared" si="19"/>
        <v>556.48381</v>
      </c>
      <c r="U31" s="42">
        <f t="shared" si="19"/>
        <v>489.28256</v>
      </c>
      <c r="V31" s="42">
        <f t="shared" si="19"/>
        <v>0</v>
      </c>
      <c r="W31" s="42">
        <f t="shared" si="19"/>
        <v>0</v>
      </c>
      <c r="X31" s="42">
        <f t="shared" si="19"/>
        <v>35748.02966</v>
      </c>
    </row>
    <row r="32" spans="1:24" ht="12">
      <c r="A32" s="5" t="s">
        <v>46</v>
      </c>
      <c r="B32" s="42">
        <f aca="true" t="shared" si="20" ref="B32:X32">B78+B119+B160</f>
        <v>58440.05011999999</v>
      </c>
      <c r="C32" s="42">
        <f t="shared" si="20"/>
        <v>8595.076560000001</v>
      </c>
      <c r="D32" s="42">
        <f t="shared" si="20"/>
        <v>1124.55274</v>
      </c>
      <c r="E32" s="42">
        <f t="shared" si="20"/>
        <v>26711.61033</v>
      </c>
      <c r="F32" s="42">
        <f t="shared" si="20"/>
        <v>6886.5102</v>
      </c>
      <c r="G32" s="42">
        <f t="shared" si="20"/>
        <v>2017.2593600000002</v>
      </c>
      <c r="H32" s="42">
        <f t="shared" si="20"/>
        <v>2786.667</v>
      </c>
      <c r="I32" s="42">
        <f t="shared" si="20"/>
        <v>1232.26874</v>
      </c>
      <c r="J32" s="42">
        <f t="shared" si="20"/>
        <v>6520.4057</v>
      </c>
      <c r="K32" s="42">
        <f t="shared" si="20"/>
        <v>385.15733</v>
      </c>
      <c r="L32" s="42">
        <f t="shared" si="20"/>
        <v>136.13590000000002</v>
      </c>
      <c r="M32" s="42">
        <f t="shared" si="20"/>
        <v>89.42772000000001</v>
      </c>
      <c r="N32" s="42">
        <f t="shared" si="20"/>
        <v>52.93047</v>
      </c>
      <c r="O32" s="42">
        <f t="shared" si="20"/>
        <v>225.78683</v>
      </c>
      <c r="P32" s="42">
        <f t="shared" si="20"/>
        <v>277.39997</v>
      </c>
      <c r="Q32" s="42">
        <f t="shared" si="20"/>
        <v>208.65036</v>
      </c>
      <c r="R32" s="42">
        <f t="shared" si="20"/>
        <v>554.16256</v>
      </c>
      <c r="S32" s="42">
        <f t="shared" si="20"/>
        <v>232.20694999999998</v>
      </c>
      <c r="T32" s="42">
        <f t="shared" si="20"/>
        <v>172.46262000000002</v>
      </c>
      <c r="U32" s="42">
        <f t="shared" si="20"/>
        <v>231.37781</v>
      </c>
      <c r="V32" s="42">
        <f t="shared" si="20"/>
        <v>0</v>
      </c>
      <c r="W32" s="42">
        <f t="shared" si="20"/>
        <v>0</v>
      </c>
      <c r="X32" s="42">
        <f t="shared" si="20"/>
        <v>13650.48705</v>
      </c>
    </row>
    <row r="33" spans="1:24" ht="12">
      <c r="A33" s="5" t="s">
        <v>47</v>
      </c>
      <c r="B33" s="42">
        <f aca="true" t="shared" si="21" ref="B33:X33">B79+B120+B161</f>
        <v>339857.7741</v>
      </c>
      <c r="C33" s="42">
        <f t="shared" si="21"/>
        <v>45297.25584</v>
      </c>
      <c r="D33" s="42">
        <f t="shared" si="21"/>
        <v>15995.84657</v>
      </c>
      <c r="E33" s="42">
        <f t="shared" si="21"/>
        <v>63394.59215</v>
      </c>
      <c r="F33" s="42">
        <f t="shared" si="21"/>
        <v>157239.00138</v>
      </c>
      <c r="G33" s="42">
        <f t="shared" si="21"/>
        <v>11020.612299999999</v>
      </c>
      <c r="H33" s="42">
        <f t="shared" si="21"/>
        <v>545.23532</v>
      </c>
      <c r="I33" s="42">
        <f t="shared" si="21"/>
        <v>4880.56554</v>
      </c>
      <c r="J33" s="42">
        <f t="shared" si="21"/>
        <v>29110.95038</v>
      </c>
      <c r="K33" s="42">
        <f t="shared" si="21"/>
        <v>555.4864699999999</v>
      </c>
      <c r="L33" s="42">
        <f t="shared" si="21"/>
        <v>652.50627</v>
      </c>
      <c r="M33" s="42">
        <f t="shared" si="21"/>
        <v>796.90427</v>
      </c>
      <c r="N33" s="42">
        <f t="shared" si="21"/>
        <v>455.48083</v>
      </c>
      <c r="O33" s="42">
        <f t="shared" si="21"/>
        <v>1314.96498</v>
      </c>
      <c r="P33" s="42">
        <f t="shared" si="21"/>
        <v>1038.2886200000003</v>
      </c>
      <c r="Q33" s="42">
        <f t="shared" si="21"/>
        <v>2169.26472</v>
      </c>
      <c r="R33" s="42">
        <f t="shared" si="21"/>
        <v>2511.04277</v>
      </c>
      <c r="S33" s="42">
        <f t="shared" si="21"/>
        <v>1967.06063</v>
      </c>
      <c r="T33" s="42">
        <f t="shared" si="21"/>
        <v>323.71006</v>
      </c>
      <c r="U33" s="42">
        <f t="shared" si="21"/>
        <v>589.00499</v>
      </c>
      <c r="V33" s="42">
        <f t="shared" si="21"/>
        <v>0</v>
      </c>
      <c r="W33" s="42">
        <f t="shared" si="21"/>
        <v>0</v>
      </c>
      <c r="X33" s="42">
        <f t="shared" si="21"/>
        <v>49745.62074</v>
      </c>
    </row>
    <row r="34" spans="1:24" ht="12">
      <c r="A34" s="5" t="s">
        <v>48</v>
      </c>
      <c r="B34" s="42">
        <f aca="true" t="shared" si="22" ref="B34:X34">B80+B121+B162</f>
        <v>57129.5438</v>
      </c>
      <c r="C34" s="42">
        <f t="shared" si="22"/>
        <v>10406.678100000001</v>
      </c>
      <c r="D34" s="42">
        <f t="shared" si="22"/>
        <v>239.745</v>
      </c>
      <c r="E34" s="42">
        <f t="shared" si="22"/>
        <v>18335.0657</v>
      </c>
      <c r="F34" s="42">
        <f t="shared" si="22"/>
        <v>12113.480700000002</v>
      </c>
      <c r="G34" s="42">
        <f t="shared" si="22"/>
        <v>5455.0932</v>
      </c>
      <c r="H34" s="42">
        <f t="shared" si="22"/>
        <v>923.1958</v>
      </c>
      <c r="I34" s="42">
        <f t="shared" si="22"/>
        <v>1611.5283</v>
      </c>
      <c r="J34" s="42">
        <f t="shared" si="22"/>
        <v>5632.0961</v>
      </c>
      <c r="K34" s="42">
        <f t="shared" si="22"/>
        <v>670.9042999999999</v>
      </c>
      <c r="L34" s="42">
        <f t="shared" si="22"/>
        <v>50.6197</v>
      </c>
      <c r="M34" s="42">
        <f t="shared" si="22"/>
        <v>84.6498</v>
      </c>
      <c r="N34" s="42">
        <f t="shared" si="22"/>
        <v>12.649199999999999</v>
      </c>
      <c r="O34" s="42">
        <f t="shared" si="22"/>
        <v>108.10510000000001</v>
      </c>
      <c r="P34" s="42">
        <f t="shared" si="22"/>
        <v>225.872</v>
      </c>
      <c r="Q34" s="42">
        <f t="shared" si="22"/>
        <v>488.34939999999995</v>
      </c>
      <c r="R34" s="42">
        <f t="shared" si="22"/>
        <v>92.1702</v>
      </c>
      <c r="S34" s="42">
        <f t="shared" si="22"/>
        <v>517.4996</v>
      </c>
      <c r="T34" s="42">
        <f t="shared" si="22"/>
        <v>85.3158</v>
      </c>
      <c r="U34" s="42">
        <f t="shared" si="22"/>
        <v>76.52579999999999</v>
      </c>
      <c r="V34" s="42">
        <f t="shared" si="22"/>
        <v>0</v>
      </c>
      <c r="W34" s="42">
        <f t="shared" si="22"/>
        <v>0</v>
      </c>
      <c r="X34" s="42">
        <f t="shared" si="22"/>
        <v>8203.0345</v>
      </c>
    </row>
    <row r="35" spans="1:24" ht="12">
      <c r="A35" s="5" t="s">
        <v>49</v>
      </c>
      <c r="B35" s="42">
        <f aca="true" t="shared" si="23" ref="B35:X35">B81+B122+B163</f>
        <v>97146.87598</v>
      </c>
      <c r="C35" s="42">
        <f t="shared" si="23"/>
        <v>18059.68123</v>
      </c>
      <c r="D35" s="42">
        <f t="shared" si="23"/>
        <v>5007.17712</v>
      </c>
      <c r="E35" s="42">
        <f t="shared" si="23"/>
        <v>24528.04921</v>
      </c>
      <c r="F35" s="42">
        <f t="shared" si="23"/>
        <v>28980.32096</v>
      </c>
      <c r="G35" s="42">
        <f t="shared" si="23"/>
        <v>6268.50659</v>
      </c>
      <c r="H35" s="42">
        <f t="shared" si="23"/>
        <v>1460.7298700000001</v>
      </c>
      <c r="I35" s="42">
        <f t="shared" si="23"/>
        <v>2271.15481</v>
      </c>
      <c r="J35" s="42">
        <f t="shared" si="23"/>
        <v>7406.40172</v>
      </c>
      <c r="K35" s="42">
        <f t="shared" si="23"/>
        <v>154.83774</v>
      </c>
      <c r="L35" s="42">
        <f t="shared" si="23"/>
        <v>268.36749000000003</v>
      </c>
      <c r="M35" s="42">
        <f t="shared" si="23"/>
        <v>200.47686</v>
      </c>
      <c r="N35" s="42">
        <f t="shared" si="23"/>
        <v>431.8657</v>
      </c>
      <c r="O35" s="42">
        <f t="shared" si="23"/>
        <v>486.22777</v>
      </c>
      <c r="P35" s="42">
        <f t="shared" si="23"/>
        <v>346.50893</v>
      </c>
      <c r="Q35" s="42">
        <f t="shared" si="23"/>
        <v>383.27783</v>
      </c>
      <c r="R35" s="42">
        <f t="shared" si="23"/>
        <v>216.53233000000003</v>
      </c>
      <c r="S35" s="42">
        <f t="shared" si="23"/>
        <v>291.36331</v>
      </c>
      <c r="T35" s="42">
        <f t="shared" si="23"/>
        <v>85.22526</v>
      </c>
      <c r="U35" s="42">
        <f t="shared" si="23"/>
        <v>283.67379</v>
      </c>
      <c r="V35" s="42">
        <f t="shared" si="23"/>
        <v>16.47991</v>
      </c>
      <c r="W35" s="42">
        <f t="shared" si="23"/>
        <v>0.01654</v>
      </c>
      <c r="X35" s="42">
        <f t="shared" si="23"/>
        <v>15697.48046</v>
      </c>
    </row>
    <row r="36" spans="1:24" ht="12">
      <c r="A36" s="5" t="s">
        <v>50</v>
      </c>
      <c r="B36" s="42">
        <f aca="true" t="shared" si="24" ref="B36:X36">B82+B123+B164</f>
        <v>14009.90336</v>
      </c>
      <c r="C36" s="42">
        <f t="shared" si="24"/>
        <v>1943.86249</v>
      </c>
      <c r="D36" s="42">
        <f t="shared" si="24"/>
        <v>295.85749</v>
      </c>
      <c r="E36" s="42">
        <f t="shared" si="24"/>
        <v>2304.89029</v>
      </c>
      <c r="F36" s="42">
        <f t="shared" si="24"/>
        <v>4527.26756</v>
      </c>
      <c r="G36" s="42">
        <f t="shared" si="24"/>
        <v>493.89372000000003</v>
      </c>
      <c r="H36" s="42">
        <f t="shared" si="24"/>
        <v>66.51239</v>
      </c>
      <c r="I36" s="42">
        <f t="shared" si="24"/>
        <v>0</v>
      </c>
      <c r="J36" s="42">
        <f t="shared" si="24"/>
        <v>4055.8242999999998</v>
      </c>
      <c r="K36" s="42">
        <f t="shared" si="24"/>
        <v>50.37018</v>
      </c>
      <c r="L36" s="42">
        <f t="shared" si="24"/>
        <v>4.745629999999999</v>
      </c>
      <c r="M36" s="42">
        <f t="shared" si="24"/>
        <v>3.97797</v>
      </c>
      <c r="N36" s="42">
        <f t="shared" si="24"/>
        <v>29.493630000000003</v>
      </c>
      <c r="O36" s="42">
        <f t="shared" si="24"/>
        <v>38.66938</v>
      </c>
      <c r="P36" s="42">
        <f t="shared" si="24"/>
        <v>15.68593</v>
      </c>
      <c r="Q36" s="42">
        <f t="shared" si="24"/>
        <v>9.866</v>
      </c>
      <c r="R36" s="42">
        <f t="shared" si="24"/>
        <v>48.72331</v>
      </c>
      <c r="S36" s="42">
        <f t="shared" si="24"/>
        <v>79.57198</v>
      </c>
      <c r="T36" s="42">
        <f t="shared" si="24"/>
        <v>23.255889999999997</v>
      </c>
      <c r="U36" s="42">
        <f t="shared" si="24"/>
        <v>17.436200000000003</v>
      </c>
      <c r="V36" s="42">
        <f t="shared" si="24"/>
        <v>0</v>
      </c>
      <c r="W36" s="42">
        <f t="shared" si="24"/>
        <v>0</v>
      </c>
      <c r="X36" s="42">
        <f t="shared" si="24"/>
        <v>3115.6406700000002</v>
      </c>
    </row>
    <row r="37" spans="1:24" ht="12">
      <c r="A37" s="5" t="s">
        <v>51</v>
      </c>
      <c r="B37" s="42">
        <f aca="true" t="shared" si="25" ref="B37:X37">B83+B124+B165</f>
        <v>35541.300390000004</v>
      </c>
      <c r="C37" s="42">
        <f t="shared" si="25"/>
        <v>3211.06324</v>
      </c>
      <c r="D37" s="42">
        <f t="shared" si="25"/>
        <v>1052.03955</v>
      </c>
      <c r="E37" s="42">
        <f t="shared" si="25"/>
        <v>17887.20236</v>
      </c>
      <c r="F37" s="42">
        <f t="shared" si="25"/>
        <v>4692.15229</v>
      </c>
      <c r="G37" s="42">
        <f t="shared" si="25"/>
        <v>1636.8816699999998</v>
      </c>
      <c r="H37" s="42">
        <f t="shared" si="25"/>
        <v>128.52214</v>
      </c>
      <c r="I37" s="42">
        <f t="shared" si="25"/>
        <v>944.6471899999999</v>
      </c>
      <c r="J37" s="42">
        <f t="shared" si="25"/>
        <v>5056.12752</v>
      </c>
      <c r="K37" s="42">
        <f t="shared" si="25"/>
        <v>16.788899999999998</v>
      </c>
      <c r="L37" s="42">
        <f t="shared" si="25"/>
        <v>1.7616800000000001</v>
      </c>
      <c r="M37" s="42">
        <f t="shared" si="25"/>
        <v>3.29848</v>
      </c>
      <c r="N37" s="42">
        <f t="shared" si="25"/>
        <v>58.36834999999999</v>
      </c>
      <c r="O37" s="42">
        <f t="shared" si="25"/>
        <v>33.95493</v>
      </c>
      <c r="P37" s="42">
        <f t="shared" si="25"/>
        <v>5.42521</v>
      </c>
      <c r="Q37" s="42">
        <f t="shared" si="25"/>
        <v>224.46738</v>
      </c>
      <c r="R37" s="42">
        <f t="shared" si="25"/>
        <v>447.71257</v>
      </c>
      <c r="S37" s="42">
        <f t="shared" si="25"/>
        <v>111.48395000000001</v>
      </c>
      <c r="T37" s="42">
        <f t="shared" si="25"/>
        <v>14.48672</v>
      </c>
      <c r="U37" s="42">
        <f t="shared" si="25"/>
        <v>14.9173</v>
      </c>
      <c r="V37" s="42">
        <f t="shared" si="25"/>
        <v>0</v>
      </c>
      <c r="W37" s="42">
        <f t="shared" si="25"/>
        <v>0</v>
      </c>
      <c r="X37" s="42">
        <f t="shared" si="25"/>
        <v>4540.8703</v>
      </c>
    </row>
    <row r="38" spans="1:24" ht="12">
      <c r="A38" s="5" t="s">
        <v>52</v>
      </c>
      <c r="B38" s="42">
        <f aca="true" t="shared" si="26" ref="B38:X38">B84+B125+B166</f>
        <v>56114.2367</v>
      </c>
      <c r="C38" s="42">
        <f t="shared" si="26"/>
        <v>8116.807409999999</v>
      </c>
      <c r="D38" s="42">
        <f t="shared" si="26"/>
        <v>422.86251</v>
      </c>
      <c r="E38" s="42">
        <f t="shared" si="26"/>
        <v>14219.350370000002</v>
      </c>
      <c r="F38" s="42">
        <f t="shared" si="26"/>
        <v>16544.69304</v>
      </c>
      <c r="G38" s="42">
        <f t="shared" si="26"/>
        <v>2526.3943899999995</v>
      </c>
      <c r="H38" s="42">
        <f t="shared" si="26"/>
        <v>1286.926</v>
      </c>
      <c r="I38" s="42">
        <f t="shared" si="26"/>
        <v>133.07066</v>
      </c>
      <c r="J38" s="42">
        <f t="shared" si="26"/>
        <v>10448.331240000001</v>
      </c>
      <c r="K38" s="42">
        <f t="shared" si="26"/>
        <v>14.424209999999999</v>
      </c>
      <c r="L38" s="42">
        <f t="shared" si="26"/>
        <v>35.86608</v>
      </c>
      <c r="M38" s="42">
        <f t="shared" si="26"/>
        <v>221.53587</v>
      </c>
      <c r="N38" s="42">
        <f t="shared" si="26"/>
        <v>830.836</v>
      </c>
      <c r="O38" s="42">
        <f t="shared" si="26"/>
        <v>22.49477</v>
      </c>
      <c r="P38" s="42">
        <f t="shared" si="26"/>
        <v>449.55870000000004</v>
      </c>
      <c r="Q38" s="42">
        <f t="shared" si="26"/>
        <v>435.91021</v>
      </c>
      <c r="R38" s="42">
        <f t="shared" si="26"/>
        <v>59.281459999999996</v>
      </c>
      <c r="S38" s="42">
        <f t="shared" si="26"/>
        <v>160.39339</v>
      </c>
      <c r="T38" s="42">
        <f t="shared" si="26"/>
        <v>91.59549</v>
      </c>
      <c r="U38" s="42">
        <f t="shared" si="26"/>
        <v>93.9049</v>
      </c>
      <c r="V38" s="42">
        <f t="shared" si="26"/>
        <v>0</v>
      </c>
      <c r="W38" s="42">
        <f t="shared" si="26"/>
        <v>0</v>
      </c>
      <c r="X38" s="42">
        <f t="shared" si="26"/>
        <v>5510.89346</v>
      </c>
    </row>
    <row r="39" spans="1:24" ht="12">
      <c r="A39" s="5" t="s">
        <v>53</v>
      </c>
      <c r="B39" s="42">
        <f aca="true" t="shared" si="27" ref="B39:X39">B85+B126+B167</f>
        <v>51946.57962999999</v>
      </c>
      <c r="C39" s="42">
        <f t="shared" si="27"/>
        <v>9576.72921</v>
      </c>
      <c r="D39" s="42">
        <f t="shared" si="27"/>
        <v>1078.13835</v>
      </c>
      <c r="E39" s="42">
        <f t="shared" si="27"/>
        <v>14383.154970000001</v>
      </c>
      <c r="F39" s="42">
        <f t="shared" si="27"/>
        <v>6986.32056</v>
      </c>
      <c r="G39" s="42">
        <f t="shared" si="27"/>
        <v>1664.02517</v>
      </c>
      <c r="H39" s="42">
        <f t="shared" si="27"/>
        <v>1902.0537900000002</v>
      </c>
      <c r="I39" s="42">
        <f t="shared" si="27"/>
        <v>1244.22049</v>
      </c>
      <c r="J39" s="42">
        <f t="shared" si="27"/>
        <v>12796.86443</v>
      </c>
      <c r="K39" s="42">
        <f t="shared" si="27"/>
        <v>63.557129999999994</v>
      </c>
      <c r="L39" s="42">
        <f t="shared" si="27"/>
        <v>109.66748000000001</v>
      </c>
      <c r="M39" s="42">
        <f t="shared" si="27"/>
        <v>72.73593</v>
      </c>
      <c r="N39" s="42">
        <f t="shared" si="27"/>
        <v>152.61875999999998</v>
      </c>
      <c r="O39" s="42">
        <f t="shared" si="27"/>
        <v>396.96524999999997</v>
      </c>
      <c r="P39" s="42">
        <f t="shared" si="27"/>
        <v>412.45945</v>
      </c>
      <c r="Q39" s="42">
        <f t="shared" si="27"/>
        <v>249.31425000000002</v>
      </c>
      <c r="R39" s="42">
        <f t="shared" si="27"/>
        <v>104.00037999999999</v>
      </c>
      <c r="S39" s="42">
        <f t="shared" si="27"/>
        <v>322.83202</v>
      </c>
      <c r="T39" s="42">
        <f t="shared" si="27"/>
        <v>318.45518</v>
      </c>
      <c r="U39" s="42">
        <f t="shared" si="27"/>
        <v>112.45976999999999</v>
      </c>
      <c r="V39" s="42">
        <f t="shared" si="27"/>
        <v>0</v>
      </c>
      <c r="W39" s="42">
        <f t="shared" si="27"/>
        <v>0.009049999999999999</v>
      </c>
      <c r="X39" s="42">
        <f t="shared" si="27"/>
        <v>9593.84271</v>
      </c>
    </row>
    <row r="40" spans="1:24" ht="12">
      <c r="A40" s="5" t="s">
        <v>54</v>
      </c>
      <c r="B40" s="42">
        <f aca="true" t="shared" si="28" ref="B40:X40">B86+B127+B168</f>
        <v>440258.81037</v>
      </c>
      <c r="C40" s="42">
        <f t="shared" si="28"/>
        <v>50461.87452</v>
      </c>
      <c r="D40" s="42">
        <f t="shared" si="28"/>
        <v>19873.297039999998</v>
      </c>
      <c r="E40" s="42">
        <f t="shared" si="28"/>
        <v>84497.47935</v>
      </c>
      <c r="F40" s="42">
        <f t="shared" si="28"/>
        <v>130324.06137</v>
      </c>
      <c r="G40" s="42">
        <f t="shared" si="28"/>
        <v>21102.39175</v>
      </c>
      <c r="H40" s="42">
        <f t="shared" si="28"/>
        <v>12120.88364</v>
      </c>
      <c r="I40" s="42">
        <f t="shared" si="28"/>
        <v>12523.416630000002</v>
      </c>
      <c r="J40" s="42">
        <f t="shared" si="28"/>
        <v>83641.56293</v>
      </c>
      <c r="K40" s="42">
        <f t="shared" si="28"/>
        <v>3047.9188099999997</v>
      </c>
      <c r="L40" s="42">
        <f t="shared" si="28"/>
        <v>1322.45391</v>
      </c>
      <c r="M40" s="42">
        <f t="shared" si="28"/>
        <v>128.80601000000001</v>
      </c>
      <c r="N40" s="42">
        <f t="shared" si="28"/>
        <v>677.84614</v>
      </c>
      <c r="O40" s="42">
        <f t="shared" si="28"/>
        <v>1873.32862</v>
      </c>
      <c r="P40" s="42">
        <f t="shared" si="28"/>
        <v>2668.7026699999997</v>
      </c>
      <c r="Q40" s="42">
        <f t="shared" si="28"/>
        <v>5123.67168</v>
      </c>
      <c r="R40" s="42">
        <f t="shared" si="28"/>
        <v>3160.0778</v>
      </c>
      <c r="S40" s="42">
        <f t="shared" si="28"/>
        <v>4860.047090000001</v>
      </c>
      <c r="T40" s="42">
        <f t="shared" si="28"/>
        <v>1373.92619</v>
      </c>
      <c r="U40" s="42">
        <f t="shared" si="28"/>
        <v>1241.0984600000002</v>
      </c>
      <c r="V40" s="42">
        <f t="shared" si="28"/>
        <v>235.96675000000002</v>
      </c>
      <c r="W40" s="42">
        <f t="shared" si="28"/>
        <v>0</v>
      </c>
      <c r="X40" s="42">
        <f t="shared" si="28"/>
        <v>127733.31989000001</v>
      </c>
    </row>
    <row r="41" spans="1:24" ht="12">
      <c r="A41" s="5" t="s">
        <v>55</v>
      </c>
      <c r="B41" s="42">
        <f aca="true" t="shared" si="29" ref="B41:X41">B87+B128+B169</f>
        <v>54967.11592</v>
      </c>
      <c r="C41" s="42">
        <f t="shared" si="29"/>
        <v>6035.32258</v>
      </c>
      <c r="D41" s="42">
        <f t="shared" si="29"/>
        <v>15216.506710000001</v>
      </c>
      <c r="E41" s="42">
        <f t="shared" si="29"/>
        <v>11677.934049999998</v>
      </c>
      <c r="F41" s="42">
        <f t="shared" si="29"/>
        <v>1753.39173</v>
      </c>
      <c r="G41" s="42">
        <f t="shared" si="29"/>
        <v>1231.8716100000001</v>
      </c>
      <c r="H41" s="42">
        <f t="shared" si="29"/>
        <v>827.41268</v>
      </c>
      <c r="I41" s="42">
        <f t="shared" si="29"/>
        <v>515.75202</v>
      </c>
      <c r="J41" s="42">
        <f t="shared" si="29"/>
        <v>16879.92348</v>
      </c>
      <c r="K41" s="42">
        <f t="shared" si="29"/>
        <v>85.43727000000001</v>
      </c>
      <c r="L41" s="42">
        <f t="shared" si="29"/>
        <v>27.158640000000002</v>
      </c>
      <c r="M41" s="42">
        <f t="shared" si="29"/>
        <v>20.649449999999998</v>
      </c>
      <c r="N41" s="42">
        <f t="shared" si="29"/>
        <v>23.959789999999998</v>
      </c>
      <c r="O41" s="42">
        <f t="shared" si="29"/>
        <v>0</v>
      </c>
      <c r="P41" s="42">
        <f t="shared" si="29"/>
        <v>0</v>
      </c>
      <c r="Q41" s="42">
        <f t="shared" si="29"/>
        <v>262.22264</v>
      </c>
      <c r="R41" s="42">
        <f t="shared" si="29"/>
        <v>36.276540000000004</v>
      </c>
      <c r="S41" s="42">
        <f t="shared" si="29"/>
        <v>136.80392</v>
      </c>
      <c r="T41" s="42">
        <f t="shared" si="29"/>
        <v>0</v>
      </c>
      <c r="U41" s="42">
        <f t="shared" si="29"/>
        <v>236.49183000000002</v>
      </c>
      <c r="V41" s="42">
        <f t="shared" si="29"/>
        <v>0</v>
      </c>
      <c r="W41" s="42">
        <f t="shared" si="29"/>
        <v>0</v>
      </c>
      <c r="X41" s="42">
        <f t="shared" si="29"/>
        <v>5220.94482</v>
      </c>
    </row>
    <row r="42" spans="1:24" ht="12">
      <c r="A42" s="5" t="s">
        <v>131</v>
      </c>
      <c r="B42" s="42">
        <f aca="true" t="shared" si="30" ref="B42:X42">B88+B129+B170</f>
        <v>32827.8565</v>
      </c>
      <c r="C42" s="42">
        <f t="shared" si="30"/>
        <v>7045.32444</v>
      </c>
      <c r="D42" s="42">
        <f t="shared" si="30"/>
        <v>61.66422</v>
      </c>
      <c r="E42" s="42">
        <f t="shared" si="30"/>
        <v>7956.75255</v>
      </c>
      <c r="F42" s="42">
        <f t="shared" si="30"/>
        <v>607.6528999999999</v>
      </c>
      <c r="G42" s="42">
        <f t="shared" si="30"/>
        <v>3221.69713</v>
      </c>
      <c r="H42" s="42">
        <f t="shared" si="30"/>
        <v>1104.6509800000001</v>
      </c>
      <c r="I42" s="42">
        <f t="shared" si="30"/>
        <v>1439.6347500000002</v>
      </c>
      <c r="J42" s="42">
        <f t="shared" si="30"/>
        <v>7508.08311</v>
      </c>
      <c r="K42" s="42">
        <f t="shared" si="30"/>
        <v>525.88804</v>
      </c>
      <c r="L42" s="42">
        <f t="shared" si="30"/>
        <v>107.24080000000001</v>
      </c>
      <c r="M42" s="42">
        <f t="shared" si="30"/>
        <v>221.06406</v>
      </c>
      <c r="N42" s="42">
        <f t="shared" si="30"/>
        <v>93.39598000000001</v>
      </c>
      <c r="O42" s="42">
        <f t="shared" si="30"/>
        <v>447.76295999999996</v>
      </c>
      <c r="P42" s="42">
        <f t="shared" si="30"/>
        <v>197.36456</v>
      </c>
      <c r="Q42" s="42">
        <f t="shared" si="30"/>
        <v>1251.05071</v>
      </c>
      <c r="R42" s="42">
        <f t="shared" si="30"/>
        <v>66.69944999999998</v>
      </c>
      <c r="S42" s="42">
        <f t="shared" si="30"/>
        <v>579.34427</v>
      </c>
      <c r="T42" s="42">
        <f t="shared" si="30"/>
        <v>137.52651</v>
      </c>
      <c r="U42" s="42">
        <f t="shared" si="30"/>
        <v>255.06107000000003</v>
      </c>
      <c r="V42" s="42">
        <f t="shared" si="30"/>
        <v>0</v>
      </c>
      <c r="W42" s="42">
        <f t="shared" si="30"/>
        <v>0</v>
      </c>
      <c r="X42" s="42">
        <f t="shared" si="30"/>
        <v>18215.20167</v>
      </c>
    </row>
    <row r="43" spans="1:24" ht="12">
      <c r="A43" s="5" t="s">
        <v>130</v>
      </c>
      <c r="B43" s="42">
        <f>B89+B130+B171</f>
        <v>370997.5494000001</v>
      </c>
      <c r="C43" s="42">
        <f aca="true" t="shared" si="31" ref="C43:W43">C89+C130+C171</f>
        <v>53324.92216</v>
      </c>
      <c r="D43" s="42">
        <f t="shared" si="31"/>
        <v>7227.20322</v>
      </c>
      <c r="E43" s="42">
        <f t="shared" si="31"/>
        <v>126030.48948</v>
      </c>
      <c r="F43" s="42">
        <f t="shared" si="31"/>
        <v>134723.43006999997</v>
      </c>
      <c r="G43" s="42">
        <f t="shared" si="31"/>
        <v>16115.38592</v>
      </c>
      <c r="H43" s="42">
        <f t="shared" si="31"/>
        <v>4365.099040000001</v>
      </c>
      <c r="I43" s="42">
        <f t="shared" si="31"/>
        <v>1218.70668</v>
      </c>
      <c r="J43" s="42">
        <f t="shared" si="31"/>
        <v>24868.60123</v>
      </c>
      <c r="K43" s="42">
        <f t="shared" si="31"/>
        <v>62.473130000000005</v>
      </c>
      <c r="L43" s="42">
        <f>L89+L130+L171</f>
        <v>105.75274</v>
      </c>
      <c r="M43" s="42">
        <f t="shared" si="31"/>
        <v>149.41299999999998</v>
      </c>
      <c r="N43" s="42">
        <f t="shared" si="31"/>
        <v>98.14043</v>
      </c>
      <c r="O43" s="42">
        <f t="shared" si="31"/>
        <v>253.79335</v>
      </c>
      <c r="P43" s="42">
        <f t="shared" si="31"/>
        <v>1888.1665500000001</v>
      </c>
      <c r="Q43" s="42">
        <f t="shared" si="31"/>
        <v>101.71544000000002</v>
      </c>
      <c r="R43" s="42">
        <f>R89+R130+R171</f>
        <v>94.71547000000001</v>
      </c>
      <c r="S43" s="42">
        <f t="shared" si="31"/>
        <v>103.61033</v>
      </c>
      <c r="T43" s="42">
        <f t="shared" si="31"/>
        <v>36.08163999999999</v>
      </c>
      <c r="U43" s="42">
        <f t="shared" si="31"/>
        <v>186.93627</v>
      </c>
      <c r="V43" s="42">
        <f t="shared" si="31"/>
        <v>0</v>
      </c>
      <c r="W43" s="42">
        <f t="shared" si="31"/>
        <v>42.91527000000001</v>
      </c>
      <c r="X43" s="42">
        <f>X89+X130+X171</f>
        <v>91636.27418000001</v>
      </c>
    </row>
    <row r="45" ht="12">
      <c r="A45" s="2" t="s">
        <v>68</v>
      </c>
    </row>
    <row r="46" spans="1:2" ht="12">
      <c r="A46" s="2" t="s">
        <v>27</v>
      </c>
      <c r="B46" s="2" t="s">
        <v>56</v>
      </c>
    </row>
    <row r="47" spans="1:3" ht="14.25">
      <c r="A47" s="106" t="s">
        <v>148</v>
      </c>
      <c r="B47" s="105"/>
      <c r="C47" s="105"/>
    </row>
    <row r="49" spans="1:3" ht="14.25">
      <c r="A49" s="106" t="s">
        <v>0</v>
      </c>
      <c r="B49" s="107">
        <v>42699.48707175926</v>
      </c>
      <c r="C49" s="105"/>
    </row>
    <row r="50" spans="1:3" ht="14.25">
      <c r="A50" s="106" t="s">
        <v>1</v>
      </c>
      <c r="B50" s="107">
        <v>42702.59587607639</v>
      </c>
      <c r="C50" s="105"/>
    </row>
    <row r="51" spans="1:3" ht="14.25">
      <c r="A51" s="106" t="s">
        <v>16</v>
      </c>
      <c r="B51" s="106" t="s">
        <v>2</v>
      </c>
      <c r="C51" s="105"/>
    </row>
    <row r="53" spans="1:3" ht="14.25">
      <c r="A53" s="106" t="s">
        <v>122</v>
      </c>
      <c r="B53" s="106" t="s">
        <v>156</v>
      </c>
      <c r="C53" s="105"/>
    </row>
    <row r="54" spans="1:3" ht="12" customHeight="1">
      <c r="A54" s="106" t="s">
        <v>3</v>
      </c>
      <c r="B54" s="106" t="s">
        <v>106</v>
      </c>
      <c r="C54" s="105"/>
    </row>
    <row r="55" spans="1:2" ht="12">
      <c r="A55" s="2" t="s">
        <v>5</v>
      </c>
      <c r="B55" s="2">
        <v>2014</v>
      </c>
    </row>
    <row r="57" spans="1:24" ht="72.75" customHeight="1">
      <c r="A57" s="58" t="s">
        <v>109</v>
      </c>
      <c r="B57" s="59" t="s">
        <v>73</v>
      </c>
      <c r="C57" s="59" t="s">
        <v>74</v>
      </c>
      <c r="D57" s="59" t="s">
        <v>75</v>
      </c>
      <c r="E57" s="59" t="s">
        <v>76</v>
      </c>
      <c r="F57" s="59" t="s">
        <v>77</v>
      </c>
      <c r="G57" s="59" t="s">
        <v>78</v>
      </c>
      <c r="H57" s="59" t="s">
        <v>70</v>
      </c>
      <c r="I57" s="59" t="s">
        <v>79</v>
      </c>
      <c r="J57" s="59" t="s">
        <v>80</v>
      </c>
      <c r="K57" s="59" t="s">
        <v>81</v>
      </c>
      <c r="L57" s="59" t="s">
        <v>82</v>
      </c>
      <c r="M57" s="59" t="s">
        <v>83</v>
      </c>
      <c r="N57" s="59" t="s">
        <v>84</v>
      </c>
      <c r="O57" s="59" t="s">
        <v>85</v>
      </c>
      <c r="P57" s="59" t="s">
        <v>86</v>
      </c>
      <c r="Q57" s="59" t="s">
        <v>87</v>
      </c>
      <c r="R57" s="59" t="s">
        <v>88</v>
      </c>
      <c r="S57" s="59" t="s">
        <v>89</v>
      </c>
      <c r="T57" s="59" t="s">
        <v>90</v>
      </c>
      <c r="U57" s="59" t="s">
        <v>91</v>
      </c>
      <c r="V57" s="59" t="s">
        <v>92</v>
      </c>
      <c r="W57" s="59" t="s">
        <v>93</v>
      </c>
      <c r="X57" s="59" t="s">
        <v>71</v>
      </c>
    </row>
    <row r="58" spans="1:24" ht="12.75">
      <c r="A58" s="5" t="s">
        <v>110</v>
      </c>
      <c r="B58" s="99">
        <v>2909630.991</v>
      </c>
      <c r="C58" s="99">
        <v>102171.875</v>
      </c>
      <c r="D58" s="99">
        <v>43367.938</v>
      </c>
      <c r="E58" s="99">
        <v>831333.597</v>
      </c>
      <c r="F58" s="99">
        <v>1116567.866</v>
      </c>
      <c r="G58" s="99">
        <v>45401.768</v>
      </c>
      <c r="H58" s="100">
        <v>54619.89</v>
      </c>
      <c r="I58" s="99">
        <v>69950.603</v>
      </c>
      <c r="J58" s="99">
        <v>486114.784</v>
      </c>
      <c r="K58" s="99">
        <v>16013.131</v>
      </c>
      <c r="L58" s="99">
        <v>9227.494</v>
      </c>
      <c r="M58" s="99">
        <v>6291.144</v>
      </c>
      <c r="N58" s="99">
        <v>6818.296</v>
      </c>
      <c r="O58" s="99">
        <v>17331.001</v>
      </c>
      <c r="P58" s="99">
        <v>21664.134</v>
      </c>
      <c r="Q58" s="99">
        <v>27109.068</v>
      </c>
      <c r="R58" s="99">
        <v>16498.799</v>
      </c>
      <c r="S58" s="99">
        <v>23547.979</v>
      </c>
      <c r="T58" s="99">
        <v>6442.776</v>
      </c>
      <c r="U58" s="99">
        <v>8874.779</v>
      </c>
      <c r="V58" s="99">
        <v>283.445</v>
      </c>
      <c r="W58" s="99">
        <v>0.625</v>
      </c>
      <c r="X58" s="99">
        <v>814997.921</v>
      </c>
    </row>
    <row r="59" spans="1:24" ht="12.75">
      <c r="A59" s="5" t="s">
        <v>28</v>
      </c>
      <c r="B59" s="99">
        <v>72531.238</v>
      </c>
      <c r="C59" s="99">
        <v>1864.054</v>
      </c>
      <c r="D59" s="99">
        <v>42.738</v>
      </c>
      <c r="E59" s="99">
        <v>33771.891</v>
      </c>
      <c r="F59" s="99">
        <v>15598.358</v>
      </c>
      <c r="G59" s="99">
        <v>1072.176</v>
      </c>
      <c r="H59" s="99">
        <v>2103.856</v>
      </c>
      <c r="I59" s="99">
        <v>1892.379</v>
      </c>
      <c r="J59" s="99">
        <v>8107.035</v>
      </c>
      <c r="K59" s="99">
        <v>439.741</v>
      </c>
      <c r="L59" s="100">
        <v>746.52</v>
      </c>
      <c r="M59" s="99">
        <v>437.101</v>
      </c>
      <c r="N59" s="99">
        <v>163.757</v>
      </c>
      <c r="O59" s="99">
        <v>985.575</v>
      </c>
      <c r="P59" s="99">
        <v>1538.551</v>
      </c>
      <c r="Q59" s="99">
        <v>1341.732</v>
      </c>
      <c r="R59" s="99">
        <v>513.247</v>
      </c>
      <c r="S59" s="99">
        <v>1383.765</v>
      </c>
      <c r="T59" s="100">
        <v>194.38</v>
      </c>
      <c r="U59" s="99">
        <v>334.381</v>
      </c>
      <c r="V59" s="101">
        <v>0</v>
      </c>
      <c r="W59" s="101">
        <v>0</v>
      </c>
      <c r="X59" s="99">
        <v>24695.928</v>
      </c>
    </row>
    <row r="60" spans="1:24" ht="12.75">
      <c r="A60" s="5" t="s">
        <v>29</v>
      </c>
      <c r="B60" s="99">
        <v>43059.766</v>
      </c>
      <c r="C60" s="99">
        <v>1073.739</v>
      </c>
      <c r="D60" s="99">
        <v>246.498</v>
      </c>
      <c r="E60" s="99">
        <v>5877.206</v>
      </c>
      <c r="F60" s="99">
        <v>29810.036</v>
      </c>
      <c r="G60" s="99">
        <v>83.856</v>
      </c>
      <c r="H60" s="99">
        <v>623.387</v>
      </c>
      <c r="I60" s="99">
        <v>466.034</v>
      </c>
      <c r="J60" s="99">
        <v>4364.661</v>
      </c>
      <c r="K60" s="99">
        <v>56.697</v>
      </c>
      <c r="L60" s="99">
        <v>28.545</v>
      </c>
      <c r="M60" s="99">
        <v>22.044</v>
      </c>
      <c r="N60" s="99">
        <v>22.483</v>
      </c>
      <c r="O60" s="99">
        <v>45.299</v>
      </c>
      <c r="P60" s="99">
        <v>52.759</v>
      </c>
      <c r="Q60" s="99">
        <v>52.391</v>
      </c>
      <c r="R60" s="102">
        <v>151.3</v>
      </c>
      <c r="S60" s="99">
        <v>50.563</v>
      </c>
      <c r="T60" s="99">
        <v>18.225</v>
      </c>
      <c r="U60" s="99">
        <v>14.046</v>
      </c>
      <c r="V60" s="101">
        <v>0</v>
      </c>
      <c r="W60" s="101">
        <v>0</v>
      </c>
      <c r="X60" s="99">
        <v>2023.159</v>
      </c>
    </row>
    <row r="61" spans="1:24" ht="12.75">
      <c r="A61" s="5" t="s">
        <v>30</v>
      </c>
      <c r="B61" s="99">
        <v>86649.935</v>
      </c>
      <c r="C61" s="99">
        <v>1306.041</v>
      </c>
      <c r="D61" s="99">
        <v>3997.927</v>
      </c>
      <c r="E61" s="99">
        <v>18556.531</v>
      </c>
      <c r="F61" s="99">
        <v>48441.283</v>
      </c>
      <c r="G61" s="99">
        <v>669.889</v>
      </c>
      <c r="H61" s="99">
        <v>1172.179</v>
      </c>
      <c r="I61" s="100">
        <v>1135.39</v>
      </c>
      <c r="J61" s="99">
        <v>8080.263</v>
      </c>
      <c r="K61" s="99">
        <v>187.468</v>
      </c>
      <c r="L61" s="99">
        <v>90.723</v>
      </c>
      <c r="M61" s="99">
        <v>89.986</v>
      </c>
      <c r="N61" s="99">
        <v>1110.079</v>
      </c>
      <c r="O61" s="99">
        <v>192.535</v>
      </c>
      <c r="P61" s="99">
        <v>330.365</v>
      </c>
      <c r="Q61" s="99">
        <v>538.845</v>
      </c>
      <c r="R61" s="99">
        <v>215.568</v>
      </c>
      <c r="S61" s="99">
        <v>405.569</v>
      </c>
      <c r="T61" s="99">
        <v>66.981</v>
      </c>
      <c r="U61" s="99">
        <v>62.312</v>
      </c>
      <c r="V61" s="101">
        <v>0</v>
      </c>
      <c r="W61" s="101">
        <v>0</v>
      </c>
      <c r="X61" s="99">
        <v>9867.005</v>
      </c>
    </row>
    <row r="62" spans="1:24" ht="12.75">
      <c r="A62" s="5" t="s">
        <v>31</v>
      </c>
      <c r="B62" s="99">
        <v>65798.316</v>
      </c>
      <c r="C62" s="99">
        <v>2212.815</v>
      </c>
      <c r="D62" s="99">
        <v>1693.868</v>
      </c>
      <c r="E62" s="99">
        <v>5580.182</v>
      </c>
      <c r="F62" s="99">
        <v>12240.347</v>
      </c>
      <c r="G62" s="99">
        <v>1289.826</v>
      </c>
      <c r="H62" s="99">
        <v>1554.765</v>
      </c>
      <c r="I62" s="99">
        <v>930.937</v>
      </c>
      <c r="J62" s="99">
        <v>38846.726</v>
      </c>
      <c r="K62" s="99">
        <v>103.507</v>
      </c>
      <c r="L62" s="99">
        <v>69.083</v>
      </c>
      <c r="M62" s="99">
        <v>47.968</v>
      </c>
      <c r="N62" s="99">
        <v>105.634</v>
      </c>
      <c r="O62" s="99">
        <v>135.534</v>
      </c>
      <c r="P62" s="99">
        <v>213.886</v>
      </c>
      <c r="Q62" s="99">
        <v>370.304</v>
      </c>
      <c r="R62" s="99">
        <v>132.879</v>
      </c>
      <c r="S62" s="99">
        <v>155.486</v>
      </c>
      <c r="T62" s="99">
        <v>55.918</v>
      </c>
      <c r="U62" s="99">
        <v>58.652</v>
      </c>
      <c r="V62" s="101">
        <v>0</v>
      </c>
      <c r="W62" s="101">
        <v>0</v>
      </c>
      <c r="X62" s="99">
        <v>7289.226</v>
      </c>
    </row>
    <row r="63" spans="1:24" ht="12.75">
      <c r="A63" s="5" t="s">
        <v>111</v>
      </c>
      <c r="B63" s="99">
        <v>675073.943</v>
      </c>
      <c r="C63" s="99">
        <v>13824.419</v>
      </c>
      <c r="D63" s="99">
        <v>4227.678</v>
      </c>
      <c r="E63" s="99">
        <v>160692.014</v>
      </c>
      <c r="F63" s="99">
        <v>345187.403</v>
      </c>
      <c r="G63" s="99">
        <v>7245.235</v>
      </c>
      <c r="H63" s="99">
        <v>9324.914</v>
      </c>
      <c r="I63" s="99">
        <v>16001.561</v>
      </c>
      <c r="J63" s="99">
        <v>81466.869</v>
      </c>
      <c r="K63" s="100">
        <v>2995.36</v>
      </c>
      <c r="L63" s="99">
        <v>3090.098</v>
      </c>
      <c r="M63" s="99">
        <v>1575.169</v>
      </c>
      <c r="N63" s="99">
        <v>954.963</v>
      </c>
      <c r="O63" s="99">
        <v>6492.214</v>
      </c>
      <c r="P63" s="99">
        <v>1306.113</v>
      </c>
      <c r="Q63" s="99">
        <v>5689.071</v>
      </c>
      <c r="R63" s="99">
        <v>3485.027</v>
      </c>
      <c r="S63" s="99">
        <v>6097.501</v>
      </c>
      <c r="T63" s="99">
        <v>2039.453</v>
      </c>
      <c r="U63" s="99">
        <v>3378.881</v>
      </c>
      <c r="V63" s="101">
        <v>0</v>
      </c>
      <c r="W63" s="101">
        <v>0</v>
      </c>
      <c r="X63" s="99">
        <v>179932.934</v>
      </c>
    </row>
    <row r="64" spans="1:24" ht="12.75">
      <c r="A64" s="5" t="s">
        <v>32</v>
      </c>
      <c r="B64" s="99">
        <v>18539.395</v>
      </c>
      <c r="C64" s="99">
        <v>143.151</v>
      </c>
      <c r="D64" s="99">
        <v>103.114</v>
      </c>
      <c r="E64" s="99">
        <v>2514.076</v>
      </c>
      <c r="F64" s="99">
        <v>13414.356</v>
      </c>
      <c r="G64" s="99">
        <v>28.894</v>
      </c>
      <c r="H64" s="99">
        <v>185.994</v>
      </c>
      <c r="I64" s="99">
        <v>163.311</v>
      </c>
      <c r="J64" s="99">
        <v>1530.928</v>
      </c>
      <c r="K64" s="99">
        <v>27.224</v>
      </c>
      <c r="L64" s="99">
        <v>9.407</v>
      </c>
      <c r="M64" s="99">
        <v>5.454</v>
      </c>
      <c r="N64" s="99">
        <v>107.235</v>
      </c>
      <c r="O64" s="99">
        <v>32.597</v>
      </c>
      <c r="P64" s="99">
        <v>37.789</v>
      </c>
      <c r="Q64" s="99">
        <v>156.626</v>
      </c>
      <c r="R64" s="99">
        <v>32.224</v>
      </c>
      <c r="S64" s="99">
        <v>16.336</v>
      </c>
      <c r="T64" s="99">
        <v>14.738</v>
      </c>
      <c r="U64" s="99">
        <v>15.939</v>
      </c>
      <c r="V64" s="101">
        <v>0</v>
      </c>
      <c r="W64" s="101">
        <v>0</v>
      </c>
      <c r="X64" s="99">
        <v>862.595</v>
      </c>
    </row>
    <row r="65" spans="1:24" ht="12.75">
      <c r="A65" s="5" t="s">
        <v>33</v>
      </c>
      <c r="B65" s="99">
        <v>24437.642</v>
      </c>
      <c r="C65" s="99">
        <v>1099.107</v>
      </c>
      <c r="D65" s="99">
        <v>233.219</v>
      </c>
      <c r="E65" s="99">
        <v>6325.861</v>
      </c>
      <c r="F65" s="99">
        <v>10555.296</v>
      </c>
      <c r="G65" s="99">
        <v>185.465</v>
      </c>
      <c r="H65" s="99">
        <v>468.807</v>
      </c>
      <c r="I65" s="99">
        <v>1376.805</v>
      </c>
      <c r="J65" s="99">
        <v>2872.743</v>
      </c>
      <c r="K65" s="99">
        <v>144.569</v>
      </c>
      <c r="L65" s="99">
        <v>156.122</v>
      </c>
      <c r="M65" s="99">
        <v>99.375</v>
      </c>
      <c r="N65" s="99">
        <v>15.085</v>
      </c>
      <c r="O65" s="99">
        <v>78.191</v>
      </c>
      <c r="P65" s="99">
        <v>69.759</v>
      </c>
      <c r="Q65" s="99">
        <v>334.851</v>
      </c>
      <c r="R65" s="99">
        <v>234.751</v>
      </c>
      <c r="S65" s="99">
        <v>104.885</v>
      </c>
      <c r="T65" s="99">
        <v>28.757</v>
      </c>
      <c r="U65" s="99">
        <v>53.994</v>
      </c>
      <c r="V65" s="101">
        <v>0</v>
      </c>
      <c r="W65" s="101">
        <v>0</v>
      </c>
      <c r="X65" s="99">
        <v>12121.427</v>
      </c>
    </row>
    <row r="66" spans="1:24" ht="12.75">
      <c r="A66" s="5" t="s">
        <v>34</v>
      </c>
      <c r="B66" s="99">
        <v>61996.106</v>
      </c>
      <c r="C66" s="100">
        <v>494.65</v>
      </c>
      <c r="D66" s="100">
        <v>7.45</v>
      </c>
      <c r="E66" s="99">
        <v>13348.266</v>
      </c>
      <c r="F66" s="100">
        <v>40446.13</v>
      </c>
      <c r="G66" s="100">
        <v>2.32</v>
      </c>
      <c r="H66" s="100">
        <v>22.47</v>
      </c>
      <c r="I66" s="102">
        <v>21.8</v>
      </c>
      <c r="J66" s="100">
        <v>6696.65</v>
      </c>
      <c r="K66" s="102">
        <v>57.2</v>
      </c>
      <c r="L66" s="100">
        <v>28.41</v>
      </c>
      <c r="M66" s="102">
        <v>10.6</v>
      </c>
      <c r="N66" s="102">
        <v>5.2</v>
      </c>
      <c r="O66" s="102">
        <v>20.3</v>
      </c>
      <c r="P66" s="102">
        <v>8.6</v>
      </c>
      <c r="Q66" s="100">
        <v>647.05</v>
      </c>
      <c r="R66" s="100">
        <v>152.71</v>
      </c>
      <c r="S66" s="102">
        <v>7.4</v>
      </c>
      <c r="T66" s="102">
        <v>6.3</v>
      </c>
      <c r="U66" s="102">
        <v>8.2</v>
      </c>
      <c r="V66" s="102">
        <v>4.4</v>
      </c>
      <c r="W66" s="101">
        <v>0</v>
      </c>
      <c r="X66" s="102">
        <v>14385.3</v>
      </c>
    </row>
    <row r="67" spans="1:24" ht="12.75">
      <c r="A67" s="5" t="s">
        <v>35</v>
      </c>
      <c r="B67" s="99">
        <v>197347.117</v>
      </c>
      <c r="C67" s="99">
        <v>12896.053</v>
      </c>
      <c r="D67" s="99">
        <v>2566.441</v>
      </c>
      <c r="E67" s="100">
        <v>75513.46</v>
      </c>
      <c r="F67" s="99">
        <v>60986.753</v>
      </c>
      <c r="G67" s="99">
        <v>1389.931</v>
      </c>
      <c r="H67" s="99">
        <v>600.503</v>
      </c>
      <c r="I67" s="99">
        <v>3755.493</v>
      </c>
      <c r="J67" s="100">
        <v>33458.57</v>
      </c>
      <c r="K67" s="99">
        <v>957.565</v>
      </c>
      <c r="L67" s="99">
        <v>403.719</v>
      </c>
      <c r="M67" s="99">
        <v>213.535</v>
      </c>
      <c r="N67" s="99">
        <v>61.149</v>
      </c>
      <c r="O67" s="99">
        <v>301.924</v>
      </c>
      <c r="P67" s="99">
        <v>1212.225</v>
      </c>
      <c r="Q67" s="99">
        <v>1317.526</v>
      </c>
      <c r="R67" s="99">
        <v>750.496</v>
      </c>
      <c r="S67" s="100">
        <v>699.14</v>
      </c>
      <c r="T67" s="99">
        <v>66.106</v>
      </c>
      <c r="U67" s="99">
        <v>196.526</v>
      </c>
      <c r="V67" s="101">
        <v>0</v>
      </c>
      <c r="W67" s="101">
        <v>0</v>
      </c>
      <c r="X67" s="99">
        <v>62102.503</v>
      </c>
    </row>
    <row r="68" spans="1:24" ht="12.75">
      <c r="A68" s="5" t="s">
        <v>36</v>
      </c>
      <c r="B68" s="99">
        <v>231428.806</v>
      </c>
      <c r="C68" s="99">
        <v>15357.255</v>
      </c>
      <c r="D68" s="100">
        <v>1005.19</v>
      </c>
      <c r="E68" s="99">
        <v>95234.843</v>
      </c>
      <c r="F68" s="99">
        <v>22895.796</v>
      </c>
      <c r="G68" s="99">
        <v>9281.886</v>
      </c>
      <c r="H68" s="99">
        <v>7802.635</v>
      </c>
      <c r="I68" s="99">
        <v>9463.942</v>
      </c>
      <c r="J68" s="99">
        <v>43198.723</v>
      </c>
      <c r="K68" s="99">
        <v>3228.133</v>
      </c>
      <c r="L68" s="99">
        <v>1119.604</v>
      </c>
      <c r="M68" s="99">
        <v>1124.782</v>
      </c>
      <c r="N68" s="99">
        <v>590.415</v>
      </c>
      <c r="O68" s="99">
        <v>2712.218</v>
      </c>
      <c r="P68" s="99">
        <v>6966.639</v>
      </c>
      <c r="Q68" s="99">
        <v>3307.947</v>
      </c>
      <c r="R68" s="100">
        <v>2641.71</v>
      </c>
      <c r="S68" s="99">
        <v>4033.362</v>
      </c>
      <c r="T68" s="99">
        <v>514.428</v>
      </c>
      <c r="U68" s="99">
        <v>949.297</v>
      </c>
      <c r="V68" s="101">
        <v>0</v>
      </c>
      <c r="W68" s="101">
        <v>0</v>
      </c>
      <c r="X68" s="99">
        <v>115899.308</v>
      </c>
    </row>
    <row r="69" spans="1:24" ht="12.75">
      <c r="A69" s="5" t="s">
        <v>37</v>
      </c>
      <c r="B69" s="99">
        <v>12770.029</v>
      </c>
      <c r="C69" s="99">
        <v>775.024</v>
      </c>
      <c r="D69" s="99">
        <v>707.584</v>
      </c>
      <c r="E69" s="99">
        <v>4173.593</v>
      </c>
      <c r="F69" s="99">
        <v>3702.745</v>
      </c>
      <c r="G69" s="99">
        <v>1.076</v>
      </c>
      <c r="H69" s="99">
        <v>1275.926</v>
      </c>
      <c r="I69" s="99">
        <v>387.675</v>
      </c>
      <c r="J69" s="99">
        <v>976.534</v>
      </c>
      <c r="K69" s="99">
        <v>37.082</v>
      </c>
      <c r="L69" s="99">
        <v>67.312</v>
      </c>
      <c r="M69" s="99">
        <v>49.403</v>
      </c>
      <c r="N69" s="99">
        <v>106.133</v>
      </c>
      <c r="O69" s="99">
        <v>119.122</v>
      </c>
      <c r="P69" s="99">
        <v>91.847</v>
      </c>
      <c r="Q69" s="99">
        <v>53.932</v>
      </c>
      <c r="R69" s="99">
        <v>60.408</v>
      </c>
      <c r="S69" s="99">
        <v>69.179</v>
      </c>
      <c r="T69" s="100">
        <v>20.86</v>
      </c>
      <c r="U69" s="99">
        <v>67.483</v>
      </c>
      <c r="V69" s="99">
        <v>27.111</v>
      </c>
      <c r="W69" s="101">
        <v>0</v>
      </c>
      <c r="X69" s="99">
        <v>4837.293</v>
      </c>
    </row>
    <row r="70" spans="1:24" ht="12.75">
      <c r="A70" s="5" t="s">
        <v>38</v>
      </c>
      <c r="B70" s="99">
        <v>255435.459</v>
      </c>
      <c r="C70" s="99">
        <v>7918.134</v>
      </c>
      <c r="D70" s="99">
        <v>2821.457</v>
      </c>
      <c r="E70" s="99">
        <v>89590.473</v>
      </c>
      <c r="F70" s="99">
        <v>85488.616</v>
      </c>
      <c r="G70" s="99">
        <v>7778.188</v>
      </c>
      <c r="H70" s="99">
        <v>4486.587</v>
      </c>
      <c r="I70" s="99">
        <v>4518.118</v>
      </c>
      <c r="J70" s="99">
        <v>45011.982</v>
      </c>
      <c r="K70" s="99">
        <v>1739.743</v>
      </c>
      <c r="L70" s="102">
        <v>185.4</v>
      </c>
      <c r="M70" s="99">
        <v>332.079</v>
      </c>
      <c r="N70" s="99">
        <v>244.974</v>
      </c>
      <c r="O70" s="100">
        <v>541.52</v>
      </c>
      <c r="P70" s="99">
        <v>1261.495</v>
      </c>
      <c r="Q70" s="99">
        <v>1696.103</v>
      </c>
      <c r="R70" s="99">
        <v>29.011</v>
      </c>
      <c r="S70" s="99">
        <v>1012.203</v>
      </c>
      <c r="T70" s="99">
        <v>302.319</v>
      </c>
      <c r="U70" s="99">
        <v>477.057</v>
      </c>
      <c r="V70" s="101">
        <v>0</v>
      </c>
      <c r="W70" s="101">
        <v>0</v>
      </c>
      <c r="X70" s="99">
        <v>94816.536</v>
      </c>
    </row>
    <row r="71" spans="1:24" ht="12.75">
      <c r="A71" s="5" t="s">
        <v>39</v>
      </c>
      <c r="B71" s="99">
        <v>5519.884</v>
      </c>
      <c r="C71" s="99">
        <v>68.368</v>
      </c>
      <c r="D71" s="99">
        <v>19.842</v>
      </c>
      <c r="E71" s="99">
        <v>1732.522</v>
      </c>
      <c r="F71" s="99">
        <v>2942.701</v>
      </c>
      <c r="G71" s="99">
        <v>10.771</v>
      </c>
      <c r="H71" s="99">
        <v>60.551</v>
      </c>
      <c r="I71" s="99">
        <v>102.168</v>
      </c>
      <c r="J71" s="99">
        <v>391.233</v>
      </c>
      <c r="K71" s="99">
        <v>33.757</v>
      </c>
      <c r="L71" s="99">
        <v>7.136</v>
      </c>
      <c r="M71" s="99">
        <v>28.838</v>
      </c>
      <c r="N71" s="99">
        <v>1.566</v>
      </c>
      <c r="O71" s="99">
        <v>13.309</v>
      </c>
      <c r="P71" s="99">
        <v>20.139</v>
      </c>
      <c r="Q71" s="99">
        <v>62.465</v>
      </c>
      <c r="R71" s="99">
        <v>5.385</v>
      </c>
      <c r="S71" s="99">
        <v>5.651</v>
      </c>
      <c r="T71" s="99">
        <v>4.434</v>
      </c>
      <c r="U71" s="99">
        <v>9.049</v>
      </c>
      <c r="V71" s="101">
        <v>0</v>
      </c>
      <c r="W71" s="101">
        <v>0</v>
      </c>
      <c r="X71" s="100">
        <v>1583.12</v>
      </c>
    </row>
    <row r="72" spans="1:24" ht="12.75">
      <c r="A72" s="5" t="s">
        <v>40</v>
      </c>
      <c r="B72" s="99">
        <v>6670.663</v>
      </c>
      <c r="C72" s="99">
        <v>466.786</v>
      </c>
      <c r="D72" s="99">
        <v>43.421</v>
      </c>
      <c r="E72" s="99">
        <v>1342.619</v>
      </c>
      <c r="F72" s="99">
        <v>1746.735</v>
      </c>
      <c r="G72" s="99">
        <v>26.111</v>
      </c>
      <c r="H72" s="100">
        <v>204.36</v>
      </c>
      <c r="I72" s="99">
        <v>177.913</v>
      </c>
      <c r="J72" s="99">
        <v>2331.859</v>
      </c>
      <c r="K72" s="99">
        <v>18.838</v>
      </c>
      <c r="L72" s="99">
        <v>8.583</v>
      </c>
      <c r="M72" s="99">
        <v>5.664</v>
      </c>
      <c r="N72" s="99">
        <v>76.728</v>
      </c>
      <c r="O72" s="99">
        <v>25.086</v>
      </c>
      <c r="P72" s="99">
        <v>43.685</v>
      </c>
      <c r="Q72" s="99">
        <v>76.958</v>
      </c>
      <c r="R72" s="99">
        <v>16.098</v>
      </c>
      <c r="S72" s="99">
        <v>43.864</v>
      </c>
      <c r="T72" s="99">
        <v>7.878</v>
      </c>
      <c r="U72" s="99">
        <v>7.474</v>
      </c>
      <c r="V72" s="101">
        <v>0</v>
      </c>
      <c r="W72" s="99">
        <v>0.002</v>
      </c>
      <c r="X72" s="99">
        <v>1876.358</v>
      </c>
    </row>
    <row r="73" spans="1:24" ht="12.75">
      <c r="A73" s="5" t="s">
        <v>41</v>
      </c>
      <c r="B73" s="99">
        <v>14853.526</v>
      </c>
      <c r="C73" s="99">
        <v>176.874</v>
      </c>
      <c r="D73" s="99">
        <v>8.174</v>
      </c>
      <c r="E73" s="99">
        <v>4823.884</v>
      </c>
      <c r="F73" s="99">
        <v>2008.779</v>
      </c>
      <c r="G73" s="99">
        <v>21.008</v>
      </c>
      <c r="H73" s="99">
        <v>67.638</v>
      </c>
      <c r="I73" s="99">
        <v>73.587</v>
      </c>
      <c r="J73" s="100">
        <v>7407.24</v>
      </c>
      <c r="K73" s="99">
        <v>14.295</v>
      </c>
      <c r="L73" s="99">
        <v>10.423</v>
      </c>
      <c r="M73" s="99">
        <v>7.959</v>
      </c>
      <c r="N73" s="99">
        <v>11.227</v>
      </c>
      <c r="O73" s="99">
        <v>22.754</v>
      </c>
      <c r="P73" s="99">
        <v>17.838</v>
      </c>
      <c r="Q73" s="99">
        <v>72.931</v>
      </c>
      <c r="R73" s="99">
        <v>49.872</v>
      </c>
      <c r="S73" s="99">
        <v>33.917</v>
      </c>
      <c r="T73" s="100">
        <v>10.22</v>
      </c>
      <c r="U73" s="99">
        <v>13.999</v>
      </c>
      <c r="V73" s="99">
        <v>0.631</v>
      </c>
      <c r="W73" s="99">
        <v>0.274</v>
      </c>
      <c r="X73" s="99">
        <v>2629.825</v>
      </c>
    </row>
    <row r="74" spans="1:24" ht="12.75">
      <c r="A74" s="5" t="s">
        <v>42</v>
      </c>
      <c r="B74" s="99">
        <v>6610.297</v>
      </c>
      <c r="C74" s="102">
        <v>55.2</v>
      </c>
      <c r="D74" s="102">
        <v>5.4</v>
      </c>
      <c r="E74" s="99">
        <v>1458.003</v>
      </c>
      <c r="F74" s="102">
        <v>699.9</v>
      </c>
      <c r="G74" s="102">
        <v>19.9</v>
      </c>
      <c r="H74" s="102">
        <v>135.9</v>
      </c>
      <c r="I74" s="102">
        <v>170.7</v>
      </c>
      <c r="J74" s="102">
        <v>3708.4</v>
      </c>
      <c r="K74" s="102">
        <v>17.2</v>
      </c>
      <c r="L74" s="102">
        <v>29.5</v>
      </c>
      <c r="M74" s="99">
        <v>82.477</v>
      </c>
      <c r="N74" s="102">
        <v>22.1</v>
      </c>
      <c r="O74" s="102">
        <v>53.7</v>
      </c>
      <c r="P74" s="102">
        <v>46.3</v>
      </c>
      <c r="Q74" s="102">
        <v>23.8</v>
      </c>
      <c r="R74" s="102">
        <v>25.9</v>
      </c>
      <c r="S74" s="102">
        <v>32.9</v>
      </c>
      <c r="T74" s="102">
        <v>15.1</v>
      </c>
      <c r="U74" s="99">
        <v>7.917</v>
      </c>
      <c r="V74" s="101">
        <v>0</v>
      </c>
      <c r="W74" s="101">
        <v>0</v>
      </c>
      <c r="X74" s="102">
        <v>1565.2</v>
      </c>
    </row>
    <row r="75" spans="1:24" ht="12.75">
      <c r="A75" s="5" t="s">
        <v>43</v>
      </c>
      <c r="B75" s="99">
        <v>33550.434</v>
      </c>
      <c r="C75" s="99">
        <v>2085.646</v>
      </c>
      <c r="D75" s="99">
        <v>427.736</v>
      </c>
      <c r="E75" s="100">
        <v>9699.31</v>
      </c>
      <c r="F75" s="100">
        <v>11738.08</v>
      </c>
      <c r="G75" s="99">
        <v>336.445</v>
      </c>
      <c r="H75" s="99">
        <v>854.278</v>
      </c>
      <c r="I75" s="99">
        <v>1473.151</v>
      </c>
      <c r="J75" s="99">
        <v>3914.418</v>
      </c>
      <c r="K75" s="99">
        <v>100.208</v>
      </c>
      <c r="L75" s="99">
        <v>356.393</v>
      </c>
      <c r="M75" s="99">
        <v>204.894</v>
      </c>
      <c r="N75" s="100">
        <v>383.42</v>
      </c>
      <c r="O75" s="99">
        <v>317.782</v>
      </c>
      <c r="P75" s="102">
        <v>434.5</v>
      </c>
      <c r="Q75" s="99">
        <v>611.865</v>
      </c>
      <c r="R75" s="99">
        <v>229.827</v>
      </c>
      <c r="S75" s="99">
        <v>225.245</v>
      </c>
      <c r="T75" s="99">
        <v>62.262</v>
      </c>
      <c r="U75" s="99">
        <v>94.334</v>
      </c>
      <c r="V75" s="100">
        <v>0.64</v>
      </c>
      <c r="W75" s="101">
        <v>0</v>
      </c>
      <c r="X75" s="99">
        <v>13315.806</v>
      </c>
    </row>
    <row r="76" spans="1:24" ht="12.75">
      <c r="A76" s="5" t="s">
        <v>44</v>
      </c>
      <c r="B76" s="99">
        <v>5227.604</v>
      </c>
      <c r="C76" s="99">
        <v>21.445</v>
      </c>
      <c r="D76" s="100">
        <v>4.88</v>
      </c>
      <c r="E76" s="99">
        <v>43.958</v>
      </c>
      <c r="F76" s="99">
        <v>1601.443</v>
      </c>
      <c r="G76" s="99">
        <v>5.201</v>
      </c>
      <c r="H76" s="99">
        <v>21.816</v>
      </c>
      <c r="I76" s="99">
        <v>58.388</v>
      </c>
      <c r="J76" s="99">
        <v>3384.988</v>
      </c>
      <c r="K76" s="99">
        <v>6.303</v>
      </c>
      <c r="L76" s="99">
        <v>7.858</v>
      </c>
      <c r="M76" s="99">
        <v>5.096</v>
      </c>
      <c r="N76" s="99">
        <v>3.711</v>
      </c>
      <c r="O76" s="99">
        <v>11.128</v>
      </c>
      <c r="P76" s="99">
        <v>23.242</v>
      </c>
      <c r="Q76" s="100">
        <v>11.03</v>
      </c>
      <c r="R76" s="99">
        <v>3.389</v>
      </c>
      <c r="S76" s="99">
        <v>6.997</v>
      </c>
      <c r="T76" s="99">
        <v>2.383</v>
      </c>
      <c r="U76" s="99">
        <v>4.008</v>
      </c>
      <c r="V76" s="101">
        <v>0</v>
      </c>
      <c r="W76" s="100">
        <v>0.34</v>
      </c>
      <c r="X76" s="99">
        <v>394.675</v>
      </c>
    </row>
    <row r="77" spans="1:24" ht="12.75">
      <c r="A77" s="5" t="s">
        <v>45</v>
      </c>
      <c r="B77" s="99">
        <v>160576.274</v>
      </c>
      <c r="C77" s="99">
        <v>9515.531</v>
      </c>
      <c r="D77" s="99">
        <v>2390.247</v>
      </c>
      <c r="E77" s="99">
        <v>42131.758</v>
      </c>
      <c r="F77" s="99">
        <v>50344.346</v>
      </c>
      <c r="G77" s="99">
        <v>10260.219</v>
      </c>
      <c r="H77" s="99">
        <v>3014.085</v>
      </c>
      <c r="I77" s="99">
        <v>3988.776</v>
      </c>
      <c r="J77" s="99">
        <v>28813.579</v>
      </c>
      <c r="K77" s="99">
        <v>941.457</v>
      </c>
      <c r="L77" s="99">
        <v>260.014</v>
      </c>
      <c r="M77" s="99">
        <v>375.723</v>
      </c>
      <c r="N77" s="100">
        <v>303.26</v>
      </c>
      <c r="O77" s="99">
        <v>771.852</v>
      </c>
      <c r="P77" s="99">
        <v>2606.561</v>
      </c>
      <c r="Q77" s="99">
        <v>1617.854</v>
      </c>
      <c r="R77" s="99">
        <v>641.301</v>
      </c>
      <c r="S77" s="99">
        <v>1567.144</v>
      </c>
      <c r="T77" s="99">
        <v>549.372</v>
      </c>
      <c r="U77" s="99">
        <v>483.196</v>
      </c>
      <c r="V77" s="101">
        <v>0</v>
      </c>
      <c r="W77" s="101">
        <v>0</v>
      </c>
      <c r="X77" s="99">
        <v>35082.673</v>
      </c>
    </row>
    <row r="78" spans="1:24" ht="12.75">
      <c r="A78" s="5" t="s">
        <v>46</v>
      </c>
      <c r="B78" s="99">
        <v>48863.018</v>
      </c>
      <c r="C78" s="99">
        <v>1544.555</v>
      </c>
      <c r="D78" s="99">
        <v>996.783</v>
      </c>
      <c r="E78" s="99">
        <v>26499.824</v>
      </c>
      <c r="F78" s="99">
        <v>6650.965</v>
      </c>
      <c r="G78" s="99">
        <v>252.709</v>
      </c>
      <c r="H78" s="99">
        <v>2721.271</v>
      </c>
      <c r="I78" s="99">
        <v>1221.449</v>
      </c>
      <c r="J78" s="99">
        <v>6448.441</v>
      </c>
      <c r="K78" s="99">
        <v>380.909</v>
      </c>
      <c r="L78" s="99">
        <v>134.973</v>
      </c>
      <c r="M78" s="99">
        <v>88.793</v>
      </c>
      <c r="N78" s="99">
        <v>52.443</v>
      </c>
      <c r="O78" s="100">
        <v>223.99</v>
      </c>
      <c r="P78" s="99">
        <v>274.889</v>
      </c>
      <c r="Q78" s="99">
        <v>206.169</v>
      </c>
      <c r="R78" s="99">
        <v>550.699</v>
      </c>
      <c r="S78" s="100">
        <v>214.01</v>
      </c>
      <c r="T78" s="99">
        <v>170.893</v>
      </c>
      <c r="U78" s="99">
        <v>229.252</v>
      </c>
      <c r="V78" s="101">
        <v>0</v>
      </c>
      <c r="W78" s="101">
        <v>0</v>
      </c>
      <c r="X78" s="99">
        <v>13308.688</v>
      </c>
    </row>
    <row r="79" spans="1:24" ht="12.75">
      <c r="A79" s="5" t="s">
        <v>47</v>
      </c>
      <c r="B79" s="99">
        <v>281953.375</v>
      </c>
      <c r="C79" s="99">
        <v>14568.623</v>
      </c>
      <c r="D79" s="99">
        <v>1755.892</v>
      </c>
      <c r="E79" s="99">
        <v>62271.561</v>
      </c>
      <c r="F79" s="99">
        <v>156392.173</v>
      </c>
      <c r="G79" s="99">
        <v>778.015</v>
      </c>
      <c r="H79" s="99">
        <v>541.826</v>
      </c>
      <c r="I79" s="99">
        <v>4817.334</v>
      </c>
      <c r="J79" s="99">
        <v>28732.708</v>
      </c>
      <c r="K79" s="99">
        <v>548.262</v>
      </c>
      <c r="L79" s="100">
        <v>644.02</v>
      </c>
      <c r="M79" s="100">
        <v>786.54</v>
      </c>
      <c r="N79" s="99">
        <v>449.557</v>
      </c>
      <c r="O79" s="99">
        <v>1297.863</v>
      </c>
      <c r="P79" s="99">
        <v>1024.785</v>
      </c>
      <c r="Q79" s="99">
        <v>2141.052</v>
      </c>
      <c r="R79" s="99">
        <v>2478.385</v>
      </c>
      <c r="S79" s="99">
        <v>1823.828</v>
      </c>
      <c r="T79" s="102">
        <v>319.5</v>
      </c>
      <c r="U79" s="99">
        <v>581.451</v>
      </c>
      <c r="V79" s="101">
        <v>0</v>
      </c>
      <c r="W79" s="101">
        <v>0</v>
      </c>
      <c r="X79" s="99">
        <v>46502.165</v>
      </c>
    </row>
    <row r="80" spans="1:24" ht="12.75">
      <c r="A80" s="5" t="s">
        <v>48</v>
      </c>
      <c r="B80" s="102">
        <v>41093.8</v>
      </c>
      <c r="C80" s="101">
        <v>1992</v>
      </c>
      <c r="D80" s="102">
        <v>228.4</v>
      </c>
      <c r="E80" s="102">
        <v>15795.2</v>
      </c>
      <c r="F80" s="102">
        <v>11989.2</v>
      </c>
      <c r="G80" s="102">
        <v>712.9</v>
      </c>
      <c r="H80" s="102">
        <v>915.9</v>
      </c>
      <c r="I80" s="102">
        <v>1592.8</v>
      </c>
      <c r="J80" s="101">
        <v>5575</v>
      </c>
      <c r="K80" s="102">
        <v>664.9</v>
      </c>
      <c r="L80" s="102">
        <v>50.1</v>
      </c>
      <c r="M80" s="102">
        <v>83.7</v>
      </c>
      <c r="N80" s="102">
        <v>12.5</v>
      </c>
      <c r="O80" s="102">
        <v>106.9</v>
      </c>
      <c r="P80" s="102">
        <v>223.7</v>
      </c>
      <c r="Q80" s="102">
        <v>425.2</v>
      </c>
      <c r="R80" s="102">
        <v>91.3</v>
      </c>
      <c r="S80" s="102">
        <v>473.7</v>
      </c>
      <c r="T80" s="102">
        <v>84.6</v>
      </c>
      <c r="U80" s="102">
        <v>75.8</v>
      </c>
      <c r="V80" s="101">
        <v>0</v>
      </c>
      <c r="W80" s="101">
        <v>0</v>
      </c>
      <c r="X80" s="102">
        <v>7822.2</v>
      </c>
    </row>
    <row r="81" spans="1:24" ht="12.75">
      <c r="A81" s="5" t="s">
        <v>49</v>
      </c>
      <c r="B81" s="99">
        <v>63441.412</v>
      </c>
      <c r="C81" s="99">
        <v>1247.685</v>
      </c>
      <c r="D81" s="99">
        <v>1092.099</v>
      </c>
      <c r="E81" s="99">
        <v>23034.058</v>
      </c>
      <c r="F81" s="99">
        <v>24151.055</v>
      </c>
      <c r="G81" s="99">
        <v>520.103</v>
      </c>
      <c r="H81" s="99">
        <v>1448.958</v>
      </c>
      <c r="I81" s="99">
        <v>1517.716</v>
      </c>
      <c r="J81" s="99">
        <v>7299.579</v>
      </c>
      <c r="K81" s="99">
        <v>153.399</v>
      </c>
      <c r="L81" s="99">
        <v>265.582</v>
      </c>
      <c r="M81" s="99">
        <v>198.757</v>
      </c>
      <c r="N81" s="99">
        <v>428.194</v>
      </c>
      <c r="O81" s="99">
        <v>481.266</v>
      </c>
      <c r="P81" s="99">
        <v>342.526</v>
      </c>
      <c r="Q81" s="99">
        <v>379.248</v>
      </c>
      <c r="R81" s="99">
        <v>214.586</v>
      </c>
      <c r="S81" s="99">
        <v>285.159</v>
      </c>
      <c r="T81" s="100">
        <v>84.39</v>
      </c>
      <c r="U81" s="99">
        <v>280.699</v>
      </c>
      <c r="V81" s="99">
        <v>16.352</v>
      </c>
      <c r="W81" s="101">
        <v>0</v>
      </c>
      <c r="X81" s="100">
        <v>14398.73</v>
      </c>
    </row>
    <row r="82" spans="1:24" ht="12.75">
      <c r="A82" s="5" t="s">
        <v>50</v>
      </c>
      <c r="B82" s="99">
        <v>11454.313</v>
      </c>
      <c r="C82" s="99">
        <v>230.442</v>
      </c>
      <c r="D82" s="99">
        <v>80.056</v>
      </c>
      <c r="E82" s="99">
        <v>2289.368</v>
      </c>
      <c r="F82" s="99">
        <v>4471.312</v>
      </c>
      <c r="G82" s="99">
        <v>13.749</v>
      </c>
      <c r="H82" s="99">
        <v>61.289</v>
      </c>
      <c r="I82" s="101">
        <v>0</v>
      </c>
      <c r="J82" s="99">
        <v>4011.703</v>
      </c>
      <c r="K82" s="100">
        <v>50.13</v>
      </c>
      <c r="L82" s="99">
        <v>4.723</v>
      </c>
      <c r="M82" s="99">
        <v>3.959</v>
      </c>
      <c r="N82" s="99">
        <v>29.353</v>
      </c>
      <c r="O82" s="99">
        <v>38.485</v>
      </c>
      <c r="P82" s="99">
        <v>15.554</v>
      </c>
      <c r="Q82" s="99">
        <v>9.766</v>
      </c>
      <c r="R82" s="99">
        <v>48.476</v>
      </c>
      <c r="S82" s="99">
        <v>55.454</v>
      </c>
      <c r="T82" s="99">
        <v>23.145</v>
      </c>
      <c r="U82" s="100">
        <v>17.35</v>
      </c>
      <c r="V82" s="101">
        <v>0</v>
      </c>
      <c r="W82" s="101">
        <v>0</v>
      </c>
      <c r="X82" s="99">
        <v>2926.091</v>
      </c>
    </row>
    <row r="83" spans="1:24" ht="12.75">
      <c r="A83" s="5" t="s">
        <v>51</v>
      </c>
      <c r="B83" s="99">
        <v>29062.824</v>
      </c>
      <c r="C83" s="99">
        <v>169.242</v>
      </c>
      <c r="D83" s="99">
        <v>668.121</v>
      </c>
      <c r="E83" s="99">
        <v>17598.003</v>
      </c>
      <c r="F83" s="99">
        <v>4632.415</v>
      </c>
      <c r="G83" s="99">
        <v>56.762</v>
      </c>
      <c r="H83" s="99">
        <v>128.421</v>
      </c>
      <c r="I83" s="99">
        <v>935.511</v>
      </c>
      <c r="J83" s="99">
        <v>3949.456</v>
      </c>
      <c r="K83" s="99">
        <v>16.649</v>
      </c>
      <c r="L83" s="99">
        <v>1.747</v>
      </c>
      <c r="M83" s="99">
        <v>3.271</v>
      </c>
      <c r="N83" s="99">
        <v>57.882</v>
      </c>
      <c r="O83" s="99">
        <v>33.672</v>
      </c>
      <c r="P83" s="100">
        <v>5.38</v>
      </c>
      <c r="Q83" s="99">
        <v>222.597</v>
      </c>
      <c r="R83" s="99">
        <v>443.982</v>
      </c>
      <c r="S83" s="99">
        <v>110.555</v>
      </c>
      <c r="T83" s="99">
        <v>14.366</v>
      </c>
      <c r="U83" s="99">
        <v>14.793</v>
      </c>
      <c r="V83" s="101">
        <v>0</v>
      </c>
      <c r="W83" s="101">
        <v>0</v>
      </c>
      <c r="X83" s="99">
        <v>4320.643</v>
      </c>
    </row>
    <row r="84" spans="1:24" ht="12.75">
      <c r="A84" s="5" t="s">
        <v>52</v>
      </c>
      <c r="B84" s="99">
        <v>46654.334</v>
      </c>
      <c r="C84" s="99">
        <v>1834.826</v>
      </c>
      <c r="D84" s="99">
        <v>420.603</v>
      </c>
      <c r="E84" s="99">
        <v>13845.395</v>
      </c>
      <c r="F84" s="99">
        <v>16271.321</v>
      </c>
      <c r="G84" s="99">
        <v>313.972</v>
      </c>
      <c r="H84" s="99">
        <v>1276.897</v>
      </c>
      <c r="I84" s="99">
        <v>131.297</v>
      </c>
      <c r="J84" s="99">
        <v>10339.825</v>
      </c>
      <c r="K84" s="99">
        <v>8.914</v>
      </c>
      <c r="L84" s="99">
        <v>35.495</v>
      </c>
      <c r="M84" s="99">
        <v>219.495</v>
      </c>
      <c r="N84" s="99">
        <v>679.707</v>
      </c>
      <c r="O84" s="99">
        <v>22.268</v>
      </c>
      <c r="P84" s="100">
        <v>444.72</v>
      </c>
      <c r="Q84" s="99">
        <v>430.466</v>
      </c>
      <c r="R84" s="99">
        <v>58.477</v>
      </c>
      <c r="S84" s="99">
        <v>137.048</v>
      </c>
      <c r="T84" s="99">
        <v>90.658</v>
      </c>
      <c r="U84" s="100">
        <v>92.95</v>
      </c>
      <c r="V84" s="101">
        <v>0</v>
      </c>
      <c r="W84" s="101">
        <v>0</v>
      </c>
      <c r="X84" s="99">
        <v>5303.764</v>
      </c>
    </row>
    <row r="85" spans="1:24" ht="12.75">
      <c r="A85" s="5" t="s">
        <v>53</v>
      </c>
      <c r="B85" s="99">
        <v>42141.333</v>
      </c>
      <c r="C85" s="99">
        <v>2494.007</v>
      </c>
      <c r="D85" s="99">
        <v>1053.766</v>
      </c>
      <c r="E85" s="99">
        <v>14001.582</v>
      </c>
      <c r="F85" s="99">
        <v>6476.429</v>
      </c>
      <c r="G85" s="99">
        <v>212.396</v>
      </c>
      <c r="H85" s="99">
        <v>1881.632</v>
      </c>
      <c r="I85" s="99">
        <v>1231.229</v>
      </c>
      <c r="J85" s="100">
        <v>12588.78</v>
      </c>
      <c r="K85" s="99">
        <v>63.068</v>
      </c>
      <c r="L85" s="99">
        <v>108.805</v>
      </c>
      <c r="M85" s="99">
        <v>72.105</v>
      </c>
      <c r="N85" s="99">
        <v>144.545</v>
      </c>
      <c r="O85" s="100">
        <v>393.07</v>
      </c>
      <c r="P85" s="99">
        <v>408.462</v>
      </c>
      <c r="Q85" s="99">
        <v>245.309</v>
      </c>
      <c r="R85" s="99">
        <v>100.642</v>
      </c>
      <c r="S85" s="99">
        <v>240.111</v>
      </c>
      <c r="T85" s="99">
        <v>313.731</v>
      </c>
      <c r="U85" s="99">
        <v>111.657</v>
      </c>
      <c r="V85" s="101">
        <v>0</v>
      </c>
      <c r="W85" s="99">
        <v>0.009</v>
      </c>
      <c r="X85" s="99">
        <v>9217.543</v>
      </c>
    </row>
    <row r="86" spans="1:24" ht="12.75">
      <c r="A86" s="5" t="s">
        <v>54</v>
      </c>
      <c r="B86" s="99">
        <v>366890.145</v>
      </c>
      <c r="C86" s="99">
        <v>6736.201</v>
      </c>
      <c r="D86" s="99">
        <v>16519.354</v>
      </c>
      <c r="E86" s="99">
        <v>83588.155</v>
      </c>
      <c r="F86" s="99">
        <v>125683.891</v>
      </c>
      <c r="G86" s="99">
        <v>2832.765</v>
      </c>
      <c r="H86" s="99">
        <v>11663.046</v>
      </c>
      <c r="I86" s="99">
        <v>12345.138</v>
      </c>
      <c r="J86" s="100">
        <v>82605.89</v>
      </c>
      <c r="K86" s="99">
        <v>3020.553</v>
      </c>
      <c r="L86" s="99">
        <v>1307.199</v>
      </c>
      <c r="M86" s="99">
        <v>116.378</v>
      </c>
      <c r="N86" s="99">
        <v>674.996</v>
      </c>
      <c r="O86" s="99">
        <v>1860.846</v>
      </c>
      <c r="P86" s="99">
        <v>2641.825</v>
      </c>
      <c r="Q86" s="99">
        <v>5065.981</v>
      </c>
      <c r="R86" s="99">
        <v>3141.148</v>
      </c>
      <c r="S86" s="99">
        <v>4257.006</v>
      </c>
      <c r="T86" s="100">
        <v>1361.38</v>
      </c>
      <c r="U86" s="99">
        <v>1234.083</v>
      </c>
      <c r="V86" s="99">
        <v>234.311</v>
      </c>
      <c r="W86" s="101">
        <v>0</v>
      </c>
      <c r="X86" s="99">
        <v>125917.224</v>
      </c>
    </row>
    <row r="87" spans="1:24" ht="12.75">
      <c r="A87" s="5" t="s">
        <v>55</v>
      </c>
      <c r="B87" s="99">
        <v>47360.882</v>
      </c>
      <c r="C87" s="99">
        <v>1729.649</v>
      </c>
      <c r="D87" s="99">
        <v>14248.325</v>
      </c>
      <c r="E87" s="99">
        <v>10908.979</v>
      </c>
      <c r="F87" s="99">
        <v>1706.949</v>
      </c>
      <c r="G87" s="100">
        <v>75.33</v>
      </c>
      <c r="H87" s="99">
        <v>816.647</v>
      </c>
      <c r="I87" s="99">
        <v>512.615</v>
      </c>
      <c r="J87" s="99">
        <v>16578.093</v>
      </c>
      <c r="K87" s="100">
        <v>85.01</v>
      </c>
      <c r="L87" s="99">
        <v>26.975</v>
      </c>
      <c r="M87" s="99">
        <v>20.522</v>
      </c>
      <c r="N87" s="99">
        <v>23.796</v>
      </c>
      <c r="O87" s="101">
        <v>0</v>
      </c>
      <c r="P87" s="101">
        <v>0</v>
      </c>
      <c r="Q87" s="99">
        <v>254.895</v>
      </c>
      <c r="R87" s="100">
        <v>35.43</v>
      </c>
      <c r="S87" s="99">
        <v>110.861</v>
      </c>
      <c r="T87" s="101">
        <v>0</v>
      </c>
      <c r="U87" s="99">
        <v>226.805</v>
      </c>
      <c r="V87" s="101">
        <v>0</v>
      </c>
      <c r="W87" s="101">
        <v>0</v>
      </c>
      <c r="X87" s="100">
        <v>4873.73</v>
      </c>
    </row>
    <row r="88" spans="1:24" ht="12.75">
      <c r="A88" s="5" t="s">
        <v>131</v>
      </c>
      <c r="B88" s="99">
        <v>25444.117</v>
      </c>
      <c r="C88" s="99">
        <v>913.387</v>
      </c>
      <c r="D88" s="100">
        <v>61.04</v>
      </c>
      <c r="E88" s="99">
        <v>7911.868</v>
      </c>
      <c r="F88" s="99">
        <v>400.616</v>
      </c>
      <c r="G88" s="99">
        <v>2384.083</v>
      </c>
      <c r="H88" s="99">
        <v>1091.034</v>
      </c>
      <c r="I88" s="102">
        <v>1426.2</v>
      </c>
      <c r="J88" s="102">
        <v>7433.9</v>
      </c>
      <c r="K88" s="99">
        <v>522.384</v>
      </c>
      <c r="L88" s="99">
        <v>106.055</v>
      </c>
      <c r="M88" s="99">
        <v>219.085</v>
      </c>
      <c r="N88" s="99">
        <v>92.604</v>
      </c>
      <c r="O88" s="99">
        <v>443.251</v>
      </c>
      <c r="P88" s="99">
        <v>194.812</v>
      </c>
      <c r="Q88" s="99">
        <v>1234.676</v>
      </c>
      <c r="R88" s="99">
        <v>66.264</v>
      </c>
      <c r="S88" s="99">
        <v>563.599</v>
      </c>
      <c r="T88" s="100">
        <v>125.89</v>
      </c>
      <c r="U88" s="99">
        <v>253.371</v>
      </c>
      <c r="V88" s="101">
        <v>0</v>
      </c>
      <c r="W88" s="101">
        <v>0</v>
      </c>
      <c r="X88" s="99">
        <v>18025.444</v>
      </c>
    </row>
    <row r="89" spans="1:24" ht="12.75">
      <c r="A89" s="5" t="s">
        <v>130</v>
      </c>
      <c r="B89" s="99">
        <v>294288.856</v>
      </c>
      <c r="C89" s="100">
        <v>4556.74</v>
      </c>
      <c r="D89" s="99">
        <v>1521.197</v>
      </c>
      <c r="E89" s="99">
        <v>123174.152</v>
      </c>
      <c r="F89" s="99">
        <v>132923.063</v>
      </c>
      <c r="G89" s="99">
        <v>409.346</v>
      </c>
      <c r="H89" s="99">
        <v>4251.296</v>
      </c>
      <c r="I89" s="99">
        <v>1194.655</v>
      </c>
      <c r="J89" s="99">
        <v>23197.627</v>
      </c>
      <c r="K89" s="99">
        <v>61.215</v>
      </c>
      <c r="L89" s="99">
        <v>103.623</v>
      </c>
      <c r="M89" s="99">
        <v>146.404</v>
      </c>
      <c r="N89" s="99">
        <v>96.164</v>
      </c>
      <c r="O89" s="99">
        <v>248.677</v>
      </c>
      <c r="P89" s="99">
        <v>1850.141</v>
      </c>
      <c r="Q89" s="99">
        <v>99.667</v>
      </c>
      <c r="R89" s="99">
        <v>92.808</v>
      </c>
      <c r="S89" s="99">
        <v>101.508</v>
      </c>
      <c r="T89" s="99">
        <v>35.355</v>
      </c>
      <c r="U89" s="99">
        <v>183.169</v>
      </c>
      <c r="V89" s="101">
        <v>0</v>
      </c>
      <c r="W89" s="99">
        <v>42.051</v>
      </c>
      <c r="X89" s="99">
        <v>87924.545</v>
      </c>
    </row>
    <row r="91" ht="12">
      <c r="A91" s="2" t="s">
        <v>68</v>
      </c>
    </row>
    <row r="92" spans="1:2" ht="12">
      <c r="A92" s="2" t="s">
        <v>27</v>
      </c>
      <c r="B92" s="2" t="s">
        <v>56</v>
      </c>
    </row>
    <row r="94" spans="1:2" ht="21" customHeight="1">
      <c r="A94" s="2" t="s">
        <v>26</v>
      </c>
      <c r="B94" s="23" t="s">
        <v>107</v>
      </c>
    </row>
    <row r="95" spans="1:2" ht="14.25" customHeight="1">
      <c r="A95" s="2" t="s">
        <v>3</v>
      </c>
      <c r="B95" s="2" t="s">
        <v>106</v>
      </c>
    </row>
    <row r="96" spans="1:2" ht="12">
      <c r="A96" s="2" t="s">
        <v>5</v>
      </c>
      <c r="B96" s="2">
        <v>2014</v>
      </c>
    </row>
    <row r="98" spans="1:24" ht="117.75" customHeight="1">
      <c r="A98" s="58" t="s">
        <v>109</v>
      </c>
      <c r="B98" s="59" t="s">
        <v>73</v>
      </c>
      <c r="C98" s="59" t="s">
        <v>74</v>
      </c>
      <c r="D98" s="59" t="s">
        <v>75</v>
      </c>
      <c r="E98" s="59" t="s">
        <v>76</v>
      </c>
      <c r="F98" s="59" t="s">
        <v>77</v>
      </c>
      <c r="G98" s="59" t="s">
        <v>78</v>
      </c>
      <c r="H98" s="59" t="s">
        <v>70</v>
      </c>
      <c r="I98" s="59" t="s">
        <v>79</v>
      </c>
      <c r="J98" s="59" t="s">
        <v>80</v>
      </c>
      <c r="K98" s="59" t="s">
        <v>81</v>
      </c>
      <c r="L98" s="59" t="s">
        <v>82</v>
      </c>
      <c r="M98" s="59" t="s">
        <v>83</v>
      </c>
      <c r="N98" s="59" t="s">
        <v>84</v>
      </c>
      <c r="O98" s="59" t="s">
        <v>85</v>
      </c>
      <c r="P98" s="59" t="s">
        <v>86</v>
      </c>
      <c r="Q98" s="59" t="s">
        <v>87</v>
      </c>
      <c r="R98" s="59" t="s">
        <v>88</v>
      </c>
      <c r="S98" s="59" t="s">
        <v>89</v>
      </c>
      <c r="T98" s="59" t="s">
        <v>90</v>
      </c>
      <c r="U98" s="59" t="s">
        <v>91</v>
      </c>
      <c r="V98" s="59" t="s">
        <v>92</v>
      </c>
      <c r="W98" s="59" t="s">
        <v>93</v>
      </c>
      <c r="X98" s="59" t="s">
        <v>71</v>
      </c>
    </row>
    <row r="99" spans="1:24" ht="12.75">
      <c r="A99" s="5" t="s">
        <v>110</v>
      </c>
      <c r="B99" s="103">
        <v>431117.95924</v>
      </c>
      <c r="C99" s="103">
        <v>238559.14211</v>
      </c>
      <c r="D99" s="103">
        <v>30673.81419</v>
      </c>
      <c r="E99" s="103">
        <v>10213.48561</v>
      </c>
      <c r="F99" s="103">
        <v>21631.78439</v>
      </c>
      <c r="G99" s="103">
        <v>120458.19373</v>
      </c>
      <c r="H99" s="103">
        <v>74.95437</v>
      </c>
      <c r="I99" s="103">
        <v>1021.40294</v>
      </c>
      <c r="J99" s="103">
        <v>6289.03151</v>
      </c>
      <c r="K99" s="103">
        <v>229.77778</v>
      </c>
      <c r="L99" s="103">
        <v>75.28383</v>
      </c>
      <c r="M99" s="103">
        <v>73.72018</v>
      </c>
      <c r="N99" s="103">
        <v>202.55005</v>
      </c>
      <c r="O99" s="103">
        <v>148.61175</v>
      </c>
      <c r="P99" s="103">
        <v>103.42685</v>
      </c>
      <c r="Q99" s="103">
        <v>600.28888</v>
      </c>
      <c r="R99" s="103">
        <v>293.58614</v>
      </c>
      <c r="S99" s="103">
        <v>250.04937</v>
      </c>
      <c r="T99" s="104">
        <v>61.9962</v>
      </c>
      <c r="U99" s="103">
        <v>129.71697</v>
      </c>
      <c r="V99" s="103">
        <v>27.13098</v>
      </c>
      <c r="W99" s="104">
        <v>0.0114</v>
      </c>
      <c r="X99" s="103">
        <v>21554.13612</v>
      </c>
    </row>
    <row r="100" spans="1:24" ht="12.75">
      <c r="A100" s="5" t="s">
        <v>28</v>
      </c>
      <c r="B100" s="103">
        <v>7827.49843</v>
      </c>
      <c r="C100" s="103">
        <v>5841.76344</v>
      </c>
      <c r="D100" s="103">
        <v>1.49765</v>
      </c>
      <c r="E100" s="103">
        <v>393.60828</v>
      </c>
      <c r="F100" s="103">
        <v>233.01024</v>
      </c>
      <c r="G100" s="103">
        <v>1297.09126</v>
      </c>
      <c r="H100" s="103">
        <v>1.84741</v>
      </c>
      <c r="I100" s="104">
        <v>9.7689</v>
      </c>
      <c r="J100" s="103">
        <v>10.84179</v>
      </c>
      <c r="K100" s="103">
        <v>5.57009</v>
      </c>
      <c r="L100" s="103">
        <v>4.26587</v>
      </c>
      <c r="M100" s="103">
        <v>1.07387</v>
      </c>
      <c r="N100" s="103">
        <v>0.28407</v>
      </c>
      <c r="O100" s="103">
        <v>5.06956</v>
      </c>
      <c r="P100" s="103">
        <v>4.17403</v>
      </c>
      <c r="Q100" s="103">
        <v>3.18262</v>
      </c>
      <c r="R100" s="103">
        <v>6.50413</v>
      </c>
      <c r="S100" s="104">
        <v>6.3134</v>
      </c>
      <c r="T100" s="103">
        <v>0.66895</v>
      </c>
      <c r="U100" s="103">
        <v>0.96286</v>
      </c>
      <c r="V100" s="101">
        <v>0</v>
      </c>
      <c r="W100" s="101">
        <v>0</v>
      </c>
      <c r="X100" s="103">
        <v>214.15933</v>
      </c>
    </row>
    <row r="101" spans="1:24" ht="12.75">
      <c r="A101" s="5" t="s">
        <v>29</v>
      </c>
      <c r="B101" s="104">
        <v>2249.1943</v>
      </c>
      <c r="C101" s="103">
        <v>805.53941</v>
      </c>
      <c r="D101" s="103">
        <v>170.61805</v>
      </c>
      <c r="E101" s="103">
        <v>4.79015</v>
      </c>
      <c r="F101" s="104">
        <v>25.6507</v>
      </c>
      <c r="G101" s="103">
        <v>0.12484</v>
      </c>
      <c r="H101" s="103">
        <v>0.61035</v>
      </c>
      <c r="I101" s="103">
        <v>28.19453</v>
      </c>
      <c r="J101" s="103">
        <v>1211.66149</v>
      </c>
      <c r="K101" s="103">
        <v>0.14319</v>
      </c>
      <c r="L101" s="103">
        <v>0.11052</v>
      </c>
      <c r="M101" s="103">
        <v>0.12442</v>
      </c>
      <c r="N101" s="104">
        <v>0.0782</v>
      </c>
      <c r="O101" s="104">
        <v>0.2052</v>
      </c>
      <c r="P101" s="103">
        <v>0.16931</v>
      </c>
      <c r="Q101" s="103">
        <v>0.19853</v>
      </c>
      <c r="R101" s="103">
        <v>0.73836</v>
      </c>
      <c r="S101" s="103">
        <v>0.08989</v>
      </c>
      <c r="T101" s="103">
        <v>0.08371</v>
      </c>
      <c r="U101" s="103">
        <v>0.06346</v>
      </c>
      <c r="V101" s="101">
        <v>0</v>
      </c>
      <c r="W101" s="101">
        <v>0</v>
      </c>
      <c r="X101" s="103">
        <v>5076.94419</v>
      </c>
    </row>
    <row r="102" spans="1:24" ht="12.75">
      <c r="A102" s="5" t="s">
        <v>30</v>
      </c>
      <c r="B102" s="103">
        <v>12101.43321</v>
      </c>
      <c r="C102" s="103">
        <v>2981.21442</v>
      </c>
      <c r="D102" s="103">
        <v>3133.07612</v>
      </c>
      <c r="E102" s="103">
        <v>619.70582</v>
      </c>
      <c r="F102" s="103">
        <v>600.50836</v>
      </c>
      <c r="G102" s="103">
        <v>4680.73879</v>
      </c>
      <c r="H102" s="104">
        <v>4.5353</v>
      </c>
      <c r="I102" s="103">
        <v>2.24639</v>
      </c>
      <c r="J102" s="103">
        <v>12.08343</v>
      </c>
      <c r="K102" s="103">
        <v>0.58892</v>
      </c>
      <c r="L102" s="103">
        <v>0.12605</v>
      </c>
      <c r="M102" s="103">
        <v>1.59588</v>
      </c>
      <c r="N102" s="103">
        <v>40.13701</v>
      </c>
      <c r="O102" s="103">
        <v>0.96088</v>
      </c>
      <c r="P102" s="103">
        <v>0.53543</v>
      </c>
      <c r="Q102" s="103">
        <v>15.62181</v>
      </c>
      <c r="R102" s="103">
        <v>1.01311</v>
      </c>
      <c r="S102" s="103">
        <v>5.96169</v>
      </c>
      <c r="T102" s="103">
        <v>0.23378</v>
      </c>
      <c r="U102" s="100">
        <v>0.55</v>
      </c>
      <c r="V102" s="101">
        <v>0</v>
      </c>
      <c r="W102" s="101">
        <v>0</v>
      </c>
      <c r="X102" s="104">
        <v>307.2115</v>
      </c>
    </row>
    <row r="103" spans="1:24" ht="12.75">
      <c r="A103" s="5" t="s">
        <v>31</v>
      </c>
      <c r="B103" s="103">
        <v>7240.09598</v>
      </c>
      <c r="C103" s="103">
        <v>5859.58055</v>
      </c>
      <c r="D103" s="103">
        <v>84.28198</v>
      </c>
      <c r="E103" s="103">
        <v>23.93191</v>
      </c>
      <c r="F103" s="103">
        <v>171.39752</v>
      </c>
      <c r="G103" s="103">
        <v>1063.10773</v>
      </c>
      <c r="H103" s="103">
        <v>1.17663</v>
      </c>
      <c r="I103" s="103">
        <v>1.19393</v>
      </c>
      <c r="J103" s="103">
        <v>32.55205</v>
      </c>
      <c r="K103" s="103">
        <v>0.27714</v>
      </c>
      <c r="L103" s="103">
        <v>0.15188</v>
      </c>
      <c r="M103" s="103">
        <v>0.09703</v>
      </c>
      <c r="N103" s="103">
        <v>0.10555</v>
      </c>
      <c r="O103" s="103">
        <v>0.21978</v>
      </c>
      <c r="P103" s="103">
        <v>0.22663</v>
      </c>
      <c r="Q103" s="104">
        <v>0.4394</v>
      </c>
      <c r="R103" s="103">
        <v>0.48551</v>
      </c>
      <c r="S103" s="103">
        <v>0.62467</v>
      </c>
      <c r="T103" s="103">
        <v>0.15702</v>
      </c>
      <c r="U103" s="103">
        <v>0.08906</v>
      </c>
      <c r="V103" s="101">
        <v>0</v>
      </c>
      <c r="W103" s="101">
        <v>0</v>
      </c>
      <c r="X103" s="103">
        <v>116.16841</v>
      </c>
    </row>
    <row r="104" spans="1:24" ht="12.75">
      <c r="A104" s="5" t="s">
        <v>111</v>
      </c>
      <c r="B104" s="103">
        <v>53513.35767</v>
      </c>
      <c r="C104" s="104">
        <v>32671.6598</v>
      </c>
      <c r="D104" s="103">
        <v>2823.51808</v>
      </c>
      <c r="E104" s="103">
        <v>1070.30175</v>
      </c>
      <c r="F104" s="103">
        <v>3741.41045</v>
      </c>
      <c r="G104" s="103">
        <v>9913.54956</v>
      </c>
      <c r="H104" s="103">
        <v>11.15164</v>
      </c>
      <c r="I104" s="103">
        <v>46.32762</v>
      </c>
      <c r="J104" s="103">
        <v>2967.43516</v>
      </c>
      <c r="K104" s="103">
        <v>11.48431</v>
      </c>
      <c r="L104" s="103">
        <v>8.70957</v>
      </c>
      <c r="M104" s="103">
        <v>9.05937</v>
      </c>
      <c r="N104" s="103">
        <v>1.43886</v>
      </c>
      <c r="O104" s="103">
        <v>13.00127</v>
      </c>
      <c r="P104" s="103">
        <v>9.42895</v>
      </c>
      <c r="Q104" s="103">
        <v>67.66803</v>
      </c>
      <c r="R104" s="103">
        <v>39.11174</v>
      </c>
      <c r="S104" s="103">
        <v>68.65937</v>
      </c>
      <c r="T104" s="103">
        <v>14.84596</v>
      </c>
      <c r="U104" s="103">
        <v>24.59618</v>
      </c>
      <c r="V104" s="101">
        <v>0</v>
      </c>
      <c r="W104" s="101">
        <v>0</v>
      </c>
      <c r="X104" s="103">
        <v>1264.94209</v>
      </c>
    </row>
    <row r="105" spans="1:24" ht="12.75">
      <c r="A105" s="5" t="s">
        <v>32</v>
      </c>
      <c r="B105" s="103">
        <v>981.40077</v>
      </c>
      <c r="C105" s="103">
        <v>645.57745</v>
      </c>
      <c r="D105" s="104">
        <v>0.0913</v>
      </c>
      <c r="E105" s="103">
        <v>8.91859</v>
      </c>
      <c r="F105" s="103">
        <v>19.77642</v>
      </c>
      <c r="G105" s="104">
        <v>295.1107</v>
      </c>
      <c r="H105" s="103">
        <v>1.06208</v>
      </c>
      <c r="I105" s="103">
        <v>2.30758</v>
      </c>
      <c r="J105" s="103">
        <v>2.96513</v>
      </c>
      <c r="K105" s="103">
        <v>0.57837</v>
      </c>
      <c r="L105" s="103">
        <v>0.03598</v>
      </c>
      <c r="M105" s="103">
        <v>0.02277</v>
      </c>
      <c r="N105" s="103">
        <v>1.85152</v>
      </c>
      <c r="O105" s="103">
        <v>0.24504</v>
      </c>
      <c r="P105" s="104">
        <v>0.1357</v>
      </c>
      <c r="Q105" s="103">
        <v>2.17897</v>
      </c>
      <c r="R105" s="103">
        <v>0.21989</v>
      </c>
      <c r="S105" s="103">
        <v>0.13795</v>
      </c>
      <c r="T105" s="103">
        <v>0.09467</v>
      </c>
      <c r="U105" s="103">
        <v>0.09067</v>
      </c>
      <c r="V105" s="101">
        <v>0</v>
      </c>
      <c r="W105" s="101">
        <v>0</v>
      </c>
      <c r="X105" s="104">
        <v>122.0884</v>
      </c>
    </row>
    <row r="106" spans="1:24" ht="12.75">
      <c r="A106" s="5" t="s">
        <v>33</v>
      </c>
      <c r="B106" s="103">
        <v>13256.49303</v>
      </c>
      <c r="C106" s="103">
        <v>11863.39635</v>
      </c>
      <c r="D106" s="103">
        <v>28.99628</v>
      </c>
      <c r="E106" s="103">
        <v>7.26923</v>
      </c>
      <c r="F106" s="103">
        <v>24.79805</v>
      </c>
      <c r="G106" s="103">
        <v>1313.23969</v>
      </c>
      <c r="H106" s="103">
        <v>2.17005</v>
      </c>
      <c r="I106" s="103">
        <v>4.63916</v>
      </c>
      <c r="J106" s="103">
        <v>3.97803</v>
      </c>
      <c r="K106" s="103">
        <v>0.69891</v>
      </c>
      <c r="L106" s="103">
        <v>0.93997</v>
      </c>
      <c r="M106" s="104">
        <v>0.5036</v>
      </c>
      <c r="N106" s="103">
        <v>0.04632</v>
      </c>
      <c r="O106" s="103">
        <v>0.31453</v>
      </c>
      <c r="P106" s="103">
        <v>0.27021</v>
      </c>
      <c r="Q106" s="103">
        <v>2.22763</v>
      </c>
      <c r="R106" s="103">
        <v>1.78639</v>
      </c>
      <c r="S106" s="103">
        <v>0.76454</v>
      </c>
      <c r="T106" s="103">
        <v>0.14775</v>
      </c>
      <c r="U106" s="103">
        <v>0.30635</v>
      </c>
      <c r="V106" s="101">
        <v>0</v>
      </c>
      <c r="W106" s="101">
        <v>0</v>
      </c>
      <c r="X106" s="103">
        <v>176.86071</v>
      </c>
    </row>
    <row r="107" spans="1:24" ht="12.75">
      <c r="A107" s="5" t="s">
        <v>34</v>
      </c>
      <c r="B107" s="103">
        <v>11044.44975</v>
      </c>
      <c r="C107" s="103">
        <v>5054.62775</v>
      </c>
      <c r="D107" s="104">
        <v>15.2585</v>
      </c>
      <c r="E107" s="99">
        <v>130.869</v>
      </c>
      <c r="F107" s="103">
        <v>14.66225</v>
      </c>
      <c r="G107" s="103">
        <v>4781.41775</v>
      </c>
      <c r="H107" s="104">
        <v>6.2855</v>
      </c>
      <c r="I107" s="104">
        <v>0.3275</v>
      </c>
      <c r="J107" s="103">
        <v>21.88975</v>
      </c>
      <c r="K107" s="104">
        <v>160.8945</v>
      </c>
      <c r="L107" s="103">
        <v>42.43625</v>
      </c>
      <c r="M107" s="103">
        <v>44.19225</v>
      </c>
      <c r="N107" s="103">
        <v>1.98625</v>
      </c>
      <c r="O107" s="99">
        <v>96.521</v>
      </c>
      <c r="P107" s="103">
        <v>52.79325</v>
      </c>
      <c r="Q107" s="103">
        <v>199.58025</v>
      </c>
      <c r="R107" s="104">
        <v>186.4055</v>
      </c>
      <c r="S107" s="103">
        <v>95.62475</v>
      </c>
      <c r="T107" s="103">
        <v>28.06425</v>
      </c>
      <c r="U107" s="99">
        <v>84.686</v>
      </c>
      <c r="V107" s="104">
        <v>25.9275</v>
      </c>
      <c r="W107" s="101">
        <v>0</v>
      </c>
      <c r="X107" s="103">
        <v>156.20225</v>
      </c>
    </row>
    <row r="108" spans="1:24" ht="12.75">
      <c r="A108" s="5" t="s">
        <v>35</v>
      </c>
      <c r="B108" s="103">
        <v>37245.33717</v>
      </c>
      <c r="C108" s="103">
        <v>20733.23248</v>
      </c>
      <c r="D108" s="103">
        <v>290.81779</v>
      </c>
      <c r="E108" s="103">
        <v>1310.27262</v>
      </c>
      <c r="F108" s="104">
        <v>1013.8257</v>
      </c>
      <c r="G108" s="104">
        <v>13788.3802</v>
      </c>
      <c r="H108" s="103">
        <v>0.14032</v>
      </c>
      <c r="I108" s="103">
        <v>32.54482</v>
      </c>
      <c r="J108" s="103">
        <v>33.64404</v>
      </c>
      <c r="K108" s="103">
        <v>8.13699</v>
      </c>
      <c r="L108" s="103">
        <v>3.47623</v>
      </c>
      <c r="M108" s="103">
        <v>1.79494</v>
      </c>
      <c r="N108" s="103">
        <v>0.52375</v>
      </c>
      <c r="O108" s="103">
        <v>2.62218</v>
      </c>
      <c r="P108" s="103">
        <v>3.47313</v>
      </c>
      <c r="Q108" s="103">
        <v>7.68606</v>
      </c>
      <c r="R108" s="103">
        <v>6.51187</v>
      </c>
      <c r="S108" s="103">
        <v>6.12768</v>
      </c>
      <c r="T108" s="103">
        <v>0.48172</v>
      </c>
      <c r="U108" s="103">
        <v>1.64464</v>
      </c>
      <c r="V108" s="101">
        <v>0</v>
      </c>
      <c r="W108" s="101">
        <v>0</v>
      </c>
      <c r="X108" s="103">
        <v>924.60966</v>
      </c>
    </row>
    <row r="109" spans="1:24" ht="12.75">
      <c r="A109" s="5" t="s">
        <v>36</v>
      </c>
      <c r="B109" s="103">
        <v>55961.85117</v>
      </c>
      <c r="C109" s="103">
        <v>39938.86996</v>
      </c>
      <c r="D109" s="103">
        <v>76.44528</v>
      </c>
      <c r="E109" s="103">
        <v>249.65428</v>
      </c>
      <c r="F109" s="103">
        <v>524.14346</v>
      </c>
      <c r="G109" s="103">
        <v>14711.99246</v>
      </c>
      <c r="H109" s="103">
        <v>4.20381</v>
      </c>
      <c r="I109" s="103">
        <v>15.25625</v>
      </c>
      <c r="J109" s="103">
        <v>384.63472</v>
      </c>
      <c r="K109" s="103">
        <v>8.53053</v>
      </c>
      <c r="L109" s="103">
        <v>1.93948</v>
      </c>
      <c r="M109" s="104">
        <v>2.2034</v>
      </c>
      <c r="N109" s="103">
        <v>1.01413</v>
      </c>
      <c r="O109" s="103">
        <v>5.29193</v>
      </c>
      <c r="P109" s="103">
        <v>7.65696</v>
      </c>
      <c r="Q109" s="103">
        <v>8.72153</v>
      </c>
      <c r="R109" s="104">
        <v>7.1199</v>
      </c>
      <c r="S109" s="103">
        <v>10.80537</v>
      </c>
      <c r="T109" s="103">
        <v>1.28159</v>
      </c>
      <c r="U109" s="103">
        <v>2.08615</v>
      </c>
      <c r="V109" s="101">
        <v>0</v>
      </c>
      <c r="W109" s="101">
        <v>0</v>
      </c>
      <c r="X109" s="103">
        <v>3361.76322</v>
      </c>
    </row>
    <row r="110" spans="1:24" ht="12.75">
      <c r="A110" s="5" t="s">
        <v>37</v>
      </c>
      <c r="B110" s="104">
        <v>2749.1709</v>
      </c>
      <c r="C110" s="103">
        <v>1131.27454</v>
      </c>
      <c r="D110" s="103">
        <v>141.06865</v>
      </c>
      <c r="E110" s="103">
        <v>3.42888</v>
      </c>
      <c r="F110" s="103">
        <v>64.66526</v>
      </c>
      <c r="G110" s="103">
        <v>1400.81956</v>
      </c>
      <c r="H110" s="104">
        <v>1.8846</v>
      </c>
      <c r="I110" s="104">
        <v>0.9183</v>
      </c>
      <c r="J110" s="103">
        <v>2.33265</v>
      </c>
      <c r="K110" s="103">
        <v>0.13737</v>
      </c>
      <c r="L110" s="103">
        <v>0.22594</v>
      </c>
      <c r="M110" s="103">
        <v>0.23645</v>
      </c>
      <c r="N110" s="103">
        <v>0.49167</v>
      </c>
      <c r="O110" s="103">
        <v>0.40098</v>
      </c>
      <c r="P110" s="103">
        <v>0.28632</v>
      </c>
      <c r="Q110" s="103">
        <v>0.10612</v>
      </c>
      <c r="R110" s="103">
        <v>0.25139</v>
      </c>
      <c r="S110" s="103">
        <v>0.26557</v>
      </c>
      <c r="T110" s="103">
        <v>0.07215</v>
      </c>
      <c r="U110" s="103">
        <v>0.19977</v>
      </c>
      <c r="V110" s="103">
        <v>0.10474</v>
      </c>
      <c r="W110" s="101">
        <v>0</v>
      </c>
      <c r="X110" s="103">
        <v>331.23763</v>
      </c>
    </row>
    <row r="111" spans="1:24" ht="12.75">
      <c r="A111" s="5" t="s">
        <v>38</v>
      </c>
      <c r="B111" s="103">
        <v>41096.95688</v>
      </c>
      <c r="C111" s="103">
        <v>18543.32038</v>
      </c>
      <c r="D111" s="103">
        <v>973.01378</v>
      </c>
      <c r="E111" s="103">
        <v>1799.48793</v>
      </c>
      <c r="F111" s="103">
        <v>4971.79557</v>
      </c>
      <c r="G111" s="103">
        <v>14677.97649</v>
      </c>
      <c r="H111" s="103">
        <v>4.28491</v>
      </c>
      <c r="I111" s="103">
        <v>46.17281</v>
      </c>
      <c r="J111" s="103">
        <v>58.18349</v>
      </c>
      <c r="K111" s="103">
        <v>4.00927</v>
      </c>
      <c r="L111" s="103">
        <v>0.31431</v>
      </c>
      <c r="M111" s="103">
        <v>0.77809</v>
      </c>
      <c r="N111" s="103">
        <v>0.42761</v>
      </c>
      <c r="O111" s="103">
        <v>2.03497</v>
      </c>
      <c r="P111" s="103">
        <v>1.79907</v>
      </c>
      <c r="Q111" s="103">
        <v>4.88322</v>
      </c>
      <c r="R111" s="103">
        <v>3.86825</v>
      </c>
      <c r="S111" s="103">
        <v>3.24392</v>
      </c>
      <c r="T111" s="103">
        <v>0.48594</v>
      </c>
      <c r="U111" s="103">
        <v>0.87687</v>
      </c>
      <c r="V111" s="101">
        <v>0</v>
      </c>
      <c r="W111" s="101">
        <v>0</v>
      </c>
      <c r="X111" s="103">
        <v>2175.03541</v>
      </c>
    </row>
    <row r="112" spans="1:24" ht="12.75">
      <c r="A112" s="5" t="s">
        <v>39</v>
      </c>
      <c r="B112" s="103">
        <v>877.24969</v>
      </c>
      <c r="C112" s="103">
        <v>387.57116</v>
      </c>
      <c r="D112" s="103">
        <v>0.03695</v>
      </c>
      <c r="E112" s="103">
        <v>4.45803</v>
      </c>
      <c r="F112" s="103">
        <v>2.83908</v>
      </c>
      <c r="G112" s="103">
        <v>478.36307</v>
      </c>
      <c r="H112" s="103">
        <v>0.29989</v>
      </c>
      <c r="I112" s="104">
        <v>0.5957</v>
      </c>
      <c r="J112" s="103">
        <v>1.24274</v>
      </c>
      <c r="K112" s="103">
        <v>1.12603</v>
      </c>
      <c r="L112" s="103">
        <v>0.03747</v>
      </c>
      <c r="M112" s="103">
        <v>0.08832</v>
      </c>
      <c r="N112" s="103">
        <v>0.00893</v>
      </c>
      <c r="O112" s="104">
        <v>0.0775</v>
      </c>
      <c r="P112" s="103">
        <v>0.11314</v>
      </c>
      <c r="Q112" s="103">
        <v>0.27109</v>
      </c>
      <c r="R112" s="103">
        <v>0.02992</v>
      </c>
      <c r="S112" s="103">
        <v>0.02737</v>
      </c>
      <c r="T112" s="103">
        <v>0.02332</v>
      </c>
      <c r="U112" s="103">
        <v>0.03996</v>
      </c>
      <c r="V112" s="101">
        <v>0</v>
      </c>
      <c r="W112" s="101">
        <v>0</v>
      </c>
      <c r="X112" s="104">
        <v>10.0265</v>
      </c>
    </row>
    <row r="113" spans="1:24" ht="12.75">
      <c r="A113" s="5" t="s">
        <v>40</v>
      </c>
      <c r="B113" s="103">
        <v>1962.75173</v>
      </c>
      <c r="C113" s="103">
        <v>975.45391</v>
      </c>
      <c r="D113" s="103">
        <v>0.04234</v>
      </c>
      <c r="E113" s="103">
        <v>152.68987</v>
      </c>
      <c r="F113" s="103">
        <v>135.73499</v>
      </c>
      <c r="G113" s="104">
        <v>662.0251</v>
      </c>
      <c r="H113" s="104">
        <v>0.3178</v>
      </c>
      <c r="I113" s="103">
        <v>4.93831</v>
      </c>
      <c r="J113" s="103">
        <v>5.49282</v>
      </c>
      <c r="K113" s="103">
        <v>1.30565</v>
      </c>
      <c r="L113" s="103">
        <v>0.07018</v>
      </c>
      <c r="M113" s="103">
        <v>0.07117</v>
      </c>
      <c r="N113" s="103">
        <v>3.61085</v>
      </c>
      <c r="O113" s="104">
        <v>0.2933</v>
      </c>
      <c r="P113" s="103">
        <v>0.54451</v>
      </c>
      <c r="Q113" s="103">
        <v>12.82473</v>
      </c>
      <c r="R113" s="103">
        <v>2.37095</v>
      </c>
      <c r="S113" s="103">
        <v>4.23725</v>
      </c>
      <c r="T113" s="103">
        <v>0.27893</v>
      </c>
      <c r="U113" s="103">
        <v>0.44906</v>
      </c>
      <c r="V113" s="101">
        <v>0</v>
      </c>
      <c r="W113" s="101">
        <v>0</v>
      </c>
      <c r="X113" s="103">
        <v>120.81632</v>
      </c>
    </row>
    <row r="114" spans="1:24" ht="12.75">
      <c r="A114" s="5" t="s">
        <v>41</v>
      </c>
      <c r="B114" s="103">
        <v>3293.30042</v>
      </c>
      <c r="C114" s="103">
        <v>1877.49396</v>
      </c>
      <c r="D114" s="103">
        <v>1.98499</v>
      </c>
      <c r="E114" s="104">
        <v>10.8777</v>
      </c>
      <c r="F114" s="103">
        <v>292.56495</v>
      </c>
      <c r="G114" s="103">
        <v>1075.16375</v>
      </c>
      <c r="H114" s="103">
        <v>0.43038</v>
      </c>
      <c r="I114" s="104">
        <v>2.0235</v>
      </c>
      <c r="J114" s="103">
        <v>26.25109</v>
      </c>
      <c r="K114" s="103">
        <v>0.40737</v>
      </c>
      <c r="L114" s="103">
        <v>0.30072</v>
      </c>
      <c r="M114" s="103">
        <v>0.21639</v>
      </c>
      <c r="N114" s="103">
        <v>0.22757</v>
      </c>
      <c r="O114" s="103">
        <v>0.64712</v>
      </c>
      <c r="P114" s="103">
        <v>0.50033</v>
      </c>
      <c r="Q114" s="103">
        <v>0.98828</v>
      </c>
      <c r="R114" s="103">
        <v>1.51857</v>
      </c>
      <c r="S114" s="103">
        <v>1.02397</v>
      </c>
      <c r="T114" s="103">
        <v>0.30846</v>
      </c>
      <c r="U114" s="103">
        <v>0.34367</v>
      </c>
      <c r="V114" s="103">
        <v>0.01929</v>
      </c>
      <c r="W114" s="103">
        <v>0.00837</v>
      </c>
      <c r="X114" s="103">
        <v>163.66421</v>
      </c>
    </row>
    <row r="115" spans="1:24" ht="12.75">
      <c r="A115" s="5" t="s">
        <v>42</v>
      </c>
      <c r="B115" s="103">
        <v>559.01423</v>
      </c>
      <c r="C115" s="104">
        <v>476.8801</v>
      </c>
      <c r="D115" s="104">
        <v>0.0024</v>
      </c>
      <c r="E115" s="103">
        <v>2.17625</v>
      </c>
      <c r="F115" s="99">
        <v>39.905</v>
      </c>
      <c r="G115" s="104">
        <v>38.2877</v>
      </c>
      <c r="H115" s="100">
        <v>0.21</v>
      </c>
      <c r="I115" s="100">
        <v>0.13</v>
      </c>
      <c r="J115" s="103">
        <v>0.62758</v>
      </c>
      <c r="K115" s="104">
        <v>0.2225</v>
      </c>
      <c r="L115" s="103">
        <v>0.03348</v>
      </c>
      <c r="M115" s="103">
        <v>0.18263</v>
      </c>
      <c r="N115" s="104">
        <v>0.0425</v>
      </c>
      <c r="O115" s="103">
        <v>0.03845</v>
      </c>
      <c r="P115" s="103">
        <v>0.02078</v>
      </c>
      <c r="Q115" s="100">
        <v>0.05</v>
      </c>
      <c r="R115" s="104">
        <v>0.0775</v>
      </c>
      <c r="S115" s="104">
        <v>0.0775</v>
      </c>
      <c r="T115" s="103">
        <v>0.03338</v>
      </c>
      <c r="U115" s="104">
        <v>0.0165</v>
      </c>
      <c r="V115" s="101">
        <v>0</v>
      </c>
      <c r="W115" s="101">
        <v>0</v>
      </c>
      <c r="X115" s="99">
        <v>8.835</v>
      </c>
    </row>
    <row r="116" spans="1:24" ht="12.75">
      <c r="A116" s="5" t="s">
        <v>43</v>
      </c>
      <c r="B116" s="103">
        <v>7377.74639</v>
      </c>
      <c r="C116" s="103">
        <v>2670.70389</v>
      </c>
      <c r="D116" s="103">
        <v>304.45147</v>
      </c>
      <c r="E116" s="103">
        <v>60.93333</v>
      </c>
      <c r="F116" s="104">
        <v>451.7651</v>
      </c>
      <c r="G116" s="103">
        <v>3826.46971</v>
      </c>
      <c r="H116" s="103">
        <v>1.88182</v>
      </c>
      <c r="I116" s="103">
        <v>10.86709</v>
      </c>
      <c r="J116" s="103">
        <v>16.82688</v>
      </c>
      <c r="K116" s="104">
        <v>1.1578</v>
      </c>
      <c r="L116" s="103">
        <v>3.79257</v>
      </c>
      <c r="M116" s="103">
        <v>2.48379</v>
      </c>
      <c r="N116" s="103">
        <v>5.08645</v>
      </c>
      <c r="O116" s="103">
        <v>3.85754</v>
      </c>
      <c r="P116" s="104">
        <v>3.3383</v>
      </c>
      <c r="Q116" s="103">
        <v>6.29309</v>
      </c>
      <c r="R116" s="103">
        <v>3.01071</v>
      </c>
      <c r="S116" s="103">
        <v>2.86275</v>
      </c>
      <c r="T116" s="103">
        <v>0.83762</v>
      </c>
      <c r="U116" s="104">
        <v>1.1176</v>
      </c>
      <c r="V116" s="103">
        <v>0.00889</v>
      </c>
      <c r="W116" s="101">
        <v>0</v>
      </c>
      <c r="X116" s="103">
        <v>249.19429</v>
      </c>
    </row>
    <row r="117" spans="1:24" ht="12.75">
      <c r="A117" s="5" t="s">
        <v>44</v>
      </c>
      <c r="B117" s="103">
        <v>205.42651</v>
      </c>
      <c r="C117" s="104">
        <v>48.7119</v>
      </c>
      <c r="D117" s="103">
        <v>0.01173</v>
      </c>
      <c r="E117" s="104">
        <v>0.1129</v>
      </c>
      <c r="F117" s="103">
        <v>1.56062</v>
      </c>
      <c r="G117" s="103">
        <v>143.60135</v>
      </c>
      <c r="H117" s="103">
        <v>0.03353</v>
      </c>
      <c r="I117" s="103">
        <v>0.18641</v>
      </c>
      <c r="J117" s="103">
        <v>10.93096</v>
      </c>
      <c r="K117" s="103">
        <v>0.02007</v>
      </c>
      <c r="L117" s="103">
        <v>0.02508</v>
      </c>
      <c r="M117" s="103">
        <v>0.01644</v>
      </c>
      <c r="N117" s="103">
        <v>0.01195</v>
      </c>
      <c r="O117" s="103">
        <v>0.03573</v>
      </c>
      <c r="P117" s="103">
        <v>0.07763</v>
      </c>
      <c r="Q117" s="104">
        <v>0.0351</v>
      </c>
      <c r="R117" s="103">
        <v>0.01093</v>
      </c>
      <c r="S117" s="103">
        <v>0.02231</v>
      </c>
      <c r="T117" s="103">
        <v>0.00762</v>
      </c>
      <c r="U117" s="103">
        <v>0.01307</v>
      </c>
      <c r="V117" s="101">
        <v>0</v>
      </c>
      <c r="W117" s="103">
        <v>0.00117</v>
      </c>
      <c r="X117" s="103">
        <v>1.28199</v>
      </c>
    </row>
    <row r="118" spans="1:24" ht="12.75">
      <c r="A118" s="5" t="s">
        <v>45</v>
      </c>
      <c r="B118" s="103">
        <v>18289.81062</v>
      </c>
      <c r="C118" s="103">
        <v>13449.70046</v>
      </c>
      <c r="D118" s="103">
        <v>694.18236</v>
      </c>
      <c r="E118" s="103">
        <v>503.21035</v>
      </c>
      <c r="F118" s="103">
        <v>70.34022</v>
      </c>
      <c r="G118" s="103">
        <v>3272.63257</v>
      </c>
      <c r="H118" s="103">
        <v>2.74877</v>
      </c>
      <c r="I118" s="103">
        <v>19.88603</v>
      </c>
      <c r="J118" s="103">
        <v>24.72345</v>
      </c>
      <c r="K118" s="104">
        <v>11.0477</v>
      </c>
      <c r="L118" s="103">
        <v>1.96446</v>
      </c>
      <c r="M118" s="103">
        <v>3.24666</v>
      </c>
      <c r="N118" s="103">
        <v>3.19171</v>
      </c>
      <c r="O118" s="103">
        <v>3.90913</v>
      </c>
      <c r="P118" s="103">
        <v>6.43001</v>
      </c>
      <c r="Q118" s="103">
        <v>185.18949</v>
      </c>
      <c r="R118" s="103">
        <v>7.38885</v>
      </c>
      <c r="S118" s="103">
        <v>19.32097</v>
      </c>
      <c r="T118" s="103">
        <v>5.90753</v>
      </c>
      <c r="U118" s="104">
        <v>4.7899</v>
      </c>
      <c r="V118" s="101">
        <v>0</v>
      </c>
      <c r="W118" s="101">
        <v>0</v>
      </c>
      <c r="X118" s="103">
        <v>492.10404</v>
      </c>
    </row>
    <row r="119" spans="1:24" ht="12.75">
      <c r="A119" s="5" t="s">
        <v>46</v>
      </c>
      <c r="B119" s="103">
        <v>6432.00614</v>
      </c>
      <c r="C119" s="103">
        <v>4573.64086</v>
      </c>
      <c r="D119" s="103">
        <v>125.61026</v>
      </c>
      <c r="E119" s="103">
        <v>67.82587</v>
      </c>
      <c r="F119" s="103">
        <v>147.95918</v>
      </c>
      <c r="G119" s="103">
        <v>1507.79742</v>
      </c>
      <c r="H119" s="103">
        <v>0.88885</v>
      </c>
      <c r="I119" s="103">
        <v>0.48354</v>
      </c>
      <c r="J119" s="103">
        <v>3.74937</v>
      </c>
      <c r="K119" s="104">
        <v>1.9473</v>
      </c>
      <c r="L119" s="103">
        <v>0.15006</v>
      </c>
      <c r="M119" s="103">
        <v>0.04422</v>
      </c>
      <c r="N119" s="103">
        <v>0.02393</v>
      </c>
      <c r="O119" s="103">
        <v>0.16776</v>
      </c>
      <c r="P119" s="104">
        <v>0.0951</v>
      </c>
      <c r="Q119" s="104">
        <v>0.4879</v>
      </c>
      <c r="R119" s="103">
        <v>0.37917</v>
      </c>
      <c r="S119" s="103">
        <v>0.14003</v>
      </c>
      <c r="T119" s="103">
        <v>0.22924</v>
      </c>
      <c r="U119" s="103">
        <v>0.38608</v>
      </c>
      <c r="V119" s="101">
        <v>0</v>
      </c>
      <c r="W119" s="101">
        <v>0</v>
      </c>
      <c r="X119" s="103">
        <v>190.40988</v>
      </c>
    </row>
    <row r="120" spans="1:24" ht="12.75">
      <c r="A120" s="5" t="s">
        <v>47</v>
      </c>
      <c r="B120" s="103">
        <v>38501.24859</v>
      </c>
      <c r="C120" s="103">
        <v>14405.59902</v>
      </c>
      <c r="D120" s="104">
        <v>14235.9671</v>
      </c>
      <c r="E120" s="103">
        <v>178.54233</v>
      </c>
      <c r="F120" s="103">
        <v>106.70726</v>
      </c>
      <c r="G120" s="103">
        <v>9354.73354</v>
      </c>
      <c r="H120" s="103">
        <v>0.48135</v>
      </c>
      <c r="I120" s="103">
        <v>22.31161</v>
      </c>
      <c r="J120" s="103">
        <v>140.70648</v>
      </c>
      <c r="K120" s="104">
        <v>2.5492</v>
      </c>
      <c r="L120" s="103">
        <v>2.99443</v>
      </c>
      <c r="M120" s="103">
        <v>3.65709</v>
      </c>
      <c r="N120" s="103">
        <v>2.09026</v>
      </c>
      <c r="O120" s="103">
        <v>6.03453</v>
      </c>
      <c r="P120" s="103">
        <v>4.76483</v>
      </c>
      <c r="Q120" s="103">
        <v>9.95502</v>
      </c>
      <c r="R120" s="103">
        <v>11.52348</v>
      </c>
      <c r="S120" s="103">
        <v>8.48005</v>
      </c>
      <c r="T120" s="103">
        <v>1.48554</v>
      </c>
      <c r="U120" s="103">
        <v>2.66547</v>
      </c>
      <c r="V120" s="101">
        <v>0</v>
      </c>
      <c r="W120" s="101">
        <v>0</v>
      </c>
      <c r="X120" s="103">
        <v>2837.59424</v>
      </c>
    </row>
    <row r="121" spans="1:24" ht="12.75">
      <c r="A121" s="5" t="s">
        <v>48</v>
      </c>
      <c r="B121" s="99">
        <v>12751.605</v>
      </c>
      <c r="C121" s="104">
        <v>5917.5275</v>
      </c>
      <c r="D121" s="99">
        <v>9.855</v>
      </c>
      <c r="E121" s="104">
        <v>2179.0175</v>
      </c>
      <c r="F121" s="104">
        <v>49.5125</v>
      </c>
      <c r="G121" s="100">
        <v>4523.64</v>
      </c>
      <c r="H121" s="99">
        <v>1.455</v>
      </c>
      <c r="I121" s="104">
        <v>1.7125</v>
      </c>
      <c r="J121" s="104">
        <v>6.9725</v>
      </c>
      <c r="K121" s="104">
        <v>0.3125</v>
      </c>
      <c r="L121" s="104">
        <v>0.1025</v>
      </c>
      <c r="M121" s="99">
        <v>0.175</v>
      </c>
      <c r="N121" s="100">
        <v>0.03</v>
      </c>
      <c r="O121" s="104">
        <v>0.1025</v>
      </c>
      <c r="P121" s="99">
        <v>0.235</v>
      </c>
      <c r="Q121" s="100">
        <v>60.08</v>
      </c>
      <c r="R121" s="99">
        <v>0.155</v>
      </c>
      <c r="S121" s="100">
        <v>0.53</v>
      </c>
      <c r="T121" s="100">
        <v>0.09</v>
      </c>
      <c r="U121" s="102">
        <v>0.1</v>
      </c>
      <c r="V121" s="101">
        <v>0</v>
      </c>
      <c r="W121" s="101">
        <v>0</v>
      </c>
      <c r="X121" s="104">
        <v>260.4425</v>
      </c>
    </row>
    <row r="122" spans="1:24" ht="12.75">
      <c r="A122" s="5" t="s">
        <v>49</v>
      </c>
      <c r="B122" s="104">
        <v>27567.2983</v>
      </c>
      <c r="C122" s="103">
        <v>11922.01118</v>
      </c>
      <c r="D122" s="104">
        <v>3912.8272</v>
      </c>
      <c r="E122" s="103">
        <v>1044.42146</v>
      </c>
      <c r="F122" s="103">
        <v>4729.52926</v>
      </c>
      <c r="G122" s="103">
        <v>5188.07525</v>
      </c>
      <c r="H122" s="103">
        <v>2.42951</v>
      </c>
      <c r="I122" s="103">
        <v>742.04185</v>
      </c>
      <c r="J122" s="103">
        <v>11.71128</v>
      </c>
      <c r="K122" s="103">
        <v>0.68074</v>
      </c>
      <c r="L122" s="103">
        <v>1.10333</v>
      </c>
      <c r="M122" s="103">
        <v>1.13761</v>
      </c>
      <c r="N122" s="103">
        <v>2.40553</v>
      </c>
      <c r="O122" s="103">
        <v>1.99005</v>
      </c>
      <c r="P122" s="103">
        <v>1.37559</v>
      </c>
      <c r="Q122" s="104">
        <v>1.6868</v>
      </c>
      <c r="R122" s="103">
        <v>1.10613</v>
      </c>
      <c r="S122" s="103">
        <v>1.30039</v>
      </c>
      <c r="T122" s="103">
        <v>0.33176</v>
      </c>
      <c r="U122" s="103">
        <v>1.02804</v>
      </c>
      <c r="V122" s="103">
        <v>0.10349</v>
      </c>
      <c r="W122" s="103">
        <v>0.00185</v>
      </c>
      <c r="X122" s="103">
        <v>1039.40737</v>
      </c>
    </row>
    <row r="123" spans="1:24" ht="12.75">
      <c r="A123" s="5" t="s">
        <v>50</v>
      </c>
      <c r="B123" s="103">
        <v>1834.77966</v>
      </c>
      <c r="C123" s="103">
        <v>1148.76992</v>
      </c>
      <c r="D123" s="103">
        <v>215.04574</v>
      </c>
      <c r="E123" s="104">
        <v>5.0832</v>
      </c>
      <c r="F123" s="103">
        <v>35.63911</v>
      </c>
      <c r="G123" s="103">
        <v>426.23653</v>
      </c>
      <c r="H123" s="103">
        <v>0.08595</v>
      </c>
      <c r="I123" s="101">
        <v>0</v>
      </c>
      <c r="J123" s="103">
        <v>3.04407</v>
      </c>
      <c r="K123" s="103">
        <v>0.15369</v>
      </c>
      <c r="L123" s="103">
        <v>0.01448</v>
      </c>
      <c r="M123" s="103">
        <v>0.01214</v>
      </c>
      <c r="N123" s="103">
        <v>0.08999</v>
      </c>
      <c r="O123" s="103">
        <v>0.11799</v>
      </c>
      <c r="P123" s="103">
        <v>0.03402</v>
      </c>
      <c r="Q123" s="103">
        <v>0.01727</v>
      </c>
      <c r="R123" s="103">
        <v>0.14504</v>
      </c>
      <c r="S123" s="103">
        <v>0.16709</v>
      </c>
      <c r="T123" s="103">
        <v>0.07096</v>
      </c>
      <c r="U123" s="103">
        <v>0.05246</v>
      </c>
      <c r="V123" s="101">
        <v>0</v>
      </c>
      <c r="W123" s="101">
        <v>0</v>
      </c>
      <c r="X123" s="103">
        <v>143.97724</v>
      </c>
    </row>
    <row r="124" spans="1:24" ht="12.75">
      <c r="A124" s="5" t="s">
        <v>51</v>
      </c>
      <c r="B124" s="103">
        <v>4185.21338</v>
      </c>
      <c r="C124" s="103">
        <v>1239.24233</v>
      </c>
      <c r="D124" s="103">
        <v>383.79932</v>
      </c>
      <c r="E124" s="103">
        <v>21.09351</v>
      </c>
      <c r="F124" s="103">
        <v>17.44025</v>
      </c>
      <c r="G124" s="103">
        <v>1447.09324</v>
      </c>
      <c r="H124" s="103">
        <v>0.04122</v>
      </c>
      <c r="I124" s="103">
        <v>3.00722</v>
      </c>
      <c r="J124" s="103">
        <v>1067.57226</v>
      </c>
      <c r="K124" s="103">
        <v>0.10664</v>
      </c>
      <c r="L124" s="103">
        <v>0.01119</v>
      </c>
      <c r="M124" s="103">
        <v>0.02095</v>
      </c>
      <c r="N124" s="103">
        <v>0.37074</v>
      </c>
      <c r="O124" s="103">
        <v>0.21567</v>
      </c>
      <c r="P124" s="103">
        <v>0.03446</v>
      </c>
      <c r="Q124" s="103">
        <v>1.42576</v>
      </c>
      <c r="R124" s="103">
        <v>2.84375</v>
      </c>
      <c r="S124" s="103">
        <v>0.70812</v>
      </c>
      <c r="T124" s="103">
        <v>0.09202</v>
      </c>
      <c r="U124" s="103">
        <v>0.09475</v>
      </c>
      <c r="V124" s="101">
        <v>0</v>
      </c>
      <c r="W124" s="101">
        <v>0</v>
      </c>
      <c r="X124" s="103">
        <v>178.06826</v>
      </c>
    </row>
    <row r="125" spans="1:24" ht="12.75">
      <c r="A125" s="5" t="s">
        <v>52</v>
      </c>
      <c r="B125" s="104">
        <v>4861.9415</v>
      </c>
      <c r="C125" s="103">
        <v>2558.49525</v>
      </c>
      <c r="D125" s="103">
        <v>0.43575</v>
      </c>
      <c r="E125" s="103">
        <v>22.25875</v>
      </c>
      <c r="F125" s="104">
        <v>24.1755</v>
      </c>
      <c r="G125" s="103">
        <v>2078.11975</v>
      </c>
      <c r="H125" s="99">
        <v>1.834</v>
      </c>
      <c r="I125" s="104">
        <v>0.6055</v>
      </c>
      <c r="J125" s="99">
        <v>39.704</v>
      </c>
      <c r="K125" s="103">
        <v>0.06575</v>
      </c>
      <c r="L125" s="99">
        <v>0.085</v>
      </c>
      <c r="M125" s="103">
        <v>0.49425</v>
      </c>
      <c r="N125" s="104">
        <v>130.3435</v>
      </c>
      <c r="O125" s="103">
        <v>0.08075</v>
      </c>
      <c r="P125" s="104">
        <v>2.3355</v>
      </c>
      <c r="Q125" s="103">
        <v>1.41525</v>
      </c>
      <c r="R125" s="99">
        <v>0.277</v>
      </c>
      <c r="S125" s="103">
        <v>0.56925</v>
      </c>
      <c r="T125" s="103">
        <v>0.30275</v>
      </c>
      <c r="U125" s="99">
        <v>0.344</v>
      </c>
      <c r="V125" s="101">
        <v>0</v>
      </c>
      <c r="W125" s="101">
        <v>0</v>
      </c>
      <c r="X125" s="99">
        <v>160.561</v>
      </c>
    </row>
    <row r="126" spans="1:24" ht="12.75">
      <c r="A126" s="5" t="s">
        <v>53</v>
      </c>
      <c r="B126" s="103">
        <v>4901.08811</v>
      </c>
      <c r="C126" s="103">
        <v>3430.75085</v>
      </c>
      <c r="D126" s="104">
        <v>15.4514</v>
      </c>
      <c r="E126" s="103">
        <v>77.69756</v>
      </c>
      <c r="F126" s="103">
        <v>134.61929</v>
      </c>
      <c r="G126" s="103">
        <v>1200.81483</v>
      </c>
      <c r="H126" s="104">
        <v>1.6708</v>
      </c>
      <c r="I126" s="103">
        <v>1.17715</v>
      </c>
      <c r="J126" s="103">
        <v>23.43247</v>
      </c>
      <c r="K126" s="103">
        <v>0.05806</v>
      </c>
      <c r="L126" s="103">
        <v>0.10276</v>
      </c>
      <c r="M126" s="104">
        <v>0.0396</v>
      </c>
      <c r="N126" s="103">
        <v>5.40336</v>
      </c>
      <c r="O126" s="103">
        <v>0.92488</v>
      </c>
      <c r="P126" s="104">
        <v>0.2037</v>
      </c>
      <c r="Q126" s="103">
        <v>0.77474</v>
      </c>
      <c r="R126" s="103">
        <v>2.07695</v>
      </c>
      <c r="S126" s="103">
        <v>3.10395</v>
      </c>
      <c r="T126" s="103">
        <v>2.67303</v>
      </c>
      <c r="U126" s="103">
        <v>0.11273</v>
      </c>
      <c r="V126" s="101">
        <v>0</v>
      </c>
      <c r="W126" s="103">
        <v>1E-05</v>
      </c>
      <c r="X126" s="103">
        <v>262.40709</v>
      </c>
    </row>
    <row r="127" spans="1:24" ht="12.75">
      <c r="A127" s="5" t="s">
        <v>54</v>
      </c>
      <c r="B127" s="103">
        <v>52250.23969</v>
      </c>
      <c r="C127" s="103">
        <v>27406.53326</v>
      </c>
      <c r="D127" s="103">
        <v>3035.42673</v>
      </c>
      <c r="E127" s="103">
        <v>260.84856</v>
      </c>
      <c r="F127" s="103">
        <v>3985.84809</v>
      </c>
      <c r="G127" s="103">
        <v>17311.59092</v>
      </c>
      <c r="H127" s="104">
        <v>20.7929</v>
      </c>
      <c r="I127" s="103">
        <v>21.53874</v>
      </c>
      <c r="J127" s="103">
        <v>163.84183</v>
      </c>
      <c r="K127" s="103">
        <v>7.56718</v>
      </c>
      <c r="L127" s="103">
        <v>1.76409</v>
      </c>
      <c r="M127" s="103">
        <v>0.15187</v>
      </c>
      <c r="N127" s="103">
        <v>1.22783</v>
      </c>
      <c r="O127" s="103">
        <v>3.23153</v>
      </c>
      <c r="P127" s="103">
        <v>2.37497</v>
      </c>
      <c r="Q127" s="103">
        <v>6.30017</v>
      </c>
      <c r="R127" s="103">
        <v>6.65615</v>
      </c>
      <c r="S127" s="103">
        <v>8.85958</v>
      </c>
      <c r="T127" s="103">
        <v>2.70654</v>
      </c>
      <c r="U127" s="103">
        <v>2.01167</v>
      </c>
      <c r="V127" s="103">
        <v>0.96708</v>
      </c>
      <c r="W127" s="101">
        <v>0</v>
      </c>
      <c r="X127" s="103">
        <v>1208.12338</v>
      </c>
    </row>
    <row r="128" spans="1:24" ht="12.75">
      <c r="A128" s="5" t="s">
        <v>55</v>
      </c>
      <c r="B128" s="104">
        <v>5108.5329</v>
      </c>
      <c r="C128" s="103">
        <v>2565.21483</v>
      </c>
      <c r="D128" s="103">
        <v>953.44096</v>
      </c>
      <c r="E128" s="103">
        <v>372.51047</v>
      </c>
      <c r="F128" s="103">
        <v>26.99938</v>
      </c>
      <c r="G128" s="103">
        <v>1016.63594</v>
      </c>
      <c r="H128" s="103">
        <v>1.34416</v>
      </c>
      <c r="I128" s="103">
        <v>1.09508</v>
      </c>
      <c r="J128" s="103">
        <v>165.29641</v>
      </c>
      <c r="K128" s="103">
        <v>0.21425</v>
      </c>
      <c r="L128" s="103">
        <v>0.07867</v>
      </c>
      <c r="M128" s="103">
        <v>0.06905</v>
      </c>
      <c r="N128" s="103">
        <v>0.02191</v>
      </c>
      <c r="O128" s="101">
        <v>0</v>
      </c>
      <c r="P128" s="101">
        <v>0</v>
      </c>
      <c r="Q128" s="103">
        <v>4.39183</v>
      </c>
      <c r="R128" s="104">
        <v>0.2368</v>
      </c>
      <c r="S128" s="103">
        <v>0.39233</v>
      </c>
      <c r="T128" s="101">
        <v>0</v>
      </c>
      <c r="U128" s="103">
        <v>0.59084</v>
      </c>
      <c r="V128" s="101">
        <v>0</v>
      </c>
      <c r="W128" s="101">
        <v>0</v>
      </c>
      <c r="X128" s="103">
        <v>241.62441</v>
      </c>
    </row>
    <row r="129" spans="1:24" ht="12.75">
      <c r="A129" s="5" t="s">
        <v>131</v>
      </c>
      <c r="B129" s="103">
        <v>5019.09155</v>
      </c>
      <c r="C129" s="103">
        <v>4144.00151</v>
      </c>
      <c r="D129" s="103">
        <v>0.03984</v>
      </c>
      <c r="E129" s="103">
        <v>15.51042</v>
      </c>
      <c r="F129" s="103">
        <v>197.17819</v>
      </c>
      <c r="G129" s="103">
        <v>627.45312</v>
      </c>
      <c r="H129" s="103">
        <v>1.25203</v>
      </c>
      <c r="I129" s="103">
        <v>3.49054</v>
      </c>
      <c r="J129" s="103">
        <v>4.00538</v>
      </c>
      <c r="K129" s="103">
        <v>1.74639</v>
      </c>
      <c r="L129" s="103">
        <v>0.44063</v>
      </c>
      <c r="M129" s="103">
        <v>0.76144</v>
      </c>
      <c r="N129" s="103">
        <v>0.31986</v>
      </c>
      <c r="O129" s="103">
        <v>2.12814</v>
      </c>
      <c r="P129" s="103">
        <v>0.98811</v>
      </c>
      <c r="Q129" s="103">
        <v>8.13284</v>
      </c>
      <c r="R129" s="103">
        <v>0.17298</v>
      </c>
      <c r="S129" s="103">
        <v>1.82417</v>
      </c>
      <c r="T129" s="103">
        <v>8.95287</v>
      </c>
      <c r="U129" s="103">
        <v>0.69309</v>
      </c>
      <c r="V129" s="101">
        <v>0</v>
      </c>
      <c r="W129" s="101">
        <v>0</v>
      </c>
      <c r="X129" s="103">
        <v>79.47927</v>
      </c>
    </row>
    <row r="130" spans="1:24" ht="12.75">
      <c r="A130" s="5" t="s">
        <v>130</v>
      </c>
      <c r="B130" s="103">
        <v>54304.58984</v>
      </c>
      <c r="C130" s="103">
        <v>31070.77012</v>
      </c>
      <c r="D130" s="103">
        <v>5695.03931</v>
      </c>
      <c r="E130" s="103">
        <v>705.63091</v>
      </c>
      <c r="F130" s="103">
        <v>1428.99748</v>
      </c>
      <c r="G130" s="103">
        <v>14026.32932</v>
      </c>
      <c r="H130" s="103">
        <v>66.49426</v>
      </c>
      <c r="I130" s="103">
        <v>5.90246</v>
      </c>
      <c r="J130" s="104">
        <v>1289.8889</v>
      </c>
      <c r="K130" s="103">
        <v>0.31033</v>
      </c>
      <c r="L130" s="103">
        <v>0.52532</v>
      </c>
      <c r="M130" s="103">
        <v>0.74219</v>
      </c>
      <c r="N130" s="104">
        <v>0.4875</v>
      </c>
      <c r="O130" s="103">
        <v>1.26522</v>
      </c>
      <c r="P130" s="103">
        <v>9.37929</v>
      </c>
      <c r="Q130" s="103">
        <v>0.50526</v>
      </c>
      <c r="R130" s="103">
        <v>0.47049</v>
      </c>
      <c r="S130" s="103">
        <v>0.52826</v>
      </c>
      <c r="T130" s="103">
        <v>0.17923</v>
      </c>
      <c r="U130" s="103">
        <v>0.93081</v>
      </c>
      <c r="V130" s="101">
        <v>0</v>
      </c>
      <c r="W130" s="103">
        <v>0.21318</v>
      </c>
      <c r="X130" s="103">
        <v>2833.12407</v>
      </c>
    </row>
    <row r="132" ht="12">
      <c r="A132" s="3" t="s">
        <v>68</v>
      </c>
    </row>
    <row r="133" spans="1:2" ht="12">
      <c r="A133" s="2" t="s">
        <v>27</v>
      </c>
      <c r="B133" s="2" t="s">
        <v>56</v>
      </c>
    </row>
    <row r="135" spans="1:2" ht="12">
      <c r="A135" s="2" t="s">
        <v>26</v>
      </c>
      <c r="B135" s="23" t="s">
        <v>108</v>
      </c>
    </row>
    <row r="136" spans="1:2" ht="12">
      <c r="A136" s="2" t="s">
        <v>3</v>
      </c>
      <c r="B136" s="2" t="s">
        <v>106</v>
      </c>
    </row>
    <row r="137" spans="1:2" ht="12">
      <c r="A137" s="2" t="s">
        <v>5</v>
      </c>
      <c r="B137" s="2">
        <v>2014</v>
      </c>
    </row>
    <row r="139" spans="1:24" ht="52.5" customHeight="1">
      <c r="A139" s="58" t="s">
        <v>109</v>
      </c>
      <c r="B139" s="59" t="s">
        <v>73</v>
      </c>
      <c r="C139" s="59" t="s">
        <v>74</v>
      </c>
      <c r="D139" s="59" t="s">
        <v>75</v>
      </c>
      <c r="E139" s="59" t="s">
        <v>76</v>
      </c>
      <c r="F139" s="59" t="s">
        <v>77</v>
      </c>
      <c r="G139" s="59" t="s">
        <v>78</v>
      </c>
      <c r="H139" s="59" t="s">
        <v>70</v>
      </c>
      <c r="I139" s="59" t="s">
        <v>79</v>
      </c>
      <c r="J139" s="59" t="s">
        <v>80</v>
      </c>
      <c r="K139" s="59" t="s">
        <v>81</v>
      </c>
      <c r="L139" s="59" t="s">
        <v>82</v>
      </c>
      <c r="M139" s="59" t="s">
        <v>83</v>
      </c>
      <c r="N139" s="59" t="s">
        <v>84</v>
      </c>
      <c r="O139" s="59" t="s">
        <v>85</v>
      </c>
      <c r="P139" s="59" t="s">
        <v>86</v>
      </c>
      <c r="Q139" s="59" t="s">
        <v>87</v>
      </c>
      <c r="R139" s="59" t="s">
        <v>88</v>
      </c>
      <c r="S139" s="59" t="s">
        <v>89</v>
      </c>
      <c r="T139" s="59" t="s">
        <v>90</v>
      </c>
      <c r="U139" s="59" t="s">
        <v>91</v>
      </c>
      <c r="V139" s="59" t="s">
        <v>92</v>
      </c>
      <c r="W139" s="59" t="s">
        <v>93</v>
      </c>
      <c r="X139" s="59" t="s">
        <v>71</v>
      </c>
    </row>
    <row r="140" spans="1:24" ht="12.75">
      <c r="A140" s="5" t="s">
        <v>110</v>
      </c>
      <c r="B140" s="103">
        <v>225209.13351</v>
      </c>
      <c r="C140" s="103">
        <v>183680.05844</v>
      </c>
      <c r="D140" s="103">
        <v>996.32967</v>
      </c>
      <c r="E140" s="103">
        <v>12150.80286</v>
      </c>
      <c r="F140" s="103">
        <v>7115.91845</v>
      </c>
      <c r="G140" s="103">
        <v>10769.60999</v>
      </c>
      <c r="H140" s="103">
        <v>1163.03848</v>
      </c>
      <c r="I140" s="103">
        <v>668.55317</v>
      </c>
      <c r="J140" s="103">
        <v>5304.87448</v>
      </c>
      <c r="K140" s="103">
        <v>133.74052</v>
      </c>
      <c r="L140" s="103">
        <v>84.00096</v>
      </c>
      <c r="M140" s="103">
        <v>49.18636</v>
      </c>
      <c r="N140" s="103">
        <v>60.74768</v>
      </c>
      <c r="O140" s="103">
        <v>116.62586</v>
      </c>
      <c r="P140" s="104">
        <v>189.8366</v>
      </c>
      <c r="Q140" s="103">
        <v>238.00363</v>
      </c>
      <c r="R140" s="103">
        <v>77.47413</v>
      </c>
      <c r="S140" s="103">
        <v>2304.49538</v>
      </c>
      <c r="T140" s="103">
        <v>43.16194</v>
      </c>
      <c r="U140" s="104">
        <v>60.7726</v>
      </c>
      <c r="V140" s="103">
        <v>1.87901</v>
      </c>
      <c r="W140" s="103">
        <v>0.02329</v>
      </c>
      <c r="X140" s="103">
        <v>9635.32798</v>
      </c>
    </row>
    <row r="141" spans="1:24" ht="12.75">
      <c r="A141" s="5" t="s">
        <v>28</v>
      </c>
      <c r="B141" s="103">
        <v>6193.14009</v>
      </c>
      <c r="C141" s="103">
        <v>4121.28053</v>
      </c>
      <c r="D141" s="103">
        <v>0.45063</v>
      </c>
      <c r="E141" s="103">
        <v>1354.63426</v>
      </c>
      <c r="F141" s="103">
        <v>77.01187</v>
      </c>
      <c r="G141" s="103">
        <v>320.06788</v>
      </c>
      <c r="H141" s="103">
        <v>25.06022</v>
      </c>
      <c r="I141" s="103">
        <v>11.15479</v>
      </c>
      <c r="J141" s="104">
        <v>142.3467</v>
      </c>
      <c r="K141" s="103">
        <v>1.69408</v>
      </c>
      <c r="L141" s="103">
        <v>8.09754</v>
      </c>
      <c r="M141" s="103">
        <v>3.14911</v>
      </c>
      <c r="N141" s="103">
        <v>1.24943</v>
      </c>
      <c r="O141" s="103">
        <v>6.09155</v>
      </c>
      <c r="P141" s="103">
        <v>11.25562</v>
      </c>
      <c r="Q141" s="103">
        <v>9.85099</v>
      </c>
      <c r="R141" s="104">
        <v>2.6866</v>
      </c>
      <c r="S141" s="103">
        <v>93.96084</v>
      </c>
      <c r="T141" s="103">
        <v>0.90199</v>
      </c>
      <c r="U141" s="103">
        <v>2.19546</v>
      </c>
      <c r="V141" s="101">
        <v>0</v>
      </c>
      <c r="W141" s="101">
        <v>0</v>
      </c>
      <c r="X141" s="103">
        <v>163.24015</v>
      </c>
    </row>
    <row r="142" spans="1:24" ht="12.75">
      <c r="A142" s="5" t="s">
        <v>29</v>
      </c>
      <c r="B142" s="103">
        <v>2004.37224</v>
      </c>
      <c r="C142" s="103">
        <v>1641.88684</v>
      </c>
      <c r="D142" s="103">
        <v>1.46016</v>
      </c>
      <c r="E142" s="103">
        <v>10.89264</v>
      </c>
      <c r="F142" s="103">
        <v>298.40501</v>
      </c>
      <c r="G142" s="103">
        <v>0.59702</v>
      </c>
      <c r="H142" s="103">
        <v>3.01614</v>
      </c>
      <c r="I142" s="103">
        <v>3.36624</v>
      </c>
      <c r="J142" s="104">
        <v>40.6875</v>
      </c>
      <c r="K142" s="103">
        <v>0.31909</v>
      </c>
      <c r="L142" s="103">
        <v>0.26962</v>
      </c>
      <c r="M142" s="103">
        <v>0.24024</v>
      </c>
      <c r="N142" s="103">
        <v>0.14912</v>
      </c>
      <c r="O142" s="103">
        <v>0.44913</v>
      </c>
      <c r="P142" s="103">
        <v>0.47828</v>
      </c>
      <c r="Q142" s="104">
        <v>0.3454</v>
      </c>
      <c r="R142" s="103">
        <v>1.34472</v>
      </c>
      <c r="S142" s="103">
        <v>0.17064</v>
      </c>
      <c r="T142" s="103">
        <v>0.16706</v>
      </c>
      <c r="U142" s="103">
        <v>0.12738</v>
      </c>
      <c r="V142" s="101">
        <v>0</v>
      </c>
      <c r="W142" s="101">
        <v>0</v>
      </c>
      <c r="X142" s="103">
        <v>1750.73528</v>
      </c>
    </row>
    <row r="143" spans="1:24" ht="12.75">
      <c r="A143" s="5" t="s">
        <v>30</v>
      </c>
      <c r="B143" s="103">
        <v>5949.54914</v>
      </c>
      <c r="C143" s="103">
        <v>4395.75913</v>
      </c>
      <c r="D143" s="103">
        <v>20.73226</v>
      </c>
      <c r="E143" s="103">
        <v>419.96031</v>
      </c>
      <c r="F143" s="103">
        <v>209.73452</v>
      </c>
      <c r="G143" s="103">
        <v>260.06638</v>
      </c>
      <c r="H143" s="103">
        <v>36.74894</v>
      </c>
      <c r="I143" s="104">
        <v>36.0474</v>
      </c>
      <c r="J143" s="104">
        <v>299.9196</v>
      </c>
      <c r="K143" s="103">
        <v>4.99346</v>
      </c>
      <c r="L143" s="103">
        <v>3.05833</v>
      </c>
      <c r="M143" s="103">
        <v>1.94698</v>
      </c>
      <c r="N143" s="103">
        <v>5.73025</v>
      </c>
      <c r="O143" s="103">
        <v>5.20535</v>
      </c>
      <c r="P143" s="103">
        <v>9.94149</v>
      </c>
      <c r="Q143" s="103">
        <v>5.85418</v>
      </c>
      <c r="R143" s="103">
        <v>3.56147</v>
      </c>
      <c r="S143" s="99">
        <v>228.301</v>
      </c>
      <c r="T143" s="103">
        <v>1.01505</v>
      </c>
      <c r="U143" s="103">
        <v>0.97304</v>
      </c>
      <c r="V143" s="101">
        <v>0</v>
      </c>
      <c r="W143" s="101">
        <v>0</v>
      </c>
      <c r="X143" s="103">
        <v>132.73904</v>
      </c>
    </row>
    <row r="144" spans="1:24" ht="12.75">
      <c r="A144" s="5" t="s">
        <v>31</v>
      </c>
      <c r="B144" s="103">
        <v>5272.65029</v>
      </c>
      <c r="C144" s="103">
        <v>4514.62395</v>
      </c>
      <c r="D144" s="103">
        <v>49.42101</v>
      </c>
      <c r="E144" s="104">
        <v>45.2962</v>
      </c>
      <c r="F144" s="103">
        <v>71.25504</v>
      </c>
      <c r="G144" s="103">
        <v>196.50565</v>
      </c>
      <c r="H144" s="103">
        <v>18.01864</v>
      </c>
      <c r="I144" s="103">
        <v>10.55874</v>
      </c>
      <c r="J144" s="103">
        <v>340.93508</v>
      </c>
      <c r="K144" s="103">
        <v>0.68478</v>
      </c>
      <c r="L144" s="103">
        <v>0.61522</v>
      </c>
      <c r="M144" s="103">
        <v>0.45473</v>
      </c>
      <c r="N144" s="103">
        <v>1.05019</v>
      </c>
      <c r="O144" s="103">
        <v>1.27382</v>
      </c>
      <c r="P144" s="103">
        <v>2.20208</v>
      </c>
      <c r="Q144" s="103">
        <v>4.43523</v>
      </c>
      <c r="R144" s="103">
        <v>1.41786</v>
      </c>
      <c r="S144" s="104">
        <v>12.5986</v>
      </c>
      <c r="T144" s="103">
        <v>0.44116</v>
      </c>
      <c r="U144" s="103">
        <v>0.86233</v>
      </c>
      <c r="V144" s="101">
        <v>0</v>
      </c>
      <c r="W144" s="101">
        <v>0</v>
      </c>
      <c r="X144" s="103">
        <v>95.67615</v>
      </c>
    </row>
    <row r="145" spans="1:24" ht="12.75">
      <c r="A145" s="5" t="s">
        <v>111</v>
      </c>
      <c r="B145" s="103">
        <v>37678.60038</v>
      </c>
      <c r="C145" s="103">
        <v>30785.42764</v>
      </c>
      <c r="D145" s="103">
        <v>164.79229</v>
      </c>
      <c r="E145" s="103">
        <v>1559.41022</v>
      </c>
      <c r="F145" s="103">
        <v>2742.05543</v>
      </c>
      <c r="G145" s="103">
        <v>954.62975</v>
      </c>
      <c r="H145" s="103">
        <v>105.16146</v>
      </c>
      <c r="I145" s="103">
        <v>152.94482</v>
      </c>
      <c r="J145" s="104">
        <v>929.2479</v>
      </c>
      <c r="K145" s="103">
        <v>8.10477</v>
      </c>
      <c r="L145" s="103">
        <v>33.81514</v>
      </c>
      <c r="M145" s="103">
        <v>5.37566</v>
      </c>
      <c r="N145" s="103">
        <v>6.53574</v>
      </c>
      <c r="O145" s="103">
        <v>43.90262</v>
      </c>
      <c r="P145" s="103">
        <v>7.77049</v>
      </c>
      <c r="Q145" s="103">
        <v>33.20324</v>
      </c>
      <c r="R145" s="103">
        <v>10.23689</v>
      </c>
      <c r="S145" s="103">
        <v>93.18686</v>
      </c>
      <c r="T145" s="103">
        <v>16.10965</v>
      </c>
      <c r="U145" s="103">
        <v>26.68981</v>
      </c>
      <c r="V145" s="101">
        <v>0</v>
      </c>
      <c r="W145" s="101">
        <v>0</v>
      </c>
      <c r="X145" s="103">
        <v>1083.27535</v>
      </c>
    </row>
    <row r="146" spans="1:24" ht="12.75">
      <c r="A146" s="5" t="s">
        <v>32</v>
      </c>
      <c r="B146" s="103">
        <v>796.67761</v>
      </c>
      <c r="C146" s="103">
        <v>663.02549</v>
      </c>
      <c r="D146" s="103">
        <v>0.41449</v>
      </c>
      <c r="E146" s="103">
        <v>29.28117</v>
      </c>
      <c r="F146" s="103">
        <v>9.23383</v>
      </c>
      <c r="G146" s="103">
        <v>41.23385</v>
      </c>
      <c r="H146" s="103">
        <v>4.00187</v>
      </c>
      <c r="I146" s="103">
        <v>8.13675</v>
      </c>
      <c r="J146" s="103">
        <v>18.66577</v>
      </c>
      <c r="K146" s="103">
        <v>1.99067</v>
      </c>
      <c r="L146" s="103">
        <v>0.13122</v>
      </c>
      <c r="M146" s="104">
        <v>0.0904</v>
      </c>
      <c r="N146" s="103">
        <v>6.36254</v>
      </c>
      <c r="O146" s="103">
        <v>0.86475</v>
      </c>
      <c r="P146" s="103">
        <v>0.53448</v>
      </c>
      <c r="Q146" s="103">
        <v>7.60732</v>
      </c>
      <c r="R146" s="103">
        <v>0.80032</v>
      </c>
      <c r="S146" s="103">
        <v>3.63987</v>
      </c>
      <c r="T146" s="103">
        <v>0.34267</v>
      </c>
      <c r="U146" s="103">
        <v>0.32018</v>
      </c>
      <c r="V146" s="101">
        <v>0</v>
      </c>
      <c r="W146" s="101">
        <v>0</v>
      </c>
      <c r="X146" s="103">
        <v>26.55463</v>
      </c>
    </row>
    <row r="147" spans="1:24" ht="12.75">
      <c r="A147" s="5" t="s">
        <v>33</v>
      </c>
      <c r="B147" s="103">
        <v>6892.77069</v>
      </c>
      <c r="C147" s="103">
        <v>6538.61527</v>
      </c>
      <c r="D147" s="103">
        <v>1.74956</v>
      </c>
      <c r="E147" s="103">
        <v>16.29613</v>
      </c>
      <c r="F147" s="103">
        <v>122.46519</v>
      </c>
      <c r="G147" s="103">
        <v>119.25036</v>
      </c>
      <c r="H147" s="103">
        <v>4.21253</v>
      </c>
      <c r="I147" s="103">
        <v>9.39564</v>
      </c>
      <c r="J147" s="104">
        <v>34.4196</v>
      </c>
      <c r="K147" s="103">
        <v>0.71699</v>
      </c>
      <c r="L147" s="103">
        <v>0.63712</v>
      </c>
      <c r="M147" s="103">
        <v>0.54832</v>
      </c>
      <c r="N147" s="103">
        <v>0.11086</v>
      </c>
      <c r="O147" s="103">
        <v>0.49617</v>
      </c>
      <c r="P147" s="103">
        <v>0.45117</v>
      </c>
      <c r="Q147" s="103">
        <v>1.08502</v>
      </c>
      <c r="R147" s="103">
        <v>0.52597</v>
      </c>
      <c r="S147" s="103">
        <v>41.48547</v>
      </c>
      <c r="T147" s="103">
        <v>0.13857</v>
      </c>
      <c r="U147" s="103">
        <v>0.17075</v>
      </c>
      <c r="V147" s="101">
        <v>0</v>
      </c>
      <c r="W147" s="101">
        <v>0</v>
      </c>
      <c r="X147" s="103">
        <v>92.28971</v>
      </c>
    </row>
    <row r="148" spans="1:24" ht="12.75">
      <c r="A148" s="5" t="s">
        <v>34</v>
      </c>
      <c r="B148" s="104">
        <v>4571.0369</v>
      </c>
      <c r="C148" s="103">
        <v>3714.97826</v>
      </c>
      <c r="D148" s="103">
        <v>5.43976</v>
      </c>
      <c r="E148" s="103">
        <v>203.62638</v>
      </c>
      <c r="F148" s="103">
        <v>133.17322</v>
      </c>
      <c r="G148" s="103">
        <v>341.60336</v>
      </c>
      <c r="H148" s="104">
        <v>1.8923</v>
      </c>
      <c r="I148" s="103">
        <v>0.88506</v>
      </c>
      <c r="J148" s="104">
        <v>142.6973</v>
      </c>
      <c r="K148" s="103">
        <v>2.37804</v>
      </c>
      <c r="L148" s="103">
        <v>1.15199</v>
      </c>
      <c r="M148" s="104">
        <v>1.2516</v>
      </c>
      <c r="N148" s="103">
        <v>0.12814</v>
      </c>
      <c r="O148" s="103">
        <v>3.38826</v>
      </c>
      <c r="P148" s="103">
        <v>1.45722</v>
      </c>
      <c r="Q148" s="103">
        <v>5.16732</v>
      </c>
      <c r="R148" s="103">
        <v>4.16306</v>
      </c>
      <c r="S148" s="104">
        <v>3.0992</v>
      </c>
      <c r="T148" s="103">
        <v>0.62878</v>
      </c>
      <c r="U148" s="103">
        <v>2.83398</v>
      </c>
      <c r="V148" s="103">
        <v>1.09366</v>
      </c>
      <c r="W148" s="101">
        <v>0</v>
      </c>
      <c r="X148" s="103">
        <v>111.32088</v>
      </c>
    </row>
    <row r="149" spans="1:24" ht="12.75">
      <c r="A149" s="5" t="s">
        <v>35</v>
      </c>
      <c r="B149" s="103">
        <v>13108.12936</v>
      </c>
      <c r="C149" s="103">
        <v>9892.18472</v>
      </c>
      <c r="D149" s="103">
        <v>27.47296</v>
      </c>
      <c r="E149" s="103">
        <v>724.07154</v>
      </c>
      <c r="F149" s="104">
        <v>361.0954</v>
      </c>
      <c r="G149" s="103">
        <v>1370.18995</v>
      </c>
      <c r="H149" s="103">
        <v>6.30361</v>
      </c>
      <c r="I149" s="103">
        <v>7.56461</v>
      </c>
      <c r="J149" s="103">
        <v>306.54068</v>
      </c>
      <c r="K149" s="103">
        <v>2.15256</v>
      </c>
      <c r="L149" s="103">
        <v>0.85664</v>
      </c>
      <c r="M149" s="103">
        <v>0.50189</v>
      </c>
      <c r="N149" s="103">
        <v>0.13284</v>
      </c>
      <c r="O149" s="103">
        <v>0.61557</v>
      </c>
      <c r="P149" s="103">
        <v>9.57967</v>
      </c>
      <c r="Q149" s="103">
        <v>6.44487</v>
      </c>
      <c r="R149" s="103">
        <v>1.55868</v>
      </c>
      <c r="S149" s="103">
        <v>390.25196</v>
      </c>
      <c r="T149" s="103">
        <v>0.23794</v>
      </c>
      <c r="U149" s="103">
        <v>0.37327</v>
      </c>
      <c r="V149" s="101">
        <v>0</v>
      </c>
      <c r="W149" s="101">
        <v>0</v>
      </c>
      <c r="X149" s="103">
        <v>627.84746</v>
      </c>
    </row>
    <row r="150" spans="1:24" ht="12.75">
      <c r="A150" s="5" t="s">
        <v>36</v>
      </c>
      <c r="B150" s="103">
        <v>41484.17698</v>
      </c>
      <c r="C150" s="103">
        <v>38130.34569</v>
      </c>
      <c r="D150" s="103">
        <v>17.67499</v>
      </c>
      <c r="E150" s="103">
        <v>1293.41888</v>
      </c>
      <c r="F150" s="103">
        <v>101.72075</v>
      </c>
      <c r="G150" s="103">
        <v>928.80541</v>
      </c>
      <c r="H150" s="103">
        <v>272.38347</v>
      </c>
      <c r="I150" s="103">
        <v>70.19165</v>
      </c>
      <c r="J150" s="103">
        <v>425.62739</v>
      </c>
      <c r="K150" s="103">
        <v>32.47659</v>
      </c>
      <c r="L150" s="103">
        <v>6.45245</v>
      </c>
      <c r="M150" s="103">
        <v>6.83783</v>
      </c>
      <c r="N150" s="103">
        <v>4.12134</v>
      </c>
      <c r="O150" s="103">
        <v>13.41162</v>
      </c>
      <c r="P150" s="103">
        <v>64.38287</v>
      </c>
      <c r="Q150" s="103">
        <v>9.16612</v>
      </c>
      <c r="R150" s="103">
        <v>6.02133</v>
      </c>
      <c r="S150" s="103">
        <v>95.04263</v>
      </c>
      <c r="T150" s="103">
        <v>1.71113</v>
      </c>
      <c r="U150" s="103">
        <v>4.38482</v>
      </c>
      <c r="V150" s="101">
        <v>0</v>
      </c>
      <c r="W150" s="101">
        <v>0</v>
      </c>
      <c r="X150" s="103">
        <v>1457.66026</v>
      </c>
    </row>
    <row r="151" spans="1:24" ht="12.75">
      <c r="A151" s="5" t="s">
        <v>37</v>
      </c>
      <c r="B151" s="103">
        <v>1531.92541</v>
      </c>
      <c r="C151" s="103">
        <v>1103.49114</v>
      </c>
      <c r="D151" s="103">
        <v>0.16089</v>
      </c>
      <c r="E151" s="103">
        <v>287.83511</v>
      </c>
      <c r="F151" s="103">
        <v>18.25487</v>
      </c>
      <c r="G151" s="103">
        <v>85.14168</v>
      </c>
      <c r="H151" s="103">
        <v>16.62512</v>
      </c>
      <c r="I151" s="103">
        <v>3.06417</v>
      </c>
      <c r="J151" s="103">
        <v>13.96523</v>
      </c>
      <c r="K151" s="103">
        <v>0.14165</v>
      </c>
      <c r="L151" s="104">
        <v>0.3382</v>
      </c>
      <c r="M151" s="103">
        <v>0.12953</v>
      </c>
      <c r="N151" s="103">
        <v>0.27695</v>
      </c>
      <c r="O151" s="103">
        <v>0.57844</v>
      </c>
      <c r="P151" s="103">
        <v>0.47824</v>
      </c>
      <c r="Q151" s="103">
        <v>0.42874</v>
      </c>
      <c r="R151" s="103">
        <v>0.22721</v>
      </c>
      <c r="S151" s="104">
        <v>0.2822</v>
      </c>
      <c r="T151" s="103">
        <v>0.09765</v>
      </c>
      <c r="U151" s="103">
        <v>0.34277</v>
      </c>
      <c r="V151" s="103">
        <v>0.06562</v>
      </c>
      <c r="W151" s="101">
        <v>0</v>
      </c>
      <c r="X151" s="103">
        <v>89.54765</v>
      </c>
    </row>
    <row r="152" spans="1:24" ht="12.75">
      <c r="A152" s="5" t="s">
        <v>38</v>
      </c>
      <c r="B152" s="103">
        <v>16886.66574</v>
      </c>
      <c r="C152" s="103">
        <v>12166.23913</v>
      </c>
      <c r="D152" s="103">
        <v>351.21377</v>
      </c>
      <c r="E152" s="104">
        <v>991.4097</v>
      </c>
      <c r="F152" s="103">
        <v>351.91416</v>
      </c>
      <c r="G152" s="104">
        <v>2050.3999</v>
      </c>
      <c r="H152" s="103">
        <v>43.46422</v>
      </c>
      <c r="I152" s="103">
        <v>45.56118</v>
      </c>
      <c r="J152" s="103">
        <v>411.99245</v>
      </c>
      <c r="K152" s="103">
        <v>36.25806</v>
      </c>
      <c r="L152" s="103">
        <v>1.29429</v>
      </c>
      <c r="M152" s="103">
        <v>2.44026</v>
      </c>
      <c r="N152" s="103">
        <v>1.21863</v>
      </c>
      <c r="O152" s="103">
        <v>4.07871</v>
      </c>
      <c r="P152" s="103">
        <v>11.57432</v>
      </c>
      <c r="Q152" s="103">
        <v>32.12332</v>
      </c>
      <c r="R152" s="103">
        <v>1.20781</v>
      </c>
      <c r="S152" s="103">
        <v>378.63837</v>
      </c>
      <c r="T152" s="103">
        <v>1.90897</v>
      </c>
      <c r="U152" s="104">
        <v>3.7285</v>
      </c>
      <c r="V152" s="101">
        <v>0</v>
      </c>
      <c r="W152" s="101">
        <v>0</v>
      </c>
      <c r="X152" s="103">
        <v>1744.25737</v>
      </c>
    </row>
    <row r="153" spans="1:24" ht="12.75">
      <c r="A153" s="5" t="s">
        <v>39</v>
      </c>
      <c r="B153" s="103">
        <v>244.91523</v>
      </c>
      <c r="C153" s="103">
        <v>194.76471</v>
      </c>
      <c r="D153" s="103">
        <v>0.13233</v>
      </c>
      <c r="E153" s="104">
        <v>4.5961</v>
      </c>
      <c r="F153" s="103">
        <v>6.91851</v>
      </c>
      <c r="G153" s="103">
        <v>20.10906</v>
      </c>
      <c r="H153" s="103">
        <v>1.35295</v>
      </c>
      <c r="I153" s="103">
        <v>2.71516</v>
      </c>
      <c r="J153" s="99">
        <v>5.971</v>
      </c>
      <c r="K153" s="103">
        <v>0.36308</v>
      </c>
      <c r="L153" s="103">
        <v>0.15592</v>
      </c>
      <c r="M153" s="103">
        <v>0.12918</v>
      </c>
      <c r="N153" s="103">
        <v>0.03986</v>
      </c>
      <c r="O153" s="103">
        <v>0.35118</v>
      </c>
      <c r="P153" s="103">
        <v>0.49854</v>
      </c>
      <c r="Q153" s="103">
        <v>0.74289</v>
      </c>
      <c r="R153" s="103">
        <v>0.13067</v>
      </c>
      <c r="S153" s="103">
        <v>5.70756</v>
      </c>
      <c r="T153" s="103">
        <v>0.09715</v>
      </c>
      <c r="U153" s="103">
        <v>0.13937</v>
      </c>
      <c r="V153" s="101">
        <v>0</v>
      </c>
      <c r="W153" s="101">
        <v>0</v>
      </c>
      <c r="X153" s="103">
        <v>89.38822</v>
      </c>
    </row>
    <row r="154" spans="1:24" ht="12.75">
      <c r="A154" s="5" t="s">
        <v>40</v>
      </c>
      <c r="B154" s="104">
        <v>1900.7815</v>
      </c>
      <c r="C154" s="103">
        <v>1764.62486</v>
      </c>
      <c r="D154" s="103">
        <v>0.14935</v>
      </c>
      <c r="E154" s="104">
        <v>23.1592</v>
      </c>
      <c r="F154" s="103">
        <v>16.94779</v>
      </c>
      <c r="G154" s="103">
        <v>37.47649</v>
      </c>
      <c r="H154" s="103">
        <v>1.42456</v>
      </c>
      <c r="I154" s="103">
        <v>1.91571</v>
      </c>
      <c r="J154" s="103">
        <v>48.33685</v>
      </c>
      <c r="K154" s="104">
        <v>0.1503</v>
      </c>
      <c r="L154" s="103">
        <v>0.06588</v>
      </c>
      <c r="M154" s="103">
        <v>0.04065</v>
      </c>
      <c r="N154" s="103">
        <v>0.34809</v>
      </c>
      <c r="O154" s="103">
        <v>0.22844</v>
      </c>
      <c r="P154" s="103">
        <v>0.41394</v>
      </c>
      <c r="Q154" s="103">
        <v>2.42257</v>
      </c>
      <c r="R154" s="103">
        <v>0.35921</v>
      </c>
      <c r="S154" s="103">
        <v>2.61346</v>
      </c>
      <c r="T154" s="103">
        <v>0.05394</v>
      </c>
      <c r="U154" s="103">
        <v>0.05017</v>
      </c>
      <c r="V154" s="101">
        <v>0</v>
      </c>
      <c r="W154" s="103">
        <v>2E-05</v>
      </c>
      <c r="X154" s="104">
        <v>26.1134</v>
      </c>
    </row>
    <row r="155" spans="1:24" ht="12.75">
      <c r="A155" s="5" t="s">
        <v>41</v>
      </c>
      <c r="B155" s="103">
        <v>2503.56152</v>
      </c>
      <c r="C155" s="104">
        <v>1974.1098</v>
      </c>
      <c r="D155" s="103">
        <v>0.08893</v>
      </c>
      <c r="E155" s="103">
        <v>340.03024</v>
      </c>
      <c r="F155" s="103">
        <v>43.99878</v>
      </c>
      <c r="G155" s="103">
        <v>60.05554</v>
      </c>
      <c r="H155" s="103">
        <v>0.69952</v>
      </c>
      <c r="I155" s="103">
        <v>0.58581</v>
      </c>
      <c r="J155" s="103">
        <v>76.65735</v>
      </c>
      <c r="K155" s="103">
        <v>0.11418</v>
      </c>
      <c r="L155" s="104">
        <v>0.0834</v>
      </c>
      <c r="M155" s="103">
        <v>0.06336</v>
      </c>
      <c r="N155" s="103">
        <v>0.11228</v>
      </c>
      <c r="O155" s="103">
        <v>0.18506</v>
      </c>
      <c r="P155" s="103">
        <v>0.14229</v>
      </c>
      <c r="Q155" s="103">
        <v>0.58963</v>
      </c>
      <c r="R155" s="103">
        <v>0.39976</v>
      </c>
      <c r="S155" s="103">
        <v>5.46053</v>
      </c>
      <c r="T155" s="103">
        <v>0.08179</v>
      </c>
      <c r="U155" s="103">
        <v>0.09602</v>
      </c>
      <c r="V155" s="103">
        <v>0.00506</v>
      </c>
      <c r="W155" s="104">
        <v>0.0022</v>
      </c>
      <c r="X155" s="103">
        <v>42.04173</v>
      </c>
    </row>
    <row r="156" spans="1:24" ht="12.75">
      <c r="A156" s="5" t="s">
        <v>42</v>
      </c>
      <c r="B156" s="104">
        <v>259.3643</v>
      </c>
      <c r="C156" s="103">
        <v>189.75388</v>
      </c>
      <c r="D156" s="104">
        <v>0.2086</v>
      </c>
      <c r="E156" s="103">
        <v>5.91143</v>
      </c>
      <c r="F156" s="104">
        <v>2.1456</v>
      </c>
      <c r="G156" s="103">
        <v>11.79007</v>
      </c>
      <c r="H156" s="99">
        <v>13.261</v>
      </c>
      <c r="I156" s="104">
        <v>0.8192</v>
      </c>
      <c r="J156" s="104">
        <v>31.2012</v>
      </c>
      <c r="K156" s="103">
        <v>0.06884</v>
      </c>
      <c r="L156" s="103">
        <v>0.15198</v>
      </c>
      <c r="M156" s="103">
        <v>0.13708</v>
      </c>
      <c r="N156" s="103">
        <v>0.07688</v>
      </c>
      <c r="O156" s="103">
        <v>0.41184</v>
      </c>
      <c r="P156" s="103">
        <v>0.35909</v>
      </c>
      <c r="Q156" s="103">
        <v>0.09804</v>
      </c>
      <c r="R156" s="103">
        <v>0.05573</v>
      </c>
      <c r="S156" s="103">
        <v>2.85514</v>
      </c>
      <c r="T156" s="103">
        <v>0.02891</v>
      </c>
      <c r="U156" s="104">
        <v>0.0298</v>
      </c>
      <c r="V156" s="101">
        <v>0</v>
      </c>
      <c r="W156" s="101">
        <v>0</v>
      </c>
      <c r="X156" s="103">
        <v>6.18231</v>
      </c>
    </row>
    <row r="157" spans="1:24" ht="12.75">
      <c r="A157" s="5" t="s">
        <v>43</v>
      </c>
      <c r="B157" s="103">
        <v>4438.00186</v>
      </c>
      <c r="C157" s="103">
        <v>3841.62076</v>
      </c>
      <c r="D157" s="103">
        <v>5.11002</v>
      </c>
      <c r="E157" s="103">
        <v>87.98476</v>
      </c>
      <c r="F157" s="103">
        <v>65.19688</v>
      </c>
      <c r="G157" s="103">
        <v>262.00876</v>
      </c>
      <c r="H157" s="103">
        <v>44.40746</v>
      </c>
      <c r="I157" s="103">
        <v>19.87518</v>
      </c>
      <c r="J157" s="103">
        <v>85.57139</v>
      </c>
      <c r="K157" s="103">
        <v>0.64204</v>
      </c>
      <c r="L157" s="103">
        <v>2.83492</v>
      </c>
      <c r="M157" s="103">
        <v>1.11523</v>
      </c>
      <c r="N157" s="103">
        <v>1.34324</v>
      </c>
      <c r="O157" s="103">
        <v>1.72075</v>
      </c>
      <c r="P157" s="103">
        <v>5.63636</v>
      </c>
      <c r="Q157" s="103">
        <v>5.23696</v>
      </c>
      <c r="R157" s="104">
        <v>0.8699</v>
      </c>
      <c r="S157" s="103">
        <v>6.06988</v>
      </c>
      <c r="T157" s="103">
        <v>0.19835</v>
      </c>
      <c r="U157" s="103">
        <v>0.55746</v>
      </c>
      <c r="V157" s="103">
        <v>0.00158</v>
      </c>
      <c r="W157" s="101">
        <v>0</v>
      </c>
      <c r="X157" s="103">
        <v>123.87844</v>
      </c>
    </row>
    <row r="158" spans="1:24" ht="12.75">
      <c r="A158" s="5" t="s">
        <v>44</v>
      </c>
      <c r="B158" s="103">
        <v>72.11106</v>
      </c>
      <c r="C158" s="103">
        <v>40.41942</v>
      </c>
      <c r="D158" s="103">
        <v>0.05857</v>
      </c>
      <c r="E158" s="103">
        <v>1.01064</v>
      </c>
      <c r="F158" s="104">
        <v>3.7262</v>
      </c>
      <c r="G158" s="103">
        <v>11.89108</v>
      </c>
      <c r="H158" s="103">
        <v>0.13886</v>
      </c>
      <c r="I158" s="103">
        <v>0.36914</v>
      </c>
      <c r="J158" s="103">
        <v>13.45277</v>
      </c>
      <c r="K158" s="103">
        <v>0.01806</v>
      </c>
      <c r="L158" s="104">
        <v>0.0263</v>
      </c>
      <c r="M158" s="103">
        <v>0.02803</v>
      </c>
      <c r="N158" s="103">
        <v>0.01896</v>
      </c>
      <c r="O158" s="103">
        <v>0.17384</v>
      </c>
      <c r="P158" s="103">
        <v>0.29162</v>
      </c>
      <c r="Q158" s="103">
        <v>0.03057</v>
      </c>
      <c r="R158" s="103">
        <v>0.01801</v>
      </c>
      <c r="S158" s="103">
        <v>0.39212</v>
      </c>
      <c r="T158" s="103">
        <v>0.00852</v>
      </c>
      <c r="U158" s="103">
        <v>0.03202</v>
      </c>
      <c r="V158" s="101">
        <v>0</v>
      </c>
      <c r="W158" s="103">
        <v>0.00634</v>
      </c>
      <c r="X158" s="103">
        <v>6.17652</v>
      </c>
    </row>
    <row r="159" spans="1:24" ht="12.75">
      <c r="A159" s="5" t="s">
        <v>45</v>
      </c>
      <c r="B159" s="103">
        <v>7815.60314</v>
      </c>
      <c r="C159" s="103">
        <v>5758.02978</v>
      </c>
      <c r="D159" s="103">
        <v>9.57525</v>
      </c>
      <c r="E159" s="103">
        <v>1270.51797</v>
      </c>
      <c r="F159" s="103">
        <v>137.04881</v>
      </c>
      <c r="G159" s="103">
        <v>244.20211</v>
      </c>
      <c r="H159" s="103">
        <v>13.05925</v>
      </c>
      <c r="I159" s="103">
        <v>27.88166</v>
      </c>
      <c r="J159" s="103">
        <v>280.19066</v>
      </c>
      <c r="K159" s="103">
        <v>1.25329</v>
      </c>
      <c r="L159" s="103">
        <v>0.81248</v>
      </c>
      <c r="M159" s="103">
        <v>1.62411</v>
      </c>
      <c r="N159" s="103">
        <v>0.81539</v>
      </c>
      <c r="O159" s="103">
        <v>3.92679</v>
      </c>
      <c r="P159" s="103">
        <v>15.78151</v>
      </c>
      <c r="Q159" s="103">
        <v>28.33032</v>
      </c>
      <c r="R159" s="103">
        <v>1.04323</v>
      </c>
      <c r="S159" s="103">
        <v>19.00959</v>
      </c>
      <c r="T159" s="103">
        <v>1.20428</v>
      </c>
      <c r="U159" s="103">
        <v>1.29666</v>
      </c>
      <c r="V159" s="101">
        <v>0</v>
      </c>
      <c r="W159" s="101">
        <v>0</v>
      </c>
      <c r="X159" s="103">
        <v>173.25262</v>
      </c>
    </row>
    <row r="160" spans="1:24" ht="12.75">
      <c r="A160" s="5" t="s">
        <v>46</v>
      </c>
      <c r="B160" s="103">
        <v>3145.02598</v>
      </c>
      <c r="C160" s="104">
        <v>2476.8807</v>
      </c>
      <c r="D160" s="103">
        <v>2.15948</v>
      </c>
      <c r="E160" s="103">
        <v>143.96046</v>
      </c>
      <c r="F160" s="103">
        <v>87.58602</v>
      </c>
      <c r="G160" s="103">
        <v>256.75294</v>
      </c>
      <c r="H160" s="103">
        <v>64.50715</v>
      </c>
      <c r="I160" s="104">
        <v>10.3362</v>
      </c>
      <c r="J160" s="103">
        <v>68.21533</v>
      </c>
      <c r="K160" s="103">
        <v>2.30103</v>
      </c>
      <c r="L160" s="103">
        <v>1.01284</v>
      </c>
      <c r="M160" s="104">
        <v>0.5905</v>
      </c>
      <c r="N160" s="103">
        <v>0.46354</v>
      </c>
      <c r="O160" s="103">
        <v>1.62907</v>
      </c>
      <c r="P160" s="103">
        <v>2.41587</v>
      </c>
      <c r="Q160" s="103">
        <v>1.99346</v>
      </c>
      <c r="R160" s="103">
        <v>3.08439</v>
      </c>
      <c r="S160" s="103">
        <v>18.05692</v>
      </c>
      <c r="T160" s="103">
        <v>1.34038</v>
      </c>
      <c r="U160" s="103">
        <v>1.73973</v>
      </c>
      <c r="V160" s="101">
        <v>0</v>
      </c>
      <c r="W160" s="101">
        <v>0</v>
      </c>
      <c r="X160" s="103">
        <v>151.38917</v>
      </c>
    </row>
    <row r="161" spans="1:24" ht="12.75">
      <c r="A161" s="5" t="s">
        <v>47</v>
      </c>
      <c r="B161" s="103">
        <v>19403.15051</v>
      </c>
      <c r="C161" s="103">
        <v>16323.03382</v>
      </c>
      <c r="D161" s="103">
        <v>3.98747</v>
      </c>
      <c r="E161" s="103">
        <v>944.48882</v>
      </c>
      <c r="F161" s="103">
        <v>740.12112</v>
      </c>
      <c r="G161" s="103">
        <v>887.86376</v>
      </c>
      <c r="H161" s="103">
        <v>2.92797</v>
      </c>
      <c r="I161" s="103">
        <v>40.91993</v>
      </c>
      <c r="J161" s="104">
        <v>237.5359</v>
      </c>
      <c r="K161" s="103">
        <v>4.67527</v>
      </c>
      <c r="L161" s="103">
        <v>5.49184</v>
      </c>
      <c r="M161" s="103">
        <v>6.70718</v>
      </c>
      <c r="N161" s="103">
        <v>3.83357</v>
      </c>
      <c r="O161" s="103">
        <v>11.06745</v>
      </c>
      <c r="P161" s="103">
        <v>8.73879</v>
      </c>
      <c r="Q161" s="104">
        <v>18.2577</v>
      </c>
      <c r="R161" s="103">
        <v>21.13429</v>
      </c>
      <c r="S161" s="103">
        <v>134.75258</v>
      </c>
      <c r="T161" s="103">
        <v>2.72452</v>
      </c>
      <c r="U161" s="103">
        <v>4.88852</v>
      </c>
      <c r="V161" s="101">
        <v>0</v>
      </c>
      <c r="W161" s="101">
        <v>0</v>
      </c>
      <c r="X161" s="104">
        <v>405.8615</v>
      </c>
    </row>
    <row r="162" spans="1:24" ht="12.75">
      <c r="A162" s="5" t="s">
        <v>48</v>
      </c>
      <c r="B162" s="104">
        <v>3284.1388</v>
      </c>
      <c r="C162" s="104">
        <v>2497.1506</v>
      </c>
      <c r="D162" s="100">
        <v>1.49</v>
      </c>
      <c r="E162" s="104">
        <v>360.8482</v>
      </c>
      <c r="F162" s="104">
        <v>74.7682</v>
      </c>
      <c r="G162" s="104">
        <v>218.5532</v>
      </c>
      <c r="H162" s="104">
        <v>5.8408</v>
      </c>
      <c r="I162" s="104">
        <v>17.0158</v>
      </c>
      <c r="J162" s="104">
        <v>50.1236</v>
      </c>
      <c r="K162" s="104">
        <v>5.6918</v>
      </c>
      <c r="L162" s="104">
        <v>0.4172</v>
      </c>
      <c r="M162" s="104">
        <v>0.7748</v>
      </c>
      <c r="N162" s="104">
        <v>0.1192</v>
      </c>
      <c r="O162" s="104">
        <v>1.1026</v>
      </c>
      <c r="P162" s="99">
        <v>1.937</v>
      </c>
      <c r="Q162" s="104">
        <v>3.0694</v>
      </c>
      <c r="R162" s="104">
        <v>0.7152</v>
      </c>
      <c r="S162" s="104">
        <v>43.2696</v>
      </c>
      <c r="T162" s="104">
        <v>0.6258</v>
      </c>
      <c r="U162" s="104">
        <v>0.6258</v>
      </c>
      <c r="V162" s="101">
        <v>0</v>
      </c>
      <c r="W162" s="101">
        <v>0</v>
      </c>
      <c r="X162" s="99">
        <v>120.392</v>
      </c>
    </row>
    <row r="163" spans="1:24" ht="12.75">
      <c r="A163" s="5" t="s">
        <v>49</v>
      </c>
      <c r="B163" s="103">
        <v>6138.16568</v>
      </c>
      <c r="C163" s="103">
        <v>4889.98505</v>
      </c>
      <c r="D163" s="103">
        <v>2.25092</v>
      </c>
      <c r="E163" s="103">
        <v>449.56975</v>
      </c>
      <c r="F163" s="104">
        <v>99.7367</v>
      </c>
      <c r="G163" s="103">
        <v>560.32834</v>
      </c>
      <c r="H163" s="103">
        <v>9.34236</v>
      </c>
      <c r="I163" s="103">
        <v>11.39696</v>
      </c>
      <c r="J163" s="103">
        <v>95.11144</v>
      </c>
      <c r="K163" s="99">
        <v>0.758</v>
      </c>
      <c r="L163" s="103">
        <v>1.68216</v>
      </c>
      <c r="M163" s="103">
        <v>0.58225</v>
      </c>
      <c r="N163" s="103">
        <v>1.26617</v>
      </c>
      <c r="O163" s="103">
        <v>2.97172</v>
      </c>
      <c r="P163" s="103">
        <v>2.60734</v>
      </c>
      <c r="Q163" s="103">
        <v>2.34303</v>
      </c>
      <c r="R163" s="104">
        <v>0.8402</v>
      </c>
      <c r="S163" s="103">
        <v>4.90392</v>
      </c>
      <c r="T163" s="104">
        <v>0.5035</v>
      </c>
      <c r="U163" s="103">
        <v>1.94675</v>
      </c>
      <c r="V163" s="103">
        <v>0.02442</v>
      </c>
      <c r="W163" s="103">
        <v>0.01469</v>
      </c>
      <c r="X163" s="103">
        <v>259.34309</v>
      </c>
    </row>
    <row r="164" spans="1:24" ht="12.75">
      <c r="A164" s="5" t="s">
        <v>50</v>
      </c>
      <c r="B164" s="104">
        <v>720.8107</v>
      </c>
      <c r="C164" s="103">
        <v>564.65057</v>
      </c>
      <c r="D164" s="103">
        <v>0.75575</v>
      </c>
      <c r="E164" s="103">
        <v>10.43909</v>
      </c>
      <c r="F164" s="103">
        <v>20.31645</v>
      </c>
      <c r="G164" s="103">
        <v>53.90819</v>
      </c>
      <c r="H164" s="103">
        <v>5.13744</v>
      </c>
      <c r="I164" s="101">
        <v>0</v>
      </c>
      <c r="J164" s="103">
        <v>41.07723</v>
      </c>
      <c r="K164" s="103">
        <v>0.08649</v>
      </c>
      <c r="L164" s="103">
        <v>0.00815</v>
      </c>
      <c r="M164" s="103">
        <v>0.00683</v>
      </c>
      <c r="N164" s="103">
        <v>0.05064</v>
      </c>
      <c r="O164" s="103">
        <v>0.06639</v>
      </c>
      <c r="P164" s="103">
        <v>0.09791</v>
      </c>
      <c r="Q164" s="103">
        <v>0.08273</v>
      </c>
      <c r="R164" s="103">
        <v>0.10227</v>
      </c>
      <c r="S164" s="103">
        <v>23.95089</v>
      </c>
      <c r="T164" s="103">
        <v>0.03993</v>
      </c>
      <c r="U164" s="103">
        <v>0.03374</v>
      </c>
      <c r="V164" s="101">
        <v>0</v>
      </c>
      <c r="W164" s="101">
        <v>0</v>
      </c>
      <c r="X164" s="103">
        <v>45.57243</v>
      </c>
    </row>
    <row r="165" spans="1:24" ht="12.75">
      <c r="A165" s="5" t="s">
        <v>51</v>
      </c>
      <c r="B165" s="103">
        <v>2293.26301</v>
      </c>
      <c r="C165" s="103">
        <v>1802.57891</v>
      </c>
      <c r="D165" s="103">
        <v>0.11923</v>
      </c>
      <c r="E165" s="103">
        <v>268.10585</v>
      </c>
      <c r="F165" s="103">
        <v>42.29704</v>
      </c>
      <c r="G165" s="103">
        <v>133.02643</v>
      </c>
      <c r="H165" s="103">
        <v>0.05992</v>
      </c>
      <c r="I165" s="103">
        <v>6.12897</v>
      </c>
      <c r="J165" s="103">
        <v>39.09926</v>
      </c>
      <c r="K165" s="103">
        <v>0.03326</v>
      </c>
      <c r="L165" s="103">
        <v>0.00349</v>
      </c>
      <c r="M165" s="103">
        <v>0.00653</v>
      </c>
      <c r="N165" s="103">
        <v>0.11561</v>
      </c>
      <c r="O165" s="103">
        <v>0.06726</v>
      </c>
      <c r="P165" s="103">
        <v>0.01075</v>
      </c>
      <c r="Q165" s="103">
        <v>0.44462</v>
      </c>
      <c r="R165" s="103">
        <v>0.88682</v>
      </c>
      <c r="S165" s="103">
        <v>0.22083</v>
      </c>
      <c r="T165" s="104">
        <v>0.0287</v>
      </c>
      <c r="U165" s="103">
        <v>0.02955</v>
      </c>
      <c r="V165" s="101">
        <v>0</v>
      </c>
      <c r="W165" s="101">
        <v>0</v>
      </c>
      <c r="X165" s="103">
        <v>42.15904</v>
      </c>
    </row>
    <row r="166" spans="1:24" ht="12.75">
      <c r="A166" s="5" t="s">
        <v>52</v>
      </c>
      <c r="B166" s="104">
        <v>4597.9612</v>
      </c>
      <c r="C166" s="103">
        <v>3723.48616</v>
      </c>
      <c r="D166" s="103">
        <v>1.82376</v>
      </c>
      <c r="E166" s="103">
        <v>351.69662</v>
      </c>
      <c r="F166" s="103">
        <v>249.19654</v>
      </c>
      <c r="G166" s="103">
        <v>134.30264</v>
      </c>
      <c r="H166" s="99">
        <v>8.195</v>
      </c>
      <c r="I166" s="103">
        <v>1.16816</v>
      </c>
      <c r="J166" s="103">
        <v>68.80224</v>
      </c>
      <c r="K166" s="103">
        <v>5.44446</v>
      </c>
      <c r="L166" s="103">
        <v>0.28608</v>
      </c>
      <c r="M166" s="103">
        <v>1.54662</v>
      </c>
      <c r="N166" s="104">
        <v>20.7855</v>
      </c>
      <c r="O166" s="103">
        <v>0.14602</v>
      </c>
      <c r="P166" s="104">
        <v>2.5032</v>
      </c>
      <c r="Q166" s="103">
        <v>4.02896</v>
      </c>
      <c r="R166" s="103">
        <v>0.52746</v>
      </c>
      <c r="S166" s="103">
        <v>22.77614</v>
      </c>
      <c r="T166" s="103">
        <v>0.63474</v>
      </c>
      <c r="U166" s="104">
        <v>0.6109</v>
      </c>
      <c r="V166" s="101">
        <v>0</v>
      </c>
      <c r="W166" s="101">
        <v>0</v>
      </c>
      <c r="X166" s="103">
        <v>46.56846</v>
      </c>
    </row>
    <row r="167" spans="1:24" ht="12.75">
      <c r="A167" s="5" t="s">
        <v>53</v>
      </c>
      <c r="B167" s="103">
        <v>4904.15852</v>
      </c>
      <c r="C167" s="103">
        <v>3651.97136</v>
      </c>
      <c r="D167" s="103">
        <v>8.92095</v>
      </c>
      <c r="E167" s="103">
        <v>303.87541</v>
      </c>
      <c r="F167" s="103">
        <v>375.27227</v>
      </c>
      <c r="G167" s="103">
        <v>250.81434</v>
      </c>
      <c r="H167" s="103">
        <v>18.75099</v>
      </c>
      <c r="I167" s="103">
        <v>11.81434</v>
      </c>
      <c r="J167" s="103">
        <v>184.65196</v>
      </c>
      <c r="K167" s="103">
        <v>0.43107</v>
      </c>
      <c r="L167" s="103">
        <v>0.75972</v>
      </c>
      <c r="M167" s="103">
        <v>0.59133</v>
      </c>
      <c r="N167" s="104">
        <v>2.6704</v>
      </c>
      <c r="O167" s="103">
        <v>2.97037</v>
      </c>
      <c r="P167" s="103">
        <v>3.79375</v>
      </c>
      <c r="Q167" s="103">
        <v>3.23051</v>
      </c>
      <c r="R167" s="103">
        <v>1.28143</v>
      </c>
      <c r="S167" s="103">
        <v>79.61707</v>
      </c>
      <c r="T167" s="103">
        <v>2.05115</v>
      </c>
      <c r="U167" s="103">
        <v>0.69004</v>
      </c>
      <c r="V167" s="101">
        <v>0</v>
      </c>
      <c r="W167" s="103">
        <v>4E-05</v>
      </c>
      <c r="X167" s="103">
        <v>113.89262</v>
      </c>
    </row>
    <row r="168" spans="1:24" ht="12.75">
      <c r="A168" s="5" t="s">
        <v>54</v>
      </c>
      <c r="B168" s="103">
        <v>21118.42568</v>
      </c>
      <c r="C168" s="103">
        <v>16319.14026</v>
      </c>
      <c r="D168" s="103">
        <v>318.51631</v>
      </c>
      <c r="E168" s="103">
        <v>648.47579</v>
      </c>
      <c r="F168" s="103">
        <v>654.32228</v>
      </c>
      <c r="G168" s="103">
        <v>958.03583</v>
      </c>
      <c r="H168" s="103">
        <v>437.04474</v>
      </c>
      <c r="I168" s="103">
        <v>156.73989</v>
      </c>
      <c r="J168" s="104">
        <v>871.8311</v>
      </c>
      <c r="K168" s="103">
        <v>19.79863</v>
      </c>
      <c r="L168" s="103">
        <v>13.49082</v>
      </c>
      <c r="M168" s="103">
        <v>12.27614</v>
      </c>
      <c r="N168" s="103">
        <v>1.62231</v>
      </c>
      <c r="O168" s="103">
        <v>9.25109</v>
      </c>
      <c r="P168" s="104">
        <v>24.5027</v>
      </c>
      <c r="Q168" s="103">
        <v>51.39051</v>
      </c>
      <c r="R168" s="103">
        <v>12.27365</v>
      </c>
      <c r="S168" s="103">
        <v>594.18151</v>
      </c>
      <c r="T168" s="103">
        <v>9.83965</v>
      </c>
      <c r="U168" s="103">
        <v>5.00379</v>
      </c>
      <c r="V168" s="103">
        <v>0.68867</v>
      </c>
      <c r="W168" s="101">
        <v>0</v>
      </c>
      <c r="X168" s="103">
        <v>607.97251</v>
      </c>
    </row>
    <row r="169" spans="1:24" ht="12.75">
      <c r="A169" s="5" t="s">
        <v>55</v>
      </c>
      <c r="B169" s="103">
        <v>2497.70102</v>
      </c>
      <c r="C169" s="103">
        <v>1740.45875</v>
      </c>
      <c r="D169" s="103">
        <v>14.74075</v>
      </c>
      <c r="E169" s="103">
        <v>396.44458</v>
      </c>
      <c r="F169" s="103">
        <v>19.44335</v>
      </c>
      <c r="G169" s="103">
        <v>139.90567</v>
      </c>
      <c r="H169" s="103">
        <v>9.42152</v>
      </c>
      <c r="I169" s="103">
        <v>2.04194</v>
      </c>
      <c r="J169" s="103">
        <v>136.53407</v>
      </c>
      <c r="K169" s="103">
        <v>0.21302</v>
      </c>
      <c r="L169" s="103">
        <v>0.10497</v>
      </c>
      <c r="M169" s="104">
        <v>0.0584</v>
      </c>
      <c r="N169" s="103">
        <v>0.14188</v>
      </c>
      <c r="O169" s="101">
        <v>0</v>
      </c>
      <c r="P169" s="101">
        <v>0</v>
      </c>
      <c r="Q169" s="103">
        <v>2.93581</v>
      </c>
      <c r="R169" s="103">
        <v>0.60974</v>
      </c>
      <c r="S169" s="103">
        <v>25.55059</v>
      </c>
      <c r="T169" s="101">
        <v>0</v>
      </c>
      <c r="U169" s="103">
        <v>9.09599</v>
      </c>
      <c r="V169" s="101">
        <v>0</v>
      </c>
      <c r="W169" s="101">
        <v>0</v>
      </c>
      <c r="X169" s="103">
        <v>105.59041</v>
      </c>
    </row>
    <row r="170" spans="1:24" ht="12.75">
      <c r="A170" s="5" t="s">
        <v>131</v>
      </c>
      <c r="B170" s="103">
        <v>2364.64795</v>
      </c>
      <c r="C170" s="103">
        <v>1987.93593</v>
      </c>
      <c r="D170" s="103">
        <v>0.58438</v>
      </c>
      <c r="E170" s="103">
        <v>29.37413</v>
      </c>
      <c r="F170" s="103">
        <v>9.85871</v>
      </c>
      <c r="G170" s="103">
        <v>210.16101</v>
      </c>
      <c r="H170" s="103">
        <v>12.36495</v>
      </c>
      <c r="I170" s="103">
        <v>9.94421</v>
      </c>
      <c r="J170" s="103">
        <v>70.17773</v>
      </c>
      <c r="K170" s="103">
        <v>1.75765</v>
      </c>
      <c r="L170" s="103">
        <v>0.74517</v>
      </c>
      <c r="M170" s="103">
        <v>1.21762</v>
      </c>
      <c r="N170" s="103">
        <v>0.47212</v>
      </c>
      <c r="O170" s="103">
        <v>2.38382</v>
      </c>
      <c r="P170" s="103">
        <v>1.56445</v>
      </c>
      <c r="Q170" s="103">
        <v>8.24187</v>
      </c>
      <c r="R170" s="103">
        <v>0.26247</v>
      </c>
      <c r="S170" s="104">
        <v>13.9211</v>
      </c>
      <c r="T170" s="103">
        <v>2.68364</v>
      </c>
      <c r="U170" s="103">
        <v>0.99698</v>
      </c>
      <c r="V170" s="101">
        <v>0</v>
      </c>
      <c r="W170" s="101">
        <v>0</v>
      </c>
      <c r="X170" s="104">
        <v>110.2784</v>
      </c>
    </row>
    <row r="171" spans="1:24" ht="12.75">
      <c r="A171" s="5" t="s">
        <v>130</v>
      </c>
      <c r="B171" s="103">
        <v>22404.10356</v>
      </c>
      <c r="C171" s="103">
        <v>17697.41204</v>
      </c>
      <c r="D171" s="103">
        <v>10.96691</v>
      </c>
      <c r="E171" s="103">
        <v>2150.70657</v>
      </c>
      <c r="F171" s="103">
        <v>371.36959</v>
      </c>
      <c r="G171" s="104">
        <v>1679.7106</v>
      </c>
      <c r="H171" s="103">
        <v>47.30878</v>
      </c>
      <c r="I171" s="103">
        <v>18.14922</v>
      </c>
      <c r="J171" s="103">
        <v>381.08533</v>
      </c>
      <c r="K171" s="104">
        <v>0.9478</v>
      </c>
      <c r="L171" s="103">
        <v>1.60442</v>
      </c>
      <c r="M171" s="103">
        <v>2.26681</v>
      </c>
      <c r="N171" s="103">
        <v>1.48893</v>
      </c>
      <c r="O171" s="103">
        <v>3.85113</v>
      </c>
      <c r="P171" s="103">
        <v>28.64626</v>
      </c>
      <c r="Q171" s="103">
        <v>1.54318</v>
      </c>
      <c r="R171" s="103">
        <v>1.43698</v>
      </c>
      <c r="S171" s="103">
        <v>1.57407</v>
      </c>
      <c r="T171" s="103">
        <v>0.54741</v>
      </c>
      <c r="U171" s="103">
        <v>2.83646</v>
      </c>
      <c r="V171" s="101">
        <v>0</v>
      </c>
      <c r="W171" s="103">
        <v>0.65109</v>
      </c>
      <c r="X171" s="103">
        <v>878.60511</v>
      </c>
    </row>
    <row r="172" ht="12">
      <c r="A172" s="2" t="s">
        <v>68</v>
      </c>
    </row>
    <row r="173" spans="1:2" ht="12">
      <c r="A173" s="2" t="s">
        <v>27</v>
      </c>
      <c r="B173" s="2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35.875" style="90" customWidth="1"/>
    <col min="2" max="2" width="10.375" style="90" customWidth="1"/>
    <col min="3" max="3" width="11.50390625" style="90" customWidth="1"/>
    <col min="4" max="16384" width="9.00390625" style="90" customWidth="1"/>
  </cols>
  <sheetData>
    <row r="1" ht="12.75">
      <c r="A1" s="88" t="s">
        <v>150</v>
      </c>
    </row>
    <row r="3" spans="1:2" ht="12.75">
      <c r="A3" s="88" t="s">
        <v>0</v>
      </c>
      <c r="B3" s="89">
        <v>42699.490902777776</v>
      </c>
    </row>
    <row r="4" spans="1:2" ht="12.75">
      <c r="A4" s="88" t="s">
        <v>1</v>
      </c>
      <c r="B4" s="89">
        <v>42702.4939362963</v>
      </c>
    </row>
    <row r="5" spans="1:2" ht="12.75">
      <c r="A5" s="88" t="s">
        <v>16</v>
      </c>
      <c r="B5" s="88" t="s">
        <v>2</v>
      </c>
    </row>
    <row r="7" spans="1:2" ht="12.75">
      <c r="A7" s="88" t="s">
        <v>122</v>
      </c>
      <c r="B7" s="88" t="s">
        <v>8</v>
      </c>
    </row>
    <row r="8" spans="1:2" ht="12.75">
      <c r="A8" s="88" t="s">
        <v>18</v>
      </c>
      <c r="B8" s="88" t="s">
        <v>110</v>
      </c>
    </row>
    <row r="9" spans="1:2" ht="12.75">
      <c r="A9" s="88" t="s">
        <v>143</v>
      </c>
      <c r="B9" s="88" t="s">
        <v>144</v>
      </c>
    </row>
    <row r="10" spans="1:2" ht="12.75">
      <c r="A10" s="88" t="s">
        <v>3</v>
      </c>
      <c r="B10" s="88" t="s">
        <v>151</v>
      </c>
    </row>
    <row r="12" spans="1:3" ht="12.75">
      <c r="A12" s="91" t="s">
        <v>72</v>
      </c>
      <c r="B12" s="91" t="s">
        <v>124</v>
      </c>
      <c r="C12" s="91" t="s">
        <v>152</v>
      </c>
    </row>
    <row r="13" spans="1:3" ht="12.75">
      <c r="A13" s="91" t="s">
        <v>147</v>
      </c>
      <c r="B13" s="97">
        <v>0.2974</v>
      </c>
      <c r="C13" s="97">
        <v>0.2457</v>
      </c>
    </row>
    <row r="14" spans="1:3" ht="12.75">
      <c r="A14" s="91" t="s">
        <v>74</v>
      </c>
      <c r="B14" s="96">
        <v>0.55771</v>
      </c>
      <c r="C14" s="96">
        <v>0.51955</v>
      </c>
    </row>
    <row r="15" spans="1:3" ht="12.75">
      <c r="A15" s="91" t="s">
        <v>75</v>
      </c>
      <c r="B15" s="96">
        <v>0.54385</v>
      </c>
      <c r="C15" s="96">
        <v>0.55618</v>
      </c>
    </row>
    <row r="16" spans="1:3" ht="12.75">
      <c r="A16" s="91" t="s">
        <v>76</v>
      </c>
      <c r="B16" s="96">
        <v>0.54453</v>
      </c>
      <c r="C16" s="96">
        <v>0.45036</v>
      </c>
    </row>
    <row r="17" spans="1:3" ht="12.75">
      <c r="A17" s="91" t="s">
        <v>77</v>
      </c>
      <c r="B17" s="96">
        <v>6.19884</v>
      </c>
      <c r="C17" s="96">
        <v>5.38741</v>
      </c>
    </row>
    <row r="18" spans="1:3" ht="12.75">
      <c r="A18" s="91" t="s">
        <v>80</v>
      </c>
      <c r="B18" s="96">
        <v>0.92829</v>
      </c>
      <c r="C18" s="96">
        <v>0.82924</v>
      </c>
    </row>
    <row r="20" ht="12.75">
      <c r="A20" s="88" t="s">
        <v>68</v>
      </c>
    </row>
    <row r="21" spans="1:2" ht="12.75">
      <c r="A21" s="88" t="s">
        <v>27</v>
      </c>
      <c r="B21" s="88" t="s">
        <v>56</v>
      </c>
    </row>
    <row r="23" spans="1:2" ht="12.75">
      <c r="A23" s="88" t="s">
        <v>122</v>
      </c>
      <c r="B23" s="88" t="s">
        <v>153</v>
      </c>
    </row>
    <row r="24" spans="1:2" ht="12.75">
      <c r="A24" s="88" t="s">
        <v>18</v>
      </c>
      <c r="B24" s="88" t="s">
        <v>110</v>
      </c>
    </row>
    <row r="25" spans="1:2" ht="12.75">
      <c r="A25" s="88" t="s">
        <v>143</v>
      </c>
      <c r="B25" s="88" t="s">
        <v>144</v>
      </c>
    </row>
    <row r="26" spans="1:2" ht="12.75">
      <c r="A26" s="88" t="s">
        <v>3</v>
      </c>
      <c r="B26" s="88" t="s">
        <v>151</v>
      </c>
    </row>
    <row r="28" spans="1:3" ht="12.75">
      <c r="A28" s="91" t="s">
        <v>72</v>
      </c>
      <c r="B28" s="91" t="s">
        <v>124</v>
      </c>
      <c r="C28" s="91" t="s">
        <v>152</v>
      </c>
    </row>
    <row r="29" spans="1:3" ht="12.75">
      <c r="A29" s="91" t="s">
        <v>147</v>
      </c>
      <c r="B29" s="96">
        <v>0.04134</v>
      </c>
      <c r="C29" s="97">
        <v>0.0364</v>
      </c>
    </row>
    <row r="30" spans="1:3" ht="12.75">
      <c r="A30" s="91" t="s">
        <v>74</v>
      </c>
      <c r="B30" s="96">
        <v>1.26955</v>
      </c>
      <c r="C30" s="96">
        <v>1.21308</v>
      </c>
    </row>
    <row r="31" spans="1:3" ht="12.75">
      <c r="A31" s="91" t="s">
        <v>75</v>
      </c>
      <c r="B31" s="96">
        <v>0.36756</v>
      </c>
      <c r="C31" s="96">
        <v>0.39338</v>
      </c>
    </row>
    <row r="32" spans="1:3" ht="12.75">
      <c r="A32" s="91" t="s">
        <v>76</v>
      </c>
      <c r="B32" s="96">
        <v>0.00556</v>
      </c>
      <c r="C32" s="96">
        <v>0.00553</v>
      </c>
    </row>
    <row r="33" spans="1:3" ht="12.75">
      <c r="A33" s="91" t="s">
        <v>77</v>
      </c>
      <c r="B33" s="96">
        <v>0.11354</v>
      </c>
      <c r="C33" s="96">
        <v>0.10437</v>
      </c>
    </row>
    <row r="34" spans="1:3" ht="12.75">
      <c r="A34" s="91" t="s">
        <v>80</v>
      </c>
      <c r="B34" s="97">
        <v>0.0094</v>
      </c>
      <c r="C34" s="96">
        <v>0.01073</v>
      </c>
    </row>
    <row r="36" ht="12.75">
      <c r="A36" s="88" t="s">
        <v>68</v>
      </c>
    </row>
    <row r="37" spans="1:2" ht="12.75">
      <c r="A37" s="88" t="s">
        <v>27</v>
      </c>
      <c r="B37" s="88" t="s">
        <v>56</v>
      </c>
    </row>
    <row r="39" spans="1:2" ht="12.75">
      <c r="A39" s="88" t="s">
        <v>122</v>
      </c>
      <c r="B39" s="88" t="s">
        <v>154</v>
      </c>
    </row>
    <row r="40" spans="1:2" ht="12.75">
      <c r="A40" s="88" t="s">
        <v>18</v>
      </c>
      <c r="B40" s="88" t="s">
        <v>110</v>
      </c>
    </row>
    <row r="41" spans="1:2" ht="12.75">
      <c r="A41" s="88" t="s">
        <v>143</v>
      </c>
      <c r="B41" s="88" t="s">
        <v>144</v>
      </c>
    </row>
    <row r="42" spans="1:2" ht="12.75">
      <c r="A42" s="88" t="s">
        <v>3</v>
      </c>
      <c r="B42" s="88" t="s">
        <v>151</v>
      </c>
    </row>
    <row r="44" spans="1:3" ht="12.75">
      <c r="A44" s="91" t="s">
        <v>72</v>
      </c>
      <c r="B44" s="91" t="s">
        <v>124</v>
      </c>
      <c r="C44" s="91" t="s">
        <v>152</v>
      </c>
    </row>
    <row r="45" spans="1:3" ht="12.75">
      <c r="A45" s="91" t="s">
        <v>147</v>
      </c>
      <c r="B45" s="96">
        <v>0.02159</v>
      </c>
      <c r="C45" s="96">
        <v>0.01902</v>
      </c>
    </row>
    <row r="46" spans="1:3" ht="12.75">
      <c r="A46" s="91" t="s">
        <v>74</v>
      </c>
      <c r="B46" s="96">
        <v>0.95613</v>
      </c>
      <c r="C46" s="96">
        <v>0.93402</v>
      </c>
    </row>
    <row r="47" spans="1:3" ht="12.75">
      <c r="A47" s="91" t="s">
        <v>75</v>
      </c>
      <c r="B47" s="96">
        <v>0.00925</v>
      </c>
      <c r="C47" s="96">
        <v>0.01278</v>
      </c>
    </row>
    <row r="48" spans="1:3" ht="12.75">
      <c r="A48" s="91" t="s">
        <v>76</v>
      </c>
      <c r="B48" s="97">
        <v>0.0216</v>
      </c>
      <c r="C48" s="96">
        <v>0.00658</v>
      </c>
    </row>
    <row r="49" spans="1:3" ht="12.75">
      <c r="A49" s="91" t="s">
        <v>77</v>
      </c>
      <c r="B49" s="96">
        <v>0.03623</v>
      </c>
      <c r="C49" s="96">
        <v>0.03433</v>
      </c>
    </row>
    <row r="50" spans="1:3" ht="12.75">
      <c r="A50" s="91" t="s">
        <v>80</v>
      </c>
      <c r="B50" s="96">
        <v>0.00893</v>
      </c>
      <c r="C50" s="96">
        <v>0.00905</v>
      </c>
    </row>
    <row r="52" ht="12.75">
      <c r="A52" s="88" t="s">
        <v>68</v>
      </c>
    </row>
    <row r="53" spans="1:2" ht="12.75">
      <c r="A53" s="88" t="s">
        <v>27</v>
      </c>
      <c r="B53" s="88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93"/>
  <sheetViews>
    <sheetView zoomScalePageLayoutView="0" workbookViewId="0" topLeftCell="A1">
      <selection activeCell="A11" sqref="A11"/>
    </sheetView>
  </sheetViews>
  <sheetFormatPr defaultColWidth="11.00390625" defaultRowHeight="14.25"/>
  <cols>
    <col min="1" max="1" width="31.50390625" style="3" customWidth="1"/>
    <col min="2" max="2" width="17.25390625" style="3" customWidth="1"/>
    <col min="3" max="3" width="11.00390625" style="3" customWidth="1"/>
    <col min="4" max="4" width="13.875" style="3" customWidth="1"/>
    <col min="5" max="16384" width="11.00390625" style="3" customWidth="1"/>
  </cols>
  <sheetData>
    <row r="1" spans="1:44" ht="12">
      <c r="A1" s="4" t="s">
        <v>149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2">
      <c r="A3" s="1"/>
      <c r="B3" s="13" t="str">
        <f>'AEA_2008_2014CO2-eq'!C2</f>
        <v>Carbon dioxide (CO2)</v>
      </c>
      <c r="C3" s="13" t="str">
        <f>'AEA_2008_2014CO2-eq'!E2</f>
        <v>Methane (CH4)</v>
      </c>
      <c r="D3" s="13" t="str">
        <f>'AEA_2008_2014CO2-eq'!G2</f>
        <v>Nitroux oxide (N2O)</v>
      </c>
      <c r="E3" s="14"/>
      <c r="F3" s="15"/>
      <c r="G3" s="1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2">
      <c r="A4" s="1"/>
      <c r="B4" s="7"/>
      <c r="C4" s="7"/>
      <c r="D4" s="16"/>
      <c r="E4" s="14"/>
      <c r="F4" s="2"/>
      <c r="G4" s="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2">
      <c r="A5" s="6" t="s">
        <v>14</v>
      </c>
      <c r="B5" s="17">
        <f>'AEA_2008_2014CO2-eq'!D5</f>
        <v>102171.875</v>
      </c>
      <c r="C5" s="17">
        <f>'AEA_2008_2014CO2-eq'!F5</f>
        <v>238559.14211</v>
      </c>
      <c r="D5" s="18">
        <f>'AEA_2008_2014CO2-eq'!H5</f>
        <v>183680.05844</v>
      </c>
      <c r="E5" s="14"/>
      <c r="F5" s="19"/>
      <c r="G5" s="1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2">
      <c r="A6" s="6" t="s">
        <v>15</v>
      </c>
      <c r="B6" s="17">
        <f>'AEA_2008_2014CO2-eq'!D6</f>
        <v>43367.938</v>
      </c>
      <c r="C6" s="17">
        <f>'AEA_2008_2014CO2-eq'!F6</f>
        <v>30673.81419</v>
      </c>
      <c r="D6" s="18">
        <f>'AEA_2008_2014CO2-eq'!H6</f>
        <v>996.32967</v>
      </c>
      <c r="E6" s="14"/>
      <c r="F6" s="19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">
      <c r="A7" s="6" t="s">
        <v>10</v>
      </c>
      <c r="B7" s="17">
        <f>'AEA_2008_2014CO2-eq'!D7</f>
        <v>831333.597</v>
      </c>
      <c r="C7" s="17">
        <f>'AEA_2008_2014CO2-eq'!F7</f>
        <v>10213.48561</v>
      </c>
      <c r="D7" s="18">
        <f>'AEA_2008_2014CO2-eq'!H7</f>
        <v>12150.80286</v>
      </c>
      <c r="E7" s="14"/>
      <c r="F7" s="19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">
      <c r="A8" s="6" t="s">
        <v>11</v>
      </c>
      <c r="B8" s="17">
        <f>'AEA_2008_2014CO2-eq'!D8</f>
        <v>1116567.866</v>
      </c>
      <c r="C8" s="17">
        <f>'AEA_2008_2014CO2-eq'!F8</f>
        <v>21631.78439</v>
      </c>
      <c r="D8" s="18">
        <f>'AEA_2008_2014CO2-eq'!H8</f>
        <v>7115.91845</v>
      </c>
      <c r="E8" s="14"/>
      <c r="F8" s="19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">
      <c r="A9" s="6" t="s">
        <v>64</v>
      </c>
      <c r="B9" s="17">
        <f>AEA2014!B20</f>
        <v>486114.784</v>
      </c>
      <c r="C9" s="17">
        <f>'AEA_2008_2014CO2-eq'!F9</f>
        <v>6289.03151</v>
      </c>
      <c r="D9" s="18">
        <f>'AEA_2008_2014CO2-eq'!H9</f>
        <v>5304.87448</v>
      </c>
      <c r="E9" s="14"/>
      <c r="F9" s="19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">
      <c r="A10" s="6" t="s">
        <v>159</v>
      </c>
      <c r="B10" s="17">
        <f>'AEA_2008_2014CO2-eq'!D10</f>
        <v>330074.932</v>
      </c>
      <c r="C10" s="17">
        <f>'AEA_2008_2014CO2-eq'!F10</f>
        <v>123750.70142</v>
      </c>
      <c r="D10" s="18">
        <f>'AEA_2008_2014CO2-eq'!H10</f>
        <v>15961.149599999999</v>
      </c>
      <c r="E10" s="14"/>
      <c r="F10" s="19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">
      <c r="A11" s="6" t="s">
        <v>23</v>
      </c>
      <c r="B11" s="17">
        <f>'AEA_2008_2014CO2-eq'!D12</f>
        <v>814997.921</v>
      </c>
      <c r="C11" s="17">
        <f>'AEA_2008_2014CO2-eq'!F12</f>
        <v>21554.13612</v>
      </c>
      <c r="D11" s="18">
        <f>'AEA_2008_2014CO2-eq'!H12</f>
        <v>9635.32798</v>
      </c>
      <c r="E11" s="14"/>
      <c r="F11" s="19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="1" customFormat="1" ht="12"/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pans="2:7" s="1" customFormat="1" ht="14.25" customHeight="1">
      <c r="B33" s="137"/>
      <c r="C33" s="137"/>
      <c r="D33" s="137"/>
      <c r="E33" s="137"/>
      <c r="F33" s="137"/>
      <c r="G33" s="137"/>
    </row>
    <row r="34" s="1" customFormat="1" ht="12"/>
    <row r="35" s="1" customFormat="1" ht="12"/>
    <row r="36" spans="1:44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</sheetData>
  <sheetProtection/>
  <mergeCells count="1">
    <mergeCell ref="B33:G33"/>
  </mergeCells>
  <printOptions/>
  <pageMargins left="0.7" right="0.7" top="0.75" bottom="0.75" header="0.3" footer="0.3"/>
  <pageSetup fitToHeight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X270"/>
  <sheetViews>
    <sheetView zoomScalePageLayoutView="0" workbookViewId="0" topLeftCell="A1">
      <selection activeCell="A5" sqref="A5:IV5"/>
    </sheetView>
  </sheetViews>
  <sheetFormatPr defaultColWidth="11.00390625" defaultRowHeight="14.25"/>
  <cols>
    <col min="1" max="1" width="52.625" style="3" bestFit="1" customWidth="1"/>
    <col min="2" max="2" width="9.00390625" style="3" customWidth="1"/>
    <col min="3" max="3" width="10.375" style="3" bestFit="1" customWidth="1"/>
    <col min="4" max="4" width="11.00390625" style="3" customWidth="1"/>
    <col min="5" max="5" width="12.00390625" style="3" customWidth="1"/>
    <col min="6" max="16384" width="11.00390625" style="3" customWidth="1"/>
  </cols>
  <sheetData>
    <row r="1" spans="1:47" ht="12">
      <c r="A1" s="4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2">
      <c r="A2" s="1"/>
      <c r="B2" s="22">
        <v>2008</v>
      </c>
      <c r="C2" s="49">
        <v>2014</v>
      </c>
      <c r="D2" s="51" t="s">
        <v>146</v>
      </c>
      <c r="E2" s="51" t="s">
        <v>114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">
      <c r="A3" s="5" t="s">
        <v>9</v>
      </c>
      <c r="B3" s="36">
        <f>Intensities!B13+Intensities!B29+Intensities!B45</f>
        <v>0.36033</v>
      </c>
      <c r="C3" s="50">
        <f>Intensities!C13+Intensities!C29+Intensities!C45</f>
        <v>0.30112</v>
      </c>
      <c r="D3" s="52">
        <f aca="true" t="shared" si="0" ref="D3:D8">(C3-B3)/B3*100</f>
        <v>-16.43215940943024</v>
      </c>
      <c r="E3" s="53">
        <f aca="true" t="shared" si="1" ref="E3:E8">C3-B3</f>
        <v>-0.059209999999999985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2">
      <c r="A4" s="5" t="s">
        <v>14</v>
      </c>
      <c r="B4" s="36">
        <f>Intensities!B14+Intensities!B30+Intensities!B46</f>
        <v>2.78339</v>
      </c>
      <c r="C4" s="50">
        <f>Intensities!C14+Intensities!C30+Intensities!C46</f>
        <v>2.6666499999999997</v>
      </c>
      <c r="D4" s="52">
        <f t="shared" si="0"/>
        <v>-4.194166106797828</v>
      </c>
      <c r="E4" s="53">
        <f t="shared" si="1"/>
        <v>-0.11674000000000007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">
      <c r="A5" s="5" t="s">
        <v>15</v>
      </c>
      <c r="B5" s="36">
        <f>Intensities!B15+Intensities!B31+Intensities!B47</f>
        <v>0.9206599999999999</v>
      </c>
      <c r="C5" s="50">
        <f>Intensities!C15+Intensities!C31+Intensities!C47</f>
        <v>0.96234</v>
      </c>
      <c r="D5" s="52">
        <f t="shared" si="0"/>
        <v>4.527187018008825</v>
      </c>
      <c r="E5" s="53">
        <f t="shared" si="1"/>
        <v>0.04168000000000005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>
      <c r="A6" s="5" t="s">
        <v>10</v>
      </c>
      <c r="B6" s="36">
        <f>Intensities!B16+Intensities!B32+Intensities!B48</f>
        <v>0.5716899999999999</v>
      </c>
      <c r="C6" s="50">
        <f>Intensities!C16+Intensities!C32+Intensities!C48</f>
        <v>0.46246999999999994</v>
      </c>
      <c r="D6" s="52">
        <f t="shared" si="0"/>
        <v>-19.104759572495585</v>
      </c>
      <c r="E6" s="53">
        <f t="shared" si="1"/>
        <v>-0.10921999999999998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>
      <c r="A7" s="5" t="s">
        <v>11</v>
      </c>
      <c r="B7" s="36">
        <f>Intensities!B17+Intensities!B33+Intensities!B49</f>
        <v>6.34861</v>
      </c>
      <c r="C7" s="50">
        <f>Intensities!C17+Intensities!C33+Intensities!C49</f>
        <v>5.52611</v>
      </c>
      <c r="D7" s="52">
        <f t="shared" si="0"/>
        <v>-12.955591853964881</v>
      </c>
      <c r="E7" s="53">
        <f t="shared" si="1"/>
        <v>-0.8224999999999998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>
      <c r="A8" s="5" t="s">
        <v>64</v>
      </c>
      <c r="B8" s="36">
        <f>Intensities!B18+Intensities!B34+Intensities!B50</f>
        <v>0.9466199999999999</v>
      </c>
      <c r="C8" s="50">
        <f>Intensities!C18+Intensities!C34+Intensities!C50</f>
        <v>0.84902</v>
      </c>
      <c r="D8" s="52">
        <f t="shared" si="0"/>
        <v>-10.310367412478072</v>
      </c>
      <c r="E8" s="53">
        <f t="shared" si="1"/>
        <v>-0.09759999999999991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="1" customFormat="1" ht="12"/>
    <row r="10" s="1" customFormat="1" ht="12"/>
    <row r="11" s="1" customFormat="1" ht="12"/>
    <row r="12" s="1" customFormat="1" ht="12"/>
    <row r="13" s="1" customFormat="1" ht="12"/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pans="1:7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1:76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1:76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1:76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1:76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1:76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1:76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76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76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76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76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76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76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76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76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76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76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1:76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1:76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1:76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1:76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1:76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1:76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1:76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1:76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1:76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1:76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1:76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1:76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1:76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1:76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1:76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1:76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1:76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1:76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1:76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1:76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1:76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1:76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1:76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1:76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1:76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1:76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1:76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1:76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1:76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1:76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1:76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1:76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1:76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1:76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1:76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1:76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1:76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1:76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1:76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1:76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1:76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1:76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1:76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1:76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1:76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1:76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1:76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1:76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1:76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1:76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1:76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1:76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1:76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1:76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1:76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1:76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1:76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1:76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1:76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1:76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1:76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1:76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1:76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1:76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1:76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1:76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1:76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1:76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1:76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1:76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1:76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1:76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1:76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1:76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1:76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1:76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1:76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1:76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1:76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1:76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1:76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1:76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1:76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1:76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1:76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1:76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1:76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1:76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1:76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1:76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1:76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1:76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1:76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1:76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1:76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1:76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1:76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1:76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1:76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1:76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</row>
    <row r="170" spans="1:76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  <row r="171" spans="1:76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</row>
    <row r="172" spans="1:76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1:76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1:76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1:76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</row>
    <row r="176" spans="1:76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1:76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</row>
    <row r="178" spans="1:76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</row>
    <row r="179" spans="1:76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</row>
    <row r="180" spans="1:76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</row>
    <row r="181" spans="1:76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</row>
    <row r="182" spans="1:76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</row>
    <row r="183" spans="1:76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</row>
    <row r="184" spans="1:76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</row>
    <row r="185" spans="1:76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</row>
    <row r="186" spans="1:76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</row>
    <row r="187" spans="1:76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</row>
    <row r="188" spans="1:76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</row>
    <row r="189" spans="1:76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</row>
    <row r="190" spans="1:76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</row>
    <row r="191" spans="1:76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</row>
    <row r="192" spans="1:76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1:76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</row>
    <row r="194" spans="1:76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</row>
    <row r="195" spans="1:76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</row>
    <row r="196" spans="1:76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</row>
    <row r="197" spans="1:76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</row>
    <row r="198" spans="1:76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</row>
    <row r="199" spans="1:76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</row>
    <row r="200" spans="1:76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</row>
    <row r="201" spans="1:76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</row>
    <row r="202" spans="1:76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</row>
    <row r="203" spans="1:76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</row>
    <row r="204" spans="1:76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</row>
    <row r="205" spans="1:76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</row>
    <row r="206" spans="1:76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</row>
    <row r="207" spans="1:76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</row>
    <row r="208" spans="1:76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</row>
    <row r="209" spans="1:76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</row>
    <row r="210" spans="1:76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</row>
    <row r="211" spans="1:76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</row>
    <row r="212" spans="1:76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</row>
    <row r="213" spans="1:76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</row>
    <row r="214" spans="1:76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</row>
    <row r="215" spans="1:76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</row>
    <row r="216" spans="1:76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</row>
    <row r="217" spans="1:76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</row>
    <row r="218" spans="1:76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</row>
    <row r="219" spans="1:76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</row>
    <row r="220" spans="1:76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</row>
    <row r="221" spans="1:76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</row>
    <row r="222" spans="1:76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</row>
    <row r="223" spans="1:76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</row>
    <row r="224" spans="1:76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</row>
    <row r="225" spans="1:76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</row>
    <row r="226" spans="1:76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</row>
    <row r="227" spans="1:76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</row>
    <row r="228" spans="1:76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</row>
    <row r="229" spans="1:76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</row>
    <row r="230" spans="1:76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</row>
    <row r="231" spans="1:76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</row>
    <row r="232" spans="1:76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</row>
    <row r="233" spans="1:76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</row>
    <row r="234" spans="1:76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</row>
    <row r="235" spans="1:76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</row>
    <row r="236" spans="1:76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</row>
    <row r="237" spans="1:76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</row>
    <row r="238" spans="1:76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</row>
    <row r="239" spans="1:76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</row>
    <row r="240" spans="1:76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</row>
    <row r="241" spans="1:76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</row>
    <row r="242" spans="1:76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</row>
    <row r="243" spans="1:76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</row>
    <row r="244" spans="1:76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</row>
    <row r="245" spans="1:76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</row>
    <row r="246" spans="1:76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</row>
    <row r="247" spans="1:76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</row>
    <row r="248" spans="1:76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</row>
    <row r="249" spans="1:76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</row>
    <row r="250" spans="1:76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</row>
    <row r="251" spans="1:76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</row>
    <row r="252" spans="1:76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</row>
    <row r="253" spans="1:76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</row>
    <row r="254" spans="1:76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</row>
    <row r="255" spans="1:76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</row>
    <row r="256" spans="1:76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</row>
    <row r="257" spans="1:76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</row>
    <row r="258" spans="1:76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</row>
    <row r="259" spans="1:76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</row>
    <row r="260" spans="1:76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1:76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76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1:76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</row>
    <row r="264" spans="1:76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</row>
    <row r="265" spans="1:76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</row>
    <row r="266" spans="1:76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</row>
    <row r="267" spans="1:76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</row>
    <row r="268" spans="1:76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</row>
    <row r="269" spans="1:76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</row>
    <row r="270" spans="1:76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48"/>
  <sheetViews>
    <sheetView showGridLines="0" tabSelected="1" zoomScalePageLayoutView="0" workbookViewId="0" topLeftCell="A1">
      <selection activeCell="K2" sqref="K2"/>
    </sheetView>
  </sheetViews>
  <sheetFormatPr defaultColWidth="11.00390625" defaultRowHeight="14.25"/>
  <cols>
    <col min="1" max="1" width="14.00390625" style="43" customWidth="1"/>
    <col min="2" max="4" width="11.00390625" style="43" customWidth="1"/>
    <col min="5" max="5" width="12.00390625" style="43" customWidth="1"/>
    <col min="6" max="6" width="11.00390625" style="43" customWidth="1"/>
    <col min="7" max="7" width="12.625" style="43" customWidth="1"/>
    <col min="8" max="8" width="14.125" style="43" customWidth="1"/>
    <col min="9" max="9" width="11.125" style="43" customWidth="1"/>
    <col min="10" max="11" width="11.00390625" style="43" customWidth="1"/>
    <col min="12" max="12" width="12.375" style="43" hidden="1" customWidth="1"/>
    <col min="13" max="19" width="0" style="43" hidden="1" customWidth="1"/>
    <col min="20" max="16384" width="11.00390625" style="43" customWidth="1"/>
  </cols>
  <sheetData>
    <row r="1" spans="1:6" ht="19.5" customHeight="1">
      <c r="A1" s="128" t="s">
        <v>162</v>
      </c>
      <c r="B1" s="78"/>
      <c r="C1" s="77"/>
      <c r="D1" s="77"/>
      <c r="E1" s="77"/>
      <c r="F1" s="77"/>
    </row>
    <row r="2" spans="1:21" s="75" customFormat="1" ht="72">
      <c r="A2" s="129"/>
      <c r="B2" s="130" t="s">
        <v>141</v>
      </c>
      <c r="C2" s="129" t="s">
        <v>140</v>
      </c>
      <c r="D2" s="129" t="s">
        <v>139</v>
      </c>
      <c r="E2" s="129" t="s">
        <v>138</v>
      </c>
      <c r="F2" s="129" t="s">
        <v>137</v>
      </c>
      <c r="G2" s="129" t="s">
        <v>136</v>
      </c>
      <c r="H2" s="129" t="s">
        <v>160</v>
      </c>
      <c r="I2" s="129" t="s">
        <v>23</v>
      </c>
      <c r="J2" s="129" t="s">
        <v>134</v>
      </c>
      <c r="K2" s="43"/>
      <c r="L2" s="76" t="s">
        <v>9</v>
      </c>
      <c r="M2" s="76" t="s">
        <v>14</v>
      </c>
      <c r="N2" s="76" t="s">
        <v>15</v>
      </c>
      <c r="O2" s="76" t="s">
        <v>10</v>
      </c>
      <c r="P2" s="76" t="s">
        <v>11</v>
      </c>
      <c r="Q2" s="76" t="s">
        <v>64</v>
      </c>
      <c r="R2" s="80" t="s">
        <v>135</v>
      </c>
      <c r="S2" s="76" t="s">
        <v>23</v>
      </c>
      <c r="T2" s="43"/>
      <c r="U2" s="43"/>
    </row>
    <row r="3" spans="1:21" s="74" customFormat="1" ht="12">
      <c r="A3" s="111" t="s">
        <v>133</v>
      </c>
      <c r="B3" s="112">
        <f>'AEA2014-countries'!B12</f>
        <v>3565958.08375</v>
      </c>
      <c r="C3" s="131">
        <f>'AEA2014-countries'!C12</f>
        <v>524411.07555</v>
      </c>
      <c r="D3" s="131">
        <f>'AEA2014-countries'!D12</f>
        <v>75038.08186</v>
      </c>
      <c r="E3" s="131">
        <f>'AEA2014-countries'!E12</f>
        <v>853697.88547</v>
      </c>
      <c r="F3" s="131">
        <f>'AEA2014-countries'!F12</f>
        <v>1145315.5688399998</v>
      </c>
      <c r="G3" s="131">
        <f>'AEA2014-countries'!J12</f>
        <v>497708.68999</v>
      </c>
      <c r="H3" s="131">
        <f>'AEA2014-countries'!G12+'AEA2014-countries'!H12+'AEA2014-countries'!I12+'AEA2014-countries'!K12+'AEA2014-countries'!L12+'AEA2014-countries'!M12+'AEA2014-countries'!N12+'AEA2014-countries'!O12+'AEA2014-countries'!P12+'AEA2014-countries'!Q12+'AEA2014-countries'!R12+'AEA2014-countries'!S12+'AEA2014-countries'!T12+'AEA2014-countries'!U12+'AEA2014-countries'!V12+'AEA2014-countries'!W12</f>
        <v>469786.7830200001</v>
      </c>
      <c r="I3" s="131">
        <f>'AEA2014-countries'!X12</f>
        <v>846187.3851</v>
      </c>
      <c r="J3" s="131">
        <f aca="true" t="shared" si="0" ref="J3:J33">B3+I3</f>
        <v>4412145.46885</v>
      </c>
      <c r="K3" s="71"/>
      <c r="L3" s="79" t="s">
        <v>133</v>
      </c>
      <c r="M3" s="66">
        <f aca="true" t="shared" si="1" ref="M3:S3">C3*100/$J3</f>
        <v>11.885625241787068</v>
      </c>
      <c r="N3" s="66">
        <f t="shared" si="1"/>
        <v>1.7007164063327733</v>
      </c>
      <c r="O3" s="66">
        <f t="shared" si="1"/>
        <v>19.348815479842084</v>
      </c>
      <c r="P3" s="65">
        <f t="shared" si="1"/>
        <v>25.9582458675942</v>
      </c>
      <c r="Q3" s="66">
        <f t="shared" si="1"/>
        <v>11.280423401808754</v>
      </c>
      <c r="R3" s="66">
        <f t="shared" si="1"/>
        <v>10.647581462051098</v>
      </c>
      <c r="S3" s="66">
        <f t="shared" si="1"/>
        <v>19.178592162795432</v>
      </c>
      <c r="T3" s="43"/>
      <c r="U3" s="43"/>
    </row>
    <row r="4" spans="1:19" ht="12">
      <c r="A4" s="73" t="s">
        <v>28</v>
      </c>
      <c r="B4" s="82">
        <f>'AEA2014-countries'!B13</f>
        <v>86551.87651999999</v>
      </c>
      <c r="C4" s="126">
        <f>'AEA2014-countries'!C13</f>
        <v>11827.097969999999</v>
      </c>
      <c r="D4" s="126">
        <f>'AEA2014-countries'!D13</f>
        <v>44.68628</v>
      </c>
      <c r="E4" s="126">
        <f>'AEA2014-countries'!E13</f>
        <v>35520.13354</v>
      </c>
      <c r="F4" s="126">
        <f>'AEA2014-countries'!F13</f>
        <v>15908.38011</v>
      </c>
      <c r="G4" s="126">
        <f>'AEA2014-countries'!J13</f>
        <v>8260.22349</v>
      </c>
      <c r="H4" s="126">
        <f>'AEA2014-countries'!G13+'AEA2014-countries'!H13+'AEA2014-countries'!I13+'AEA2014-countries'!K13+'AEA2014-countries'!L13+'AEA2014-countries'!M13+'AEA2014-countries'!N13+'AEA2014-countries'!O13+'AEA2014-countries'!P13+'AEA2014-countries'!Q13+'AEA2014-countries'!R13+'AEA2014-countries'!S13+'AEA2014-countries'!T13+'AEA2014-countries'!U13+'AEA2014-countries'!V13+'AEA2014-countries'!W13</f>
        <v>14991.354119999998</v>
      </c>
      <c r="I4" s="126">
        <f>'AEA2014-countries'!X13</f>
        <v>25073.32748</v>
      </c>
      <c r="J4" s="127">
        <f t="shared" si="0"/>
        <v>111625.204</v>
      </c>
      <c r="L4" s="73" t="s">
        <v>28</v>
      </c>
      <c r="M4" s="66">
        <f>C4*100/$J4</f>
        <v>10.595365156062782</v>
      </c>
      <c r="N4" s="66">
        <f aca="true" t="shared" si="2" ref="N4:N34">D4*100/$J4</f>
        <v>0.04003242851856288</v>
      </c>
      <c r="O4" s="65">
        <f aca="true" t="shared" si="3" ref="O4:O34">E4*100/$J4</f>
        <v>31.82089014592081</v>
      </c>
      <c r="P4" s="66">
        <f aca="true" t="shared" si="4" ref="P4:P34">F4*100/$J4</f>
        <v>14.251602272547695</v>
      </c>
      <c r="Q4" s="66">
        <f aca="true" t="shared" si="5" ref="Q4:Q34">G4*100/$J4</f>
        <v>7.399962727055801</v>
      </c>
      <c r="R4" s="66">
        <f aca="true" t="shared" si="6" ref="R4:R17">H4*100/$J4</f>
        <v>13.430079930693786</v>
      </c>
      <c r="S4" s="66">
        <f aca="true" t="shared" si="7" ref="S4:S17">I4*100/$J4</f>
        <v>22.462066434386987</v>
      </c>
    </row>
    <row r="5" spans="1:19" ht="12">
      <c r="A5" s="81" t="s">
        <v>29</v>
      </c>
      <c r="B5" s="83">
        <f>'AEA2014-countries'!B14</f>
        <v>47313.33254</v>
      </c>
      <c r="C5" s="113">
        <f>'AEA2014-countries'!C14</f>
        <v>3521.16525</v>
      </c>
      <c r="D5" s="113">
        <f>'AEA2014-countries'!D14</f>
        <v>418.57620999999995</v>
      </c>
      <c r="E5" s="113">
        <f>'AEA2014-countries'!E14</f>
        <v>5892.88879</v>
      </c>
      <c r="F5" s="113">
        <f>'AEA2014-countries'!F14</f>
        <v>30134.091709999997</v>
      </c>
      <c r="G5" s="113">
        <f>'AEA2014-countries'!J14</f>
        <v>5617.0099900000005</v>
      </c>
      <c r="H5" s="113">
        <f>'AEA2014-countries'!G14+'AEA2014-countries'!H14+'AEA2014-countries'!I14+'AEA2014-countries'!K14+'AEA2014-countries'!L14+'AEA2014-countries'!M14+'AEA2014-countries'!N14+'AEA2014-countries'!O14+'AEA2014-countries'!P14+'AEA2014-countries'!Q14+'AEA2014-countries'!R14+'AEA2014-countries'!S14+'AEA2014-countries'!T14+'AEA2014-countries'!U14+'AEA2014-countries'!V14+'AEA2014-countries'!W14</f>
        <v>1729.60359</v>
      </c>
      <c r="I5" s="113">
        <f>'AEA2014-countries'!X14</f>
        <v>8850.83847</v>
      </c>
      <c r="J5" s="114">
        <f t="shared" si="0"/>
        <v>56164.171010000005</v>
      </c>
      <c r="L5" s="72" t="s">
        <v>29</v>
      </c>
      <c r="M5" s="66">
        <f>C5*100/$J5</f>
        <v>6.269415512913132</v>
      </c>
      <c r="N5" s="66">
        <f t="shared" si="2"/>
        <v>0.745272657768727</v>
      </c>
      <c r="O5" s="66">
        <f t="shared" si="3"/>
        <v>10.492256333581018</v>
      </c>
      <c r="P5" s="65">
        <f t="shared" si="4"/>
        <v>53.653585850371826</v>
      </c>
      <c r="Q5" s="66">
        <f t="shared" si="5"/>
        <v>10.001055635629154</v>
      </c>
      <c r="R5" s="66">
        <f t="shared" si="6"/>
        <v>3.079549753689135</v>
      </c>
      <c r="S5" s="66">
        <f t="shared" si="7"/>
        <v>15.758869597530627</v>
      </c>
    </row>
    <row r="6" spans="1:19" ht="12">
      <c r="A6" s="81" t="s">
        <v>30</v>
      </c>
      <c r="B6" s="83">
        <f>'AEA2014-countries'!B15</f>
        <v>104700.91735</v>
      </c>
      <c r="C6" s="113">
        <f>'AEA2014-countries'!C15</f>
        <v>8683.01455</v>
      </c>
      <c r="D6" s="113">
        <f>'AEA2014-countries'!D15</f>
        <v>7151.73538</v>
      </c>
      <c r="E6" s="113">
        <f>'AEA2014-countries'!E15</f>
        <v>19596.197129999997</v>
      </c>
      <c r="F6" s="113">
        <f>'AEA2014-countries'!F15</f>
        <v>49251.52588</v>
      </c>
      <c r="G6" s="113">
        <f>'AEA2014-countries'!J15</f>
        <v>8392.266029999999</v>
      </c>
      <c r="H6" s="113">
        <f>'AEA2014-countries'!G15+'AEA2014-countries'!H15+'AEA2014-countries'!I15+'AEA2014-countries'!K15+'AEA2014-countries'!L15+'AEA2014-countries'!M15+'AEA2014-countries'!N15+'AEA2014-countries'!O15+'AEA2014-countries'!P15+'AEA2014-countries'!Q15+'AEA2014-countries'!R15+'AEA2014-countries'!S15+'AEA2014-countries'!T15+'AEA2014-countries'!U15+'AEA2014-countries'!V15+'AEA2014-countries'!W15</f>
        <v>11626.177360000003</v>
      </c>
      <c r="I6" s="113">
        <f>'AEA2014-countries'!X15</f>
        <v>10306.955539999999</v>
      </c>
      <c r="J6" s="114">
        <f t="shared" si="0"/>
        <v>115007.87289</v>
      </c>
      <c r="L6" s="70" t="s">
        <v>30</v>
      </c>
      <c r="M6" s="66">
        <f aca="true" t="shared" si="8" ref="M6:M34">C6*100/$J6</f>
        <v>7.549930567192495</v>
      </c>
      <c r="N6" s="66">
        <f t="shared" si="2"/>
        <v>6.218474614203432</v>
      </c>
      <c r="O6" s="66">
        <f t="shared" si="3"/>
        <v>17.039004928595542</v>
      </c>
      <c r="P6" s="65">
        <f t="shared" si="4"/>
        <v>42.82448204837849</v>
      </c>
      <c r="Q6" s="66">
        <f t="shared" si="5"/>
        <v>7.297123074371469</v>
      </c>
      <c r="R6" s="66">
        <f t="shared" si="6"/>
        <v>10.109027380342852</v>
      </c>
      <c r="S6" s="66">
        <f t="shared" si="7"/>
        <v>8.961956500019918</v>
      </c>
    </row>
    <row r="7" spans="1:19" ht="12">
      <c r="A7" s="81" t="s">
        <v>31</v>
      </c>
      <c r="B7" s="83">
        <f>'AEA2014-countries'!B16</f>
        <v>78311.06227000001</v>
      </c>
      <c r="C7" s="113">
        <f>'AEA2014-countries'!C16</f>
        <v>12587.019499999999</v>
      </c>
      <c r="D7" s="113">
        <f>'AEA2014-countries'!D16</f>
        <v>1827.57099</v>
      </c>
      <c r="E7" s="113">
        <f>'AEA2014-countries'!E16</f>
        <v>5649.41011</v>
      </c>
      <c r="F7" s="113">
        <f>'AEA2014-countries'!F16</f>
        <v>12482.99956</v>
      </c>
      <c r="G7" s="113">
        <f>'AEA2014-countries'!J16</f>
        <v>39220.213130000004</v>
      </c>
      <c r="H7" s="113">
        <f>'AEA2014-countries'!G16+'AEA2014-countries'!H16+'AEA2014-countries'!I16+'AEA2014-countries'!K16+'AEA2014-countries'!L16+'AEA2014-countries'!M16+'AEA2014-countries'!N16+'AEA2014-countries'!O16+'AEA2014-countries'!P16+'AEA2014-countries'!Q16+'AEA2014-countries'!R16+'AEA2014-countries'!S16+'AEA2014-countries'!T16+'AEA2014-countries'!U16+'AEA2014-countries'!V16+'AEA2014-countries'!W16</f>
        <v>6543.84999</v>
      </c>
      <c r="I7" s="113">
        <f>'AEA2014-countries'!X16</f>
        <v>7501.07056</v>
      </c>
      <c r="J7" s="114">
        <f t="shared" si="0"/>
        <v>85812.13283000002</v>
      </c>
      <c r="L7" s="70" t="s">
        <v>31</v>
      </c>
      <c r="M7" s="66">
        <f t="shared" si="8"/>
        <v>14.66811170506132</v>
      </c>
      <c r="N7" s="66">
        <f t="shared" si="2"/>
        <v>2.129734956734555</v>
      </c>
      <c r="O7" s="66">
        <f t="shared" si="3"/>
        <v>6.583463111436568</v>
      </c>
      <c r="P7" s="66">
        <f t="shared" si="4"/>
        <v>14.54689348501536</v>
      </c>
      <c r="Q7" s="65">
        <f t="shared" si="5"/>
        <v>45.704741085620206</v>
      </c>
      <c r="R7" s="66">
        <f t="shared" si="6"/>
        <v>7.625786440903218</v>
      </c>
      <c r="S7" s="66">
        <f t="shared" si="7"/>
        <v>8.741270392218496</v>
      </c>
    </row>
    <row r="8" spans="1:19" ht="12">
      <c r="A8" s="81" t="s">
        <v>132</v>
      </c>
      <c r="B8" s="83">
        <f>'AEA2014-countries'!B17</f>
        <v>766265.90105</v>
      </c>
      <c r="C8" s="113">
        <f>'AEA2014-countries'!C17</f>
        <v>77281.50644</v>
      </c>
      <c r="D8" s="113">
        <f>'AEA2014-countries'!D17</f>
        <v>7215.98837</v>
      </c>
      <c r="E8" s="113">
        <f>'AEA2014-countries'!E17</f>
        <v>163321.72597</v>
      </c>
      <c r="F8" s="113">
        <f>'AEA2014-countries'!F17</f>
        <v>351670.86888</v>
      </c>
      <c r="G8" s="113">
        <f>'AEA2014-countries'!J17</f>
        <v>85363.55206</v>
      </c>
      <c r="H8" s="113">
        <f>'AEA2014-countries'!G17+'AEA2014-countries'!H17+'AEA2014-countries'!I17+'AEA2014-countries'!K17+'AEA2014-countries'!L17+'AEA2014-countries'!M17+'AEA2014-countries'!N17+'AEA2014-countries'!O17+'AEA2014-countries'!P17+'AEA2014-countries'!Q17+'AEA2014-countries'!R17+'AEA2014-countries'!S17+'AEA2014-countries'!T17+'AEA2014-countries'!U17+'AEA2014-countries'!V17+'AEA2014-countries'!W17</f>
        <v>81412.25933</v>
      </c>
      <c r="I8" s="113">
        <f>'AEA2014-countries'!X17</f>
        <v>182281.15144000002</v>
      </c>
      <c r="J8" s="114">
        <f t="shared" si="0"/>
        <v>948547.05249</v>
      </c>
      <c r="L8" s="70" t="s">
        <v>132</v>
      </c>
      <c r="M8" s="66">
        <f t="shared" si="8"/>
        <v>8.147356131372801</v>
      </c>
      <c r="N8" s="66">
        <f t="shared" si="2"/>
        <v>0.7607412147934617</v>
      </c>
      <c r="O8" s="66">
        <f t="shared" si="3"/>
        <v>17.21809429919891</v>
      </c>
      <c r="P8" s="65">
        <f t="shared" si="4"/>
        <v>37.07468891045945</v>
      </c>
      <c r="Q8" s="66">
        <f t="shared" si="5"/>
        <v>8.999400908570104</v>
      </c>
      <c r="R8" s="66">
        <f t="shared" si="6"/>
        <v>8.582838259450316</v>
      </c>
      <c r="S8" s="66">
        <f t="shared" si="7"/>
        <v>19.216880276154956</v>
      </c>
    </row>
    <row r="9" spans="1:19" ht="12">
      <c r="A9" s="81" t="s">
        <v>32</v>
      </c>
      <c r="B9" s="83">
        <f>'AEA2014-countries'!B18</f>
        <v>20317.47338</v>
      </c>
      <c r="C9" s="113">
        <f>'AEA2014-countries'!C18</f>
        <v>1451.75394</v>
      </c>
      <c r="D9" s="113">
        <f>'AEA2014-countries'!D18</f>
        <v>103.61979000000001</v>
      </c>
      <c r="E9" s="113">
        <f>'AEA2014-countries'!E18</f>
        <v>2552.2757600000004</v>
      </c>
      <c r="F9" s="113">
        <f>'AEA2014-countries'!F18</f>
        <v>13443.36625</v>
      </c>
      <c r="G9" s="113">
        <f>'AEA2014-countries'!J18</f>
        <v>1552.5589000000002</v>
      </c>
      <c r="H9" s="113">
        <f>'AEA2014-countries'!G18+'AEA2014-countries'!H18+'AEA2014-countries'!I18+'AEA2014-countries'!K18+'AEA2014-countries'!L18+'AEA2014-countries'!M18+'AEA2014-countries'!N18+'AEA2014-countries'!O18+'AEA2014-countries'!P18+'AEA2014-countries'!Q18+'AEA2014-countries'!R18+'AEA2014-countries'!S18+'AEA2014-countries'!T18+'AEA2014-countries'!U18+'AEA2014-countries'!V18+'AEA2014-countries'!W18</f>
        <v>1213.8967800000003</v>
      </c>
      <c r="I9" s="113">
        <f>'AEA2014-countries'!X18</f>
        <v>1011.23803</v>
      </c>
      <c r="J9" s="114">
        <f t="shared" si="0"/>
        <v>21328.71141</v>
      </c>
      <c r="L9" s="70" t="s">
        <v>32</v>
      </c>
      <c r="M9" s="66">
        <f t="shared" si="8"/>
        <v>6.806571255492457</v>
      </c>
      <c r="N9" s="66">
        <f t="shared" si="2"/>
        <v>0.4858230204728529</v>
      </c>
      <c r="O9" s="66">
        <f t="shared" si="3"/>
        <v>11.96638517413369</v>
      </c>
      <c r="P9" s="65">
        <f t="shared" si="4"/>
        <v>63.02943479134448</v>
      </c>
      <c r="Q9" s="66">
        <f t="shared" si="5"/>
        <v>7.279196901093989</v>
      </c>
      <c r="R9" s="66">
        <f t="shared" si="6"/>
        <v>5.691374207589789</v>
      </c>
      <c r="S9" s="66">
        <f t="shared" si="7"/>
        <v>4.741205460381819</v>
      </c>
    </row>
    <row r="10" spans="1:19" ht="12">
      <c r="A10" s="81" t="s">
        <v>33</v>
      </c>
      <c r="B10" s="83">
        <f>'AEA2014-countries'!B19</f>
        <v>44586.905719999995</v>
      </c>
      <c r="C10" s="113">
        <f>'AEA2014-countries'!C19</f>
        <v>19501.11862</v>
      </c>
      <c r="D10" s="113">
        <f>'AEA2014-countries'!D19</f>
        <v>263.96484</v>
      </c>
      <c r="E10" s="113">
        <f>'AEA2014-countries'!E19</f>
        <v>6349.4263599999995</v>
      </c>
      <c r="F10" s="113">
        <f>'AEA2014-countries'!F19</f>
        <v>10702.55924</v>
      </c>
      <c r="G10" s="113">
        <f>'AEA2014-countries'!J19</f>
        <v>2911.1406300000003</v>
      </c>
      <c r="H10" s="113">
        <f>'AEA2014-countries'!G19+'AEA2014-countries'!H19+'AEA2014-countries'!I19+'AEA2014-countries'!K19+'AEA2014-countries'!L19+'AEA2014-countries'!M19+'AEA2014-countries'!N19+'AEA2014-countries'!O19+'AEA2014-countries'!P19+'AEA2014-countries'!Q19+'AEA2014-countries'!R19+'AEA2014-countries'!S19+'AEA2014-countries'!T19+'AEA2014-countries'!U19+'AEA2014-countries'!V19+'AEA2014-countries'!W19</f>
        <v>4858.69604</v>
      </c>
      <c r="I10" s="113">
        <f>'AEA2014-countries'!X19</f>
        <v>12390.57742</v>
      </c>
      <c r="J10" s="114">
        <f t="shared" si="0"/>
        <v>56977.48314</v>
      </c>
      <c r="L10" s="70" t="s">
        <v>33</v>
      </c>
      <c r="M10" s="65">
        <f t="shared" si="8"/>
        <v>34.22600919749928</v>
      </c>
      <c r="N10" s="66">
        <f t="shared" si="2"/>
        <v>0.463279220936118</v>
      </c>
      <c r="O10" s="66">
        <f t="shared" si="3"/>
        <v>11.143746634786858</v>
      </c>
      <c r="P10" s="66">
        <f t="shared" si="4"/>
        <v>18.78383994902447</v>
      </c>
      <c r="Q10" s="66">
        <f t="shared" si="5"/>
        <v>5.109282596507474</v>
      </c>
      <c r="R10" s="66">
        <f t="shared" si="6"/>
        <v>8.527396740325726</v>
      </c>
      <c r="S10" s="66">
        <f t="shared" si="7"/>
        <v>21.74644567847087</v>
      </c>
    </row>
    <row r="11" spans="1:19" ht="12">
      <c r="A11" s="81" t="s">
        <v>34</v>
      </c>
      <c r="B11" s="83">
        <f>'AEA2014-countries'!B20</f>
        <v>77611.59265</v>
      </c>
      <c r="C11" s="113">
        <f>'AEA2014-countries'!C20</f>
        <v>9264.25601</v>
      </c>
      <c r="D11" s="113">
        <f>'AEA2014-countries'!D20</f>
        <v>28.14826</v>
      </c>
      <c r="E11" s="113">
        <f>'AEA2014-countries'!E20</f>
        <v>13682.76138</v>
      </c>
      <c r="F11" s="113">
        <f>'AEA2014-countries'!F20</f>
        <v>40593.965469999996</v>
      </c>
      <c r="G11" s="113">
        <f>'AEA2014-countries'!J20</f>
        <v>6861.23705</v>
      </c>
      <c r="H11" s="113">
        <f>'AEA2014-countries'!G20+'AEA2014-countries'!H20+'AEA2014-countries'!I20+'AEA2014-countries'!K20+'AEA2014-countries'!L20+'AEA2014-countries'!M20+'AEA2014-countries'!N20+'AEA2014-countries'!O20+'AEA2014-countries'!P20+'AEA2014-countries'!Q20+'AEA2014-countries'!R20+'AEA2014-countries'!S20+'AEA2014-countries'!T20+'AEA2014-countries'!U20+'AEA2014-countries'!V20+'AEA2014-countries'!W20</f>
        <v>7181.224469999997</v>
      </c>
      <c r="I11" s="113">
        <f>'AEA2014-countries'!X20</f>
        <v>14652.823129999999</v>
      </c>
      <c r="J11" s="114">
        <f t="shared" si="0"/>
        <v>92264.41578000001</v>
      </c>
      <c r="L11" s="70" t="s">
        <v>34</v>
      </c>
      <c r="M11" s="66">
        <f t="shared" si="8"/>
        <v>10.040984849554746</v>
      </c>
      <c r="N11" s="66">
        <f t="shared" si="2"/>
        <v>0.03050825148789556</v>
      </c>
      <c r="O11" s="66">
        <f t="shared" si="3"/>
        <v>14.82994420365255</v>
      </c>
      <c r="P11" s="65">
        <f t="shared" si="4"/>
        <v>43.99742319595273</v>
      </c>
      <c r="Q11" s="66">
        <f t="shared" si="5"/>
        <v>7.4364932482315655</v>
      </c>
      <c r="R11" s="66">
        <f t="shared" si="6"/>
        <v>7.783308883809849</v>
      </c>
      <c r="S11" s="66">
        <f t="shared" si="7"/>
        <v>15.881337356472228</v>
      </c>
    </row>
    <row r="12" spans="1:19" ht="12">
      <c r="A12" s="81" t="s">
        <v>35</v>
      </c>
      <c r="B12" s="83">
        <f>'AEA2014-countries'!B21</f>
        <v>247700.58352999997</v>
      </c>
      <c r="C12" s="113">
        <f>'AEA2014-countries'!C21</f>
        <v>43521.470199999996</v>
      </c>
      <c r="D12" s="113">
        <f>'AEA2014-countries'!D21</f>
        <v>2884.73175</v>
      </c>
      <c r="E12" s="113">
        <f>'AEA2014-countries'!E21</f>
        <v>77547.80416000001</v>
      </c>
      <c r="F12" s="113">
        <f>'AEA2014-countries'!F21</f>
        <v>62361.6741</v>
      </c>
      <c r="G12" s="113">
        <f>'AEA2014-countries'!J21</f>
        <v>33798.75472</v>
      </c>
      <c r="H12" s="113">
        <f>'AEA2014-countries'!G21+'AEA2014-countries'!H21+'AEA2014-countries'!I21+'AEA2014-countries'!K21+'AEA2014-countries'!L21+'AEA2014-countries'!M21+'AEA2014-countries'!N21+'AEA2014-countries'!O21+'AEA2014-countries'!P21+'AEA2014-countries'!Q21+'AEA2014-countries'!R21+'AEA2014-countries'!S21+'AEA2014-countries'!T21+'AEA2014-countries'!U21+'AEA2014-countries'!V21+'AEA2014-countries'!W21</f>
        <v>27586.146589999997</v>
      </c>
      <c r="I12" s="113">
        <f>'AEA2014-countries'!X21</f>
        <v>63654.960119999996</v>
      </c>
      <c r="J12" s="114">
        <f t="shared" si="0"/>
        <v>311355.54364999995</v>
      </c>
      <c r="L12" s="70" t="s">
        <v>35</v>
      </c>
      <c r="M12" s="66">
        <f t="shared" si="8"/>
        <v>13.978061764952296</v>
      </c>
      <c r="N12" s="66">
        <f t="shared" si="2"/>
        <v>0.9265072708140941</v>
      </c>
      <c r="O12" s="65">
        <f t="shared" si="3"/>
        <v>24.906511459828966</v>
      </c>
      <c r="P12" s="66">
        <f t="shared" si="4"/>
        <v>20.02908744419268</v>
      </c>
      <c r="Q12" s="66">
        <f t="shared" si="5"/>
        <v>10.855356652327266</v>
      </c>
      <c r="R12" s="66">
        <f t="shared" si="6"/>
        <v>8.86001458866268</v>
      </c>
      <c r="S12" s="66">
        <f t="shared" si="7"/>
        <v>20.44446017365781</v>
      </c>
    </row>
    <row r="13" spans="1:19" ht="12">
      <c r="A13" s="81" t="s">
        <v>36</v>
      </c>
      <c r="B13" s="83">
        <f>'AEA2014-countries'!B22</f>
        <v>328874.83415</v>
      </c>
      <c r="C13" s="113">
        <f>'AEA2014-countries'!C22</f>
        <v>93426.47065</v>
      </c>
      <c r="D13" s="113">
        <f>'AEA2014-countries'!D22</f>
        <v>1099.31027</v>
      </c>
      <c r="E13" s="113">
        <f>'AEA2014-countries'!E22</f>
        <v>96777.91616</v>
      </c>
      <c r="F13" s="113">
        <f>'AEA2014-countries'!F22</f>
        <v>23521.66021</v>
      </c>
      <c r="G13" s="113">
        <f>'AEA2014-countries'!J22</f>
        <v>44008.98511</v>
      </c>
      <c r="H13" s="113">
        <f>'AEA2014-countries'!G22+'AEA2014-countries'!H22+'AEA2014-countries'!I22+'AEA2014-countries'!K22+'AEA2014-countries'!L22+'AEA2014-countries'!M22+'AEA2014-countries'!N22+'AEA2014-countries'!O22+'AEA2014-countries'!P22+'AEA2014-countries'!Q22+'AEA2014-countries'!R22+'AEA2014-countries'!S22+'AEA2014-countries'!T22+'AEA2014-countries'!U22+'AEA2014-countries'!V22+'AEA2014-countries'!W22</f>
        <v>70040.49075</v>
      </c>
      <c r="I13" s="113">
        <f>'AEA2014-countries'!X22</f>
        <v>120718.73148</v>
      </c>
      <c r="J13" s="114">
        <f t="shared" si="0"/>
        <v>449593.56563</v>
      </c>
      <c r="L13" s="70" t="s">
        <v>36</v>
      </c>
      <c r="M13" s="66">
        <f t="shared" si="8"/>
        <v>20.7802063446092</v>
      </c>
      <c r="N13" s="66">
        <f t="shared" si="2"/>
        <v>0.24451201130060085</v>
      </c>
      <c r="O13" s="66">
        <f t="shared" si="3"/>
        <v>21.52564528462244</v>
      </c>
      <c r="P13" s="66">
        <f t="shared" si="4"/>
        <v>5.231760863178703</v>
      </c>
      <c r="Q13" s="66">
        <f t="shared" si="5"/>
        <v>9.788615423873276</v>
      </c>
      <c r="R13" s="66">
        <f t="shared" si="6"/>
        <v>15.578623918217037</v>
      </c>
      <c r="S13" s="65">
        <f t="shared" si="7"/>
        <v>26.85063593177562</v>
      </c>
    </row>
    <row r="14" spans="1:19" ht="12">
      <c r="A14" s="81" t="s">
        <v>37</v>
      </c>
      <c r="B14" s="83">
        <f>'AEA2014-countries'!B23</f>
        <v>17051.12531</v>
      </c>
      <c r="C14" s="113">
        <f>'AEA2014-countries'!C23</f>
        <v>3009.78968</v>
      </c>
      <c r="D14" s="113">
        <f>'AEA2014-countries'!D23</f>
        <v>848.81354</v>
      </c>
      <c r="E14" s="113">
        <f>'AEA2014-countries'!E23</f>
        <v>4464.85699</v>
      </c>
      <c r="F14" s="113">
        <f>'AEA2014-countries'!F23</f>
        <v>3785.6651300000003</v>
      </c>
      <c r="G14" s="113">
        <f>'AEA2014-countries'!J23</f>
        <v>992.83188</v>
      </c>
      <c r="H14" s="113">
        <f>'AEA2014-countries'!G23+'AEA2014-countries'!H23+'AEA2014-countries'!I23+'AEA2014-countries'!K23+'AEA2014-countries'!L23+'AEA2014-countries'!M23+'AEA2014-countries'!N23+'AEA2014-countries'!O23+'AEA2014-countries'!P23+'AEA2014-countries'!Q23+'AEA2014-countries'!R23+'AEA2014-countries'!S23+'AEA2014-countries'!T23+'AEA2014-countries'!U23+'AEA2014-countries'!V23+'AEA2014-countries'!W23</f>
        <v>3949.1680999999994</v>
      </c>
      <c r="I14" s="113">
        <f>'AEA2014-countries'!X23</f>
        <v>5258.07828</v>
      </c>
      <c r="J14" s="114">
        <f t="shared" si="0"/>
        <v>22309.203589999997</v>
      </c>
      <c r="L14" s="70" t="s">
        <v>37</v>
      </c>
      <c r="M14" s="66">
        <f t="shared" si="8"/>
        <v>13.491246641135701</v>
      </c>
      <c r="N14" s="66">
        <f t="shared" si="2"/>
        <v>3.804768451620016</v>
      </c>
      <c r="O14" s="65">
        <f t="shared" si="3"/>
        <v>20.013520303348493</v>
      </c>
      <c r="P14" s="66">
        <f t="shared" si="4"/>
        <v>16.969073390396186</v>
      </c>
      <c r="Q14" s="66">
        <f t="shared" si="5"/>
        <v>4.450324172239983</v>
      </c>
      <c r="R14" s="66">
        <f t="shared" si="6"/>
        <v>17.701968087153933</v>
      </c>
      <c r="S14" s="66">
        <f t="shared" si="7"/>
        <v>23.569098998930247</v>
      </c>
    </row>
    <row r="15" spans="1:19" ht="12">
      <c r="A15" s="81" t="s">
        <v>38</v>
      </c>
      <c r="B15" s="83">
        <f>'AEA2014-countries'!B24</f>
        <v>313419.08162</v>
      </c>
      <c r="C15" s="113">
        <f>'AEA2014-countries'!C24</f>
        <v>38627.693510000005</v>
      </c>
      <c r="D15" s="113">
        <f>'AEA2014-countries'!D24</f>
        <v>4145.68455</v>
      </c>
      <c r="E15" s="113">
        <f>'AEA2014-countries'!E24</f>
        <v>92381.37063</v>
      </c>
      <c r="F15" s="113">
        <f>'AEA2014-countries'!F24</f>
        <v>90812.32573</v>
      </c>
      <c r="G15" s="113">
        <f>'AEA2014-countries'!J24</f>
        <v>45482.157940000005</v>
      </c>
      <c r="H15" s="113">
        <f>'AEA2014-countries'!G24+'AEA2014-countries'!H24+'AEA2014-countries'!I24+'AEA2014-countries'!K24+'AEA2014-countries'!L24+'AEA2014-countries'!M24+'AEA2014-countries'!N24+'AEA2014-countries'!O24+'AEA2014-countries'!P24+'AEA2014-countries'!Q24+'AEA2014-countries'!R24+'AEA2014-countries'!S24+'AEA2014-countries'!T24+'AEA2014-countries'!U24+'AEA2014-countries'!V24+'AEA2014-countries'!W24</f>
        <v>41969.84926999999</v>
      </c>
      <c r="I15" s="113">
        <f>'AEA2014-countries'!X24</f>
        <v>98735.82878</v>
      </c>
      <c r="J15" s="114">
        <f t="shared" si="0"/>
        <v>412154.9104</v>
      </c>
      <c r="L15" s="70" t="s">
        <v>38</v>
      </c>
      <c r="M15" s="66">
        <f t="shared" si="8"/>
        <v>9.3721298801248</v>
      </c>
      <c r="N15" s="66">
        <f t="shared" si="2"/>
        <v>1.0058559161594305</v>
      </c>
      <c r="O15" s="66">
        <f t="shared" si="3"/>
        <v>22.41423510891647</v>
      </c>
      <c r="P15" s="66">
        <f t="shared" si="4"/>
        <v>22.03354210722998</v>
      </c>
      <c r="Q15" s="66">
        <f t="shared" si="5"/>
        <v>11.035209527373862</v>
      </c>
      <c r="R15" s="66">
        <f t="shared" si="6"/>
        <v>10.183027840009933</v>
      </c>
      <c r="S15" s="65">
        <f t="shared" si="7"/>
        <v>23.955999622611802</v>
      </c>
    </row>
    <row r="16" spans="1:19" ht="12">
      <c r="A16" s="81" t="s">
        <v>39</v>
      </c>
      <c r="B16" s="83">
        <f>'AEA2014-countries'!B25</f>
        <v>6642.048919999999</v>
      </c>
      <c r="C16" s="113">
        <f>'AEA2014-countries'!C25</f>
        <v>650.70387</v>
      </c>
      <c r="D16" s="113">
        <f>'AEA2014-countries'!D25</f>
        <v>20.01128</v>
      </c>
      <c r="E16" s="113">
        <f>'AEA2014-countries'!E25</f>
        <v>1741.57613</v>
      </c>
      <c r="F16" s="113">
        <f>'AEA2014-countries'!F25</f>
        <v>2952.45859</v>
      </c>
      <c r="G16" s="113">
        <f>'AEA2014-countries'!J25</f>
        <v>398.44674000000003</v>
      </c>
      <c r="H16" s="113">
        <f>'AEA2014-countries'!G25+'AEA2014-countries'!H25+'AEA2014-countries'!I25+'AEA2014-countries'!K25+'AEA2014-countries'!L25+'AEA2014-countries'!M25+'AEA2014-countries'!N25+'AEA2014-countries'!O25+'AEA2014-countries'!P25+'AEA2014-countries'!Q25+'AEA2014-countries'!R25+'AEA2014-countries'!S25+'AEA2014-countries'!T25+'AEA2014-countries'!U25+'AEA2014-countries'!V25+'AEA2014-countries'!W25</f>
        <v>878.8532799999999</v>
      </c>
      <c r="I16" s="113">
        <f>'AEA2014-countries'!X25</f>
        <v>1682.5347199999999</v>
      </c>
      <c r="J16" s="114">
        <f t="shared" si="0"/>
        <v>8324.583639999999</v>
      </c>
      <c r="L16" s="70" t="s">
        <v>39</v>
      </c>
      <c r="M16" s="66">
        <f t="shared" si="8"/>
        <v>7.8166536386677485</v>
      </c>
      <c r="N16" s="66">
        <f t="shared" si="2"/>
        <v>0.24038775829994546</v>
      </c>
      <c r="O16" s="66">
        <f t="shared" si="3"/>
        <v>20.92087971381113</v>
      </c>
      <c r="P16" s="65">
        <f t="shared" si="4"/>
        <v>35.466741853770365</v>
      </c>
      <c r="Q16" s="66">
        <f t="shared" si="5"/>
        <v>4.786386409591052</v>
      </c>
      <c r="R16" s="66">
        <f t="shared" si="6"/>
        <v>10.557324161860425</v>
      </c>
      <c r="S16" s="66">
        <f t="shared" si="7"/>
        <v>20.211638116233765</v>
      </c>
    </row>
    <row r="17" spans="1:19" ht="12">
      <c r="A17" s="81" t="s">
        <v>40</v>
      </c>
      <c r="B17" s="83">
        <f>'AEA2014-countries'!B26</f>
        <v>10534.196230000001</v>
      </c>
      <c r="C17" s="113">
        <f>'AEA2014-countries'!C26</f>
        <v>3206.86477</v>
      </c>
      <c r="D17" s="113">
        <f>'AEA2014-countries'!D26</f>
        <v>43.61269</v>
      </c>
      <c r="E17" s="113">
        <f>'AEA2014-countries'!E26</f>
        <v>1518.46807</v>
      </c>
      <c r="F17" s="113">
        <f>'AEA2014-countries'!F26</f>
        <v>1899.4177799999998</v>
      </c>
      <c r="G17" s="113">
        <f>'AEA2014-countries'!J26</f>
        <v>2385.68867</v>
      </c>
      <c r="H17" s="113">
        <f>'AEA2014-countries'!G26+'AEA2014-countries'!H26+'AEA2014-countries'!I26+'AEA2014-countries'!K26+'AEA2014-countries'!L26+'AEA2014-countries'!M26+'AEA2014-countries'!N26+'AEA2014-countries'!O26+'AEA2014-countries'!P26+'AEA2014-countries'!Q26+'AEA2014-countries'!R26+'AEA2014-countries'!S26+'AEA2014-countries'!T26+'AEA2014-countries'!U26+'AEA2014-countries'!V26+'AEA2014-countries'!W26</f>
        <v>1480.1432200000002</v>
      </c>
      <c r="I17" s="113">
        <f>'AEA2014-countries'!X26</f>
        <v>2023.2877199999998</v>
      </c>
      <c r="J17" s="114">
        <f t="shared" si="0"/>
        <v>12557.483950000002</v>
      </c>
      <c r="L17" s="70" t="s">
        <v>40</v>
      </c>
      <c r="M17" s="65">
        <f t="shared" si="8"/>
        <v>25.537478548797985</v>
      </c>
      <c r="N17" s="66">
        <f t="shared" si="2"/>
        <v>0.3473043658558687</v>
      </c>
      <c r="O17" s="66">
        <f t="shared" si="3"/>
        <v>12.092136259509214</v>
      </c>
      <c r="P17" s="66">
        <f t="shared" si="4"/>
        <v>15.125783059432058</v>
      </c>
      <c r="Q17" s="66">
        <f t="shared" si="5"/>
        <v>18.99814229903913</v>
      </c>
      <c r="R17" s="66">
        <f t="shared" si="6"/>
        <v>11.786940965988652</v>
      </c>
      <c r="S17" s="66">
        <f t="shared" si="7"/>
        <v>16.112206299097036</v>
      </c>
    </row>
    <row r="18" spans="1:19" ht="12">
      <c r="A18" s="81" t="s">
        <v>41</v>
      </c>
      <c r="B18" s="83">
        <f>'AEA2014-countries'!B27</f>
        <v>20650.38794</v>
      </c>
      <c r="C18" s="113">
        <f>'AEA2014-countries'!C27</f>
        <v>4028.4777599999998</v>
      </c>
      <c r="D18" s="113">
        <f>'AEA2014-countries'!D27</f>
        <v>10.247919999999999</v>
      </c>
      <c r="E18" s="113">
        <f>'AEA2014-countries'!E27</f>
        <v>5174.79194</v>
      </c>
      <c r="F18" s="113">
        <f>'AEA2014-countries'!F27</f>
        <v>2345.34273</v>
      </c>
      <c r="G18" s="113">
        <f>'AEA2014-countries'!J27</f>
        <v>7510.14844</v>
      </c>
      <c r="H18" s="113">
        <f>'AEA2014-countries'!G27+'AEA2014-countries'!H27+'AEA2014-countries'!I27+'AEA2014-countries'!K27+'AEA2014-countries'!L27+'AEA2014-countries'!M27+'AEA2014-countries'!N27+'AEA2014-countries'!O27+'AEA2014-countries'!P27+'AEA2014-countries'!Q27+'AEA2014-countries'!R27+'AEA2014-countries'!S27+'AEA2014-countries'!T27+'AEA2014-countries'!U27+'AEA2014-countries'!V27+'AEA2014-countries'!W27</f>
        <v>1581.37717</v>
      </c>
      <c r="I18" s="113">
        <f>'AEA2014-countries'!X27</f>
        <v>2835.5309399999996</v>
      </c>
      <c r="J18" s="114">
        <f t="shared" si="0"/>
        <v>23485.91888</v>
      </c>
      <c r="L18" s="70" t="s">
        <v>41</v>
      </c>
      <c r="M18" s="66">
        <f t="shared" si="8"/>
        <v>17.152736414458737</v>
      </c>
      <c r="N18" s="66">
        <f t="shared" si="2"/>
        <v>0.04363431574621873</v>
      </c>
      <c r="O18" s="66">
        <f t="shared" si="3"/>
        <v>22.033593688372648</v>
      </c>
      <c r="P18" s="66">
        <f t="shared" si="4"/>
        <v>9.986165506163069</v>
      </c>
      <c r="Q18" s="65">
        <f t="shared" si="5"/>
        <v>31.97723912090767</v>
      </c>
      <c r="R18" s="66">
        <f aca="true" t="shared" si="9" ref="R18:S34">H18*100/$J18</f>
        <v>6.733299123104184</v>
      </c>
      <c r="S18" s="66">
        <f t="shared" si="9"/>
        <v>12.07332340066398</v>
      </c>
    </row>
    <row r="19" spans="1:19" ht="12">
      <c r="A19" s="81" t="s">
        <v>42</v>
      </c>
      <c r="B19" s="83">
        <f>'AEA2014-countries'!B28</f>
        <v>7428.6755299999995</v>
      </c>
      <c r="C19" s="113">
        <f>'AEA2014-countries'!C28</f>
        <v>721.83398</v>
      </c>
      <c r="D19" s="113">
        <f>'AEA2014-countries'!D28</f>
        <v>5.611</v>
      </c>
      <c r="E19" s="113">
        <f>'AEA2014-countries'!E28</f>
        <v>1466.09068</v>
      </c>
      <c r="F19" s="113">
        <f>'AEA2014-countries'!F28</f>
        <v>741.9505999999999</v>
      </c>
      <c r="G19" s="113">
        <f>'AEA2014-countries'!J28</f>
        <v>3740.22878</v>
      </c>
      <c r="H19" s="113">
        <f>'AEA2014-countries'!G28+'AEA2014-countries'!H28+'AEA2014-countries'!I28+'AEA2014-countries'!K28+'AEA2014-countries'!L28+'AEA2014-countries'!M28+'AEA2014-countries'!N28+'AEA2014-countries'!O28+'AEA2014-countries'!P28+'AEA2014-countries'!Q28+'AEA2014-countries'!R28+'AEA2014-countries'!S28+'AEA2014-countries'!T28+'AEA2014-countries'!U28+'AEA2014-countries'!V28+'AEA2014-countries'!W28</f>
        <v>752.96052</v>
      </c>
      <c r="I19" s="113">
        <f>'AEA2014-countries'!X28</f>
        <v>1580.21731</v>
      </c>
      <c r="J19" s="114">
        <f t="shared" si="0"/>
        <v>9008.89284</v>
      </c>
      <c r="L19" s="70" t="s">
        <v>42</v>
      </c>
      <c r="M19" s="66">
        <f t="shared" si="8"/>
        <v>8.012460496755114</v>
      </c>
      <c r="N19" s="66">
        <f t="shared" si="2"/>
        <v>0.062282903123087874</v>
      </c>
      <c r="O19" s="66">
        <f t="shared" si="3"/>
        <v>16.273816394956697</v>
      </c>
      <c r="P19" s="66">
        <f t="shared" si="4"/>
        <v>8.235757858120996</v>
      </c>
      <c r="Q19" s="65">
        <f t="shared" si="5"/>
        <v>41.51707481071558</v>
      </c>
      <c r="R19" s="66">
        <f t="shared" si="9"/>
        <v>8.357969546011383</v>
      </c>
      <c r="S19" s="66">
        <f t="shared" si="9"/>
        <v>17.540638323321424</v>
      </c>
    </row>
    <row r="20" spans="1:19" ht="12">
      <c r="A20" s="81" t="s">
        <v>43</v>
      </c>
      <c r="B20" s="83">
        <f>'AEA2014-countries'!B29</f>
        <v>45366.18225</v>
      </c>
      <c r="C20" s="113">
        <f>'AEA2014-countries'!C29</f>
        <v>8597.97065</v>
      </c>
      <c r="D20" s="113">
        <f>'AEA2014-countries'!D29</f>
        <v>737.2974899999999</v>
      </c>
      <c r="E20" s="113">
        <f>'AEA2014-countries'!E29</f>
        <v>9848.228089999999</v>
      </c>
      <c r="F20" s="113">
        <f>'AEA2014-countries'!F29</f>
        <v>12255.04198</v>
      </c>
      <c r="G20" s="113">
        <f>'AEA2014-countries'!J29</f>
        <v>4016.8162700000003</v>
      </c>
      <c r="H20" s="113">
        <f>'AEA2014-countries'!G29+'AEA2014-countries'!H29+'AEA2014-countries'!I29+'AEA2014-countries'!K29+'AEA2014-countries'!L29+'AEA2014-countries'!M29+'AEA2014-countries'!N29+'AEA2014-countries'!O29+'AEA2014-countries'!P29+'AEA2014-countries'!Q29+'AEA2014-countries'!R29+'AEA2014-countries'!S29+'AEA2014-countries'!T29+'AEA2014-countries'!U29+'AEA2014-countries'!V29+'AEA2014-countries'!W29</f>
        <v>9910.8278</v>
      </c>
      <c r="I20" s="113">
        <f>'AEA2014-countries'!X29</f>
        <v>13688.87873</v>
      </c>
      <c r="J20" s="114">
        <f t="shared" si="0"/>
        <v>59055.060979999995</v>
      </c>
      <c r="L20" s="70" t="s">
        <v>43</v>
      </c>
      <c r="M20" s="66">
        <f t="shared" si="8"/>
        <v>14.559244385357335</v>
      </c>
      <c r="N20" s="66">
        <f t="shared" si="2"/>
        <v>1.248491624197456</v>
      </c>
      <c r="O20" s="66">
        <f t="shared" si="3"/>
        <v>16.67634903185566</v>
      </c>
      <c r="P20" s="66">
        <f t="shared" si="4"/>
        <v>20.751891161623522</v>
      </c>
      <c r="Q20" s="66">
        <f t="shared" si="5"/>
        <v>6.801815463979224</v>
      </c>
      <c r="R20" s="66">
        <f t="shared" si="9"/>
        <v>16.78235131000283</v>
      </c>
      <c r="S20" s="65">
        <f t="shared" si="9"/>
        <v>23.17985707378403</v>
      </c>
    </row>
    <row r="21" spans="1:19" ht="12">
      <c r="A21" s="81" t="s">
        <v>44</v>
      </c>
      <c r="B21" s="83">
        <f>'AEA2014-countries'!B30</f>
        <v>5505.141570000001</v>
      </c>
      <c r="C21" s="113">
        <f>'AEA2014-countries'!C30</f>
        <v>110.57632000000001</v>
      </c>
      <c r="D21" s="113">
        <f>'AEA2014-countries'!D30</f>
        <v>4.9502999999999995</v>
      </c>
      <c r="E21" s="113">
        <f>'AEA2014-countries'!E30</f>
        <v>45.081540000000004</v>
      </c>
      <c r="F21" s="113">
        <f>'AEA2014-countries'!F30</f>
        <v>1606.72982</v>
      </c>
      <c r="G21" s="113">
        <f>'AEA2014-countries'!J30</f>
        <v>3409.37173</v>
      </c>
      <c r="H21" s="113">
        <f>'AEA2014-countries'!G30+'AEA2014-countries'!H30+'AEA2014-countries'!I30+'AEA2014-countries'!K30+'AEA2014-countries'!L30+'AEA2014-countries'!M30+'AEA2014-countries'!N30+'AEA2014-countries'!O30+'AEA2014-countries'!P30+'AEA2014-countries'!Q30+'AEA2014-countries'!R30+'AEA2014-countries'!S30+'AEA2014-countries'!T30+'AEA2014-countries'!U30+'AEA2014-countries'!V30+'AEA2014-countries'!W30</f>
        <v>328.4318599999999</v>
      </c>
      <c r="I21" s="113">
        <f>'AEA2014-countries'!X30</f>
        <v>402.13351</v>
      </c>
      <c r="J21" s="114">
        <f t="shared" si="0"/>
        <v>5907.27508</v>
      </c>
      <c r="L21" s="70" t="s">
        <v>44</v>
      </c>
      <c r="M21" s="66">
        <f t="shared" si="8"/>
        <v>1.8718667829499487</v>
      </c>
      <c r="N21" s="66">
        <f t="shared" si="2"/>
        <v>0.08380005896051822</v>
      </c>
      <c r="O21" s="66">
        <f t="shared" si="3"/>
        <v>0.7631528816497911</v>
      </c>
      <c r="P21" s="66">
        <f t="shared" si="4"/>
        <v>27.1991704845409</v>
      </c>
      <c r="Q21" s="65">
        <f t="shared" si="5"/>
        <v>57.714795465390786</v>
      </c>
      <c r="R21" s="66">
        <f t="shared" si="9"/>
        <v>5.559786120540706</v>
      </c>
      <c r="S21" s="66">
        <f t="shared" si="9"/>
        <v>6.807428205967344</v>
      </c>
    </row>
    <row r="22" spans="1:19" ht="12">
      <c r="A22" s="81" t="s">
        <v>45</v>
      </c>
      <c r="B22" s="83">
        <f>'AEA2014-countries'!B31</f>
        <v>186681.68776</v>
      </c>
      <c r="C22" s="113">
        <f>'AEA2014-countries'!C31</f>
        <v>28723.261240000003</v>
      </c>
      <c r="D22" s="113">
        <f>'AEA2014-countries'!D31</f>
        <v>3094.00461</v>
      </c>
      <c r="E22" s="113">
        <f>'AEA2014-countries'!E31</f>
        <v>43905.48632</v>
      </c>
      <c r="F22" s="113">
        <f>'AEA2014-countries'!F31</f>
        <v>50551.735029999996</v>
      </c>
      <c r="G22" s="113">
        <f>'AEA2014-countries'!J31</f>
        <v>29118.493110000003</v>
      </c>
      <c r="H22" s="113">
        <f>'AEA2014-countries'!G31+'AEA2014-countries'!H31+'AEA2014-countries'!I31+'AEA2014-countries'!K31+'AEA2014-countries'!L31+'AEA2014-countries'!M31+'AEA2014-countries'!N31+'AEA2014-countries'!O31+'AEA2014-countries'!P31+'AEA2014-countries'!Q31+'AEA2014-countries'!R31+'AEA2014-countries'!S31+'AEA2014-countries'!T31+'AEA2014-countries'!U31+'AEA2014-countries'!V31+'AEA2014-countries'!W31</f>
        <v>31288.70845</v>
      </c>
      <c r="I22" s="113">
        <f>'AEA2014-countries'!X31</f>
        <v>35748.02966</v>
      </c>
      <c r="J22" s="114">
        <f t="shared" si="0"/>
        <v>222429.71742</v>
      </c>
      <c r="L22" s="70" t="s">
        <v>45</v>
      </c>
      <c r="M22" s="66">
        <f t="shared" si="8"/>
        <v>12.913409940526822</v>
      </c>
      <c r="N22" s="66">
        <f t="shared" si="2"/>
        <v>1.391003255269972</v>
      </c>
      <c r="O22" s="66">
        <f t="shared" si="3"/>
        <v>19.73903794388051</v>
      </c>
      <c r="P22" s="65">
        <f t="shared" si="4"/>
        <v>22.727059862485167</v>
      </c>
      <c r="Q22" s="66">
        <f t="shared" si="5"/>
        <v>13.091098369296306</v>
      </c>
      <c r="R22" s="66">
        <f t="shared" si="9"/>
        <v>14.066784246692857</v>
      </c>
      <c r="S22" s="66">
        <f t="shared" si="9"/>
        <v>16.07160683142858</v>
      </c>
    </row>
    <row r="23" spans="1:19" ht="12">
      <c r="A23" s="81" t="s">
        <v>46</v>
      </c>
      <c r="B23" s="83">
        <f>'AEA2014-countries'!B32</f>
        <v>58440.05011999999</v>
      </c>
      <c r="C23" s="113">
        <f>'AEA2014-countries'!C32</f>
        <v>8595.076560000001</v>
      </c>
      <c r="D23" s="113">
        <f>'AEA2014-countries'!D32</f>
        <v>1124.55274</v>
      </c>
      <c r="E23" s="113">
        <f>'AEA2014-countries'!E32</f>
        <v>26711.61033</v>
      </c>
      <c r="F23" s="113">
        <f>'AEA2014-countries'!F32</f>
        <v>6886.5102</v>
      </c>
      <c r="G23" s="113">
        <f>'AEA2014-countries'!J32</f>
        <v>6520.4057</v>
      </c>
      <c r="H23" s="113">
        <f>'AEA2014-countries'!G32+'AEA2014-countries'!H32+'AEA2014-countries'!I32+'AEA2014-countries'!K32+'AEA2014-countries'!L32+'AEA2014-countries'!M32+'AEA2014-countries'!N32+'AEA2014-countries'!O32+'AEA2014-countries'!P32+'AEA2014-countries'!Q32+'AEA2014-countries'!R32+'AEA2014-countries'!S32+'AEA2014-countries'!T32+'AEA2014-countries'!U32+'AEA2014-countries'!V32+'AEA2014-countries'!W32</f>
        <v>8601.89362</v>
      </c>
      <c r="I23" s="113">
        <f>'AEA2014-countries'!X32</f>
        <v>13650.48705</v>
      </c>
      <c r="J23" s="114">
        <f t="shared" si="0"/>
        <v>72090.53717</v>
      </c>
      <c r="L23" s="70" t="s">
        <v>46</v>
      </c>
      <c r="M23" s="66">
        <f t="shared" si="8"/>
        <v>11.922614114709061</v>
      </c>
      <c r="N23" s="66">
        <f t="shared" si="2"/>
        <v>1.559917270900813</v>
      </c>
      <c r="O23" s="65">
        <f t="shared" si="3"/>
        <v>37.052866268717246</v>
      </c>
      <c r="P23" s="66">
        <f t="shared" si="4"/>
        <v>9.552585499204431</v>
      </c>
      <c r="Q23" s="66">
        <f t="shared" si="5"/>
        <v>9.04474561567482</v>
      </c>
      <c r="R23" s="66">
        <f t="shared" si="9"/>
        <v>11.932070362737736</v>
      </c>
      <c r="S23" s="66">
        <f t="shared" si="9"/>
        <v>18.93519952252563</v>
      </c>
    </row>
    <row r="24" spans="1:19" ht="12">
      <c r="A24" s="81" t="s">
        <v>47</v>
      </c>
      <c r="B24" s="83">
        <f>'AEA2014-countries'!B33</f>
        <v>339857.7741</v>
      </c>
      <c r="C24" s="113">
        <f>'AEA2014-countries'!C33</f>
        <v>45297.25584</v>
      </c>
      <c r="D24" s="113">
        <f>'AEA2014-countries'!D33</f>
        <v>15995.84657</v>
      </c>
      <c r="E24" s="113">
        <f>'AEA2014-countries'!E33</f>
        <v>63394.59215</v>
      </c>
      <c r="F24" s="113">
        <f>'AEA2014-countries'!F33</f>
        <v>157239.00138</v>
      </c>
      <c r="G24" s="113">
        <f>'AEA2014-countries'!J33</f>
        <v>29110.95038</v>
      </c>
      <c r="H24" s="113">
        <f>'AEA2014-countries'!G33+'AEA2014-countries'!H33+'AEA2014-countries'!I33+'AEA2014-countries'!K33+'AEA2014-countries'!L33+'AEA2014-countries'!M33+'AEA2014-countries'!N33+'AEA2014-countries'!O33+'AEA2014-countries'!P33+'AEA2014-countries'!Q33+'AEA2014-countries'!R33+'AEA2014-countries'!S33+'AEA2014-countries'!T33+'AEA2014-countries'!U33+'AEA2014-countries'!V33+'AEA2014-countries'!W33</f>
        <v>28820.12777</v>
      </c>
      <c r="I24" s="113">
        <f>'AEA2014-countries'!X33</f>
        <v>49745.62074</v>
      </c>
      <c r="J24" s="114">
        <f t="shared" si="0"/>
        <v>389603.39483999996</v>
      </c>
      <c r="L24" s="70" t="s">
        <v>47</v>
      </c>
      <c r="M24" s="66">
        <f t="shared" si="8"/>
        <v>11.626504399070344</v>
      </c>
      <c r="N24" s="66">
        <f t="shared" si="2"/>
        <v>4.105674329806361</v>
      </c>
      <c r="O24" s="66">
        <f t="shared" si="3"/>
        <v>16.271570779313798</v>
      </c>
      <c r="P24" s="66">
        <f t="shared" si="4"/>
        <v>40.358734924415636</v>
      </c>
      <c r="Q24" s="66">
        <f t="shared" si="5"/>
        <v>7.471944743180462</v>
      </c>
      <c r="R24" s="66">
        <f t="shared" si="9"/>
        <v>7.397298933146021</v>
      </c>
      <c r="S24" s="66">
        <f t="shared" si="9"/>
        <v>12.768271888500674</v>
      </c>
    </row>
    <row r="25" spans="1:19" ht="12">
      <c r="A25" s="81" t="s">
        <v>48</v>
      </c>
      <c r="B25" s="83">
        <f>'AEA2014-countries'!B34</f>
        <v>57129.5438</v>
      </c>
      <c r="C25" s="113">
        <f>'AEA2014-countries'!C34</f>
        <v>10406.678100000001</v>
      </c>
      <c r="D25" s="113">
        <f>'AEA2014-countries'!D34</f>
        <v>239.745</v>
      </c>
      <c r="E25" s="113">
        <f>'AEA2014-countries'!E34</f>
        <v>18335.0657</v>
      </c>
      <c r="F25" s="113">
        <f>'AEA2014-countries'!F34</f>
        <v>12113.480700000002</v>
      </c>
      <c r="G25" s="113">
        <f>'AEA2014-countries'!J34</f>
        <v>5632.0961</v>
      </c>
      <c r="H25" s="113">
        <f>'AEA2014-countries'!G34+'AEA2014-countries'!H34+'AEA2014-countries'!I34+'AEA2014-countries'!K34+'AEA2014-countries'!L34+'AEA2014-countries'!M34+'AEA2014-countries'!N34+'AEA2014-countries'!O34+'AEA2014-countries'!P34+'AEA2014-countries'!Q34+'AEA2014-countries'!R34+'AEA2014-countries'!S34+'AEA2014-countries'!T34+'AEA2014-countries'!U34+'AEA2014-countries'!V34+'AEA2014-countries'!W34</f>
        <v>10402.478199999998</v>
      </c>
      <c r="I25" s="113">
        <f>'AEA2014-countries'!X34</f>
        <v>8203.0345</v>
      </c>
      <c r="J25" s="114">
        <f t="shared" si="0"/>
        <v>65332.5783</v>
      </c>
      <c r="L25" s="70" t="s">
        <v>48</v>
      </c>
      <c r="M25" s="66">
        <f t="shared" si="8"/>
        <v>15.928773011549737</v>
      </c>
      <c r="N25" s="66">
        <f t="shared" si="2"/>
        <v>0.3669608734850741</v>
      </c>
      <c r="O25" s="65">
        <f t="shared" si="3"/>
        <v>28.064200399083283</v>
      </c>
      <c r="P25" s="66">
        <f t="shared" si="4"/>
        <v>18.5412561622415</v>
      </c>
      <c r="Q25" s="66">
        <f t="shared" si="5"/>
        <v>8.620654880843727</v>
      </c>
      <c r="R25" s="66">
        <f t="shared" si="9"/>
        <v>15.92234451889066</v>
      </c>
      <c r="S25" s="66">
        <f t="shared" si="9"/>
        <v>12.555810153906018</v>
      </c>
    </row>
    <row r="26" spans="1:19" ht="12">
      <c r="A26" s="81" t="s">
        <v>49</v>
      </c>
      <c r="B26" s="83">
        <f>'AEA2014-countries'!B35</f>
        <v>97146.87598</v>
      </c>
      <c r="C26" s="113">
        <f>'AEA2014-countries'!C35</f>
        <v>18059.68123</v>
      </c>
      <c r="D26" s="113">
        <f>'AEA2014-countries'!D35</f>
        <v>5007.17712</v>
      </c>
      <c r="E26" s="113">
        <f>'AEA2014-countries'!E35</f>
        <v>24528.04921</v>
      </c>
      <c r="F26" s="113">
        <f>'AEA2014-countries'!F35</f>
        <v>28980.32096</v>
      </c>
      <c r="G26" s="113">
        <f>'AEA2014-countries'!J35</f>
        <v>7406.40172</v>
      </c>
      <c r="H26" s="113">
        <f>'AEA2014-countries'!G35+'AEA2014-countries'!H35+'AEA2014-countries'!I35+'AEA2014-countries'!K35+'AEA2014-countries'!L35+'AEA2014-countries'!M35+'AEA2014-countries'!N35+'AEA2014-countries'!O35+'AEA2014-countries'!P35+'AEA2014-countries'!Q35+'AEA2014-countries'!R35+'AEA2014-countries'!S35+'AEA2014-countries'!T35+'AEA2014-countries'!U35+'AEA2014-countries'!V35+'AEA2014-countries'!W35</f>
        <v>13165.244730000002</v>
      </c>
      <c r="I26" s="113">
        <f>'AEA2014-countries'!X35</f>
        <v>15697.48046</v>
      </c>
      <c r="J26" s="114">
        <f t="shared" si="0"/>
        <v>112844.35644</v>
      </c>
      <c r="L26" s="70" t="s">
        <v>49</v>
      </c>
      <c r="M26" s="66">
        <f t="shared" si="8"/>
        <v>16.004062409272933</v>
      </c>
      <c r="N26" s="66">
        <f t="shared" si="2"/>
        <v>4.437241948083018</v>
      </c>
      <c r="O26" s="66">
        <f t="shared" si="3"/>
        <v>21.736177141514123</v>
      </c>
      <c r="P26" s="65">
        <f t="shared" si="4"/>
        <v>25.681675073763216</v>
      </c>
      <c r="Q26" s="66">
        <f t="shared" si="5"/>
        <v>6.563378048895185</v>
      </c>
      <c r="R26" s="66">
        <f t="shared" si="9"/>
        <v>11.66672853241007</v>
      </c>
      <c r="S26" s="66">
        <f t="shared" si="9"/>
        <v>13.910735951023339</v>
      </c>
    </row>
    <row r="27" spans="1:19" ht="12">
      <c r="A27" s="81" t="s">
        <v>50</v>
      </c>
      <c r="B27" s="83">
        <f>'AEA2014-countries'!B36</f>
        <v>14009.90336</v>
      </c>
      <c r="C27" s="113">
        <f>'AEA2014-countries'!C36</f>
        <v>1943.86249</v>
      </c>
      <c r="D27" s="113">
        <f>'AEA2014-countries'!D36</f>
        <v>295.85749</v>
      </c>
      <c r="E27" s="113">
        <f>'AEA2014-countries'!E36</f>
        <v>2304.89029</v>
      </c>
      <c r="F27" s="113">
        <f>'AEA2014-countries'!F36</f>
        <v>4527.26756</v>
      </c>
      <c r="G27" s="113">
        <f>'AEA2014-countries'!J36</f>
        <v>4055.8242999999998</v>
      </c>
      <c r="H27" s="113">
        <f>'AEA2014-countries'!G36+'AEA2014-countries'!H36+'AEA2014-countries'!I36+'AEA2014-countries'!K36+'AEA2014-countries'!L36+'AEA2014-countries'!M36+'AEA2014-countries'!N36+'AEA2014-countries'!O36+'AEA2014-countries'!P36+'AEA2014-countries'!Q36+'AEA2014-countries'!R36+'AEA2014-countries'!S36+'AEA2014-countries'!T36+'AEA2014-countries'!U36+'AEA2014-countries'!V36+'AEA2014-countries'!W36</f>
        <v>882.2022100000002</v>
      </c>
      <c r="I27" s="113">
        <f>'AEA2014-countries'!X36</f>
        <v>3115.6406700000002</v>
      </c>
      <c r="J27" s="114">
        <f t="shared" si="0"/>
        <v>17125.54403</v>
      </c>
      <c r="L27" s="70" t="s">
        <v>50</v>
      </c>
      <c r="M27" s="66">
        <f t="shared" si="8"/>
        <v>11.350661249621043</v>
      </c>
      <c r="N27" s="66">
        <f t="shared" si="2"/>
        <v>1.7275800960350571</v>
      </c>
      <c r="O27" s="66">
        <f t="shared" si="3"/>
        <v>13.458785811197378</v>
      </c>
      <c r="P27" s="65">
        <f t="shared" si="4"/>
        <v>26.435759074685585</v>
      </c>
      <c r="Q27" s="66">
        <f t="shared" si="5"/>
        <v>23.68289318514572</v>
      </c>
      <c r="R27" s="66">
        <f t="shared" si="9"/>
        <v>5.151382101815776</v>
      </c>
      <c r="S27" s="66">
        <f t="shared" si="9"/>
        <v>18.192944203945387</v>
      </c>
    </row>
    <row r="28" spans="1:19" ht="12">
      <c r="A28" s="81" t="s">
        <v>51</v>
      </c>
      <c r="B28" s="83">
        <f>'AEA2014-countries'!B37</f>
        <v>35541.300390000004</v>
      </c>
      <c r="C28" s="113">
        <f>'AEA2014-countries'!C37</f>
        <v>3211.06324</v>
      </c>
      <c r="D28" s="113">
        <f>'AEA2014-countries'!D37</f>
        <v>1052.03955</v>
      </c>
      <c r="E28" s="113">
        <f>'AEA2014-countries'!E37</f>
        <v>17887.20236</v>
      </c>
      <c r="F28" s="113">
        <f>'AEA2014-countries'!F37</f>
        <v>4692.15229</v>
      </c>
      <c r="G28" s="113">
        <f>'AEA2014-countries'!J37</f>
        <v>5056.12752</v>
      </c>
      <c r="H28" s="113">
        <f>'AEA2014-countries'!G37+'AEA2014-countries'!H37+'AEA2014-countries'!I37+'AEA2014-countries'!K37+'AEA2014-countries'!L37+'AEA2014-countries'!M37+'AEA2014-countries'!N37+'AEA2014-countries'!O37+'AEA2014-countries'!P37+'AEA2014-countries'!Q37+'AEA2014-countries'!R37+'AEA2014-countries'!S37+'AEA2014-countries'!T37+'AEA2014-countries'!U37+'AEA2014-countries'!V37+'AEA2014-countries'!W37</f>
        <v>3642.7164699999994</v>
      </c>
      <c r="I28" s="113">
        <f>'AEA2014-countries'!X37</f>
        <v>4540.8703</v>
      </c>
      <c r="J28" s="114">
        <f t="shared" si="0"/>
        <v>40082.170690000006</v>
      </c>
      <c r="L28" s="70" t="s">
        <v>51</v>
      </c>
      <c r="M28" s="66">
        <f t="shared" si="8"/>
        <v>8.011200952250622</v>
      </c>
      <c r="N28" s="66">
        <f t="shared" si="2"/>
        <v>2.6247070253170457</v>
      </c>
      <c r="O28" s="65">
        <f t="shared" si="3"/>
        <v>44.62633148873504</v>
      </c>
      <c r="P28" s="66">
        <f t="shared" si="4"/>
        <v>11.70633278893409</v>
      </c>
      <c r="Q28" s="66">
        <f t="shared" si="5"/>
        <v>12.61440544002633</v>
      </c>
      <c r="R28" s="66">
        <f t="shared" si="9"/>
        <v>9.088121744137004</v>
      </c>
      <c r="S28" s="66">
        <f t="shared" si="9"/>
        <v>11.328903155269705</v>
      </c>
    </row>
    <row r="29" spans="1:19" ht="12">
      <c r="A29" s="81" t="s">
        <v>52</v>
      </c>
      <c r="B29" s="83">
        <f>'AEA2014-countries'!B38</f>
        <v>56114.2367</v>
      </c>
      <c r="C29" s="113">
        <f>'AEA2014-countries'!C38</f>
        <v>8116.807409999999</v>
      </c>
      <c r="D29" s="113">
        <f>'AEA2014-countries'!D38</f>
        <v>422.86251</v>
      </c>
      <c r="E29" s="113">
        <f>'AEA2014-countries'!E38</f>
        <v>14219.350370000002</v>
      </c>
      <c r="F29" s="113">
        <f>'AEA2014-countries'!F38</f>
        <v>16544.69304</v>
      </c>
      <c r="G29" s="113">
        <f>'AEA2014-countries'!J38</f>
        <v>10448.331240000001</v>
      </c>
      <c r="H29" s="113">
        <f>'AEA2014-countries'!G38+'AEA2014-countries'!H38+'AEA2014-countries'!I38+'AEA2014-countries'!K38+'AEA2014-countries'!L38+'AEA2014-countries'!M38+'AEA2014-countries'!N38+'AEA2014-countries'!O38+'AEA2014-countries'!P38+'AEA2014-countries'!Q38+'AEA2014-countries'!R38+'AEA2014-countries'!S38+'AEA2014-countries'!T38+'AEA2014-countries'!U38+'AEA2014-countries'!V38+'AEA2014-countries'!W38</f>
        <v>6362.192129999999</v>
      </c>
      <c r="I29" s="113">
        <f>'AEA2014-countries'!X38</f>
        <v>5510.89346</v>
      </c>
      <c r="J29" s="114">
        <f t="shared" si="0"/>
        <v>61625.13016</v>
      </c>
      <c r="L29" s="70" t="s">
        <v>52</v>
      </c>
      <c r="M29" s="66">
        <f t="shared" si="8"/>
        <v>13.171262095391896</v>
      </c>
      <c r="N29" s="66">
        <f t="shared" si="2"/>
        <v>0.6861851794910675</v>
      </c>
      <c r="O29" s="66">
        <f t="shared" si="3"/>
        <v>23.073947808437378</v>
      </c>
      <c r="P29" s="65">
        <f t="shared" si="4"/>
        <v>26.847315368007003</v>
      </c>
      <c r="Q29" s="66">
        <f t="shared" si="5"/>
        <v>16.954659913695185</v>
      </c>
      <c r="R29" s="66">
        <f t="shared" si="9"/>
        <v>10.324022218665606</v>
      </c>
      <c r="S29" s="66">
        <f t="shared" si="9"/>
        <v>8.942607416311866</v>
      </c>
    </row>
    <row r="30" spans="1:19" ht="12">
      <c r="A30" s="81" t="s">
        <v>53</v>
      </c>
      <c r="B30" s="121">
        <f>'AEA2014-countries'!B39</f>
        <v>51946.57962999999</v>
      </c>
      <c r="C30" s="115">
        <f>'AEA2014-countries'!C39</f>
        <v>9576.72921</v>
      </c>
      <c r="D30" s="115">
        <f>'AEA2014-countries'!D39</f>
        <v>1078.13835</v>
      </c>
      <c r="E30" s="115">
        <f>'AEA2014-countries'!E39</f>
        <v>14383.154970000001</v>
      </c>
      <c r="F30" s="115">
        <f>'AEA2014-countries'!F39</f>
        <v>6986.32056</v>
      </c>
      <c r="G30" s="115">
        <f>'AEA2014-countries'!J39</f>
        <v>12796.86443</v>
      </c>
      <c r="H30" s="115">
        <f>'AEA2014-countries'!G39+'AEA2014-countries'!H39+'AEA2014-countries'!I39+'AEA2014-countries'!K39+'AEA2014-countries'!L39+'AEA2014-countries'!M39+'AEA2014-countries'!N39+'AEA2014-countries'!O39+'AEA2014-countries'!P39+'AEA2014-countries'!Q39+'AEA2014-countries'!R39+'AEA2014-countries'!S39+'AEA2014-countries'!T39+'AEA2014-countries'!U39+'AEA2014-countries'!V39+'AEA2014-countries'!W39</f>
        <v>7125.374100000001</v>
      </c>
      <c r="I30" s="115">
        <f>'AEA2014-countries'!X39</f>
        <v>9593.84271</v>
      </c>
      <c r="J30" s="117">
        <f t="shared" si="0"/>
        <v>61540.42233999999</v>
      </c>
      <c r="L30" s="70" t="s">
        <v>53</v>
      </c>
      <c r="M30" s="66">
        <f t="shared" si="8"/>
        <v>15.56168912376041</v>
      </c>
      <c r="N30" s="66">
        <f t="shared" si="2"/>
        <v>1.7519189973111908</v>
      </c>
      <c r="O30" s="65">
        <f t="shared" si="3"/>
        <v>23.371882127385486</v>
      </c>
      <c r="P30" s="66">
        <f t="shared" si="4"/>
        <v>11.352409187902238</v>
      </c>
      <c r="Q30" s="66">
        <f t="shared" si="5"/>
        <v>20.794242131293117</v>
      </c>
      <c r="R30" s="66">
        <f t="shared" si="9"/>
        <v>11.578363990798707</v>
      </c>
      <c r="S30" s="66">
        <f t="shared" si="9"/>
        <v>15.589497675195842</v>
      </c>
    </row>
    <row r="31" spans="1:19" ht="12">
      <c r="A31" s="81" t="s">
        <v>54</v>
      </c>
      <c r="B31" s="122">
        <f>'AEA2014-countries'!B40</f>
        <v>440258.81037</v>
      </c>
      <c r="C31" s="116">
        <f>'AEA2014-countries'!C40</f>
        <v>50461.87452</v>
      </c>
      <c r="D31" s="116">
        <f>'AEA2014-countries'!D40</f>
        <v>19873.297039999998</v>
      </c>
      <c r="E31" s="116">
        <f>'AEA2014-countries'!E40</f>
        <v>84497.47935</v>
      </c>
      <c r="F31" s="116">
        <f>'AEA2014-countries'!F40</f>
        <v>130324.06137</v>
      </c>
      <c r="G31" s="116">
        <f>'AEA2014-countries'!J40</f>
        <v>83641.56293</v>
      </c>
      <c r="H31" s="116">
        <f>'AEA2014-countries'!G40+'AEA2014-countries'!H40+'AEA2014-countries'!I40+'AEA2014-countries'!K40+'AEA2014-countries'!L40+'AEA2014-countries'!M40+'AEA2014-countries'!N40+'AEA2014-countries'!O40+'AEA2014-countries'!P40+'AEA2014-countries'!Q40+'AEA2014-countries'!R40+'AEA2014-countries'!S40+'AEA2014-countries'!T40+'AEA2014-countries'!U40+'AEA2014-countries'!V40+'AEA2014-countries'!W40</f>
        <v>71460.53615</v>
      </c>
      <c r="I31" s="116">
        <f>'AEA2014-countries'!X40</f>
        <v>127733.31989000001</v>
      </c>
      <c r="J31" s="118">
        <f t="shared" si="0"/>
        <v>567992.13026</v>
      </c>
      <c r="L31" s="70" t="s">
        <v>54</v>
      </c>
      <c r="M31" s="66">
        <f t="shared" si="8"/>
        <v>8.88425593095822</v>
      </c>
      <c r="N31" s="66">
        <f t="shared" si="2"/>
        <v>3.498868378845837</v>
      </c>
      <c r="O31" s="66">
        <f t="shared" si="3"/>
        <v>14.876522903815767</v>
      </c>
      <c r="P31" s="65">
        <f t="shared" si="4"/>
        <v>22.944694904548026</v>
      </c>
      <c r="Q31" s="66">
        <f t="shared" si="5"/>
        <v>14.725831305393761</v>
      </c>
      <c r="R31" s="66">
        <f t="shared" si="9"/>
        <v>12.581254623596411</v>
      </c>
      <c r="S31" s="66">
        <f t="shared" si="9"/>
        <v>22.488572127140166</v>
      </c>
    </row>
    <row r="32" spans="1:19" ht="12">
      <c r="A32" s="119" t="s">
        <v>55</v>
      </c>
      <c r="B32" s="123">
        <f>'AEA2014-countries'!B41</f>
        <v>54967.11592</v>
      </c>
      <c r="C32" s="110">
        <f>'AEA2014-countries'!C41</f>
        <v>6035.32258</v>
      </c>
      <c r="D32" s="110">
        <f>'AEA2014-countries'!D41</f>
        <v>15216.506710000001</v>
      </c>
      <c r="E32" s="110">
        <f>'AEA2014-countries'!E41</f>
        <v>11677.934049999998</v>
      </c>
      <c r="F32" s="110">
        <f>'AEA2014-countries'!F41</f>
        <v>1753.39173</v>
      </c>
      <c r="G32" s="110">
        <f>'AEA2014-countries'!J41</f>
        <v>16879.92348</v>
      </c>
      <c r="H32" s="110">
        <f>'AEA2014-countries'!G41+'AEA2014-countries'!H41+'AEA2014-countries'!I41+'AEA2014-countries'!K41+'AEA2014-countries'!L41+'AEA2014-countries'!M41+'AEA2014-countries'!N41+'AEA2014-countries'!O41+'AEA2014-countries'!P41+'AEA2014-countries'!Q41+'AEA2014-countries'!R41+'AEA2014-countries'!S41+'AEA2014-countries'!T41+'AEA2014-countries'!U41+'AEA2014-countries'!V41+'AEA2014-countries'!W41</f>
        <v>3404.0363899999993</v>
      </c>
      <c r="I32" s="110">
        <f>'AEA2014-countries'!X41</f>
        <v>5220.94482</v>
      </c>
      <c r="J32" s="110">
        <f t="shared" si="0"/>
        <v>60188.06073999999</v>
      </c>
      <c r="L32" s="69" t="s">
        <v>55</v>
      </c>
      <c r="M32" s="66">
        <f t="shared" si="8"/>
        <v>10.027441498856973</v>
      </c>
      <c r="N32" s="66">
        <f t="shared" si="2"/>
        <v>25.281603233126535</v>
      </c>
      <c r="O32" s="66">
        <f t="shared" si="3"/>
        <v>19.402409558344576</v>
      </c>
      <c r="P32" s="66">
        <f t="shared" si="4"/>
        <v>2.9131886099043642</v>
      </c>
      <c r="Q32" s="65">
        <f t="shared" si="5"/>
        <v>28.045302128802238</v>
      </c>
      <c r="R32" s="66">
        <f t="shared" si="9"/>
        <v>5.6556671674549115</v>
      </c>
      <c r="S32" s="66">
        <f t="shared" si="9"/>
        <v>8.674386175280517</v>
      </c>
    </row>
    <row r="33" spans="1:19" ht="12">
      <c r="A33" s="81" t="s">
        <v>131</v>
      </c>
      <c r="B33" s="121">
        <f>'AEA2014-countries'!B42</f>
        <v>32827.8565</v>
      </c>
      <c r="C33" s="115">
        <f>'AEA2014-countries'!C42</f>
        <v>7045.32444</v>
      </c>
      <c r="D33" s="115">
        <f>'AEA2014-countries'!D42</f>
        <v>61.66422</v>
      </c>
      <c r="E33" s="115">
        <f>'AEA2014-countries'!E42</f>
        <v>7956.75255</v>
      </c>
      <c r="F33" s="115">
        <f>'AEA2014-countries'!F42</f>
        <v>607.6528999999999</v>
      </c>
      <c r="G33" s="115">
        <f>'AEA2014-countries'!J42</f>
        <v>7508.08311</v>
      </c>
      <c r="H33" s="115">
        <f>'AEA2014-countries'!G42+'AEA2014-countries'!H42+'AEA2014-countries'!I42+'AEA2014-countries'!K42+'AEA2014-countries'!L42+'AEA2014-countries'!M42+'AEA2014-countries'!N42+'AEA2014-countries'!O42+'AEA2014-countries'!P42+'AEA2014-countries'!Q42+'AEA2014-countries'!R42+'AEA2014-countries'!S42+'AEA2014-countries'!T42+'AEA2014-countries'!U42+'AEA2014-countries'!V42+'AEA2014-countries'!W42</f>
        <v>9648.381269999998</v>
      </c>
      <c r="I33" s="115">
        <f>'AEA2014-countries'!X42</f>
        <v>18215.20167</v>
      </c>
      <c r="J33" s="115">
        <f t="shared" si="0"/>
        <v>51043.058170000004</v>
      </c>
      <c r="L33" s="68" t="s">
        <v>131</v>
      </c>
      <c r="M33" s="66">
        <f t="shared" si="8"/>
        <v>13.802708326243689</v>
      </c>
      <c r="N33" s="66">
        <f t="shared" si="2"/>
        <v>0.12080823957417675</v>
      </c>
      <c r="O33" s="66">
        <f t="shared" si="3"/>
        <v>15.588314719505764</v>
      </c>
      <c r="P33" s="66">
        <f t="shared" si="4"/>
        <v>1.190471186064516</v>
      </c>
      <c r="Q33" s="66">
        <f t="shared" si="5"/>
        <v>14.709312841315596</v>
      </c>
      <c r="R33" s="66">
        <f t="shared" si="9"/>
        <v>18.90243573938273</v>
      </c>
      <c r="S33" s="65">
        <f t="shared" si="9"/>
        <v>35.68595284658274</v>
      </c>
    </row>
    <row r="34" spans="1:19" ht="12">
      <c r="A34" s="120" t="s">
        <v>130</v>
      </c>
      <c r="B34" s="124">
        <f>'AEA2014-countries'!B43</f>
        <v>370997.5494000001</v>
      </c>
      <c r="C34" s="125">
        <f>'AEA2014-countries'!C43</f>
        <v>53324.92216</v>
      </c>
      <c r="D34" s="125">
        <f>'AEA2014-countries'!D43</f>
        <v>7227.20322</v>
      </c>
      <c r="E34" s="125">
        <f>'AEA2014-countries'!E43</f>
        <v>126030.48948</v>
      </c>
      <c r="F34" s="125">
        <f>'AEA2014-countries'!F43</f>
        <v>134723.43006999997</v>
      </c>
      <c r="G34" s="125">
        <f>'AEA2014-countries'!G43</f>
        <v>16115.38592</v>
      </c>
      <c r="H34" s="125">
        <f>'AEA2014-countries'!H43</f>
        <v>4365.099040000001</v>
      </c>
      <c r="I34" s="125">
        <f>'AEA2014-countries'!I43</f>
        <v>1218.70668</v>
      </c>
      <c r="J34" s="125">
        <f>'AEA2014-countries'!J43</f>
        <v>24868.60123</v>
      </c>
      <c r="L34" s="67" t="s">
        <v>130</v>
      </c>
      <c r="M34" s="66">
        <f t="shared" si="8"/>
        <v>214.42670485090247</v>
      </c>
      <c r="N34" s="66">
        <f t="shared" si="2"/>
        <v>29.061559004297887</v>
      </c>
      <c r="O34" s="132">
        <f t="shared" si="3"/>
        <v>506.7855980897081</v>
      </c>
      <c r="P34" s="65">
        <f t="shared" si="4"/>
        <v>541.7410847678785</v>
      </c>
      <c r="Q34" s="66">
        <f t="shared" si="5"/>
        <v>64.80214054242568</v>
      </c>
      <c r="R34" s="66">
        <f t="shared" si="9"/>
        <v>17.552652035508153</v>
      </c>
      <c r="S34" s="66">
        <f t="shared" si="9"/>
        <v>4.900583948122602</v>
      </c>
    </row>
    <row r="36" spans="1:2" ht="12">
      <c r="A36" s="44" t="s">
        <v>129</v>
      </c>
      <c r="B36" s="44" t="s">
        <v>128</v>
      </c>
    </row>
    <row r="37" spans="1:2" ht="12">
      <c r="A37" s="44" t="s">
        <v>27</v>
      </c>
      <c r="B37" s="44" t="s">
        <v>56</v>
      </c>
    </row>
    <row r="38" spans="1:2" ht="12">
      <c r="A38" s="44"/>
      <c r="B38" s="44"/>
    </row>
    <row r="39" spans="1:6" ht="12">
      <c r="A39" s="44"/>
      <c r="B39" s="44"/>
      <c r="F39" s="109"/>
    </row>
    <row r="41" spans="1:2" ht="12">
      <c r="A41" s="44"/>
      <c r="B41" s="44"/>
    </row>
    <row r="42" spans="1:2" ht="12">
      <c r="A42" s="44"/>
      <c r="B42" s="44"/>
    </row>
    <row r="43" spans="1:2" ht="12">
      <c r="A43" s="44"/>
      <c r="B43" s="44"/>
    </row>
    <row r="44" spans="1:2" ht="12">
      <c r="A44" s="44"/>
      <c r="B44" s="44"/>
    </row>
    <row r="45" spans="1:2" ht="12">
      <c r="A45" s="44"/>
      <c r="B45" s="44"/>
    </row>
    <row r="46" spans="1:2" ht="12">
      <c r="A46" s="44"/>
      <c r="B46" s="44"/>
    </row>
    <row r="47" spans="1:2" ht="12">
      <c r="A47" s="44"/>
      <c r="B47" s="44"/>
    </row>
    <row r="48" spans="1:2" ht="12">
      <c r="A48" s="44"/>
      <c r="B48" s="44"/>
    </row>
  </sheetData>
  <sheetProtection/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4:D10"/>
  <sheetViews>
    <sheetView showGridLines="0" zoomScalePageLayoutView="0" workbookViewId="0" topLeftCell="A1">
      <selection activeCell="G21" sqref="G21"/>
    </sheetView>
  </sheetViews>
  <sheetFormatPr defaultColWidth="9.00390625" defaultRowHeight="14.25"/>
  <cols>
    <col min="1" max="1" width="22.25390625" style="3" customWidth="1"/>
    <col min="2" max="2" width="1.00390625" style="3" customWidth="1"/>
    <col min="3" max="4" width="38.00390625" style="3" customWidth="1"/>
    <col min="5" max="5" width="1.12109375" style="3" customWidth="1"/>
    <col min="6" max="16384" width="9.00390625" style="3" customWidth="1"/>
  </cols>
  <sheetData>
    <row r="4" ht="12">
      <c r="C4" s="34" t="s">
        <v>115</v>
      </c>
    </row>
    <row r="5" ht="6.75" customHeight="1"/>
    <row r="6" spans="3:4" ht="12">
      <c r="C6" s="62" t="s">
        <v>104</v>
      </c>
      <c r="D6" s="61" t="s">
        <v>105</v>
      </c>
    </row>
    <row r="7" spans="3:4" ht="12">
      <c r="C7" s="64" t="s">
        <v>95</v>
      </c>
      <c r="D7" s="63" t="s">
        <v>96</v>
      </c>
    </row>
    <row r="8" spans="3:4" ht="38.25" customHeight="1">
      <c r="C8" s="45" t="s">
        <v>97</v>
      </c>
      <c r="D8" s="45" t="s">
        <v>99</v>
      </c>
    </row>
    <row r="9" spans="3:4" ht="46.5" customHeight="1">
      <c r="C9" s="46" t="s">
        <v>98</v>
      </c>
      <c r="D9" s="46" t="s">
        <v>100</v>
      </c>
    </row>
    <row r="10" spans="3:4" ht="56.25" customHeight="1">
      <c r="C10" s="46" t="s">
        <v>103</v>
      </c>
      <c r="D10" s="46" t="s">
        <v>101</v>
      </c>
    </row>
    <row r="11" ht="6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"/>
  <sheetViews>
    <sheetView showGridLines="0" zoomScalePageLayoutView="0" workbookViewId="0" topLeftCell="A1">
      <selection activeCell="B35" sqref="B35"/>
    </sheetView>
  </sheetViews>
  <sheetFormatPr defaultColWidth="11.00390625" defaultRowHeight="14.25"/>
  <cols>
    <col min="1" max="1" width="1.12109375" style="3" customWidth="1"/>
    <col min="2" max="2" width="25.00390625" style="3" customWidth="1"/>
    <col min="3" max="5" width="11.00390625" style="3" customWidth="1"/>
    <col min="6" max="6" width="17.50390625" style="3" customWidth="1"/>
    <col min="7" max="7" width="1.25" style="3" customWidth="1"/>
    <col min="8" max="16384" width="11.00390625" style="3" customWidth="1"/>
  </cols>
  <sheetData>
    <row r="1" ht="12">
      <c r="A1" s="34" t="s">
        <v>116</v>
      </c>
    </row>
    <row r="2" ht="6.75" customHeight="1"/>
    <row r="3" spans="2:6" ht="24">
      <c r="B3" s="48" t="s">
        <v>57</v>
      </c>
      <c r="C3" s="48" t="s">
        <v>58</v>
      </c>
      <c r="D3" s="48" t="s">
        <v>59</v>
      </c>
      <c r="E3" s="48" t="s">
        <v>60</v>
      </c>
      <c r="F3" s="48" t="s">
        <v>62</v>
      </c>
    </row>
    <row r="4" spans="2:6" ht="25.5">
      <c r="B4" s="138" t="s">
        <v>61</v>
      </c>
      <c r="C4" s="138" t="s">
        <v>65</v>
      </c>
      <c r="D4" s="40" t="s">
        <v>66</v>
      </c>
      <c r="E4" s="47">
        <v>1</v>
      </c>
      <c r="F4" s="140" t="s">
        <v>63</v>
      </c>
    </row>
    <row r="5" spans="2:6" ht="22.5" customHeight="1">
      <c r="B5" s="139"/>
      <c r="C5" s="139"/>
      <c r="D5" s="21" t="s">
        <v>67</v>
      </c>
      <c r="E5" s="20">
        <v>25</v>
      </c>
      <c r="F5" s="140"/>
    </row>
    <row r="6" spans="2:6" ht="25.5">
      <c r="B6" s="139"/>
      <c r="C6" s="139"/>
      <c r="D6" s="21" t="s">
        <v>102</v>
      </c>
      <c r="E6" s="20">
        <v>298</v>
      </c>
      <c r="F6" s="141"/>
    </row>
    <row r="7" ht="6" customHeight="1"/>
  </sheetData>
  <sheetProtection/>
  <mergeCells count="3">
    <mergeCell ref="B4:B6"/>
    <mergeCell ref="C4:C6"/>
    <mergeCell ref="F4:F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47"/>
  <sheetViews>
    <sheetView zoomScalePageLayoutView="0" workbookViewId="0" topLeftCell="A1">
      <selection activeCell="I18" sqref="I18"/>
    </sheetView>
  </sheetViews>
  <sheetFormatPr defaultColWidth="11.00390625" defaultRowHeight="14.25"/>
  <cols>
    <col min="1" max="1" width="9.00390625" style="3" customWidth="1"/>
    <col min="2" max="2" width="44.875" style="3" customWidth="1"/>
    <col min="3" max="3" width="11.875" style="3" bestFit="1" customWidth="1"/>
    <col min="4" max="4" width="12.50390625" style="3" bestFit="1" customWidth="1"/>
    <col min="5" max="5" width="13.125" style="3" customWidth="1"/>
    <col min="6" max="6" width="12.75390625" style="3" customWidth="1"/>
    <col min="7" max="7" width="13.125" style="3" customWidth="1"/>
    <col min="8" max="8" width="11.875" style="3" bestFit="1" customWidth="1"/>
    <col min="9" max="9" width="15.25390625" style="3" customWidth="1"/>
    <col min="10" max="10" width="12.00390625" style="3" customWidth="1"/>
    <col min="11" max="16384" width="11.00390625" style="3" customWidth="1"/>
  </cols>
  <sheetData>
    <row r="1" spans="1:31" ht="12">
      <c r="A1" s="1"/>
      <c r="B1" s="1"/>
      <c r="C1" s="1"/>
      <c r="D1" s="1"/>
      <c r="E1" s="1">
        <v>25</v>
      </c>
      <c r="F1" s="1"/>
      <c r="G1" s="1">
        <v>298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">
      <c r="A2" s="1"/>
      <c r="B2" s="34" t="s">
        <v>94</v>
      </c>
      <c r="C2" s="24" t="s">
        <v>118</v>
      </c>
      <c r="D2" s="24"/>
      <c r="E2" s="25" t="s">
        <v>119</v>
      </c>
      <c r="F2" s="25"/>
      <c r="G2" s="26" t="s">
        <v>120</v>
      </c>
      <c r="H2" s="26"/>
      <c r="I2" s="37" t="s">
        <v>19</v>
      </c>
      <c r="J2" s="3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">
      <c r="A3" s="1"/>
      <c r="B3" s="7" t="s">
        <v>6</v>
      </c>
      <c r="C3" s="27">
        <v>2008</v>
      </c>
      <c r="D3" s="27">
        <v>2014</v>
      </c>
      <c r="E3" s="28">
        <v>2008</v>
      </c>
      <c r="F3" s="28">
        <v>2014</v>
      </c>
      <c r="G3" s="29">
        <v>2008</v>
      </c>
      <c r="H3" s="29">
        <v>2014</v>
      </c>
      <c r="I3" s="37">
        <v>2008</v>
      </c>
      <c r="J3" s="37">
        <v>2014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">
      <c r="A4" s="1"/>
      <c r="B4" s="7" t="s">
        <v>22</v>
      </c>
      <c r="C4" s="30">
        <f>AEA2008!B12</f>
        <v>3497437.721</v>
      </c>
      <c r="D4" s="30">
        <f>AEA2014!B12</f>
        <v>2909630.991</v>
      </c>
      <c r="E4" s="31">
        <f>AEA2008!B44</f>
        <v>486160.03751</v>
      </c>
      <c r="F4" s="31">
        <f>AEA2014!B44</f>
        <v>431117.95924</v>
      </c>
      <c r="G4" s="32">
        <f>AEA2008!B76</f>
        <v>253866.25716</v>
      </c>
      <c r="H4" s="32">
        <f>AEA2014!B76</f>
        <v>225209.13351</v>
      </c>
      <c r="I4" s="39">
        <f>C4+E4+G4</f>
        <v>4237464.01567</v>
      </c>
      <c r="J4" s="39">
        <f>D4+F4+H4</f>
        <v>3565958.08375</v>
      </c>
      <c r="K4" s="9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">
      <c r="A5" s="1"/>
      <c r="B5" s="7" t="s">
        <v>14</v>
      </c>
      <c r="C5" s="30">
        <f>AEA2008!B13</f>
        <v>106542.202</v>
      </c>
      <c r="D5" s="30">
        <f>AEA2014!B13</f>
        <v>102171.875</v>
      </c>
      <c r="E5" s="31">
        <f>AEA2008!B45</f>
        <v>242529.17309</v>
      </c>
      <c r="F5" s="31">
        <f>AEA2014!B45</f>
        <v>238559.14211</v>
      </c>
      <c r="G5" s="32">
        <f>AEA2008!B77</f>
        <v>182655.28002</v>
      </c>
      <c r="H5" s="32">
        <f>AEA2014!B77</f>
        <v>183680.05844</v>
      </c>
      <c r="I5" s="39">
        <f aca="true" t="shared" si="0" ref="I5:I12">C5+E5+G5</f>
        <v>531726.6551099999</v>
      </c>
      <c r="J5" s="39">
        <f aca="true" t="shared" si="1" ref="J5:J12">D5+F5+H5</f>
        <v>524411.07555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">
      <c r="A6" s="1"/>
      <c r="B6" s="7" t="s">
        <v>15</v>
      </c>
      <c r="C6" s="30">
        <f>AEA2008!B14</f>
        <v>56413.882</v>
      </c>
      <c r="D6" s="30">
        <f>AEA2014!B14</f>
        <v>43367.938</v>
      </c>
      <c r="E6" s="31">
        <f>AEA2008!B46</f>
        <v>38127.03481</v>
      </c>
      <c r="F6" s="31">
        <f>AEA2014!B46</f>
        <v>30673.81419</v>
      </c>
      <c r="G6" s="32">
        <f>AEA2008!B78</f>
        <v>959.01739</v>
      </c>
      <c r="H6" s="32">
        <f>AEA2014!B78</f>
        <v>996.32967</v>
      </c>
      <c r="I6" s="39">
        <f t="shared" si="0"/>
        <v>95499.93419999999</v>
      </c>
      <c r="J6" s="39">
        <f t="shared" si="1"/>
        <v>75038.08186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">
      <c r="A7" s="1"/>
      <c r="B7" s="7" t="s">
        <v>10</v>
      </c>
      <c r="C7" s="30">
        <f>AEA2008!B15</f>
        <v>1023618.033</v>
      </c>
      <c r="D7" s="30">
        <f>AEA2014!B15</f>
        <v>831333.597</v>
      </c>
      <c r="E7" s="31">
        <f>AEA2008!B47</f>
        <v>10453.17906</v>
      </c>
      <c r="F7" s="31">
        <f>AEA2014!B47</f>
        <v>10213.48561</v>
      </c>
      <c r="G7" s="32">
        <f>AEA2008!B79</f>
        <v>40607.07097</v>
      </c>
      <c r="H7" s="32">
        <f>AEA2014!B79</f>
        <v>12150.80286</v>
      </c>
      <c r="I7" s="39">
        <f t="shared" si="0"/>
        <v>1074678.28303</v>
      </c>
      <c r="J7" s="39">
        <f t="shared" si="1"/>
        <v>853697.88547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">
      <c r="A8" s="1"/>
      <c r="B8" s="7" t="s">
        <v>11</v>
      </c>
      <c r="C8" s="30">
        <f>AEA2008!B16</f>
        <v>1368113.381</v>
      </c>
      <c r="D8" s="30">
        <f>AEA2014!B16</f>
        <v>1116567.866</v>
      </c>
      <c r="E8" s="31">
        <f>AEA2008!B48</f>
        <v>25058.90548</v>
      </c>
      <c r="F8" s="31">
        <f>AEA2014!B48</f>
        <v>21631.78439</v>
      </c>
      <c r="G8" s="32">
        <f>AEA2008!B80</f>
        <v>7995.688</v>
      </c>
      <c r="H8" s="32">
        <f>AEA2014!B80</f>
        <v>7115.91845</v>
      </c>
      <c r="I8" s="39">
        <f t="shared" si="0"/>
        <v>1401167.97448</v>
      </c>
      <c r="J8" s="39">
        <f t="shared" si="1"/>
        <v>1145315.5688399998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">
      <c r="A9" s="1"/>
      <c r="B9" s="7" t="s">
        <v>12</v>
      </c>
      <c r="C9" s="30">
        <f>AEA2008!B20</f>
        <v>555040.484</v>
      </c>
      <c r="D9" s="30">
        <f>AEA2014!B20</f>
        <v>486114.784</v>
      </c>
      <c r="E9" s="31">
        <f>AEA2008!B52</f>
        <v>5621.7912</v>
      </c>
      <c r="F9" s="31">
        <f>AEA2014!B52</f>
        <v>6289.03151</v>
      </c>
      <c r="G9" s="32">
        <f>AEA2008!B84</f>
        <v>5341.82865</v>
      </c>
      <c r="H9" s="32">
        <f>AEA2014!B84</f>
        <v>5304.87448</v>
      </c>
      <c r="I9" s="39">
        <f t="shared" si="0"/>
        <v>566004.1038500001</v>
      </c>
      <c r="J9" s="39">
        <f t="shared" si="1"/>
        <v>497708.68999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">
      <c r="A10" s="1"/>
      <c r="B10" s="7" t="s">
        <v>117</v>
      </c>
      <c r="C10" s="30">
        <f>AEA2008!B17+AEA2008!B18+AEA2008!B19+AEA2008!B21+AEA2008!B22+AEA2008!B23+AEA2008!B24+AEA2008!B25+AEA2008!B26+AEA2008!B27+AEA2008!B28+AEA2008!B29+AEA2008!B30+AEA2008!B31+AEA2008!B32+AEA2008!B33</f>
        <v>387709.73799999995</v>
      </c>
      <c r="D10" s="30">
        <f>AEA2014!B17+AEA2014!B18+AEA2014!B19+AEA2014!B21+AEA2014!B22+AEA2014!B23+AEA2014!B24+AEA2014!B25+AEA2014!B26+AEA2014!B27+AEA2014!B28+AEA2014!B29+AEA2014!B30+AEA2014!B31+AEA2014!B32+AEA2014!B33</f>
        <v>330074.932</v>
      </c>
      <c r="E10" s="31">
        <f>AEA2008!B49+AEA2008!B50+AEA2008!B51+AEA2008!B53+AEA2008!B54+AEA2008!B55+AEA2008!B56+AEA2008!B57+AEA2008!B58+AEA2008!B59+AEA2008!B60+AEA2008!B61+AEA2008!B62+AEA2008!B63+AEA2008!B64+AEA2008!B65</f>
        <v>164369.95388000007</v>
      </c>
      <c r="F10" s="31">
        <f>AEA2014!B49+AEA2014!B50+AEA2014!B51+AEA2014!B53+AEA2014!B54+AEA2014!B55+AEA2014!B56+AEA2014!B57+AEA2014!B58+AEA2014!B59+AEA2014!B60+AEA2014!B61+AEA2014!B62+AEA2014!B63+AEA2014!B64+AEA2014!B65</f>
        <v>123750.70142</v>
      </c>
      <c r="G10" s="32">
        <f>AEA2008!B81+AEA2008!B82+AEA2008!B83+AEA2008!B85+AEA2008!B86+AEA2008!B87+AEA2008!B88+AEA2008!B89+AEA2008!B90+AEA2008!B91+AEA2008!B92+AEA2008!B93+AEA2008!B94+AEA2008!B95+AEA2008!B96+AEA2008!B97</f>
        <v>16307.372129999998</v>
      </c>
      <c r="H10" s="32">
        <f>AEA2014!B81+AEA2014!B82+AEA2014!B83+AEA2014!B85+AEA2014!B86+AEA2014!B87+AEA2014!B88+AEA2014!B89+AEA2014!B90+AEA2014!B91+AEA2014!B92+AEA2014!B93+AEA2014!B94+AEA2014!B95+AEA2014!B96+AEA2014!B97</f>
        <v>15961.149599999999</v>
      </c>
      <c r="I10" s="39">
        <f t="shared" si="0"/>
        <v>568387.0640100001</v>
      </c>
      <c r="J10" s="39">
        <f t="shared" si="1"/>
        <v>469786.78302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">
      <c r="A11" s="1"/>
      <c r="B11" s="7" t="s">
        <v>24</v>
      </c>
      <c r="C11" s="30">
        <f aca="true" t="shared" si="2" ref="C11:H11">SUM(C5:C10)</f>
        <v>3497437.72</v>
      </c>
      <c r="D11" s="30">
        <f t="shared" si="2"/>
        <v>2909630.9919999996</v>
      </c>
      <c r="E11" s="31">
        <f t="shared" si="2"/>
        <v>486160.03752</v>
      </c>
      <c r="F11" s="31">
        <f t="shared" si="2"/>
        <v>431117.9592299999</v>
      </c>
      <c r="G11" s="32">
        <f t="shared" si="2"/>
        <v>253866.25716</v>
      </c>
      <c r="H11" s="32">
        <f t="shared" si="2"/>
        <v>225209.1335</v>
      </c>
      <c r="I11" s="39">
        <f t="shared" si="0"/>
        <v>4237464.01468</v>
      </c>
      <c r="J11" s="39">
        <f t="shared" si="1"/>
        <v>3565958.08473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">
      <c r="A12" s="1"/>
      <c r="B12" s="7" t="s">
        <v>25</v>
      </c>
      <c r="C12" s="30">
        <f>AEA2008!B34</f>
        <v>931479.086</v>
      </c>
      <c r="D12" s="30">
        <f>AEA2014!B34</f>
        <v>814997.921</v>
      </c>
      <c r="E12" s="31">
        <f>AEA2008!B66</f>
        <v>23767.1838</v>
      </c>
      <c r="F12" s="31">
        <f>AEA2014!B66</f>
        <v>21554.13612</v>
      </c>
      <c r="G12" s="32">
        <f>AEA2008!B98</f>
        <v>10425.89363</v>
      </c>
      <c r="H12" s="32">
        <f>AEA2014!B98</f>
        <v>9635.32798</v>
      </c>
      <c r="I12" s="39">
        <f t="shared" si="0"/>
        <v>965672.16343</v>
      </c>
      <c r="J12" s="39">
        <f t="shared" si="1"/>
        <v>846187.3851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E98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50.25390625" style="3" customWidth="1"/>
    <col min="2" max="2" width="25.875" style="3" customWidth="1"/>
    <col min="3" max="16384" width="9.00390625" style="3" customWidth="1"/>
  </cols>
  <sheetData>
    <row r="1" spans="1:5" ht="14.25">
      <c r="A1" s="84" t="s">
        <v>148</v>
      </c>
      <c r="B1"/>
      <c r="C1"/>
      <c r="D1"/>
      <c r="E1"/>
    </row>
    <row r="2" spans="1:5" ht="14.25">
      <c r="A2"/>
      <c r="B2"/>
      <c r="C2"/>
      <c r="D2"/>
      <c r="E2"/>
    </row>
    <row r="3" spans="1:5" ht="14.25">
      <c r="A3" s="84" t="s">
        <v>0</v>
      </c>
      <c r="B3" s="85">
        <v>42699.48707175926</v>
      </c>
      <c r="C3"/>
      <c r="D3"/>
      <c r="E3"/>
    </row>
    <row r="4" spans="1:5" ht="14.25">
      <c r="A4" s="84" t="s">
        <v>1</v>
      </c>
      <c r="B4" s="85">
        <v>42702.469480844906</v>
      </c>
      <c r="C4"/>
      <c r="D4"/>
      <c r="E4"/>
    </row>
    <row r="5" spans="1:5" ht="14.25">
      <c r="A5" s="84" t="s">
        <v>16</v>
      </c>
      <c r="B5" s="84" t="s">
        <v>2</v>
      </c>
      <c r="C5"/>
      <c r="D5"/>
      <c r="E5"/>
    </row>
    <row r="7" spans="1:2" ht="12">
      <c r="A7" s="2" t="s">
        <v>122</v>
      </c>
      <c r="B7" s="23" t="s">
        <v>17</v>
      </c>
    </row>
    <row r="8" spans="1:2" ht="12">
      <c r="A8" s="2" t="s">
        <v>18</v>
      </c>
      <c r="B8" s="2" t="s">
        <v>121</v>
      </c>
    </row>
    <row r="9" spans="1:2" ht="12">
      <c r="A9" s="2" t="s">
        <v>3</v>
      </c>
      <c r="B9" s="2" t="s">
        <v>106</v>
      </c>
    </row>
    <row r="11" spans="1:2" ht="12">
      <c r="A11" s="5" t="s">
        <v>72</v>
      </c>
      <c r="B11" s="5" t="s">
        <v>124</v>
      </c>
    </row>
    <row r="12" spans="1:2" ht="12">
      <c r="A12" s="5" t="s">
        <v>73</v>
      </c>
      <c r="B12" s="54">
        <v>3497437.721</v>
      </c>
    </row>
    <row r="13" spans="1:2" ht="12">
      <c r="A13" s="5" t="s">
        <v>74</v>
      </c>
      <c r="B13" s="54">
        <v>106542.202</v>
      </c>
    </row>
    <row r="14" spans="1:2" ht="12">
      <c r="A14" s="5" t="s">
        <v>75</v>
      </c>
      <c r="B14" s="54">
        <v>56413.882</v>
      </c>
    </row>
    <row r="15" spans="1:2" ht="12">
      <c r="A15" s="5" t="s">
        <v>76</v>
      </c>
      <c r="B15" s="54">
        <v>1023618.033</v>
      </c>
    </row>
    <row r="16" spans="1:2" ht="12">
      <c r="A16" s="5" t="s">
        <v>77</v>
      </c>
      <c r="B16" s="42">
        <v>1368113.381</v>
      </c>
    </row>
    <row r="17" spans="1:2" ht="12">
      <c r="A17" s="5" t="s">
        <v>78</v>
      </c>
      <c r="B17" s="54">
        <v>47247.879</v>
      </c>
    </row>
    <row r="18" spans="1:2" ht="12">
      <c r="A18" s="5" t="s">
        <v>70</v>
      </c>
      <c r="B18" s="54">
        <v>59495.606</v>
      </c>
    </row>
    <row r="19" spans="1:2" ht="12">
      <c r="A19" s="5" t="s">
        <v>79</v>
      </c>
      <c r="B19" s="54">
        <v>81846.904</v>
      </c>
    </row>
    <row r="20" spans="1:2" ht="12">
      <c r="A20" s="5" t="s">
        <v>80</v>
      </c>
      <c r="B20" s="54">
        <v>555040.484</v>
      </c>
    </row>
    <row r="21" spans="1:2" ht="12">
      <c r="A21" s="5" t="s">
        <v>81</v>
      </c>
      <c r="B21" s="54">
        <v>19739.186</v>
      </c>
    </row>
    <row r="22" spans="1:2" ht="12">
      <c r="A22" s="5" t="s">
        <v>82</v>
      </c>
      <c r="B22" s="54">
        <v>11046.39</v>
      </c>
    </row>
    <row r="23" spans="1:2" ht="12">
      <c r="A23" s="5" t="s">
        <v>83</v>
      </c>
      <c r="B23" s="54">
        <v>7695.778</v>
      </c>
    </row>
    <row r="24" spans="1:2" ht="12">
      <c r="A24" s="5" t="s">
        <v>84</v>
      </c>
      <c r="B24" s="54">
        <v>8110.782</v>
      </c>
    </row>
    <row r="25" spans="1:2" ht="12">
      <c r="A25" s="5" t="s">
        <v>85</v>
      </c>
      <c r="B25" s="54">
        <v>21299.955</v>
      </c>
    </row>
    <row r="26" spans="1:2" ht="12">
      <c r="A26" s="5" t="s">
        <v>86</v>
      </c>
      <c r="B26" s="54">
        <v>25790.432</v>
      </c>
    </row>
    <row r="27" spans="1:2" ht="12">
      <c r="A27" s="5" t="s">
        <v>87</v>
      </c>
      <c r="B27" s="54">
        <v>37403.159</v>
      </c>
    </row>
    <row r="28" spans="1:2" ht="12">
      <c r="A28" s="5" t="s">
        <v>88</v>
      </c>
      <c r="B28" s="54">
        <v>21576.723</v>
      </c>
    </row>
    <row r="29" spans="1:2" ht="12">
      <c r="A29" s="5" t="s">
        <v>89</v>
      </c>
      <c r="B29" s="41">
        <v>26863.121</v>
      </c>
    </row>
    <row r="30" spans="1:2" ht="12">
      <c r="A30" s="5" t="s">
        <v>90</v>
      </c>
      <c r="B30" s="54">
        <v>7710.371</v>
      </c>
    </row>
    <row r="31" spans="1:2" ht="12">
      <c r="A31" s="5" t="s">
        <v>91</v>
      </c>
      <c r="B31" s="54">
        <v>11574.061</v>
      </c>
    </row>
    <row r="32" spans="1:2" ht="12">
      <c r="A32" s="5" t="s">
        <v>92</v>
      </c>
      <c r="B32" s="41">
        <v>308.511</v>
      </c>
    </row>
    <row r="33" spans="1:2" ht="12">
      <c r="A33" s="5" t="s">
        <v>93</v>
      </c>
      <c r="B33" s="54">
        <v>0.88</v>
      </c>
    </row>
    <row r="34" spans="1:2" ht="12">
      <c r="A34" s="5" t="s">
        <v>71</v>
      </c>
      <c r="B34" s="54">
        <v>931479.086</v>
      </c>
    </row>
    <row r="36" ht="12">
      <c r="A36" s="2"/>
    </row>
    <row r="37" spans="1:2" ht="12">
      <c r="A37" s="2"/>
      <c r="B37" s="2"/>
    </row>
    <row r="39" spans="1:2" ht="12">
      <c r="A39" s="2" t="s">
        <v>26</v>
      </c>
      <c r="B39" s="23" t="s">
        <v>126</v>
      </c>
    </row>
    <row r="40" spans="1:2" ht="12">
      <c r="A40" s="2" t="s">
        <v>18</v>
      </c>
      <c r="B40" s="2" t="s">
        <v>121</v>
      </c>
    </row>
    <row r="41" spans="1:2" ht="12">
      <c r="A41" s="2" t="s">
        <v>3</v>
      </c>
      <c r="B41" s="2" t="s">
        <v>69</v>
      </c>
    </row>
    <row r="43" spans="1:2" ht="12">
      <c r="A43" s="5" t="s">
        <v>72</v>
      </c>
      <c r="B43" s="5" t="s">
        <v>124</v>
      </c>
    </row>
    <row r="44" spans="1:2" ht="12">
      <c r="A44" s="5" t="s">
        <v>73</v>
      </c>
      <c r="B44" s="55">
        <v>486160.03751</v>
      </c>
    </row>
    <row r="45" spans="1:2" ht="12">
      <c r="A45" s="5" t="s">
        <v>74</v>
      </c>
      <c r="B45" s="55">
        <v>242529.17309</v>
      </c>
    </row>
    <row r="46" spans="1:2" ht="12">
      <c r="A46" s="5" t="s">
        <v>75</v>
      </c>
      <c r="B46" s="55">
        <v>38127.03481</v>
      </c>
    </row>
    <row r="47" spans="1:2" ht="12">
      <c r="A47" s="5" t="s">
        <v>76</v>
      </c>
      <c r="B47" s="55">
        <v>10453.17906</v>
      </c>
    </row>
    <row r="48" spans="1:2" ht="12">
      <c r="A48" s="5" t="s">
        <v>77</v>
      </c>
      <c r="B48" s="55">
        <v>25058.90548</v>
      </c>
    </row>
    <row r="49" spans="1:2" ht="12">
      <c r="A49" s="5" t="s">
        <v>78</v>
      </c>
      <c r="B49" s="55">
        <v>160461.08969</v>
      </c>
    </row>
    <row r="50" spans="1:2" ht="12">
      <c r="A50" s="5" t="s">
        <v>70</v>
      </c>
      <c r="B50" s="55">
        <v>102.28273</v>
      </c>
    </row>
    <row r="51" spans="1:2" ht="12">
      <c r="A51" s="5" t="s">
        <v>79</v>
      </c>
      <c r="B51" s="55">
        <v>1311.19361</v>
      </c>
    </row>
    <row r="52" spans="1:2" ht="12">
      <c r="A52" s="5" t="s">
        <v>80</v>
      </c>
      <c r="B52" s="55">
        <v>5621.7912</v>
      </c>
    </row>
    <row r="53" spans="1:2" ht="12">
      <c r="A53" s="5" t="s">
        <v>81</v>
      </c>
      <c r="B53" s="55">
        <v>278.63497</v>
      </c>
    </row>
    <row r="54" spans="1:2" ht="12">
      <c r="A54" s="5" t="s">
        <v>82</v>
      </c>
      <c r="B54" s="55">
        <v>89.74648</v>
      </c>
    </row>
    <row r="55" spans="1:2" ht="12">
      <c r="A55" s="5" t="s">
        <v>83</v>
      </c>
      <c r="B55" s="55">
        <v>106.80553</v>
      </c>
    </row>
    <row r="56" spans="1:2" ht="12">
      <c r="A56" s="5" t="s">
        <v>84</v>
      </c>
      <c r="B56" s="55">
        <v>187.67704</v>
      </c>
    </row>
    <row r="57" spans="1:2" ht="12">
      <c r="A57" s="5" t="s">
        <v>85</v>
      </c>
      <c r="B57" s="55">
        <v>203.84493</v>
      </c>
    </row>
    <row r="58" spans="1:2" ht="12">
      <c r="A58" s="5" t="s">
        <v>86</v>
      </c>
      <c r="B58" s="55">
        <v>131.86006</v>
      </c>
    </row>
    <row r="59" spans="1:2" ht="12">
      <c r="A59" s="5" t="s">
        <v>87</v>
      </c>
      <c r="B59" s="55">
        <v>704.31169</v>
      </c>
    </row>
    <row r="60" spans="1:2" ht="12">
      <c r="A60" s="5" t="s">
        <v>88</v>
      </c>
      <c r="B60" s="55">
        <v>304.46045</v>
      </c>
    </row>
    <row r="61" spans="1:2" ht="12">
      <c r="A61" s="5" t="s">
        <v>89</v>
      </c>
      <c r="B61" s="55">
        <v>300.37963</v>
      </c>
    </row>
    <row r="62" spans="1:2" ht="12">
      <c r="A62" s="5" t="s">
        <v>90</v>
      </c>
      <c r="B62" s="55">
        <v>61.22035</v>
      </c>
    </row>
    <row r="63" spans="1:2" ht="12">
      <c r="A63" s="5" t="s">
        <v>91</v>
      </c>
      <c r="B63" s="55">
        <v>98.74024</v>
      </c>
    </row>
    <row r="64" spans="1:2" ht="12">
      <c r="A64" s="5" t="s">
        <v>92</v>
      </c>
      <c r="B64" s="55">
        <v>27.69135</v>
      </c>
    </row>
    <row r="65" spans="1:2" ht="12">
      <c r="A65" s="5" t="s">
        <v>93</v>
      </c>
      <c r="B65" s="56">
        <v>0.01513</v>
      </c>
    </row>
    <row r="66" spans="1:2" ht="12">
      <c r="A66" s="5" t="s">
        <v>71</v>
      </c>
      <c r="B66" s="55">
        <v>23767.1838</v>
      </c>
    </row>
    <row r="68" ht="12">
      <c r="A68" s="2"/>
    </row>
    <row r="69" spans="1:2" ht="12">
      <c r="A69" s="2"/>
      <c r="B69" s="2"/>
    </row>
    <row r="71" spans="1:2" ht="12">
      <c r="A71" s="2" t="s">
        <v>26</v>
      </c>
      <c r="B71" s="23" t="s">
        <v>127</v>
      </c>
    </row>
    <row r="72" spans="1:2" ht="12">
      <c r="A72" s="2" t="s">
        <v>18</v>
      </c>
      <c r="B72" s="2" t="s">
        <v>125</v>
      </c>
    </row>
    <row r="73" spans="1:2" ht="12">
      <c r="A73" s="2" t="s">
        <v>3</v>
      </c>
      <c r="B73" s="2" t="s">
        <v>69</v>
      </c>
    </row>
    <row r="75" spans="1:2" ht="12">
      <c r="A75" s="5" t="s">
        <v>72</v>
      </c>
      <c r="B75" s="5" t="s">
        <v>124</v>
      </c>
    </row>
    <row r="76" spans="1:2" ht="12">
      <c r="A76" s="5" t="s">
        <v>73</v>
      </c>
      <c r="B76" s="55">
        <v>253866.25716</v>
      </c>
    </row>
    <row r="77" spans="1:2" ht="12">
      <c r="A77" s="5" t="s">
        <v>74</v>
      </c>
      <c r="B77" s="55">
        <v>182655.28002</v>
      </c>
    </row>
    <row r="78" spans="1:2" ht="12">
      <c r="A78" s="5" t="s">
        <v>75</v>
      </c>
      <c r="B78" s="55">
        <v>959.01739</v>
      </c>
    </row>
    <row r="79" spans="1:2" ht="12">
      <c r="A79" s="5" t="s">
        <v>76</v>
      </c>
      <c r="B79" s="55">
        <v>40607.07097</v>
      </c>
    </row>
    <row r="80" spans="1:2" ht="12">
      <c r="A80" s="5" t="s">
        <v>77</v>
      </c>
      <c r="B80" s="55">
        <v>7995.688</v>
      </c>
    </row>
    <row r="81" spans="1:2" ht="12">
      <c r="A81" s="5" t="s">
        <v>78</v>
      </c>
      <c r="B81" s="55">
        <v>10303.93364</v>
      </c>
    </row>
    <row r="82" spans="1:2" ht="12">
      <c r="A82" s="5" t="s">
        <v>70</v>
      </c>
      <c r="B82" s="55">
        <v>1254.10899</v>
      </c>
    </row>
    <row r="83" spans="1:2" ht="12">
      <c r="A83" s="5" t="s">
        <v>79</v>
      </c>
      <c r="B83" s="55">
        <v>623.85243</v>
      </c>
    </row>
    <row r="84" spans="1:2" ht="12">
      <c r="A84" s="5" t="s">
        <v>80</v>
      </c>
      <c r="B84" s="55">
        <v>5341.82865</v>
      </c>
    </row>
    <row r="85" spans="1:2" ht="12">
      <c r="A85" s="5" t="s">
        <v>81</v>
      </c>
      <c r="B85" s="55">
        <v>146.33203</v>
      </c>
    </row>
    <row r="86" spans="1:2" ht="12">
      <c r="A86" s="5" t="s">
        <v>82</v>
      </c>
      <c r="B86" s="55">
        <v>78.65958</v>
      </c>
    </row>
    <row r="87" spans="1:2" ht="12">
      <c r="A87" s="5" t="s">
        <v>83</v>
      </c>
      <c r="B87" s="55">
        <v>57.95523</v>
      </c>
    </row>
    <row r="88" spans="1:2" ht="12">
      <c r="A88" s="5" t="s">
        <v>84</v>
      </c>
      <c r="B88" s="56">
        <v>54.56124</v>
      </c>
    </row>
    <row r="89" spans="1:2" ht="12">
      <c r="A89" s="5" t="s">
        <v>85</v>
      </c>
      <c r="B89" s="55">
        <v>127.36745</v>
      </c>
    </row>
    <row r="90" spans="1:2" ht="12">
      <c r="A90" s="5" t="s">
        <v>86</v>
      </c>
      <c r="B90" s="56">
        <v>215.81347</v>
      </c>
    </row>
    <row r="91" spans="1:2" ht="12">
      <c r="A91" s="5" t="s">
        <v>87</v>
      </c>
      <c r="B91" s="55">
        <v>304.57086</v>
      </c>
    </row>
    <row r="92" spans="1:2" ht="12">
      <c r="A92" s="5" t="s">
        <v>88</v>
      </c>
      <c r="B92" s="55">
        <v>93.02755</v>
      </c>
    </row>
    <row r="93" spans="1:2" ht="12">
      <c r="A93" s="5" t="s">
        <v>89</v>
      </c>
      <c r="B93" s="55">
        <v>2931.92616</v>
      </c>
    </row>
    <row r="94" spans="1:2" ht="12">
      <c r="A94" s="5" t="s">
        <v>90</v>
      </c>
      <c r="B94" s="55">
        <v>47.59274</v>
      </c>
    </row>
    <row r="95" spans="1:2" ht="12">
      <c r="A95" s="5" t="s">
        <v>91</v>
      </c>
      <c r="B95" s="55">
        <v>65.58807</v>
      </c>
    </row>
    <row r="96" spans="1:2" ht="12">
      <c r="A96" s="5" t="s">
        <v>92</v>
      </c>
      <c r="B96" s="55">
        <v>2.06504</v>
      </c>
    </row>
    <row r="97" spans="1:2" ht="12">
      <c r="A97" s="5" t="s">
        <v>93</v>
      </c>
      <c r="B97" s="55">
        <v>0.01765</v>
      </c>
    </row>
    <row r="98" spans="1:2" ht="12">
      <c r="A98" s="5" t="s">
        <v>71</v>
      </c>
      <c r="B98" s="55">
        <v>10425.89363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01"/>
  <sheetViews>
    <sheetView zoomScale="90" zoomScaleNormal="90" zoomScalePageLayoutView="0" workbookViewId="0" topLeftCell="A1">
      <selection activeCell="G22" sqref="G22"/>
    </sheetView>
  </sheetViews>
  <sheetFormatPr defaultColWidth="9.00390625" defaultRowHeight="14.25"/>
  <cols>
    <col min="1" max="1" width="44.375" style="87" customWidth="1"/>
    <col min="2" max="2" width="27.875" style="87" customWidth="1"/>
    <col min="3" max="4" width="9.00390625" style="87" customWidth="1"/>
    <col min="5" max="16384" width="9.00390625" style="87" customWidth="1"/>
  </cols>
  <sheetData>
    <row r="1" spans="1:5" ht="14.25">
      <c r="A1" s="88" t="s">
        <v>148</v>
      </c>
      <c r="B1"/>
      <c r="C1"/>
      <c r="D1"/>
      <c r="E1"/>
    </row>
    <row r="2" spans="1:5" ht="14.25">
      <c r="A2"/>
      <c r="B2"/>
      <c r="C2"/>
      <c r="D2"/>
      <c r="E2"/>
    </row>
    <row r="3" spans="1:5" ht="14.25">
      <c r="A3" s="88" t="s">
        <v>0</v>
      </c>
      <c r="B3" s="89">
        <v>42699.48707175926</v>
      </c>
      <c r="C3"/>
      <c r="D3"/>
      <c r="E3"/>
    </row>
    <row r="4" spans="1:5" ht="14.25">
      <c r="A4" s="88" t="s">
        <v>1</v>
      </c>
      <c r="B4" s="89">
        <v>42702.47886596065</v>
      </c>
      <c r="C4"/>
      <c r="D4"/>
      <c r="E4"/>
    </row>
    <row r="5" spans="1:5" ht="14.25">
      <c r="A5" s="88" t="s">
        <v>16</v>
      </c>
      <c r="B5" s="88" t="s">
        <v>2</v>
      </c>
      <c r="C5"/>
      <c r="D5"/>
      <c r="E5"/>
    </row>
    <row r="6" spans="1:2" ht="12.75">
      <c r="A6" s="90"/>
      <c r="B6" s="90"/>
    </row>
    <row r="7" spans="1:2" ht="12.75">
      <c r="A7" s="88" t="s">
        <v>122</v>
      </c>
      <c r="B7" s="88" t="s">
        <v>8</v>
      </c>
    </row>
    <row r="8" spans="1:2" ht="12.75">
      <c r="A8" s="88" t="s">
        <v>18</v>
      </c>
      <c r="B8" s="88" t="s">
        <v>123</v>
      </c>
    </row>
    <row r="9" spans="1:2" ht="12.75">
      <c r="A9" s="88" t="s">
        <v>3</v>
      </c>
      <c r="B9" s="88" t="s">
        <v>106</v>
      </c>
    </row>
    <row r="11" spans="1:2" ht="12.75">
      <c r="A11" s="91" t="s">
        <v>72</v>
      </c>
      <c r="B11" s="91">
        <v>2014</v>
      </c>
    </row>
    <row r="12" spans="1:2" ht="12.75">
      <c r="A12" s="91" t="s">
        <v>73</v>
      </c>
      <c r="B12" s="92">
        <v>2909630.991</v>
      </c>
    </row>
    <row r="13" spans="1:2" ht="12.75">
      <c r="A13" s="91" t="s">
        <v>74</v>
      </c>
      <c r="B13" s="92">
        <v>102171.875</v>
      </c>
    </row>
    <row r="14" spans="1:2" ht="12.75">
      <c r="A14" s="91" t="s">
        <v>75</v>
      </c>
      <c r="B14" s="92">
        <v>43367.938</v>
      </c>
    </row>
    <row r="15" spans="1:2" ht="12.75">
      <c r="A15" s="91" t="s">
        <v>76</v>
      </c>
      <c r="B15" s="92">
        <v>831333.597</v>
      </c>
    </row>
    <row r="16" spans="1:2" ht="12.75">
      <c r="A16" s="91" t="s">
        <v>77</v>
      </c>
      <c r="B16" s="92">
        <v>1116567.866</v>
      </c>
    </row>
    <row r="17" spans="1:2" ht="12.75">
      <c r="A17" s="91" t="s">
        <v>78</v>
      </c>
      <c r="B17" s="92">
        <v>45401.768</v>
      </c>
    </row>
    <row r="18" spans="1:2" ht="12.75">
      <c r="A18" s="91" t="s">
        <v>70</v>
      </c>
      <c r="B18" s="92">
        <v>54619.89</v>
      </c>
    </row>
    <row r="19" spans="1:2" ht="12.75">
      <c r="A19" s="91" t="s">
        <v>79</v>
      </c>
      <c r="B19" s="92">
        <v>69950.603</v>
      </c>
    </row>
    <row r="20" spans="1:2" ht="12.75">
      <c r="A20" s="91" t="s">
        <v>80</v>
      </c>
      <c r="B20" s="92">
        <v>486114.784</v>
      </c>
    </row>
    <row r="21" spans="1:2" ht="12.75">
      <c r="A21" s="91" t="s">
        <v>81</v>
      </c>
      <c r="B21" s="92">
        <v>16013.131</v>
      </c>
    </row>
    <row r="22" spans="1:2" ht="12.75">
      <c r="A22" s="91" t="s">
        <v>82</v>
      </c>
      <c r="B22" s="92">
        <v>9227.494</v>
      </c>
    </row>
    <row r="23" spans="1:2" ht="12.75">
      <c r="A23" s="91" t="s">
        <v>83</v>
      </c>
      <c r="B23" s="92">
        <v>6291.144</v>
      </c>
    </row>
    <row r="24" spans="1:2" ht="12.75">
      <c r="A24" s="91" t="s">
        <v>84</v>
      </c>
      <c r="B24" s="93">
        <v>6818.296</v>
      </c>
    </row>
    <row r="25" spans="1:2" ht="12.75">
      <c r="A25" s="91" t="s">
        <v>85</v>
      </c>
      <c r="B25" s="92">
        <v>17331.001</v>
      </c>
    </row>
    <row r="26" spans="1:2" ht="12.75">
      <c r="A26" s="91" t="s">
        <v>86</v>
      </c>
      <c r="B26" s="92">
        <v>21664.134</v>
      </c>
    </row>
    <row r="27" spans="1:2" ht="12.75">
      <c r="A27" s="91" t="s">
        <v>87</v>
      </c>
      <c r="B27" s="92">
        <v>27109.068</v>
      </c>
    </row>
    <row r="28" spans="1:2" ht="12.75">
      <c r="A28" s="91" t="s">
        <v>88</v>
      </c>
      <c r="B28" s="92">
        <v>16498.799</v>
      </c>
    </row>
    <row r="29" spans="1:2" ht="12.75">
      <c r="A29" s="91" t="s">
        <v>89</v>
      </c>
      <c r="B29" s="92">
        <v>23547.979</v>
      </c>
    </row>
    <row r="30" spans="1:2" ht="12.75">
      <c r="A30" s="91" t="s">
        <v>90</v>
      </c>
      <c r="B30" s="93">
        <v>6442.776</v>
      </c>
    </row>
    <row r="31" spans="1:2" ht="12.75">
      <c r="A31" s="91" t="s">
        <v>91</v>
      </c>
      <c r="B31" s="92">
        <v>8874.779</v>
      </c>
    </row>
    <row r="32" spans="1:2" ht="12.75">
      <c r="A32" s="91" t="s">
        <v>92</v>
      </c>
      <c r="B32" s="92">
        <v>283.445</v>
      </c>
    </row>
    <row r="33" spans="1:2" ht="12.75">
      <c r="A33" s="91" t="s">
        <v>93</v>
      </c>
      <c r="B33" s="92">
        <v>0.625</v>
      </c>
    </row>
    <row r="34" spans="1:2" ht="12.75">
      <c r="A34" s="91" t="s">
        <v>71</v>
      </c>
      <c r="B34" s="92">
        <v>814997.921</v>
      </c>
    </row>
    <row r="36" ht="12.75">
      <c r="A36" s="94"/>
    </row>
    <row r="37" spans="1:2" ht="12.75">
      <c r="A37" s="95"/>
      <c r="B37" s="94"/>
    </row>
    <row r="39" spans="1:2" ht="12.75">
      <c r="A39" s="94" t="s">
        <v>26</v>
      </c>
      <c r="B39" s="86" t="s">
        <v>107</v>
      </c>
    </row>
    <row r="40" spans="1:2" ht="12.75">
      <c r="A40" s="94" t="s">
        <v>18</v>
      </c>
      <c r="B40" s="94" t="s">
        <v>121</v>
      </c>
    </row>
    <row r="41" spans="1:2" ht="12.75">
      <c r="A41" s="94" t="s">
        <v>3</v>
      </c>
      <c r="B41" s="94" t="s">
        <v>106</v>
      </c>
    </row>
    <row r="43" spans="1:2" ht="12.75">
      <c r="A43" s="91" t="s">
        <v>72</v>
      </c>
      <c r="B43" s="91">
        <v>2014</v>
      </c>
    </row>
    <row r="44" spans="1:2" ht="12.75">
      <c r="A44" s="91" t="s">
        <v>73</v>
      </c>
      <c r="B44" s="96">
        <v>431117.95924</v>
      </c>
    </row>
    <row r="45" spans="1:2" ht="12.75">
      <c r="A45" s="91" t="s">
        <v>74</v>
      </c>
      <c r="B45" s="96">
        <v>238559.14211</v>
      </c>
    </row>
    <row r="46" spans="1:2" ht="12.75">
      <c r="A46" s="91" t="s">
        <v>75</v>
      </c>
      <c r="B46" s="96">
        <v>30673.81419</v>
      </c>
    </row>
    <row r="47" spans="1:2" ht="12.75">
      <c r="A47" s="91" t="s">
        <v>76</v>
      </c>
      <c r="B47" s="96">
        <v>10213.48561</v>
      </c>
    </row>
    <row r="48" spans="1:2" ht="12.75">
      <c r="A48" s="91" t="s">
        <v>77</v>
      </c>
      <c r="B48" s="96">
        <v>21631.78439</v>
      </c>
    </row>
    <row r="49" spans="1:2" ht="12.75">
      <c r="A49" s="91" t="s">
        <v>78</v>
      </c>
      <c r="B49" s="96">
        <v>120458.19373</v>
      </c>
    </row>
    <row r="50" spans="1:2" ht="12.75">
      <c r="A50" s="91" t="s">
        <v>70</v>
      </c>
      <c r="B50" s="97">
        <v>74.95437</v>
      </c>
    </row>
    <row r="51" spans="1:2" ht="12.75">
      <c r="A51" s="91" t="s">
        <v>79</v>
      </c>
      <c r="B51" s="96">
        <v>1021.40294</v>
      </c>
    </row>
    <row r="52" spans="1:2" ht="12.75">
      <c r="A52" s="91" t="s">
        <v>80</v>
      </c>
      <c r="B52" s="96">
        <v>6289.03151</v>
      </c>
    </row>
    <row r="53" spans="1:2" ht="12.75">
      <c r="A53" s="91" t="s">
        <v>81</v>
      </c>
      <c r="B53" s="96">
        <v>229.77778</v>
      </c>
    </row>
    <row r="54" spans="1:2" ht="12.75">
      <c r="A54" s="91" t="s">
        <v>82</v>
      </c>
      <c r="B54" s="96">
        <v>75.28383</v>
      </c>
    </row>
    <row r="55" spans="1:2" ht="12.75">
      <c r="A55" s="91" t="s">
        <v>83</v>
      </c>
      <c r="B55" s="96">
        <v>73.72018</v>
      </c>
    </row>
    <row r="56" spans="1:2" ht="12.75">
      <c r="A56" s="91" t="s">
        <v>84</v>
      </c>
      <c r="B56" s="97">
        <v>202.55005</v>
      </c>
    </row>
    <row r="57" spans="1:2" ht="12.75">
      <c r="A57" s="91" t="s">
        <v>85</v>
      </c>
      <c r="B57" s="96">
        <v>148.61175</v>
      </c>
    </row>
    <row r="58" spans="1:2" ht="12.75">
      <c r="A58" s="91" t="s">
        <v>86</v>
      </c>
      <c r="B58" s="96">
        <v>103.42685</v>
      </c>
    </row>
    <row r="59" spans="1:2" ht="12.75">
      <c r="A59" s="91" t="s">
        <v>87</v>
      </c>
      <c r="B59" s="96">
        <v>600.28888</v>
      </c>
    </row>
    <row r="60" spans="1:2" ht="12.75">
      <c r="A60" s="91" t="s">
        <v>88</v>
      </c>
      <c r="B60" s="97">
        <v>293.58614</v>
      </c>
    </row>
    <row r="61" spans="1:2" ht="12.75">
      <c r="A61" s="91" t="s">
        <v>89</v>
      </c>
      <c r="B61" s="97">
        <v>250.04937</v>
      </c>
    </row>
    <row r="62" spans="1:2" ht="12.75">
      <c r="A62" s="91" t="s">
        <v>90</v>
      </c>
      <c r="B62" s="97">
        <v>61.9962</v>
      </c>
    </row>
    <row r="63" spans="1:2" ht="12.75">
      <c r="A63" s="91" t="s">
        <v>91</v>
      </c>
      <c r="B63" s="96">
        <v>129.71697</v>
      </c>
    </row>
    <row r="64" spans="1:2" ht="12.75">
      <c r="A64" s="91" t="s">
        <v>92</v>
      </c>
      <c r="B64" s="96">
        <v>27.13098</v>
      </c>
    </row>
    <row r="65" spans="1:2" ht="12.75">
      <c r="A65" s="91" t="s">
        <v>93</v>
      </c>
      <c r="B65" s="96">
        <v>0.0114</v>
      </c>
    </row>
    <row r="66" spans="1:2" ht="12.75">
      <c r="A66" s="91" t="s">
        <v>71</v>
      </c>
      <c r="B66" s="97">
        <v>21554.13612</v>
      </c>
    </row>
    <row r="68" ht="12.75">
      <c r="A68" s="94"/>
    </row>
    <row r="69" spans="1:2" ht="12.75">
      <c r="A69" s="95"/>
      <c r="B69" s="94"/>
    </row>
    <row r="71" spans="1:2" ht="12.75">
      <c r="A71" s="94" t="s">
        <v>26</v>
      </c>
      <c r="B71" s="86" t="s">
        <v>108</v>
      </c>
    </row>
    <row r="72" spans="1:2" ht="12.75">
      <c r="A72" s="94" t="s">
        <v>18</v>
      </c>
      <c r="B72" s="94" t="s">
        <v>121</v>
      </c>
    </row>
    <row r="73" spans="1:2" ht="12.75">
      <c r="A73" s="94" t="s">
        <v>3</v>
      </c>
      <c r="B73" s="94" t="s">
        <v>106</v>
      </c>
    </row>
    <row r="75" spans="1:2" ht="12.75">
      <c r="A75" s="91" t="s">
        <v>72</v>
      </c>
      <c r="B75" s="91">
        <v>2014</v>
      </c>
    </row>
    <row r="76" spans="1:2" ht="12.75">
      <c r="A76" s="91" t="s">
        <v>73</v>
      </c>
      <c r="B76" s="97">
        <v>225209.13351</v>
      </c>
    </row>
    <row r="77" spans="1:2" ht="12.75">
      <c r="A77" s="91" t="s">
        <v>74</v>
      </c>
      <c r="B77" s="96">
        <v>183680.05844</v>
      </c>
    </row>
    <row r="78" spans="1:2" ht="12.75">
      <c r="A78" s="91" t="s">
        <v>75</v>
      </c>
      <c r="B78" s="96">
        <v>996.32967</v>
      </c>
    </row>
    <row r="79" spans="1:2" ht="12.75">
      <c r="A79" s="91" t="s">
        <v>76</v>
      </c>
      <c r="B79" s="96">
        <v>12150.80286</v>
      </c>
    </row>
    <row r="80" spans="1:2" ht="12.75">
      <c r="A80" s="91" t="s">
        <v>77</v>
      </c>
      <c r="B80" s="96">
        <v>7115.91845</v>
      </c>
    </row>
    <row r="81" spans="1:2" ht="12.75">
      <c r="A81" s="91" t="s">
        <v>78</v>
      </c>
      <c r="B81" s="96">
        <v>10769.60999</v>
      </c>
    </row>
    <row r="82" spans="1:2" ht="12.75">
      <c r="A82" s="91" t="s">
        <v>70</v>
      </c>
      <c r="B82" s="96">
        <v>1163.03848</v>
      </c>
    </row>
    <row r="83" spans="1:2" ht="12.75">
      <c r="A83" s="91" t="s">
        <v>79</v>
      </c>
      <c r="B83" s="96">
        <v>668.55317</v>
      </c>
    </row>
    <row r="84" spans="1:2" ht="12.75">
      <c r="A84" s="91" t="s">
        <v>80</v>
      </c>
      <c r="B84" s="96">
        <v>5304.87448</v>
      </c>
    </row>
    <row r="85" spans="1:2" ht="12.75">
      <c r="A85" s="91" t="s">
        <v>81</v>
      </c>
      <c r="B85" s="96">
        <v>133.74052</v>
      </c>
    </row>
    <row r="86" spans="1:2" ht="12.75">
      <c r="A86" s="91" t="s">
        <v>82</v>
      </c>
      <c r="B86" s="96">
        <v>84.00096</v>
      </c>
    </row>
    <row r="87" spans="1:2" ht="12.75">
      <c r="A87" s="91" t="s">
        <v>83</v>
      </c>
      <c r="B87" s="96">
        <v>49.18636</v>
      </c>
    </row>
    <row r="88" spans="1:2" ht="12.75">
      <c r="A88" s="91" t="s">
        <v>84</v>
      </c>
      <c r="B88" s="96">
        <v>60.74768</v>
      </c>
    </row>
    <row r="89" spans="1:2" ht="12.75">
      <c r="A89" s="91" t="s">
        <v>85</v>
      </c>
      <c r="B89" s="96">
        <v>116.62586</v>
      </c>
    </row>
    <row r="90" spans="1:2" ht="12.75">
      <c r="A90" s="91" t="s">
        <v>86</v>
      </c>
      <c r="B90" s="96">
        <v>189.8366</v>
      </c>
    </row>
    <row r="91" spans="1:2" ht="12.75">
      <c r="A91" s="91" t="s">
        <v>87</v>
      </c>
      <c r="B91" s="96">
        <v>238.00363</v>
      </c>
    </row>
    <row r="92" spans="1:2" ht="12.75">
      <c r="A92" s="91" t="s">
        <v>88</v>
      </c>
      <c r="B92" s="96">
        <v>77.47413</v>
      </c>
    </row>
    <row r="93" spans="1:2" ht="12.75">
      <c r="A93" s="91" t="s">
        <v>89</v>
      </c>
      <c r="B93" s="96">
        <v>2304.49538</v>
      </c>
    </row>
    <row r="94" spans="1:2" ht="12.75">
      <c r="A94" s="91" t="s">
        <v>90</v>
      </c>
      <c r="B94" s="96">
        <v>43.16194</v>
      </c>
    </row>
    <row r="95" spans="1:2" ht="12.75">
      <c r="A95" s="91" t="s">
        <v>91</v>
      </c>
      <c r="B95" s="96">
        <v>60.7726</v>
      </c>
    </row>
    <row r="96" spans="1:2" ht="12.75">
      <c r="A96" s="91" t="s">
        <v>92</v>
      </c>
      <c r="B96" s="97">
        <v>1.87901</v>
      </c>
    </row>
    <row r="97" spans="1:2" ht="12.75">
      <c r="A97" s="91" t="s">
        <v>93</v>
      </c>
      <c r="B97" s="96">
        <v>0.02329</v>
      </c>
    </row>
    <row r="98" spans="1:2" ht="12.75">
      <c r="A98" s="91" t="s">
        <v>71</v>
      </c>
      <c r="B98" s="96">
        <v>9635.32798</v>
      </c>
    </row>
    <row r="100" ht="12.75">
      <c r="A100" s="94"/>
    </row>
    <row r="101" spans="1:2" ht="12.75">
      <c r="A101" s="95"/>
      <c r="B101" s="94"/>
    </row>
  </sheetData>
  <sheetProtection/>
  <printOptions/>
  <pageMargins left="0.75" right="0.75" top="1" bottom="1" header="0.5" footer="0.5"/>
  <pageSetup fitToHeight="1" fitToWidth="1" horizontalDpi="300" verticalDpi="300" orientation="portrait" pageOrder="overThenDown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BIDDLE David (ESTAT)</dc:creator>
  <cp:keywords/>
  <dc:description/>
  <cp:lastModifiedBy>HORVATHOVA Judita (ESTAT)</cp:lastModifiedBy>
  <cp:lastPrinted>2016-11-28T14:58:16Z</cp:lastPrinted>
  <dcterms:created xsi:type="dcterms:W3CDTF">2013-03-08T15:20:13Z</dcterms:created>
  <dcterms:modified xsi:type="dcterms:W3CDTF">2016-11-29T11:16:22Z</dcterms:modified>
  <cp:category/>
  <cp:version/>
  <cp:contentType/>
  <cp:contentStatus/>
</cp:coreProperties>
</file>