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/>
  <bookViews>
    <workbookView xWindow="65416" yWindow="65416" windowWidth="29040" windowHeight="15840" tabRatio="517" activeTab="0"/>
  </bookViews>
  <sheets>
    <sheet name="Figure 1" sheetId="54" r:id="rId1"/>
    <sheet name="Figure 2" sheetId="55" r:id="rId2"/>
    <sheet name="Table1" sheetId="52" r:id="rId3"/>
    <sheet name="Table2" sheetId="53" r:id="rId4"/>
  </sheets>
  <definedNames/>
  <calcPr calcId="191029"/>
</workbook>
</file>

<file path=xl/sharedStrings.xml><?xml version="1.0" encoding="utf-8"?>
<sst xmlns="http://schemas.openxmlformats.org/spreadsheetml/2006/main" count="220" uniqueCount="141">
  <si>
    <t>Country</t>
  </si>
  <si>
    <t>SE</t>
  </si>
  <si>
    <t>IE</t>
  </si>
  <si>
    <t>IT</t>
  </si>
  <si>
    <t>FI</t>
  </si>
  <si>
    <t>PT</t>
  </si>
  <si>
    <t>CZ</t>
  </si>
  <si>
    <t>BE</t>
  </si>
  <si>
    <t>AT</t>
  </si>
  <si>
    <t>DE</t>
  </si>
  <si>
    <t>FR</t>
  </si>
  <si>
    <t>ES</t>
  </si>
  <si>
    <t>NL</t>
  </si>
  <si>
    <t>DK</t>
  </si>
  <si>
    <t>Total</t>
  </si>
  <si>
    <t>FRANKFURT/MAIN</t>
  </si>
  <si>
    <t>AMSTERDAM/SCHIPHOL</t>
  </si>
  <si>
    <t>MADRID/BARAJAS</t>
  </si>
  <si>
    <t>ROMA/FIUMICINO</t>
  </si>
  <si>
    <t>PALMA DE MALLORCA</t>
  </si>
  <si>
    <t>MILANO/MALPENSA</t>
  </si>
  <si>
    <t>DUBLIN</t>
  </si>
  <si>
    <t>STOCKHOLM/ARLANDA</t>
  </si>
  <si>
    <t>HAMBURG</t>
  </si>
  <si>
    <t>PRAHA/RUZYNE</t>
  </si>
  <si>
    <t>Extra-EU</t>
  </si>
  <si>
    <t>Intra-EU</t>
  </si>
  <si>
    <t>Jan</t>
  </si>
  <si>
    <t>Feb</t>
  </si>
  <si>
    <t>Mar</t>
  </si>
  <si>
    <t>Apr</t>
  </si>
  <si>
    <t>May</t>
  </si>
  <si>
    <t>Jun</t>
  </si>
  <si>
    <t>Nat.</t>
  </si>
  <si>
    <t>Dec</t>
  </si>
  <si>
    <t>Nov</t>
  </si>
  <si>
    <t>Oct</t>
  </si>
  <si>
    <t>Sep</t>
  </si>
  <si>
    <t>Aug</t>
  </si>
  <si>
    <t>Jul</t>
  </si>
  <si>
    <t>Airports*</t>
  </si>
  <si>
    <t>HU</t>
  </si>
  <si>
    <t>PL</t>
  </si>
  <si>
    <t>RO</t>
  </si>
  <si>
    <t>EL</t>
  </si>
  <si>
    <t>KØBENHAVN/KASTRUP</t>
  </si>
  <si>
    <t>DÜSSELDORF</t>
  </si>
  <si>
    <t>BERLIN/TEGEL</t>
  </si>
  <si>
    <t>HELSINKI/VANTAA</t>
  </si>
  <si>
    <t>* For more details about the data presented, please see the notes from the “Methodology” section.</t>
  </si>
  <si>
    <t>Year Y-1</t>
  </si>
  <si>
    <t>Year Y</t>
  </si>
  <si>
    <t>WARSZAWA/CHOPINA</t>
  </si>
  <si>
    <t>BRUSSELS</t>
  </si>
  <si>
    <t>BARCELONA/EL PRAT</t>
  </si>
  <si>
    <t>ATHINAI/ELEFTHERIOS VENIZELOS</t>
  </si>
  <si>
    <t>MALAGA/COSTA DEL SOL</t>
  </si>
  <si>
    <r>
      <t>Source:</t>
    </r>
    <r>
      <rPr>
        <sz val="9"/>
        <rFont val="Arial"/>
        <family val="2"/>
      </rPr>
      <t xml:space="preserve"> Eurostat (online data code: avia_paoc)</t>
    </r>
  </si>
  <si>
    <r>
      <t>Source:</t>
    </r>
    <r>
      <rPr>
        <sz val="9"/>
        <rFont val="Arial"/>
        <family val="2"/>
      </rPr>
      <t xml:space="preserve"> Eurostat (online data code: avia_paoa)</t>
    </r>
  </si>
  <si>
    <t>(thousand)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</si>
  <si>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</si>
  <si>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</si>
  <si>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</si>
  <si>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</si>
  <si>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</si>
  <si>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</si>
  <si>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</si>
  <si>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</si>
  <si>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</si>
  <si>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</si>
  <si>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</si>
  <si>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</si>
  <si>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</si>
  <si>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</si>
  <si>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</si>
  <si>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</si>
  <si>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</si>
  <si>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</si>
  <si>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</si>
  <si>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</si>
  <si>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</si>
  <si>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</si>
  <si>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</si>
  <si>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</si>
  <si>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</si>
  <si>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</si>
  <si>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</si>
  <si>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</si>
  <si>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</si>
  <si>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</si>
  <si>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</si>
  <si>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>Montenegro</t>
  </si>
  <si>
    <t>Czechia</t>
  </si>
  <si>
    <t>Jan-18</t>
  </si>
  <si>
    <t>Feb-18</t>
  </si>
  <si>
    <t>Mar-18</t>
  </si>
  <si>
    <t>Apr-18</t>
  </si>
  <si>
    <t>May-18</t>
  </si>
  <si>
    <t>Jun-18</t>
  </si>
  <si>
    <t>Total 
2018</t>
  </si>
  <si>
    <t>ALICANTE</t>
  </si>
  <si>
    <t>North Macedonia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</si>
  <si>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</si>
  <si>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</si>
  <si>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</si>
  <si>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</si>
  <si>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</si>
  <si>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</si>
  <si>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</si>
  <si>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</si>
  <si>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</si>
  <si>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</si>
  <si>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</si>
  <si>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</si>
  <si>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Growth 2018/2019</t>
  </si>
  <si>
    <t>Serbia</t>
  </si>
  <si>
    <t>Rank 2018</t>
  </si>
  <si>
    <t>PARIS-CHARLES DE GAULLE</t>
  </si>
  <si>
    <t>PARIS-ORLY</t>
  </si>
  <si>
    <t>WIEN-SCHWECHAT</t>
  </si>
  <si>
    <t>BUDAPEST/LISZT FERENC INTERNATIONAL</t>
  </si>
  <si>
    <t>BUCURESTI/HENRI COANDA</t>
  </si>
  <si>
    <t>GRAN CANARIA</t>
  </si>
  <si>
    <t>MÜNCHEN</t>
  </si>
  <si>
    <t>NICE-CÔTE D'AZUR</t>
  </si>
  <si>
    <t>* Top-30 airports according to the total annual passengers handled in 2018</t>
  </si>
  <si>
    <t>EU-27</t>
  </si>
  <si>
    <t>Total 
2019</t>
  </si>
  <si>
    <t>Growth 2018-2019
(%)</t>
  </si>
  <si>
    <t>KÖLN/BONN</t>
  </si>
  <si>
    <t>Passengers carried per country: monthly data for 2018 and 2019</t>
  </si>
  <si>
    <t>Passengers handled in top EU-27 airports: monthly data for 2018 and 2019</t>
  </si>
  <si>
    <t>Growth (%)</t>
  </si>
  <si>
    <t>Growth Y-1/Y</t>
  </si>
  <si>
    <t>Share of 2019 Total</t>
  </si>
  <si>
    <t>-</t>
  </si>
  <si>
    <t>Growth 2017/2018</t>
  </si>
  <si>
    <t>Share of EU-27 monthly passengers carried in 2018 and 2019</t>
  </si>
  <si>
    <t xml:space="preserve">EU-27 monthly passengers carried </t>
  </si>
  <si>
    <t>Growth M-1/M</t>
  </si>
  <si>
    <t>(million passengers)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</si>
</sst>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,##0.0"/>
    <numFmt numFmtId="167" formatCode="#,##0.0_i"/>
    <numFmt numFmtId="168" formatCode="#,##0.000"/>
  </numFmts>
  <fonts count="27">
    <font>
      <sz val="10"/>
      <name val="Arial "/>
      <family val="2"/>
    </font>
    <font>
      <sz val="10"/>
      <name val="Arial"/>
      <family val="2"/>
    </font>
    <font>
      <b/>
      <i/>
      <sz val="10"/>
      <name val="Arial 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00000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b/>
      <sz val="13"/>
      <name val="Arial Narrow"/>
      <family val="2"/>
    </font>
    <font>
      <b/>
      <sz val="14"/>
      <color rgb="FF000000"/>
      <name val="Arial"/>
      <family val="2"/>
    </font>
    <font>
      <sz val="10.5"/>
      <color theme="1"/>
      <name val="Arial"/>
      <family val="2"/>
    </font>
    <font>
      <b/>
      <sz val="12"/>
      <name val="+mn-c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 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0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 style="hair">
        <color indexed="11"/>
      </bottom>
    </border>
    <border>
      <left style="hair">
        <color indexed="11"/>
      </left>
      <right style="hair">
        <color indexed="11"/>
      </right>
      <top/>
      <bottom style="hair">
        <color indexed="11"/>
      </bottom>
    </border>
    <border>
      <left style="hair">
        <color indexed="11"/>
      </left>
      <right/>
      <top/>
      <bottom style="hair">
        <color indexed="11"/>
      </bottom>
    </border>
    <border>
      <left style="thin"/>
      <right style="thin"/>
      <top/>
      <bottom style="hair">
        <color indexed="11"/>
      </bottom>
    </border>
    <border>
      <left style="thin"/>
      <right/>
      <top style="hair">
        <color indexed="11"/>
      </top>
      <bottom style="hair">
        <color indexed="11"/>
      </bottom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</border>
    <border>
      <left style="hair">
        <color indexed="11"/>
      </left>
      <right/>
      <top style="hair">
        <color indexed="11"/>
      </top>
      <bottom style="hair">
        <color indexed="11"/>
      </bottom>
    </border>
    <border>
      <left style="thin"/>
      <right/>
      <top style="hair">
        <color indexed="11"/>
      </top>
      <bottom/>
    </border>
    <border>
      <left style="hair">
        <color indexed="11"/>
      </left>
      <right style="hair">
        <color indexed="11"/>
      </right>
      <top style="hair">
        <color indexed="11"/>
      </top>
      <bottom/>
    </border>
    <border>
      <left style="hair">
        <color indexed="11"/>
      </left>
      <right/>
      <top style="hair">
        <color indexed="11"/>
      </top>
      <bottom/>
    </border>
    <border>
      <left style="hair">
        <color indexed="11"/>
      </left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hair">
        <color indexed="11"/>
      </top>
      <bottom style="thin">
        <color rgb="FF000000"/>
      </bottom>
    </border>
    <border>
      <left style="hair">
        <color indexed="11"/>
      </left>
      <right style="hair">
        <color indexed="11"/>
      </right>
      <top style="hair">
        <color indexed="11"/>
      </top>
      <bottom style="thin">
        <color rgb="FF000000"/>
      </bottom>
    </border>
    <border>
      <left style="hair">
        <color indexed="11"/>
      </left>
      <right/>
      <top style="hair">
        <color indexed="11"/>
      </top>
      <bottom style="thin">
        <color rgb="FF000000"/>
      </bottom>
    </border>
    <border>
      <left style="thin"/>
      <right style="thin"/>
      <top style="hair">
        <color indexed="11"/>
      </top>
      <bottom style="thin">
        <color rgb="FF000000"/>
      </bottom>
    </border>
    <border>
      <left style="thin"/>
      <right style="hair">
        <color theme="0" tint="-0.24993999302387238"/>
      </right>
      <top style="thin">
        <color rgb="FF000000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thin">
        <color rgb="FF000000"/>
      </top>
      <bottom style="thin"/>
    </border>
    <border>
      <left style="hair">
        <color theme="0" tint="-0.24993999302387238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 style="thin"/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 style="thin"/>
      <top/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thin"/>
      <top style="hair">
        <color theme="0" tint="-0.24993999302387238"/>
      </top>
      <bottom style="thin"/>
    </border>
    <border>
      <left style="thin"/>
      <right style="thin"/>
      <top style="hair">
        <color indexed="11"/>
      </top>
      <bottom style="thin"/>
    </border>
    <border>
      <left style="thin"/>
      <right/>
      <top/>
      <bottom style="thin"/>
    </border>
    <border>
      <left style="thin"/>
      <right style="hair">
        <color theme="0" tint="-0.24993999302387238"/>
      </right>
      <top style="hair">
        <color theme="0" tint="-0.24993999302387238"/>
      </top>
      <bottom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/>
    </border>
    <border>
      <left style="hair">
        <color theme="0" tint="-0.24993999302387238"/>
      </left>
      <right style="thin"/>
      <top style="hair">
        <color theme="0" tint="-0.24993999302387238"/>
      </top>
      <bottom/>
    </border>
    <border>
      <left style="thin"/>
      <right style="hair">
        <color theme="0" tint="-0.24993999302387238"/>
      </right>
      <top/>
      <bottom/>
    </border>
    <border>
      <left style="hair">
        <color theme="0" tint="-0.24993999302387238"/>
      </left>
      <right style="hair">
        <color theme="0" tint="-0.24993999302387238"/>
      </right>
      <top/>
      <bottom/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 style="thin"/>
      <right/>
      <top style="hair">
        <color indexed="11"/>
      </top>
      <bottom style="thin"/>
    </border>
    <border>
      <left style="thin"/>
      <right style="hair">
        <color indexed="11"/>
      </right>
      <top style="hair">
        <color rgb="FFC0C0C0"/>
      </top>
      <bottom/>
    </border>
    <border>
      <left style="hair">
        <color indexed="11"/>
      </left>
      <right style="hair">
        <color indexed="11"/>
      </right>
      <top style="hair">
        <color rgb="FFC0C0C0"/>
      </top>
      <bottom/>
    </border>
    <border>
      <left/>
      <right style="hair">
        <color indexed="11"/>
      </right>
      <top style="hair">
        <color rgb="FFC0C0C0"/>
      </top>
      <bottom/>
    </border>
    <border>
      <left style="hair">
        <color indexed="22"/>
      </left>
      <right style="thin"/>
      <top style="thin">
        <color rgb="FF000000"/>
      </top>
      <bottom style="thin">
        <color rgb="FF000000"/>
      </bottom>
    </border>
    <border>
      <left/>
      <right/>
      <top/>
      <bottom style="hair">
        <color indexed="11"/>
      </bottom>
    </border>
    <border>
      <left/>
      <right/>
      <top style="hair">
        <color indexed="11"/>
      </top>
      <bottom style="hair">
        <color indexed="11"/>
      </bottom>
    </border>
    <border>
      <left/>
      <right/>
      <top style="hair">
        <color indexed="11"/>
      </top>
      <bottom/>
    </border>
    <border>
      <left/>
      <right/>
      <top style="hair">
        <color indexed="11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 style="thin"/>
      <top style="hair">
        <color indexed="11"/>
      </top>
      <bottom style="thin"/>
    </border>
    <border>
      <left/>
      <right style="hair">
        <color indexed="11"/>
      </right>
      <top style="hair">
        <color rgb="FFC0C0C0"/>
      </top>
      <bottom style="thin">
        <color rgb="FF000000"/>
      </bottom>
    </border>
    <border>
      <left style="hair">
        <color indexed="11"/>
      </left>
      <right style="hair">
        <color indexed="11"/>
      </right>
      <top style="hair">
        <color rgb="FFC0C0C0"/>
      </top>
      <bottom style="thin">
        <color rgb="FF000000"/>
      </bottom>
    </border>
    <border>
      <left style="hair">
        <color indexed="11"/>
      </left>
      <right/>
      <top style="hair">
        <color rgb="FFC0C0C0"/>
      </top>
      <bottom style="thin">
        <color rgb="FF000000"/>
      </bottom>
    </border>
    <border>
      <left/>
      <right style="thin"/>
      <top/>
      <bottom style="hair">
        <color indexed="11"/>
      </bottom>
    </border>
    <border>
      <left/>
      <right style="hair">
        <color indexed="11"/>
      </right>
      <top/>
      <bottom style="hair">
        <color indexed="11"/>
      </bottom>
    </border>
    <border>
      <left style="thin"/>
      <right style="thin"/>
      <top/>
      <bottom style="hair">
        <color theme="0" tint="-0.24993999302387238"/>
      </bottom>
    </border>
    <border>
      <left style="hair">
        <color indexed="11"/>
      </left>
      <right style="thin"/>
      <top style="thin">
        <color rgb="FF000000"/>
      </top>
      <bottom style="hair">
        <color indexed="11"/>
      </bottom>
    </border>
    <border>
      <left/>
      <right style="thin"/>
      <top style="hair">
        <color indexed="11"/>
      </top>
      <bottom style="hair">
        <color indexed="11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hair">
        <color indexed="11"/>
      </left>
      <right style="thin"/>
      <top/>
      <bottom style="hair">
        <color indexed="11"/>
      </bottom>
    </border>
    <border>
      <left/>
      <right style="hair">
        <color indexed="11"/>
      </right>
      <top/>
      <bottom/>
    </border>
    <border>
      <left style="hair">
        <color indexed="11"/>
      </left>
      <right style="thin"/>
      <top/>
      <bottom/>
    </border>
    <border>
      <left style="thin"/>
      <right style="hair">
        <color indexed="11"/>
      </right>
      <top style="hair">
        <color indexed="11"/>
      </top>
      <bottom style="thin">
        <color rgb="FF000000"/>
      </bottom>
    </border>
    <border>
      <left/>
      <right style="hair">
        <color indexed="11"/>
      </right>
      <top style="hair">
        <color indexed="11"/>
      </top>
      <bottom style="thin">
        <color rgb="FF000000"/>
      </bottom>
    </border>
    <border>
      <left/>
      <right style="thin"/>
      <top style="hair">
        <color indexed="11"/>
      </top>
      <bottom style="thin">
        <color rgb="FF000000"/>
      </bottom>
    </border>
    <border>
      <left/>
      <right/>
      <top style="hair">
        <color theme="0" tint="-0.24993999302387238"/>
      </top>
      <bottom style="thin">
        <color rgb="FF000000"/>
      </bottom>
    </border>
    <border>
      <left style="hair">
        <color indexed="11"/>
      </left>
      <right style="thin"/>
      <top style="hair">
        <color indexed="11"/>
      </top>
      <bottom style="thin">
        <color rgb="FF000000"/>
      </bottom>
    </border>
    <border>
      <left style="thin"/>
      <right style="thin"/>
      <top style="hair">
        <color theme="0" tint="-0.24993999302387238"/>
      </top>
      <bottom style="thin">
        <color rgb="FF000000"/>
      </bottom>
    </border>
    <border>
      <left/>
      <right style="hair">
        <color indexed="11"/>
      </right>
      <top style="hair">
        <color indexed="11"/>
      </top>
      <bottom style="thin"/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/>
      <bottom style="hair">
        <color rgb="FFC0C0C0"/>
      </bottom>
    </border>
    <border>
      <left/>
      <right/>
      <top style="thin">
        <color rgb="FF000000"/>
      </top>
      <bottom style="hair">
        <color indexed="11"/>
      </bottom>
    </border>
    <border>
      <left style="thin"/>
      <right style="thin"/>
      <top style="thin">
        <color rgb="FF000000"/>
      </top>
      <bottom style="hair">
        <color rgb="FFC0C0C0"/>
      </bottom>
    </border>
    <border>
      <left style="thin"/>
      <right style="thin"/>
      <top style="hair">
        <color rgb="FFC0C0C0"/>
      </top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 style="thin"/>
      <right style="thin"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7" fillId="0" borderId="0">
      <alignment/>
      <protection/>
    </xf>
    <xf numFmtId="167" fontId="3" fillId="0" borderId="0" applyFill="0" applyBorder="0" applyProtection="0">
      <alignment horizontal="right"/>
    </xf>
  </cellStyleXfs>
  <cellXfs count="187">
    <xf numFmtId="0" fontId="0" fillId="0" borderId="0" xfId="0"/>
    <xf numFmtId="1" fontId="3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1" fontId="3" fillId="2" borderId="0" xfId="21" applyNumberFormat="1" applyFont="1" applyFill="1" applyBorder="1">
      <alignment/>
      <protection/>
    </xf>
    <xf numFmtId="1" fontId="3" fillId="0" borderId="0" xfId="0" applyNumberFormat="1" applyFont="1"/>
    <xf numFmtId="10" fontId="3" fillId="0" borderId="0" xfId="21" applyNumberFormat="1" applyFont="1">
      <alignment/>
      <protection/>
    </xf>
    <xf numFmtId="3" fontId="3" fillId="0" borderId="0" xfId="0" applyNumberFormat="1" applyFont="1"/>
    <xf numFmtId="0" fontId="3" fillId="3" borderId="0" xfId="21" applyFont="1" applyFill="1">
      <alignment/>
      <protection/>
    </xf>
    <xf numFmtId="0" fontId="4" fillId="2" borderId="0" xfId="0" applyFont="1" applyFill="1" applyBorder="1" applyAlignment="1">
      <alignment horizontal="center" vertical="center" wrapText="1"/>
    </xf>
    <xf numFmtId="9" fontId="3" fillId="0" borderId="0" xfId="21" applyNumberFormat="1" applyFont="1">
      <alignment/>
      <protection/>
    </xf>
    <xf numFmtId="0" fontId="5" fillId="0" borderId="0" xfId="0" applyFont="1" applyAlignment="1">
      <alignment wrapText="1"/>
    </xf>
    <xf numFmtId="0" fontId="4" fillId="0" borderId="0" xfId="21" applyFont="1">
      <alignment/>
      <protection/>
    </xf>
    <xf numFmtId="0" fontId="3" fillId="0" borderId="0" xfId="21" applyFont="1" applyFill="1">
      <alignment/>
      <protection/>
    </xf>
    <xf numFmtId="0" fontId="3" fillId="0" borderId="0" xfId="21" applyFont="1" applyAlignment="1">
      <alignment horizontal="left"/>
      <protection/>
    </xf>
    <xf numFmtId="0" fontId="4" fillId="0" borderId="0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21" applyFont="1">
      <alignment/>
      <protection/>
    </xf>
    <xf numFmtId="0" fontId="4" fillId="0" borderId="0" xfId="21" applyFont="1" applyBorder="1" applyAlignment="1">
      <alignment horizontal="left"/>
      <protection/>
    </xf>
    <xf numFmtId="4" fontId="3" fillId="0" borderId="0" xfId="21" applyNumberFormat="1" applyFont="1">
      <alignment/>
      <protection/>
    </xf>
    <xf numFmtId="0" fontId="8" fillId="0" borderId="0" xfId="21" applyFont="1" applyAlignment="1">
      <alignment horizontal="left"/>
      <protection/>
    </xf>
    <xf numFmtId="0" fontId="1" fillId="0" borderId="0" xfId="21" applyFont="1" applyBorder="1" applyAlignment="1">
      <alignment horizontal="left"/>
      <protection/>
    </xf>
    <xf numFmtId="0" fontId="4" fillId="0" borderId="0" xfId="0" applyFont="1"/>
    <xf numFmtId="0" fontId="10" fillId="2" borderId="0" xfId="0" applyFont="1" applyFill="1" applyBorder="1" applyAlignment="1">
      <alignment horizontal="center" vertical="center" wrapText="1"/>
    </xf>
    <xf numFmtId="0" fontId="11" fillId="2" borderId="0" xfId="21" applyFont="1" applyFill="1" applyBorder="1">
      <alignment/>
      <protection/>
    </xf>
    <xf numFmtId="1" fontId="11" fillId="2" borderId="0" xfId="21" applyNumberFormat="1" applyFont="1" applyFill="1" applyBorder="1">
      <alignment/>
      <protection/>
    </xf>
    <xf numFmtId="0" fontId="11" fillId="2" borderId="0" xfId="0" applyFont="1" applyFill="1" applyBorder="1"/>
    <xf numFmtId="3" fontId="12" fillId="2" borderId="0" xfId="21" applyNumberFormat="1" applyFont="1" applyFill="1" applyBorder="1">
      <alignment/>
      <protection/>
    </xf>
    <xf numFmtId="9" fontId="11" fillId="2" borderId="0" xfId="21" applyNumberFormat="1" applyFont="1" applyFill="1" applyBorder="1">
      <alignment/>
      <protection/>
    </xf>
    <xf numFmtId="164" fontId="11" fillId="2" borderId="0" xfId="21" applyNumberFormat="1" applyFont="1" applyFill="1" applyBorder="1">
      <alignment/>
      <protection/>
    </xf>
    <xf numFmtId="3" fontId="13" fillId="2" borderId="0" xfId="21" applyNumberFormat="1" applyFont="1" applyFill="1" applyBorder="1">
      <alignment/>
      <protection/>
    </xf>
    <xf numFmtId="0" fontId="3" fillId="2" borderId="0" xfId="0" applyFont="1" applyFill="1" applyBorder="1"/>
    <xf numFmtId="3" fontId="14" fillId="4" borderId="2" xfId="0" applyNumberFormat="1" applyFont="1" applyFill="1" applyBorder="1" applyAlignment="1">
      <alignment horizontal="right" vertical="center" wrapText="1"/>
    </xf>
    <xf numFmtId="3" fontId="14" fillId="4" borderId="3" xfId="0" applyNumberFormat="1" applyFont="1" applyFill="1" applyBorder="1" applyAlignment="1">
      <alignment horizontal="right" vertical="center" wrapText="1"/>
    </xf>
    <xf numFmtId="165" fontId="14" fillId="4" borderId="4" xfId="15" applyNumberFormat="1" applyFont="1" applyFill="1" applyBorder="1" applyAlignment="1">
      <alignment horizontal="right" vertical="center" indent="3"/>
    </xf>
    <xf numFmtId="3" fontId="1" fillId="0" borderId="5" xfId="21" applyNumberFormat="1" applyFont="1" applyFill="1" applyBorder="1" applyAlignment="1">
      <alignment horizontal="right" vertical="center"/>
      <protection/>
    </xf>
    <xf numFmtId="3" fontId="1" fillId="0" borderId="6" xfId="21" applyNumberFormat="1" applyFont="1" applyFill="1" applyBorder="1" applyAlignment="1">
      <alignment horizontal="right" vertical="center"/>
      <protection/>
    </xf>
    <xf numFmtId="3" fontId="1" fillId="0" borderId="7" xfId="21" applyNumberFormat="1" applyFont="1" applyFill="1" applyBorder="1" applyAlignment="1">
      <alignment horizontal="right" vertical="center"/>
      <protection/>
    </xf>
    <xf numFmtId="3" fontId="1" fillId="0" borderId="8" xfId="21" applyNumberFormat="1" applyFont="1" applyFill="1" applyBorder="1" applyAlignment="1">
      <alignment horizontal="right" vertical="center"/>
      <protection/>
    </xf>
    <xf numFmtId="165" fontId="1" fillId="0" borderId="5" xfId="15" applyNumberFormat="1" applyFont="1" applyFill="1" applyBorder="1" applyAlignment="1">
      <alignment horizontal="right" vertical="center" indent="3"/>
    </xf>
    <xf numFmtId="3" fontId="1" fillId="0" borderId="9" xfId="21" applyNumberFormat="1" applyFont="1" applyFill="1" applyBorder="1" applyAlignment="1">
      <alignment horizontal="right" vertical="center"/>
      <protection/>
    </xf>
    <xf numFmtId="3" fontId="1" fillId="0" borderId="10" xfId="21" applyNumberFormat="1" applyFont="1" applyFill="1" applyBorder="1" applyAlignment="1">
      <alignment horizontal="right" vertical="center"/>
      <protection/>
    </xf>
    <xf numFmtId="3" fontId="1" fillId="0" borderId="11" xfId="21" applyNumberFormat="1" applyFont="1" applyFill="1" applyBorder="1" applyAlignment="1">
      <alignment horizontal="right" vertical="center"/>
      <protection/>
    </xf>
    <xf numFmtId="3" fontId="1" fillId="2" borderId="7" xfId="21" applyNumberFormat="1" applyFont="1" applyFill="1" applyBorder="1" applyAlignment="1">
      <alignment horizontal="right" vertical="center"/>
      <protection/>
    </xf>
    <xf numFmtId="3" fontId="1" fillId="0" borderId="12" xfId="21" applyNumberFormat="1" applyFont="1" applyFill="1" applyBorder="1" applyAlignment="1">
      <alignment horizontal="right" vertical="center"/>
      <protection/>
    </xf>
    <xf numFmtId="3" fontId="1" fillId="0" borderId="13" xfId="21" applyNumberFormat="1" applyFont="1" applyFill="1" applyBorder="1" applyAlignment="1">
      <alignment horizontal="right" vertical="center"/>
      <protection/>
    </xf>
    <xf numFmtId="3" fontId="1" fillId="0" borderId="14" xfId="21" applyNumberFormat="1" applyFont="1" applyFill="1" applyBorder="1" applyAlignment="1">
      <alignment horizontal="right" vertical="center"/>
      <protection/>
    </xf>
    <xf numFmtId="3" fontId="1" fillId="0" borderId="15" xfId="21" applyNumberFormat="1" applyFont="1" applyFill="1" applyBorder="1" applyAlignment="1">
      <alignment horizontal="right" vertical="center"/>
      <protection/>
    </xf>
    <xf numFmtId="3" fontId="1" fillId="0" borderId="16" xfId="21" applyNumberFormat="1" applyFont="1" applyFill="1" applyBorder="1" applyAlignment="1">
      <alignment horizontal="right" vertical="center"/>
      <protection/>
    </xf>
    <xf numFmtId="165" fontId="1" fillId="0" borderId="17" xfId="15" applyNumberFormat="1" applyFont="1" applyFill="1" applyBorder="1" applyAlignment="1">
      <alignment horizontal="right" vertical="center" indent="3"/>
    </xf>
    <xf numFmtId="3" fontId="1" fillId="0" borderId="18" xfId="21" applyNumberFormat="1" applyFont="1" applyFill="1" applyBorder="1" applyAlignment="1">
      <alignment horizontal="right" vertical="center"/>
      <protection/>
    </xf>
    <xf numFmtId="3" fontId="1" fillId="0" borderId="19" xfId="21" applyNumberFormat="1" applyFont="1" applyFill="1" applyBorder="1" applyAlignment="1">
      <alignment horizontal="right" vertical="center"/>
      <protection/>
    </xf>
    <xf numFmtId="3" fontId="1" fillId="0" borderId="20" xfId="21" applyNumberFormat="1" applyFont="1" applyFill="1" applyBorder="1" applyAlignment="1">
      <alignment horizontal="right" vertical="center"/>
      <protection/>
    </xf>
    <xf numFmtId="3" fontId="1" fillId="0" borderId="21" xfId="21" applyNumberFormat="1" applyFont="1" applyFill="1" applyBorder="1" applyAlignment="1">
      <alignment horizontal="right" vertical="center"/>
      <protection/>
    </xf>
    <xf numFmtId="165" fontId="1" fillId="0" borderId="18" xfId="15" applyNumberFormat="1" applyFont="1" applyFill="1" applyBorder="1" applyAlignment="1">
      <alignment horizontal="right" vertical="center" indent="3"/>
    </xf>
    <xf numFmtId="3" fontId="1" fillId="0" borderId="22" xfId="21" applyNumberFormat="1" applyFont="1" applyFill="1" applyBorder="1" applyAlignment="1">
      <alignment horizontal="right" vertical="center"/>
      <protection/>
    </xf>
    <xf numFmtId="3" fontId="1" fillId="0" borderId="23" xfId="21" applyNumberFormat="1" applyFont="1" applyFill="1" applyBorder="1" applyAlignment="1">
      <alignment horizontal="right" vertical="center"/>
      <protection/>
    </xf>
    <xf numFmtId="3" fontId="1" fillId="0" borderId="24" xfId="21" applyNumberFormat="1" applyFont="1" applyFill="1" applyBorder="1" applyAlignment="1">
      <alignment horizontal="right" vertical="center"/>
      <protection/>
    </xf>
    <xf numFmtId="3" fontId="1" fillId="0" borderId="25" xfId="21" applyNumberFormat="1" applyFont="1" applyFill="1" applyBorder="1" applyAlignment="1">
      <alignment horizontal="right" vertical="center"/>
      <protection/>
    </xf>
    <xf numFmtId="165" fontId="1" fillId="0" borderId="26" xfId="15" applyNumberFormat="1" applyFont="1" applyFill="1" applyBorder="1" applyAlignment="1">
      <alignment horizontal="right" vertical="center" indent="3"/>
    </xf>
    <xf numFmtId="3" fontId="1" fillId="0" borderId="27" xfId="21" applyNumberFormat="1" applyFont="1" applyFill="1" applyBorder="1" applyAlignment="1">
      <alignment horizontal="right" vertical="center"/>
      <protection/>
    </xf>
    <xf numFmtId="3" fontId="1" fillId="0" borderId="28" xfId="21" applyNumberFormat="1" applyFont="1" applyFill="1" applyBorder="1" applyAlignment="1">
      <alignment horizontal="right" vertical="center"/>
      <protection/>
    </xf>
    <xf numFmtId="3" fontId="1" fillId="0" borderId="29" xfId="21" applyNumberFormat="1" applyFont="1" applyFill="1" applyBorder="1" applyAlignment="1">
      <alignment horizontal="right" vertical="center"/>
      <protection/>
    </xf>
    <xf numFmtId="3" fontId="1" fillId="0" borderId="30" xfId="21" applyNumberFormat="1" applyFont="1" applyFill="1" applyBorder="1" applyAlignment="1">
      <alignment horizontal="right" vertical="center"/>
      <protection/>
    </xf>
    <xf numFmtId="3" fontId="1" fillId="0" borderId="31" xfId="21" applyNumberFormat="1" applyFont="1" applyFill="1" applyBorder="1" applyAlignment="1">
      <alignment horizontal="right" vertical="center"/>
      <protection/>
    </xf>
    <xf numFmtId="3" fontId="1" fillId="0" borderId="32" xfId="21" applyNumberFormat="1" applyFont="1" applyFill="1" applyBorder="1" applyAlignment="1">
      <alignment horizontal="right" vertical="center"/>
      <protection/>
    </xf>
    <xf numFmtId="3" fontId="1" fillId="0" borderId="33" xfId="21" applyNumberFormat="1" applyFont="1" applyFill="1" applyBorder="1" applyAlignment="1">
      <alignment horizontal="right" vertical="center"/>
      <protection/>
    </xf>
    <xf numFmtId="3" fontId="1" fillId="0" borderId="34" xfId="21" applyNumberFormat="1" applyFont="1" applyFill="1" applyBorder="1" applyAlignment="1">
      <alignment horizontal="right" vertical="center"/>
      <protection/>
    </xf>
    <xf numFmtId="3" fontId="1" fillId="0" borderId="35" xfId="21" applyNumberFormat="1" applyFont="1" applyFill="1" applyBorder="1" applyAlignment="1">
      <alignment horizontal="right" vertical="center"/>
      <protection/>
    </xf>
    <xf numFmtId="3" fontId="1" fillId="0" borderId="36" xfId="21" applyNumberFormat="1" applyFont="1" applyFill="1" applyBorder="1" applyAlignment="1">
      <alignment horizontal="right" vertical="center"/>
      <protection/>
    </xf>
    <xf numFmtId="165" fontId="1" fillId="0" borderId="37" xfId="15" applyNumberFormat="1" applyFont="1" applyFill="1" applyBorder="1" applyAlignment="1">
      <alignment horizontal="right" vertical="center" indent="3"/>
    </xf>
    <xf numFmtId="3" fontId="1" fillId="0" borderId="38" xfId="21" applyNumberFormat="1" applyFont="1" applyFill="1" applyBorder="1" applyAlignment="1">
      <alignment horizontal="right" vertical="center"/>
      <protection/>
    </xf>
    <xf numFmtId="3" fontId="1" fillId="0" borderId="39" xfId="21" applyNumberFormat="1" applyFont="1" applyFill="1" applyBorder="1" applyAlignment="1">
      <alignment horizontal="right" vertical="center"/>
      <protection/>
    </xf>
    <xf numFmtId="3" fontId="1" fillId="0" borderId="40" xfId="21" applyNumberFormat="1" applyFont="1" applyFill="1" applyBorder="1" applyAlignment="1">
      <alignment horizontal="right" vertical="center"/>
      <protection/>
    </xf>
    <xf numFmtId="3" fontId="1" fillId="0" borderId="41" xfId="21" applyNumberFormat="1" applyFont="1" applyFill="1" applyBorder="1" applyAlignment="1">
      <alignment horizontal="right" vertical="center"/>
      <protection/>
    </xf>
    <xf numFmtId="3" fontId="1" fillId="0" borderId="42" xfId="21" applyNumberFormat="1" applyFont="1" applyFill="1" applyBorder="1" applyAlignment="1">
      <alignment horizontal="right" vertical="center"/>
      <protection/>
    </xf>
    <xf numFmtId="3" fontId="1" fillId="0" borderId="43" xfId="21" applyNumberFormat="1" applyFont="1" applyFill="1" applyBorder="1" applyAlignment="1">
      <alignment horizontal="right" vertical="center"/>
      <protection/>
    </xf>
    <xf numFmtId="3" fontId="1" fillId="0" borderId="44" xfId="21" applyNumberFormat="1" applyFont="1" applyFill="1" applyBorder="1" applyAlignment="1">
      <alignment horizontal="right" vertical="center"/>
      <protection/>
    </xf>
    <xf numFmtId="165" fontId="1" fillId="0" borderId="45" xfId="15" applyNumberFormat="1" applyFont="1" applyFill="1" applyBorder="1" applyAlignment="1">
      <alignment horizontal="right" vertical="center" indent="3"/>
    </xf>
    <xf numFmtId="0" fontId="14" fillId="5" borderId="46" xfId="21" applyFont="1" applyFill="1" applyBorder="1" applyAlignment="1">
      <alignment horizontal="center" vertical="center"/>
      <protection/>
    </xf>
    <xf numFmtId="0" fontId="14" fillId="5" borderId="47" xfId="21" applyFont="1" applyFill="1" applyBorder="1" applyAlignment="1">
      <alignment horizontal="center" vertical="center"/>
      <protection/>
    </xf>
    <xf numFmtId="0" fontId="14" fillId="5" borderId="48" xfId="21" applyFont="1" applyFill="1" applyBorder="1" applyAlignment="1">
      <alignment horizontal="center" vertical="center"/>
      <protection/>
    </xf>
    <xf numFmtId="0" fontId="14" fillId="4" borderId="49" xfId="0" applyFont="1" applyFill="1" applyBorder="1" applyAlignment="1">
      <alignment horizontal="left" vertical="center" wrapText="1"/>
    </xf>
    <xf numFmtId="0" fontId="14" fillId="0" borderId="50" xfId="21" applyFont="1" applyFill="1" applyBorder="1" applyAlignment="1">
      <alignment horizontal="left" vertical="center"/>
      <protection/>
    </xf>
    <xf numFmtId="0" fontId="14" fillId="0" borderId="51" xfId="21" applyFont="1" applyFill="1" applyBorder="1" applyAlignment="1">
      <alignment horizontal="left" vertical="center"/>
      <protection/>
    </xf>
    <xf numFmtId="0" fontId="14" fillId="0" borderId="52" xfId="21" applyFont="1" applyFill="1" applyBorder="1" applyAlignment="1">
      <alignment horizontal="left" vertical="center"/>
      <protection/>
    </xf>
    <xf numFmtId="0" fontId="14" fillId="0" borderId="53" xfId="21" applyFont="1" applyFill="1" applyBorder="1" applyAlignment="1">
      <alignment horizontal="left" vertical="center"/>
      <protection/>
    </xf>
    <xf numFmtId="0" fontId="14" fillId="0" borderId="54" xfId="21" applyFont="1" applyFill="1" applyBorder="1" applyAlignment="1">
      <alignment horizontal="left" vertical="center" wrapText="1"/>
      <protection/>
    </xf>
    <xf numFmtId="0" fontId="14" fillId="0" borderId="51" xfId="21" applyFont="1" applyFill="1" applyBorder="1" applyAlignment="1">
      <alignment horizontal="left" vertical="center" wrapText="1"/>
      <protection/>
    </xf>
    <xf numFmtId="0" fontId="14" fillId="0" borderId="55" xfId="21" applyFont="1" applyFill="1" applyBorder="1" applyAlignment="1">
      <alignment horizontal="left" vertical="center"/>
      <protection/>
    </xf>
    <xf numFmtId="0" fontId="14" fillId="0" borderId="50" xfId="21" applyFont="1" applyFill="1" applyBorder="1" applyAlignment="1">
      <alignment horizontal="left" vertical="center" wrapText="1"/>
      <protection/>
    </xf>
    <xf numFmtId="0" fontId="14" fillId="5" borderId="56" xfId="21" applyFont="1" applyFill="1" applyBorder="1" applyAlignment="1">
      <alignment horizontal="center" vertical="center"/>
      <protection/>
    </xf>
    <xf numFmtId="0" fontId="14" fillId="5" borderId="57" xfId="21" applyFont="1" applyFill="1" applyBorder="1" applyAlignment="1">
      <alignment horizontal="center" vertical="center"/>
      <protection/>
    </xf>
    <xf numFmtId="0" fontId="14" fillId="5" borderId="58" xfId="21" applyFont="1" applyFill="1" applyBorder="1" applyAlignment="1">
      <alignment horizontal="center" vertical="center"/>
      <protection/>
    </xf>
    <xf numFmtId="0" fontId="14" fillId="0" borderId="59" xfId="21" applyFont="1" applyBorder="1" applyAlignment="1">
      <alignment horizontal="center" vertical="center"/>
      <protection/>
    </xf>
    <xf numFmtId="0" fontId="14" fillId="0" borderId="59" xfId="21" applyFont="1" applyBorder="1" applyAlignment="1">
      <alignment horizontal="left" vertical="center"/>
      <protection/>
    </xf>
    <xf numFmtId="0" fontId="1" fillId="0" borderId="59" xfId="21" applyFont="1" applyBorder="1" applyAlignment="1">
      <alignment horizontal="center" vertical="center"/>
      <protection/>
    </xf>
    <xf numFmtId="3" fontId="1" fillId="0" borderId="60" xfId="21" applyNumberFormat="1" applyFont="1" applyBorder="1" applyAlignment="1">
      <alignment horizontal="right" vertical="center"/>
      <protection/>
    </xf>
    <xf numFmtId="3" fontId="1" fillId="0" borderId="61" xfId="21" applyNumberFormat="1" applyFont="1" applyBorder="1" applyAlignment="1">
      <alignment horizontal="right" vertical="center"/>
      <protection/>
    </xf>
    <xf numFmtId="3" fontId="1" fillId="0" borderId="62" xfId="21" applyNumberFormat="1" applyFont="1" applyBorder="1" applyAlignment="1">
      <alignment horizontal="right" vertical="center"/>
      <protection/>
    </xf>
    <xf numFmtId="165" fontId="1" fillId="0" borderId="60" xfId="15" applyNumberFormat="1" applyFont="1" applyBorder="1" applyAlignment="1">
      <alignment horizontal="right" vertical="center" indent="3"/>
    </xf>
    <xf numFmtId="0" fontId="14" fillId="0" borderId="63" xfId="21" applyFont="1" applyBorder="1" applyAlignment="1">
      <alignment horizontal="center" vertical="center"/>
      <protection/>
    </xf>
    <xf numFmtId="0" fontId="1" fillId="0" borderId="63" xfId="21" applyFont="1" applyBorder="1" applyAlignment="1">
      <alignment horizontal="center" vertical="center"/>
      <protection/>
    </xf>
    <xf numFmtId="3" fontId="1" fillId="0" borderId="64" xfId="21" applyNumberFormat="1" applyFont="1" applyBorder="1" applyAlignment="1">
      <alignment horizontal="right" vertical="center"/>
      <protection/>
    </xf>
    <xf numFmtId="3" fontId="1" fillId="0" borderId="65" xfId="21" applyNumberFormat="1" applyFont="1" applyBorder="1" applyAlignment="1">
      <alignment horizontal="right" vertical="center"/>
      <protection/>
    </xf>
    <xf numFmtId="3" fontId="1" fillId="0" borderId="66" xfId="21" applyNumberFormat="1" applyFont="1" applyBorder="1" applyAlignment="1">
      <alignment horizontal="right" vertical="center"/>
      <protection/>
    </xf>
    <xf numFmtId="3" fontId="1" fillId="0" borderId="67" xfId="21" applyNumberFormat="1" applyFont="1" applyBorder="1" applyAlignment="1">
      <alignment horizontal="right" vertical="center"/>
      <protection/>
    </xf>
    <xf numFmtId="0" fontId="14" fillId="0" borderId="55" xfId="21" applyFont="1" applyBorder="1" applyAlignment="1">
      <alignment horizontal="center" vertical="center"/>
      <protection/>
    </xf>
    <xf numFmtId="0" fontId="14" fillId="0" borderId="36" xfId="21" applyFont="1" applyBorder="1" applyAlignment="1">
      <alignment horizontal="left" vertical="center"/>
      <protection/>
    </xf>
    <xf numFmtId="0" fontId="1" fillId="0" borderId="53" xfId="21" applyFont="1" applyBorder="1" applyAlignment="1">
      <alignment horizontal="center" vertical="center"/>
      <protection/>
    </xf>
    <xf numFmtId="3" fontId="1" fillId="0" borderId="68" xfId="21" applyNumberFormat="1" applyFont="1" applyBorder="1" applyAlignment="1">
      <alignment horizontal="right" vertical="center"/>
      <protection/>
    </xf>
    <xf numFmtId="3" fontId="1" fillId="0" borderId="69" xfId="21" applyNumberFormat="1" applyFont="1" applyBorder="1" applyAlignment="1">
      <alignment horizontal="right" vertical="center"/>
      <protection/>
    </xf>
    <xf numFmtId="3" fontId="1" fillId="0" borderId="70" xfId="21" applyNumberFormat="1" applyFont="1" applyBorder="1" applyAlignment="1">
      <alignment horizontal="right" vertical="center"/>
      <protection/>
    </xf>
    <xf numFmtId="3" fontId="1" fillId="0" borderId="71" xfId="21" applyNumberFormat="1" applyFont="1" applyBorder="1" applyAlignment="1">
      <alignment horizontal="right" vertical="center"/>
      <protection/>
    </xf>
    <xf numFmtId="3" fontId="1" fillId="0" borderId="72" xfId="21" applyNumberFormat="1" applyFont="1" applyBorder="1" applyAlignment="1">
      <alignment horizontal="right" vertical="center"/>
      <protection/>
    </xf>
    <xf numFmtId="3" fontId="1" fillId="0" borderId="73" xfId="21" applyNumberFormat="1" applyFont="1" applyBorder="1" applyAlignment="1">
      <alignment horizontal="right" vertical="center"/>
      <protection/>
    </xf>
    <xf numFmtId="165" fontId="1" fillId="0" borderId="74" xfId="15" applyNumberFormat="1" applyFont="1" applyBorder="1" applyAlignment="1">
      <alignment horizontal="right" vertical="center" indent="3"/>
    </xf>
    <xf numFmtId="17" fontId="4" fillId="2" borderId="0" xfId="0" applyNumberFormat="1" applyFont="1" applyFill="1" applyBorder="1" applyAlignment="1">
      <alignment horizontal="center" vertical="center" wrapText="1"/>
    </xf>
    <xf numFmtId="0" fontId="3" fillId="2" borderId="0" xfId="21" applyFont="1" applyFill="1" applyBorder="1">
      <alignment/>
      <protection/>
    </xf>
    <xf numFmtId="10" fontId="3" fillId="2" borderId="0" xfId="21" applyNumberFormat="1" applyFont="1" applyFill="1" applyBorder="1">
      <alignment/>
      <protection/>
    </xf>
    <xf numFmtId="164" fontId="3" fillId="2" borderId="0" xfId="22" applyNumberFormat="1" applyFont="1" applyFill="1" applyBorder="1"/>
    <xf numFmtId="9" fontId="3" fillId="2" borderId="0" xfId="21" applyNumberFormat="1" applyFont="1" applyFill="1" applyBorder="1">
      <alignment/>
      <protection/>
    </xf>
    <xf numFmtId="164" fontId="3" fillId="2" borderId="0" xfId="21" applyNumberFormat="1" applyFont="1" applyFill="1" applyBorder="1">
      <alignment/>
      <protection/>
    </xf>
    <xf numFmtId="164" fontId="3" fillId="2" borderId="0" xfId="15" applyNumberFormat="1" applyFont="1" applyFill="1" applyBorder="1"/>
    <xf numFmtId="164" fontId="3" fillId="0" borderId="75" xfId="15" applyNumberFormat="1" applyFont="1" applyFill="1" applyBorder="1" applyAlignment="1">
      <alignment horizontal="right"/>
    </xf>
    <xf numFmtId="164" fontId="3" fillId="0" borderId="76" xfId="15" applyNumberFormat="1" applyFont="1" applyFill="1" applyBorder="1" applyAlignment="1">
      <alignment horizontal="right"/>
    </xf>
    <xf numFmtId="164" fontId="3" fillId="0" borderId="77" xfId="15" applyNumberFormat="1" applyFont="1" applyFill="1" applyBorder="1" applyAlignment="1">
      <alignment horizontal="right"/>
    </xf>
    <xf numFmtId="0" fontId="14" fillId="5" borderId="78" xfId="21" applyFont="1" applyFill="1" applyBorder="1" applyAlignment="1">
      <alignment horizontal="center" vertical="center"/>
      <protection/>
    </xf>
    <xf numFmtId="0" fontId="14" fillId="5" borderId="52" xfId="21" applyFont="1" applyFill="1" applyBorder="1" applyAlignment="1">
      <alignment horizontal="center" vertical="center"/>
      <protection/>
    </xf>
    <xf numFmtId="0" fontId="14" fillId="5" borderId="79" xfId="21" applyFont="1" applyFill="1" applyBorder="1" applyAlignment="1">
      <alignment horizontal="center" vertical="center" wrapText="1"/>
      <protection/>
    </xf>
    <xf numFmtId="0" fontId="14" fillId="5" borderId="80" xfId="21" applyFont="1" applyFill="1" applyBorder="1" applyAlignment="1">
      <alignment horizontal="center" vertical="center" wrapText="1"/>
      <protection/>
    </xf>
    <xf numFmtId="0" fontId="14" fillId="5" borderId="81" xfId="21" applyFont="1" applyFill="1" applyBorder="1" applyAlignment="1">
      <alignment horizontal="center" vertical="center" wrapText="1"/>
      <protection/>
    </xf>
    <xf numFmtId="0" fontId="14" fillId="5" borderId="82" xfId="21" applyFont="1" applyFill="1" applyBorder="1" applyAlignment="1">
      <alignment horizontal="center" vertical="center" wrapText="1"/>
      <protection/>
    </xf>
    <xf numFmtId="0" fontId="14" fillId="5" borderId="81" xfId="21" applyFont="1" applyFill="1" applyBorder="1" applyAlignment="1">
      <alignment horizontal="center" vertical="center"/>
      <protection/>
    </xf>
    <xf numFmtId="0" fontId="14" fillId="5" borderId="83" xfId="21" applyFont="1" applyFill="1" applyBorder="1" applyAlignment="1">
      <alignment horizontal="center" vertical="center"/>
      <protection/>
    </xf>
    <xf numFmtId="0" fontId="14" fillId="5" borderId="84" xfId="21" applyFont="1" applyFill="1" applyBorder="1" applyAlignment="1">
      <alignment horizontal="center" vertical="center"/>
      <protection/>
    </xf>
    <xf numFmtId="0" fontId="14" fillId="5" borderId="83" xfId="21" applyFont="1" applyFill="1" applyBorder="1" applyAlignment="1">
      <alignment horizontal="center" vertical="center" wrapText="1"/>
      <protection/>
    </xf>
    <xf numFmtId="0" fontId="14" fillId="5" borderId="84" xfId="21" applyFont="1" applyFill="1" applyBorder="1" applyAlignment="1">
      <alignment horizontal="center" vertical="center" wrapText="1"/>
      <protection/>
    </xf>
    <xf numFmtId="0" fontId="14" fillId="5" borderId="85" xfId="21" applyFont="1" applyFill="1" applyBorder="1" applyAlignment="1">
      <alignment horizontal="center" vertical="center" wrapText="1"/>
      <protection/>
    </xf>
    <xf numFmtId="0" fontId="14" fillId="5" borderId="76" xfId="21" applyFont="1" applyFill="1" applyBorder="1" applyAlignment="1">
      <alignment horizontal="center" vertical="center" wrapText="1"/>
      <protection/>
    </xf>
    <xf numFmtId="0" fontId="14" fillId="5" borderId="78" xfId="21" applyFont="1" applyFill="1" applyBorder="1" applyAlignment="1">
      <alignment horizontal="center" vertical="center" wrapText="1"/>
      <protection/>
    </xf>
    <xf numFmtId="0" fontId="14" fillId="5" borderId="53" xfId="21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0" fontId="4" fillId="5" borderId="86" xfId="21" applyFont="1" applyFill="1" applyBorder="1" applyAlignment="1">
      <alignment horizontal="center" vertical="center"/>
      <protection/>
    </xf>
    <xf numFmtId="17" fontId="4" fillId="5" borderId="86" xfId="21" applyNumberFormat="1" applyFont="1" applyFill="1" applyBorder="1" applyAlignment="1">
      <alignment horizontal="center" vertical="center"/>
      <protection/>
    </xf>
    <xf numFmtId="166" fontId="1" fillId="0" borderId="87" xfId="21" applyNumberFormat="1" applyFont="1" applyFill="1" applyBorder="1" applyAlignment="1">
      <alignment horizontal="right" vertical="center"/>
      <protection/>
    </xf>
    <xf numFmtId="168" fontId="15" fillId="0" borderId="83" xfId="21" applyNumberFormat="1" applyFont="1" applyFill="1" applyBorder="1" applyAlignment="1">
      <alignment horizontal="right" vertical="center"/>
      <protection/>
    </xf>
    <xf numFmtId="0" fontId="4" fillId="4" borderId="88" xfId="0" applyFont="1" applyFill="1" applyBorder="1" applyAlignment="1">
      <alignment horizontal="left" vertical="center" wrapText="1"/>
    </xf>
    <xf numFmtId="168" fontId="15" fillId="0" borderId="88" xfId="21" applyNumberFormat="1" applyFont="1" applyFill="1" applyBorder="1" applyAlignment="1">
      <alignment horizontal="right" vertical="center"/>
      <protection/>
    </xf>
    <xf numFmtId="0" fontId="4" fillId="4" borderId="89" xfId="0" applyFont="1" applyFill="1" applyBorder="1" applyAlignment="1">
      <alignment horizontal="left" vertical="center" wrapText="1"/>
    </xf>
    <xf numFmtId="164" fontId="3" fillId="0" borderId="89" xfId="15" applyNumberFormat="1" applyFont="1" applyFill="1" applyBorder="1" applyAlignment="1">
      <alignment horizontal="right"/>
    </xf>
    <xf numFmtId="0" fontId="4" fillId="4" borderId="90" xfId="0" applyFont="1" applyFill="1" applyBorder="1" applyAlignment="1">
      <alignment horizontal="left" vertical="center" wrapText="1"/>
    </xf>
    <xf numFmtId="164" fontId="3" fillId="0" borderId="90" xfId="15" applyNumberFormat="1" applyFont="1" applyFill="1" applyBorder="1" applyAlignment="1">
      <alignment horizontal="right"/>
    </xf>
    <xf numFmtId="168" fontId="15" fillId="0" borderId="81" xfId="21" applyNumberFormat="1" applyFont="1" applyFill="1" applyBorder="1" applyAlignment="1">
      <alignment horizontal="right" vertical="center"/>
      <protection/>
    </xf>
    <xf numFmtId="168" fontId="15" fillId="0" borderId="75" xfId="21" applyNumberFormat="1" applyFont="1" applyFill="1" applyBorder="1" applyAlignment="1">
      <alignment horizontal="right" vertical="center"/>
      <protection/>
    </xf>
    <xf numFmtId="164" fontId="3" fillId="0" borderId="82" xfId="15" applyNumberFormat="1" applyFont="1" applyFill="1" applyBorder="1" applyAlignment="1">
      <alignment horizontal="right"/>
    </xf>
    <xf numFmtId="168" fontId="15" fillId="0" borderId="91" xfId="21" applyNumberFormat="1" applyFont="1" applyFill="1" applyBorder="1" applyAlignment="1">
      <alignment horizontal="right" vertical="center"/>
      <protection/>
    </xf>
    <xf numFmtId="168" fontId="15" fillId="0" borderId="92" xfId="21" applyNumberFormat="1" applyFont="1" applyFill="1" applyBorder="1" applyAlignment="1">
      <alignment horizontal="right" vertical="center"/>
      <protection/>
    </xf>
    <xf numFmtId="164" fontId="3" fillId="0" borderId="93" xfId="15" applyNumberFormat="1" applyFont="1" applyFill="1" applyBorder="1" applyAlignment="1">
      <alignment horizontal="right"/>
    </xf>
    <xf numFmtId="164" fontId="3" fillId="0" borderId="94" xfId="15" applyNumberFormat="1" applyFont="1" applyFill="1" applyBorder="1" applyAlignment="1">
      <alignment horizontal="right"/>
    </xf>
    <xf numFmtId="0" fontId="4" fillId="4" borderId="95" xfId="0" applyFont="1" applyFill="1" applyBorder="1" applyAlignment="1">
      <alignment horizontal="left" vertical="center" wrapText="1"/>
    </xf>
    <xf numFmtId="3" fontId="15" fillId="0" borderId="77" xfId="21" applyNumberFormat="1" applyFont="1" applyFill="1" applyBorder="1" applyAlignment="1">
      <alignment horizontal="right" vertical="center"/>
      <protection/>
    </xf>
    <xf numFmtId="3" fontId="15" fillId="0" borderId="75" xfId="21" applyNumberFormat="1" applyFont="1" applyFill="1" applyBorder="1" applyAlignment="1">
      <alignment horizontal="right" vertical="center"/>
      <protection/>
    </xf>
    <xf numFmtId="3" fontId="15" fillId="0" borderId="82" xfId="21" applyNumberFormat="1" applyFont="1" applyFill="1" applyBorder="1" applyAlignment="1">
      <alignment horizontal="right" vertical="center"/>
      <protection/>
    </xf>
    <xf numFmtId="3" fontId="15" fillId="0" borderId="96" xfId="21" applyNumberFormat="1" applyFont="1" applyFill="1" applyBorder="1" applyAlignment="1">
      <alignment horizontal="right" vertical="center"/>
      <protection/>
    </xf>
    <xf numFmtId="3" fontId="15" fillId="0" borderId="92" xfId="21" applyNumberFormat="1" applyFont="1" applyFill="1" applyBorder="1" applyAlignment="1">
      <alignment horizontal="right" vertical="center"/>
      <protection/>
    </xf>
    <xf numFmtId="3" fontId="15" fillId="0" borderId="93" xfId="21" applyNumberFormat="1" applyFont="1" applyFill="1" applyBorder="1" applyAlignment="1">
      <alignment horizontal="right" vertical="center"/>
      <protection/>
    </xf>
    <xf numFmtId="3" fontId="15" fillId="0" borderId="76" xfId="21" applyNumberFormat="1" applyFont="1" applyFill="1" applyBorder="1" applyAlignment="1">
      <alignment horizontal="right" vertical="center"/>
      <protection/>
    </xf>
    <xf numFmtId="3" fontId="15" fillId="0" borderId="94" xfId="21" applyNumberFormat="1" applyFont="1" applyFill="1" applyBorder="1" applyAlignment="1">
      <alignment horizontal="right" vertical="center"/>
      <protection/>
    </xf>
    <xf numFmtId="0" fontId="4" fillId="5" borderId="97" xfId="0" applyFont="1" applyFill="1" applyBorder="1" applyAlignment="1">
      <alignment horizontal="center" vertical="center" wrapText="1"/>
    </xf>
    <xf numFmtId="0" fontId="4" fillId="5" borderId="98" xfId="21" applyFont="1" applyFill="1" applyBorder="1" applyAlignment="1">
      <alignment horizontal="center" vertical="center"/>
      <protection/>
    </xf>
    <xf numFmtId="0" fontId="4" fillId="5" borderId="99" xfId="21" applyFont="1" applyFill="1" applyBorder="1" applyAlignment="1">
      <alignment horizontal="center" vertical="center"/>
      <protection/>
    </xf>
    <xf numFmtId="0" fontId="4" fillId="5" borderId="98" xfId="21" applyFont="1" applyFill="1" applyBorder="1" applyAlignment="1">
      <alignment horizontal="center" vertical="center" wrapText="1"/>
      <protection/>
    </xf>
    <xf numFmtId="0" fontId="3" fillId="0" borderId="97" xfId="0" applyFont="1" applyBorder="1"/>
    <xf numFmtId="0" fontId="4" fillId="5" borderId="100" xfId="0" applyFont="1" applyFill="1" applyBorder="1" applyAlignment="1">
      <alignment horizontal="center" vertical="center" wrapText="1"/>
    </xf>
    <xf numFmtId="0" fontId="4" fillId="5" borderId="101" xfId="21" applyFont="1" applyFill="1" applyBorder="1" applyAlignment="1">
      <alignment horizontal="center" vertical="center" wrapText="1"/>
      <protection/>
    </xf>
    <xf numFmtId="164" fontId="3" fillId="0" borderId="101" xfId="15" applyNumberFormat="1" applyFont="1" applyFill="1" applyBorder="1" applyAlignment="1">
      <alignment horizontal="right"/>
    </xf>
    <xf numFmtId="166" fontId="1" fillId="0" borderId="2" xfId="21" applyNumberFormat="1" applyFont="1" applyFill="1" applyBorder="1" applyAlignment="1">
      <alignment horizontal="right" vertical="center"/>
      <protection/>
    </xf>
    <xf numFmtId="0" fontId="4" fillId="5" borderId="102" xfId="0" applyFont="1" applyFill="1" applyBorder="1" applyAlignment="1">
      <alignment horizontal="center" vertical="center"/>
    </xf>
    <xf numFmtId="0" fontId="4" fillId="4" borderId="102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  <cellStyle name="Normal 4" xfId="23"/>
    <cellStyle name="NumberCellStyle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25"/>
          <c:y val="0.04725"/>
          <c:w val="0.868"/>
          <c:h val="0.87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1'!$C$64:$Z$64</c:f>
              <c:strCache/>
            </c:strRef>
          </c:cat>
          <c:val>
            <c:numRef>
              <c:f>'Figure 1'!$C$65:$Z$65</c:f>
              <c:numCache/>
            </c:numRef>
          </c:val>
          <c:smooth val="0"/>
        </c:ser>
        <c:marker val="1"/>
        <c:axId val="15544702"/>
        <c:axId val="5684591"/>
      </c:lineChart>
      <c:catAx>
        <c:axId val="1554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30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684591"/>
        <c:crosses val="autoZero"/>
        <c:auto val="0"/>
        <c:lblOffset val="100"/>
        <c:tickLblSkip val="1"/>
        <c:noMultiLvlLbl val="0"/>
      </c:catAx>
      <c:valAx>
        <c:axId val="5684591"/>
        <c:scaling>
          <c:orientation val="minMax"/>
          <c:max val="115"/>
          <c:min val="5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/>
          <a:lstStyle/>
          <a:p>
            <a:pPr>
              <a:defRPr lang="en-US" cap="none" sz="130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5544702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033" r="0.75000000000000033" t="1" header="0.5" footer="0.5"/>
    <c:pageSetup paperSize="9" orientation="landscape" verticalDpi="1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5"/>
          <c:y val="0.24725"/>
          <c:w val="0.46725"/>
          <c:h val="0.46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noFill/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rgbClr val="74AFB6"/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rgbClr val="DFD7D1"/>
              </a:solidFill>
              <a:ln w="12700">
                <a:noFill/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1'!$B$78:$B$80</c:f>
              <c:strCache/>
            </c:strRef>
          </c:cat>
          <c:val>
            <c:numRef>
              <c:f>'Figure 1'!$D$78:$D$80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33" r="0.75000000000000033" t="1" header="0.5" footer="0.5"/>
    <c:pageSetup paperSize="9" orientation="landscape" horizontalDpi="1200" verticalDpi="1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EU-27 monthly passengers carried for 2018 and 2019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(compared to the same month of the previous year)*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75"/>
          <c:y val="0.02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25"/>
          <c:y val="0.25325"/>
          <c:w val="0.8595"/>
          <c:h val="0.5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2'!$C$37:$Z$37</c:f>
              <c:strCache/>
            </c:strRef>
          </c:cat>
          <c:val>
            <c:numRef>
              <c:f>'Figure 2'!$C$38:$Z$38</c:f>
              <c:numCache/>
            </c:numRef>
          </c:val>
        </c:ser>
        <c:gapWidth val="200"/>
        <c:axId val="51161320"/>
        <c:axId val="57798697"/>
      </c:barChart>
      <c:catAx>
        <c:axId val="5116132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798697"/>
        <c:crosses val="autoZero"/>
        <c:auto val="1"/>
        <c:lblOffset val="100"/>
        <c:noMultiLvlLbl val="0"/>
      </c:catAx>
      <c:valAx>
        <c:axId val="57798697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1161320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" l="0.75000000000000033" r="0.75000000000000033" t="1" header="0.5" footer="0.5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0.2925</cdr:y>
    </cdr:from>
    <cdr:to>
      <cdr:x>0.40275</cdr:x>
      <cdr:y>0.4105</cdr:y>
    </cdr:to>
    <cdr:sp macro="" textlink="">
      <cdr:nvSpPr>
        <cdr:cNvPr id="94209" name="Text Box 2"/>
        <cdr:cNvSpPr txBox="1">
          <a:spLocks noChangeArrowheads="1"/>
        </cdr:cNvSpPr>
      </cdr:nvSpPr>
      <cdr:spPr bwMode="auto">
        <a:xfrm>
          <a:off x="1781175" y="1762125"/>
          <a:ext cx="2552700" cy="7143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National</a:t>
          </a:r>
          <a:endParaRPr lang="en-US" sz="11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Share of total:16%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18/19 growth: +3.4%</a:t>
          </a:r>
        </a:p>
      </cdr:txBody>
    </cdr:sp>
  </cdr:relSizeAnchor>
  <cdr:relSizeAnchor xmlns:cdr="http://schemas.openxmlformats.org/drawingml/2006/chartDrawing">
    <cdr:from>
      <cdr:x>0.16125</cdr:x>
      <cdr:y>0.5175</cdr:y>
    </cdr:from>
    <cdr:to>
      <cdr:x>0.4075</cdr:x>
      <cdr:y>0.6305</cdr:y>
    </cdr:to>
    <cdr:sp macro="" textlink="">
      <cdr:nvSpPr>
        <cdr:cNvPr id="94210" name="Text Box 3"/>
        <cdr:cNvSpPr txBox="1">
          <a:spLocks noChangeArrowheads="1"/>
        </cdr:cNvSpPr>
      </cdr:nvSpPr>
      <cdr:spPr bwMode="auto">
        <a:xfrm>
          <a:off x="1733550" y="3124200"/>
          <a:ext cx="2647950" cy="6858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Extra-EU</a:t>
          </a:r>
          <a:endParaRPr lang="en-US" sz="11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Share of total: 50%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/>
          </a:r>
          <a:r>
            <a:rPr lang="en-US" sz="1100" b="0" i="0">
              <a:effectLst/>
              <a:latin typeface="Arial" pitchFamily="34" charset="0"/>
              <a:ea typeface="+mn-ea"/>
              <a:cs typeface="Arial" pitchFamily="34" charset="0"/>
            </a:rPr>
            <a:t>18/19 growth: </a:t>
          </a:r>
          <a:r>
            <a:rPr lang="en-US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+4.8%</a:t>
          </a:r>
          <a:endParaRPr lang="en-US" sz="105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28575</xdr:rowOff>
    </xdr:from>
    <xdr:to>
      <xdr:col>23</xdr:col>
      <xdr:colOff>714375</xdr:colOff>
      <xdr:row>52</xdr:row>
      <xdr:rowOff>85725</xdr:rowOff>
    </xdr:to>
    <xdr:grpSp>
      <xdr:nvGrpSpPr>
        <xdr:cNvPr id="3" name="Group 21"/>
        <xdr:cNvGrpSpPr>
          <a:grpSpLocks noChangeAspect="1"/>
        </xdr:cNvGrpSpPr>
      </xdr:nvGrpSpPr>
      <xdr:grpSpPr bwMode="auto">
        <a:xfrm>
          <a:off x="238125" y="342900"/>
          <a:ext cx="18764250" cy="8058150"/>
          <a:chOff x="-33" y="8"/>
          <a:chExt cx="924" cy="644"/>
        </a:xfrm>
      </xdr:grpSpPr>
      <xdr:graphicFrame macro="">
        <xdr:nvGraphicFramePr>
          <xdr:cNvPr id="6" name="Chart 1"/>
          <xdr:cNvGraphicFramePr/>
        </xdr:nvGraphicFramePr>
        <xdr:xfrm>
          <a:off x="0" y="62"/>
          <a:ext cx="891" cy="5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7" name="Chart 7"/>
          <xdr:cNvGraphicFramePr/>
        </xdr:nvGraphicFramePr>
        <xdr:xfrm>
          <a:off x="-33" y="8"/>
          <a:ext cx="530" cy="48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8" name="Text Box 26"/>
          <xdr:cNvSpPr txBox="1">
            <a:spLocks noChangeArrowheads="1"/>
          </xdr:cNvSpPr>
        </xdr:nvSpPr>
        <xdr:spPr bwMode="auto">
          <a:xfrm>
            <a:off x="11" y="89"/>
            <a:ext cx="290" cy="44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n-US" sz="1200" b="1" baseline="0">
                <a:latin typeface="+mn-lt"/>
                <a:ea typeface="+mn-ea"/>
                <a:cs typeface="+mn-cs"/>
              </a:rPr>
              <a:t>Passenger transport in 2019</a:t>
            </a:r>
          </a:p>
          <a:p>
            <a:pPr algn="ctr" rtl="1">
              <a:defRPr sz="1000"/>
            </a:pPr>
            <a:r>
              <a:rPr lang="en-US" sz="1200" b="1" baseline="0">
                <a:latin typeface="+mn-lt"/>
                <a:ea typeface="+mn-ea"/>
                <a:cs typeface="+mn-cs"/>
              </a:rPr>
              <a:t>1 034 millions passengers</a:t>
            </a:r>
          </a:p>
          <a:p>
            <a:pPr algn="ctr" rtl="1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" name="Text Box 168"/>
          <xdr:cNvSpPr txBox="1">
            <a:spLocks noChangeArrowheads="1"/>
          </xdr:cNvSpPr>
        </xdr:nvSpPr>
        <xdr:spPr bwMode="auto">
          <a:xfrm>
            <a:off x="135" y="193"/>
            <a:ext cx="105" cy="50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n-US" sz="1100" b="1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Intra-EU</a:t>
            </a:r>
            <a:endParaRPr lang="en-US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Share of total: 34%</a:t>
            </a:r>
          </a:p>
          <a:p>
            <a:pPr algn="ctr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1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18/19 growth: +3.4</a:t>
            </a:r>
            <a:r>
              <a:rPr lang="en-US" sz="11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%</a:t>
            </a:r>
          </a:p>
        </xdr:txBody>
      </xdr:sp>
      <xdr:sp macro="" textlink="">
        <xdr:nvSpPr>
          <xdr:cNvPr id="15" name="Text Box 176"/>
          <xdr:cNvSpPr txBox="1">
            <a:spLocks noChangeArrowheads="1"/>
          </xdr:cNvSpPr>
        </xdr:nvSpPr>
        <xdr:spPr bwMode="auto">
          <a:xfrm>
            <a:off x="146" y="523"/>
            <a:ext cx="41" cy="1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100" b="1" i="0" strike="noStrike">
                <a:solidFill>
                  <a:srgbClr val="000000"/>
                </a:solidFill>
                <a:latin typeface="Arial"/>
                <a:cs typeface="Arial"/>
              </a:rPr>
              <a:t>+22.2%</a:t>
            </a:r>
          </a:p>
        </xdr:txBody>
      </xdr:sp>
      <xdr:sp macro="" textlink="">
        <xdr:nvSpPr>
          <xdr:cNvPr id="16" name="Text Box 176"/>
          <xdr:cNvSpPr txBox="1">
            <a:spLocks noChangeArrowheads="1"/>
          </xdr:cNvSpPr>
        </xdr:nvSpPr>
        <xdr:spPr bwMode="auto">
          <a:xfrm>
            <a:off x="352" y="397"/>
            <a:ext cx="34" cy="16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100" b="1" i="0" strike="noStrike">
                <a:solidFill>
                  <a:srgbClr val="000000"/>
                </a:solidFill>
                <a:latin typeface="Arial"/>
                <a:cs typeface="Arial"/>
              </a:rPr>
              <a:t>-24.3%</a:t>
            </a:r>
          </a:p>
        </xdr:txBody>
      </xdr:sp>
    </xdr:grpSp>
    <xdr:clientData/>
  </xdr:twoCellAnchor>
  <xdr:twoCellAnchor>
    <xdr:from>
      <xdr:col>4</xdr:col>
      <xdr:colOff>409575</xdr:colOff>
      <xdr:row>37</xdr:row>
      <xdr:rowOff>76200</xdr:rowOff>
    </xdr:from>
    <xdr:to>
      <xdr:col>5</xdr:col>
      <xdr:colOff>352425</xdr:colOff>
      <xdr:row>46</xdr:row>
      <xdr:rowOff>19050</xdr:rowOff>
    </xdr:to>
    <xdr:cxnSp macro="">
      <xdr:nvCxnSpPr>
        <xdr:cNvPr id="21" name="Straight Arrow Connector 20"/>
        <xdr:cNvCxnSpPr/>
      </xdr:nvCxnSpPr>
      <xdr:spPr bwMode="auto">
        <a:xfrm flipV="1">
          <a:off x="3438525" y="5981700"/>
          <a:ext cx="733425" cy="13716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9</xdr:col>
      <xdr:colOff>447675</xdr:colOff>
      <xdr:row>12</xdr:row>
      <xdr:rowOff>85725</xdr:rowOff>
    </xdr:from>
    <xdr:to>
      <xdr:col>10</xdr:col>
      <xdr:colOff>104775</xdr:colOff>
      <xdr:row>18</xdr:row>
      <xdr:rowOff>85725</xdr:rowOff>
    </xdr:to>
    <xdr:cxnSp macro="">
      <xdr:nvCxnSpPr>
        <xdr:cNvPr id="13" name="Straight Arrow Connector 12"/>
        <xdr:cNvCxnSpPr/>
      </xdr:nvCxnSpPr>
      <xdr:spPr bwMode="auto">
        <a:xfrm>
          <a:off x="7439025" y="2000250"/>
          <a:ext cx="666750" cy="9429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9</xdr:col>
      <xdr:colOff>828675</xdr:colOff>
      <xdr:row>14</xdr:row>
      <xdr:rowOff>133350</xdr:rowOff>
    </xdr:from>
    <xdr:to>
      <xdr:col>10</xdr:col>
      <xdr:colOff>495300</xdr:colOff>
      <xdr:row>16</xdr:row>
      <xdr:rowOff>85725</xdr:rowOff>
    </xdr:to>
    <xdr:sp macro="" textlink="">
      <xdr:nvSpPr>
        <xdr:cNvPr id="40" name="Text Box 176"/>
        <xdr:cNvSpPr txBox="1">
          <a:spLocks noChangeArrowheads="1"/>
        </xdr:cNvSpPr>
      </xdr:nvSpPr>
      <xdr:spPr bwMode="auto">
        <a:xfrm>
          <a:off x="7820025" y="2362200"/>
          <a:ext cx="676275" cy="266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-7.9%</a:t>
          </a:r>
        </a:p>
        <a:p>
          <a:pPr algn="l" rtl="1">
            <a:defRPr sz="1000"/>
          </a:pP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323850</xdr:colOff>
      <xdr:row>24</xdr:row>
      <xdr:rowOff>123825</xdr:rowOff>
    </xdr:from>
    <xdr:to>
      <xdr:col>11</xdr:col>
      <xdr:colOff>285750</xdr:colOff>
      <xdr:row>39</xdr:row>
      <xdr:rowOff>95250</xdr:rowOff>
    </xdr:to>
    <xdr:cxnSp macro="">
      <xdr:nvCxnSpPr>
        <xdr:cNvPr id="31" name="Straight Arrow Connector 30"/>
        <xdr:cNvCxnSpPr/>
      </xdr:nvCxnSpPr>
      <xdr:spPr bwMode="auto">
        <a:xfrm>
          <a:off x="8324850" y="3933825"/>
          <a:ext cx="695325" cy="23717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7</xdr:col>
      <xdr:colOff>704850</xdr:colOff>
      <xdr:row>13</xdr:row>
      <xdr:rowOff>76200</xdr:rowOff>
    </xdr:from>
    <xdr:to>
      <xdr:col>8</xdr:col>
      <xdr:colOff>485775</xdr:colOff>
      <xdr:row>20</xdr:row>
      <xdr:rowOff>85725</xdr:rowOff>
    </xdr:to>
    <xdr:cxnSp macro="">
      <xdr:nvCxnSpPr>
        <xdr:cNvPr id="23" name="Straight Arrow Connector 22"/>
        <xdr:cNvCxnSpPr/>
      </xdr:nvCxnSpPr>
      <xdr:spPr bwMode="auto">
        <a:xfrm flipV="1">
          <a:off x="6048375" y="2143125"/>
          <a:ext cx="676275" cy="11144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14</xdr:col>
      <xdr:colOff>352425</xdr:colOff>
      <xdr:row>35</xdr:row>
      <xdr:rowOff>57150</xdr:rowOff>
    </xdr:from>
    <xdr:to>
      <xdr:col>15</xdr:col>
      <xdr:colOff>285750</xdr:colOff>
      <xdr:row>44</xdr:row>
      <xdr:rowOff>9525</xdr:rowOff>
    </xdr:to>
    <xdr:cxnSp macro="">
      <xdr:nvCxnSpPr>
        <xdr:cNvPr id="30" name="Straight Arrow Connector 29"/>
        <xdr:cNvCxnSpPr/>
      </xdr:nvCxnSpPr>
      <xdr:spPr bwMode="auto">
        <a:xfrm flipV="1">
          <a:off x="11363325" y="5629275"/>
          <a:ext cx="695325" cy="13716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15</xdr:col>
      <xdr:colOff>142875</xdr:colOff>
      <xdr:row>39</xdr:row>
      <xdr:rowOff>76200</xdr:rowOff>
    </xdr:from>
    <xdr:to>
      <xdr:col>16</xdr:col>
      <xdr:colOff>66675</xdr:colOff>
      <xdr:row>40</xdr:row>
      <xdr:rowOff>114300</xdr:rowOff>
    </xdr:to>
    <xdr:sp macro="" textlink="">
      <xdr:nvSpPr>
        <xdr:cNvPr id="34" name="Text Box 176"/>
        <xdr:cNvSpPr txBox="1">
          <a:spLocks noChangeArrowheads="1"/>
        </xdr:cNvSpPr>
      </xdr:nvSpPr>
      <xdr:spPr bwMode="auto">
        <a:xfrm>
          <a:off x="11915775" y="6276975"/>
          <a:ext cx="68580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+20.4%</a:t>
          </a:r>
        </a:p>
      </xdr:txBody>
    </xdr:sp>
    <xdr:clientData/>
  </xdr:twoCellAnchor>
  <xdr:twoCellAnchor>
    <xdr:from>
      <xdr:col>2</xdr:col>
      <xdr:colOff>323850</xdr:colOff>
      <xdr:row>3</xdr:row>
      <xdr:rowOff>95250</xdr:rowOff>
    </xdr:from>
    <xdr:to>
      <xdr:col>15</xdr:col>
      <xdr:colOff>647700</xdr:colOff>
      <xdr:row>6</xdr:row>
      <xdr:rowOff>142875</xdr:rowOff>
    </xdr:to>
    <xdr:sp macro="" textlink="">
      <xdr:nvSpPr>
        <xdr:cNvPr id="20" name="TextBox 19"/>
        <xdr:cNvSpPr txBox="1"/>
      </xdr:nvSpPr>
      <xdr:spPr>
        <a:xfrm>
          <a:off x="1647825" y="571500"/>
          <a:ext cx="107727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Share of and change in EU-27 monthly passengers carried in 2018 and</a:t>
          </a:r>
          <a:r>
            <a:rPr lang="en-GB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  <a:p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(million passengers)*</a:t>
          </a:r>
        </a:p>
      </xdr:txBody>
    </xdr:sp>
    <xdr:clientData/>
  </xdr:twoCellAnchor>
  <xdr:twoCellAnchor>
    <xdr:from>
      <xdr:col>8</xdr:col>
      <xdr:colOff>228600</xdr:colOff>
      <xdr:row>16</xdr:row>
      <xdr:rowOff>114300</xdr:rowOff>
    </xdr:from>
    <xdr:to>
      <xdr:col>9</xdr:col>
      <xdr:colOff>152400</xdr:colOff>
      <xdr:row>18</xdr:row>
      <xdr:rowOff>0</xdr:rowOff>
    </xdr:to>
    <xdr:sp macro="" textlink="">
      <xdr:nvSpPr>
        <xdr:cNvPr id="27" name="Text Box 176"/>
        <xdr:cNvSpPr txBox="1">
          <a:spLocks noChangeArrowheads="1"/>
        </xdr:cNvSpPr>
      </xdr:nvSpPr>
      <xdr:spPr bwMode="auto">
        <a:xfrm>
          <a:off x="6467475" y="2657475"/>
          <a:ext cx="676275" cy="200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+11.3%</a:t>
          </a:r>
        </a:p>
      </xdr:txBody>
    </xdr:sp>
    <xdr:clientData/>
  </xdr:twoCellAnchor>
  <xdr:twoCellAnchor>
    <xdr:from>
      <xdr:col>17</xdr:col>
      <xdr:colOff>219075</xdr:colOff>
      <xdr:row>10</xdr:row>
      <xdr:rowOff>38100</xdr:rowOff>
    </xdr:from>
    <xdr:to>
      <xdr:col>18</xdr:col>
      <xdr:colOff>114300</xdr:colOff>
      <xdr:row>16</xdr:row>
      <xdr:rowOff>95250</xdr:rowOff>
    </xdr:to>
    <xdr:cxnSp macro="">
      <xdr:nvCxnSpPr>
        <xdr:cNvPr id="33" name="Straight Arrow Connector 32"/>
        <xdr:cNvCxnSpPr/>
      </xdr:nvCxnSpPr>
      <xdr:spPr bwMode="auto">
        <a:xfrm flipV="1">
          <a:off x="13601700" y="1628775"/>
          <a:ext cx="676275" cy="10096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16</xdr:col>
      <xdr:colOff>619125</xdr:colOff>
      <xdr:row>12</xdr:row>
      <xdr:rowOff>38100</xdr:rowOff>
    </xdr:from>
    <xdr:to>
      <xdr:col>17</xdr:col>
      <xdr:colOff>590550</xdr:colOff>
      <xdr:row>14</xdr:row>
      <xdr:rowOff>28575</xdr:rowOff>
    </xdr:to>
    <xdr:sp macro="" textlink="">
      <xdr:nvSpPr>
        <xdr:cNvPr id="35" name="Text Box 176"/>
        <xdr:cNvSpPr txBox="1">
          <a:spLocks noChangeArrowheads="1"/>
        </xdr:cNvSpPr>
      </xdr:nvSpPr>
      <xdr:spPr bwMode="auto">
        <a:xfrm>
          <a:off x="13154025" y="1952625"/>
          <a:ext cx="819150" cy="3048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+11.5%</a:t>
          </a:r>
        </a:p>
      </xdr:txBody>
    </xdr:sp>
    <xdr:clientData/>
  </xdr:twoCellAnchor>
  <xdr:twoCellAnchor editAs="oneCell">
    <xdr:from>
      <xdr:col>20</xdr:col>
      <xdr:colOff>533400</xdr:colOff>
      <xdr:row>53</xdr:row>
      <xdr:rowOff>9525</xdr:rowOff>
    </xdr:from>
    <xdr:to>
      <xdr:col>22</xdr:col>
      <xdr:colOff>400050</xdr:colOff>
      <xdr:row>55</xdr:row>
      <xdr:rowOff>47625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35375" y="8439150"/>
          <a:ext cx="1590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390525</xdr:colOff>
      <xdr:row>23</xdr:row>
      <xdr:rowOff>104775</xdr:rowOff>
    </xdr:from>
    <xdr:to>
      <xdr:col>21</xdr:col>
      <xdr:colOff>209550</xdr:colOff>
      <xdr:row>38</xdr:row>
      <xdr:rowOff>85725</xdr:rowOff>
    </xdr:to>
    <xdr:cxnSp macro="">
      <xdr:nvCxnSpPr>
        <xdr:cNvPr id="36" name="Straight Arrow Connector 35"/>
        <xdr:cNvCxnSpPr/>
      </xdr:nvCxnSpPr>
      <xdr:spPr bwMode="auto">
        <a:xfrm>
          <a:off x="16192500" y="3752850"/>
          <a:ext cx="685800" cy="23622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20</xdr:col>
      <xdr:colOff>66675</xdr:colOff>
      <xdr:row>29</xdr:row>
      <xdr:rowOff>123825</xdr:rowOff>
    </xdr:from>
    <xdr:to>
      <xdr:col>20</xdr:col>
      <xdr:colOff>657225</xdr:colOff>
      <xdr:row>31</xdr:row>
      <xdr:rowOff>9525</xdr:rowOff>
    </xdr:to>
    <xdr:sp macro="" textlink="">
      <xdr:nvSpPr>
        <xdr:cNvPr id="37" name="Text Box 176"/>
        <xdr:cNvSpPr txBox="1">
          <a:spLocks noChangeArrowheads="1"/>
        </xdr:cNvSpPr>
      </xdr:nvSpPr>
      <xdr:spPr bwMode="auto">
        <a:xfrm>
          <a:off x="15868650" y="4733925"/>
          <a:ext cx="590550" cy="200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-24.3%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0</xdr:row>
      <xdr:rowOff>85725</xdr:rowOff>
    </xdr:from>
    <xdr:ext cx="17564100" cy="4162425"/>
    <xdr:graphicFrame macro="">
      <xdr:nvGraphicFramePr>
        <xdr:cNvPr id="3" name="Chart 1025"/>
        <xdr:cNvGraphicFramePr/>
      </xdr:nvGraphicFramePr>
      <xdr:xfrm>
        <a:off x="504825" y="85725"/>
        <a:ext cx="175641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20</xdr:col>
      <xdr:colOff>552450</xdr:colOff>
      <xdr:row>28</xdr:row>
      <xdr:rowOff>38100</xdr:rowOff>
    </xdr:from>
    <xdr:to>
      <xdr:col>23</xdr:col>
      <xdr:colOff>104775</xdr:colOff>
      <xdr:row>30</xdr:row>
      <xdr:rowOff>57150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44675" y="4486275"/>
          <a:ext cx="16383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333375</xdr:colOff>
      <xdr:row>41</xdr:row>
      <xdr:rowOff>9525</xdr:rowOff>
    </xdr:from>
    <xdr:to>
      <xdr:col>28</xdr:col>
      <xdr:colOff>76200</xdr:colOff>
      <xdr:row>43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117050" y="10020300"/>
          <a:ext cx="1619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142875</xdr:colOff>
      <xdr:row>34</xdr:row>
      <xdr:rowOff>142875</xdr:rowOff>
    </xdr:from>
    <xdr:to>
      <xdr:col>31</xdr:col>
      <xdr:colOff>76200</xdr:colOff>
      <xdr:row>36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222325" y="8248650"/>
          <a:ext cx="1600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80"/>
  <sheetViews>
    <sheetView showGridLines="0" tabSelected="1" zoomScale="90" zoomScaleNormal="90" workbookViewId="0" topLeftCell="A1"/>
  </sheetViews>
  <sheetFormatPr defaultColWidth="9.125" defaultRowHeight="12.75"/>
  <cols>
    <col min="1" max="1" width="9.125" style="2" customWidth="1"/>
    <col min="2" max="2" width="8.25390625" style="2" customWidth="1"/>
    <col min="3" max="3" width="11.00390625" style="2" customWidth="1"/>
    <col min="4" max="4" width="11.375" style="2" customWidth="1"/>
    <col min="5" max="5" width="10.375" style="2" bestFit="1" customWidth="1"/>
    <col min="6" max="7" width="10.00390625" style="2" bestFit="1" customWidth="1"/>
    <col min="8" max="8" width="11.75390625" style="2" bestFit="1" customWidth="1"/>
    <col min="9" max="9" width="9.875" style="2" customWidth="1"/>
    <col min="10" max="10" width="13.25390625" style="2" customWidth="1"/>
    <col min="11" max="12" width="9.625" style="2" bestFit="1" customWidth="1"/>
    <col min="13" max="13" width="10.00390625" style="2" bestFit="1" customWidth="1"/>
    <col min="14" max="14" width="10.25390625" style="2" customWidth="1"/>
    <col min="15" max="16" width="10.00390625" style="2" bestFit="1" customWidth="1"/>
    <col min="17" max="17" width="11.125" style="2" customWidth="1"/>
    <col min="18" max="18" width="10.25390625" style="2" customWidth="1"/>
    <col min="19" max="19" width="10.125" style="2" customWidth="1"/>
    <col min="20" max="21" width="11.375" style="2" customWidth="1"/>
    <col min="22" max="22" width="11.25390625" style="2" customWidth="1"/>
    <col min="23" max="23" width="10.00390625" style="2" bestFit="1" customWidth="1"/>
    <col min="24" max="24" width="11.125" style="2" bestFit="1" customWidth="1"/>
    <col min="25" max="26" width="9.25390625" style="2" bestFit="1" customWidth="1"/>
    <col min="27" max="16384" width="9.125" style="2" customWidth="1"/>
  </cols>
  <sheetData>
    <row r="2" spans="1:8" ht="12.75">
      <c r="A2" s="9"/>
      <c r="B2" s="9"/>
      <c r="C2" s="9"/>
      <c r="D2" s="9"/>
      <c r="E2" s="9"/>
      <c r="F2" s="9"/>
      <c r="G2" s="9"/>
      <c r="H2" s="9"/>
    </row>
    <row r="3" spans="1:8" ht="12.75">
      <c r="A3" s="9"/>
      <c r="B3" s="9"/>
      <c r="C3" s="9"/>
      <c r="D3" s="9"/>
      <c r="E3" s="9"/>
      <c r="F3" s="9"/>
      <c r="G3" s="9"/>
      <c r="H3" s="9"/>
    </row>
    <row r="4" spans="1:8" ht="12">
      <c r="A4" s="9"/>
      <c r="B4" s="9"/>
      <c r="D4" s="3"/>
      <c r="E4" s="9"/>
      <c r="F4" s="9"/>
      <c r="G4" s="9"/>
      <c r="H4" s="9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9"/>
      <c r="B6" s="9"/>
      <c r="C6" s="9"/>
      <c r="D6" s="9"/>
      <c r="E6" s="9"/>
      <c r="F6" s="9"/>
      <c r="G6" s="9"/>
      <c r="H6" s="9"/>
    </row>
    <row r="7" spans="1:8" ht="12">
      <c r="A7" s="9"/>
      <c r="B7" s="9"/>
      <c r="C7" s="9"/>
      <c r="D7" s="9"/>
      <c r="E7" s="9"/>
      <c r="F7" s="9"/>
      <c r="G7" s="9"/>
      <c r="H7" s="9"/>
    </row>
    <row r="8" spans="1:8" ht="12.75">
      <c r="A8" s="9"/>
      <c r="B8" s="9"/>
      <c r="C8" s="9"/>
      <c r="D8" s="9"/>
      <c r="E8" s="9"/>
      <c r="F8" s="9"/>
      <c r="G8" s="9"/>
      <c r="H8" s="9"/>
    </row>
    <row r="9" spans="1:8" ht="12.75">
      <c r="A9" s="9"/>
      <c r="B9" s="9"/>
      <c r="C9" s="9"/>
      <c r="D9" s="9"/>
      <c r="E9" s="9"/>
      <c r="F9" s="9"/>
      <c r="G9" s="9"/>
      <c r="H9" s="9"/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spans="1:19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2.75">
      <c r="A23" s="9"/>
      <c r="B23" s="3"/>
      <c r="C23" s="3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30" ht="12"/>
    <row r="32" ht="12"/>
    <row r="40" ht="12"/>
    <row r="41" ht="12"/>
    <row r="48" spans="3:23" ht="12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4:23" ht="12.7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3" ht="12.75">
      <c r="U53" s="29"/>
    </row>
    <row r="54" ht="12"/>
    <row r="55" ht="12">
      <c r="C55" s="22" t="s">
        <v>49</v>
      </c>
    </row>
    <row r="56" spans="3:17" ht="12">
      <c r="C56" s="23" t="s">
        <v>57</v>
      </c>
      <c r="Q56" s="8"/>
    </row>
    <row r="62" ht="12.75">
      <c r="B62" s="29" t="s">
        <v>138</v>
      </c>
    </row>
    <row r="63" ht="12.75">
      <c r="B63" s="2" t="s">
        <v>140</v>
      </c>
    </row>
    <row r="64" spans="1:27" ht="12.75">
      <c r="A64" s="3"/>
      <c r="B64" s="181"/>
      <c r="C64" s="150" t="s">
        <v>93</v>
      </c>
      <c r="D64" s="150" t="s">
        <v>94</v>
      </c>
      <c r="E64" s="150" t="s">
        <v>95</v>
      </c>
      <c r="F64" s="150" t="s">
        <v>96</v>
      </c>
      <c r="G64" s="150" t="s">
        <v>97</v>
      </c>
      <c r="H64" s="150" t="s">
        <v>98</v>
      </c>
      <c r="I64" s="150" t="s">
        <v>102</v>
      </c>
      <c r="J64" s="150" t="s">
        <v>103</v>
      </c>
      <c r="K64" s="150" t="s">
        <v>104</v>
      </c>
      <c r="L64" s="150" t="s">
        <v>105</v>
      </c>
      <c r="M64" s="150" t="s">
        <v>106</v>
      </c>
      <c r="N64" s="150" t="s">
        <v>107</v>
      </c>
      <c r="O64" s="150" t="s">
        <v>108</v>
      </c>
      <c r="P64" s="150" t="s">
        <v>109</v>
      </c>
      <c r="Q64" s="150" t="s">
        <v>110</v>
      </c>
      <c r="R64" s="150" t="s">
        <v>111</v>
      </c>
      <c r="S64" s="150" t="s">
        <v>112</v>
      </c>
      <c r="T64" s="150" t="s">
        <v>113</v>
      </c>
      <c r="U64" s="151">
        <v>43647</v>
      </c>
      <c r="V64" s="151">
        <v>43678</v>
      </c>
      <c r="W64" s="151">
        <v>43709</v>
      </c>
      <c r="X64" s="151">
        <v>43739</v>
      </c>
      <c r="Y64" s="151">
        <v>43770</v>
      </c>
      <c r="Z64" s="151">
        <v>43800</v>
      </c>
      <c r="AA64" s="38"/>
    </row>
    <row r="65" spans="1:27" ht="12.75">
      <c r="A65" s="3"/>
      <c r="B65" s="167" t="s">
        <v>51</v>
      </c>
      <c r="C65" s="160">
        <v>60.638252</v>
      </c>
      <c r="D65" s="163">
        <v>58.476466</v>
      </c>
      <c r="E65" s="163">
        <v>71.430888</v>
      </c>
      <c r="F65" s="163">
        <v>80.017364</v>
      </c>
      <c r="G65" s="163">
        <v>88.492973</v>
      </c>
      <c r="H65" s="163">
        <v>96.585778</v>
      </c>
      <c r="I65" s="163">
        <v>107.499432</v>
      </c>
      <c r="J65" s="163">
        <v>107.392014</v>
      </c>
      <c r="K65" s="163">
        <v>98.863261</v>
      </c>
      <c r="L65" s="163">
        <v>90.213827</v>
      </c>
      <c r="M65" s="163">
        <v>68.311602</v>
      </c>
      <c r="N65" s="163">
        <v>68.373465</v>
      </c>
      <c r="O65" s="163">
        <v>63.804763</v>
      </c>
      <c r="P65" s="163">
        <v>61.849749</v>
      </c>
      <c r="Q65" s="163">
        <v>74.446654</v>
      </c>
      <c r="R65" s="163">
        <v>84.999162</v>
      </c>
      <c r="S65" s="163">
        <v>91.228114</v>
      </c>
      <c r="T65" s="163">
        <v>101.693122</v>
      </c>
      <c r="U65" s="163">
        <v>110.382563</v>
      </c>
      <c r="V65" s="163">
        <v>111.1317</v>
      </c>
      <c r="W65" s="163">
        <v>101.406971</v>
      </c>
      <c r="X65" s="163">
        <v>92.447868</v>
      </c>
      <c r="Y65" s="163">
        <v>69.955877</v>
      </c>
      <c r="Z65" s="153">
        <v>70.816969</v>
      </c>
      <c r="AA65" s="38"/>
    </row>
    <row r="66" spans="1:27" ht="12.75">
      <c r="A66" s="3"/>
      <c r="B66" s="154" t="s">
        <v>50</v>
      </c>
      <c r="C66" s="161">
        <v>57.033206</v>
      </c>
      <c r="D66" s="164">
        <v>55.0544</v>
      </c>
      <c r="E66" s="164">
        <v>65.564179</v>
      </c>
      <c r="F66" s="164">
        <v>76.963881</v>
      </c>
      <c r="G66" s="164">
        <v>83.242903</v>
      </c>
      <c r="H66" s="164">
        <v>90.573477</v>
      </c>
      <c r="I66" s="164">
        <v>102.678345</v>
      </c>
      <c r="J66" s="164">
        <v>102.243952</v>
      </c>
      <c r="K66" s="164">
        <v>93.758077</v>
      </c>
      <c r="L66" s="164">
        <v>84.446859</v>
      </c>
      <c r="M66" s="164">
        <v>63.710237</v>
      </c>
      <c r="N66" s="164">
        <v>63.58496</v>
      </c>
      <c r="O66" s="164">
        <v>60.638252</v>
      </c>
      <c r="P66" s="164">
        <v>58.476466</v>
      </c>
      <c r="Q66" s="164">
        <v>71.430888</v>
      </c>
      <c r="R66" s="164">
        <v>80.017364</v>
      </c>
      <c r="S66" s="164">
        <v>88.492973</v>
      </c>
      <c r="T66" s="164">
        <v>96.585778</v>
      </c>
      <c r="U66" s="164">
        <v>107.499432</v>
      </c>
      <c r="V66" s="164">
        <v>107.392014</v>
      </c>
      <c r="W66" s="164">
        <v>98.863261</v>
      </c>
      <c r="X66" s="164">
        <v>90.213827</v>
      </c>
      <c r="Y66" s="164">
        <v>68.311602</v>
      </c>
      <c r="Z66" s="155">
        <v>68.373465</v>
      </c>
      <c r="AA66" s="38"/>
    </row>
    <row r="67" spans="1:27" ht="24">
      <c r="A67" s="3"/>
      <c r="B67" s="156" t="s">
        <v>133</v>
      </c>
      <c r="C67" s="162">
        <f aca="true" t="shared" si="0" ref="C67:Z67">(C65/C66)-1</f>
        <v>0.06320959758074984</v>
      </c>
      <c r="D67" s="165">
        <f t="shared" si="0"/>
        <v>0.062157902002383025</v>
      </c>
      <c r="E67" s="165">
        <f t="shared" si="0"/>
        <v>0.08948040057056161</v>
      </c>
      <c r="F67" s="165">
        <f t="shared" si="0"/>
        <v>0.039674233683719695</v>
      </c>
      <c r="G67" s="165">
        <f t="shared" si="0"/>
        <v>0.06306928051271843</v>
      </c>
      <c r="H67" s="165">
        <f t="shared" si="0"/>
        <v>0.0663803709335351</v>
      </c>
      <c r="I67" s="165">
        <f t="shared" si="0"/>
        <v>0.04695329867266573</v>
      </c>
      <c r="J67" s="165">
        <f t="shared" si="0"/>
        <v>0.0503507728261523</v>
      </c>
      <c r="K67" s="165">
        <f t="shared" si="0"/>
        <v>0.05445060482629138</v>
      </c>
      <c r="L67" s="165">
        <f t="shared" si="0"/>
        <v>0.06829108942938888</v>
      </c>
      <c r="M67" s="165">
        <f t="shared" si="0"/>
        <v>0.0722233226035558</v>
      </c>
      <c r="N67" s="165">
        <f t="shared" si="0"/>
        <v>0.07530876798538522</v>
      </c>
      <c r="O67" s="165">
        <f t="shared" si="0"/>
        <v>0.05221969459146014</v>
      </c>
      <c r="P67" s="165">
        <f t="shared" si="0"/>
        <v>0.057686163866332185</v>
      </c>
      <c r="Q67" s="165">
        <f t="shared" si="0"/>
        <v>0.04221935474188698</v>
      </c>
      <c r="R67" s="165">
        <f t="shared" si="0"/>
        <v>0.062258961692364556</v>
      </c>
      <c r="S67" s="165">
        <f t="shared" si="0"/>
        <v>0.03090800215289402</v>
      </c>
      <c r="T67" s="165">
        <f t="shared" si="0"/>
        <v>0.052878841023571876</v>
      </c>
      <c r="U67" s="165">
        <f t="shared" si="0"/>
        <v>0.026819964965024257</v>
      </c>
      <c r="V67" s="165">
        <f t="shared" si="0"/>
        <v>0.03482275693237291</v>
      </c>
      <c r="W67" s="165">
        <f t="shared" si="0"/>
        <v>0.02572957814935939</v>
      </c>
      <c r="X67" s="165">
        <f t="shared" si="0"/>
        <v>0.024763842465080232</v>
      </c>
      <c r="Y67" s="165">
        <f t="shared" si="0"/>
        <v>0.024070215773888792</v>
      </c>
      <c r="Z67" s="157">
        <f t="shared" si="0"/>
        <v>0.03573760668703874</v>
      </c>
      <c r="AA67" s="38"/>
    </row>
    <row r="68" spans="1:34" ht="24">
      <c r="A68" s="3"/>
      <c r="B68" s="158" t="s">
        <v>139</v>
      </c>
      <c r="C68" s="132" t="s">
        <v>135</v>
      </c>
      <c r="D68" s="166">
        <f aca="true" t="shared" si="1" ref="D68:Z68">(D65/C65)-1</f>
        <v>-0.03565053293422771</v>
      </c>
      <c r="E68" s="166">
        <f t="shared" si="1"/>
        <v>0.22153223144503964</v>
      </c>
      <c r="F68" s="166">
        <f t="shared" si="1"/>
        <v>0.12020676545418296</v>
      </c>
      <c r="G68" s="166">
        <f t="shared" si="1"/>
        <v>0.10592212210339746</v>
      </c>
      <c r="H68" s="166">
        <f t="shared" si="1"/>
        <v>0.09145138563713973</v>
      </c>
      <c r="I68" s="166">
        <f t="shared" si="1"/>
        <v>0.1129944203586577</v>
      </c>
      <c r="J68" s="166">
        <f t="shared" si="1"/>
        <v>-0.000999242489020724</v>
      </c>
      <c r="K68" s="166">
        <f t="shared" si="1"/>
        <v>-0.07941701326133999</v>
      </c>
      <c r="L68" s="166">
        <f t="shared" si="1"/>
        <v>-0.08748885999218659</v>
      </c>
      <c r="M68" s="166">
        <f t="shared" si="1"/>
        <v>-0.2427812423920338</v>
      </c>
      <c r="N68" s="166">
        <f t="shared" si="1"/>
        <v>0.0009056001936538216</v>
      </c>
      <c r="O68" s="166">
        <f t="shared" si="1"/>
        <v>-0.06681981087253652</v>
      </c>
      <c r="P68" s="166">
        <f t="shared" si="1"/>
        <v>-0.030640565187899815</v>
      </c>
      <c r="Q68" s="166">
        <f t="shared" si="1"/>
        <v>0.2036694603239213</v>
      </c>
      <c r="R68" s="166">
        <f t="shared" si="1"/>
        <v>0.14174590035973944</v>
      </c>
      <c r="S68" s="166">
        <f t="shared" si="1"/>
        <v>0.0732825107146351</v>
      </c>
      <c r="T68" s="166">
        <f t="shared" si="1"/>
        <v>0.11471253258617176</v>
      </c>
      <c r="U68" s="166">
        <f t="shared" si="1"/>
        <v>0.08544767658917984</v>
      </c>
      <c r="V68" s="166">
        <f t="shared" si="1"/>
        <v>0.006786733154583446</v>
      </c>
      <c r="W68" s="166">
        <f t="shared" si="1"/>
        <v>-0.08750634607407248</v>
      </c>
      <c r="X68" s="166">
        <f t="shared" si="1"/>
        <v>-0.08834799927117432</v>
      </c>
      <c r="Y68" s="166">
        <f t="shared" si="1"/>
        <v>-0.24329377720208756</v>
      </c>
      <c r="Z68" s="159">
        <f t="shared" si="1"/>
        <v>0.012309073046143038</v>
      </c>
      <c r="AA68" s="126"/>
      <c r="AB68" s="7"/>
      <c r="AC68" s="7"/>
      <c r="AD68" s="7"/>
      <c r="AE68" s="7"/>
      <c r="AF68" s="7"/>
      <c r="AG68" s="7"/>
      <c r="AH68" s="7"/>
    </row>
    <row r="69" spans="1:27" ht="12.75">
      <c r="A69" s="3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38"/>
      <c r="S69" s="38"/>
      <c r="T69" s="38"/>
      <c r="U69" s="125"/>
      <c r="V69" s="38"/>
      <c r="W69" s="38"/>
      <c r="X69" s="38"/>
      <c r="Y69" s="38"/>
      <c r="Z69" s="38"/>
      <c r="AA69" s="38"/>
    </row>
    <row r="70" spans="1:27" ht="25.5" customHeight="1">
      <c r="A70" s="3"/>
      <c r="B70" s="125"/>
      <c r="C70" s="38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82" t="s">
        <v>136</v>
      </c>
      <c r="O70" s="130"/>
      <c r="P70" s="130"/>
      <c r="Q70" s="130"/>
      <c r="R70" s="38"/>
      <c r="S70" s="38"/>
      <c r="T70" s="38"/>
      <c r="U70" s="130"/>
      <c r="V70" s="38"/>
      <c r="W70" s="38"/>
      <c r="X70" s="38"/>
      <c r="Y70" s="38"/>
      <c r="Z70" s="182" t="s">
        <v>114</v>
      </c>
      <c r="AA70" s="38"/>
    </row>
    <row r="71" spans="7:27" ht="12.75">
      <c r="G71" s="5"/>
      <c r="H71" s="125"/>
      <c r="I71" s="5"/>
      <c r="J71" s="5"/>
      <c r="K71" s="5"/>
      <c r="L71" s="5"/>
      <c r="M71" s="5"/>
      <c r="N71" s="183">
        <f>(SUM(C65:N65)/SUM(C66:N66))-1</f>
        <v>0.061181841774592405</v>
      </c>
      <c r="O71" s="5"/>
      <c r="P71" s="5"/>
      <c r="Q71" s="130"/>
      <c r="R71" s="5"/>
      <c r="S71" s="5"/>
      <c r="T71" s="130"/>
      <c r="U71" s="5"/>
      <c r="V71" s="38"/>
      <c r="W71" s="130"/>
      <c r="X71" s="38"/>
      <c r="Y71" s="38"/>
      <c r="Z71" s="183">
        <f>(SUM(O65:Z65)/SUM(O66:Z66))-1</f>
        <v>0.03800900111021499</v>
      </c>
      <c r="AA71" s="38"/>
    </row>
    <row r="72" spans="7:27" ht="12" customHeight="1">
      <c r="G72" s="125"/>
      <c r="I72" s="125"/>
      <c r="J72" s="125"/>
      <c r="K72" s="125"/>
      <c r="L72" s="125"/>
      <c r="M72" s="125"/>
      <c r="O72" s="125"/>
      <c r="P72" s="125"/>
      <c r="Q72" s="125"/>
      <c r="R72" s="125"/>
      <c r="S72" s="125"/>
      <c r="T72" s="38"/>
      <c r="U72" s="38"/>
      <c r="V72" s="38"/>
      <c r="W72" s="38"/>
      <c r="X72" s="38"/>
      <c r="Y72" s="38"/>
      <c r="Z72" s="38"/>
      <c r="AA72" s="38"/>
    </row>
    <row r="73" spans="9:27" ht="12.75">
      <c r="I73" s="38"/>
      <c r="J73" s="125"/>
      <c r="K73" s="125"/>
      <c r="L73" s="125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9:27" ht="12.75">
      <c r="I74" s="38"/>
      <c r="J74" s="125"/>
      <c r="K74" s="125"/>
      <c r="L74" s="125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2:27" ht="12.75">
      <c r="B75" s="29" t="s">
        <v>137</v>
      </c>
      <c r="C75" s="180"/>
      <c r="D75" s="180"/>
      <c r="E75" s="180"/>
      <c r="F75" s="180"/>
      <c r="G75" s="130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27" ht="24">
      <c r="A76" s="3"/>
      <c r="B76" s="176"/>
      <c r="C76" s="177">
        <v>2018</v>
      </c>
      <c r="D76" s="178">
        <v>2019</v>
      </c>
      <c r="E76" s="179" t="s">
        <v>114</v>
      </c>
      <c r="F76" s="179" t="s">
        <v>134</v>
      </c>
      <c r="G76" s="125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1:7" ht="12.75">
      <c r="A77" s="3"/>
      <c r="B77" s="167" t="s">
        <v>14</v>
      </c>
      <c r="C77" s="168">
        <f>C78+C79+C80</f>
        <v>996295322</v>
      </c>
      <c r="D77" s="171">
        <f>D78+D79+D80</f>
        <v>1034163512</v>
      </c>
      <c r="E77" s="133">
        <f>(D77/C77)-1</f>
        <v>0.03800900111021499</v>
      </c>
      <c r="F77" s="133">
        <f>SUM(F78:F80)</f>
        <v>1</v>
      </c>
      <c r="G77" s="9"/>
    </row>
    <row r="78" spans="1:18" ht="12.75">
      <c r="A78" s="3"/>
      <c r="B78" s="154" t="s">
        <v>26</v>
      </c>
      <c r="C78" s="169">
        <v>342931721</v>
      </c>
      <c r="D78" s="172">
        <v>354727197</v>
      </c>
      <c r="E78" s="131">
        <f>(D78/C78)-1</f>
        <v>0.034395989865282806</v>
      </c>
      <c r="F78" s="131">
        <f>D78/D$77</f>
        <v>0.3430088113570961</v>
      </c>
      <c r="G78" s="9"/>
      <c r="R78" s="6"/>
    </row>
    <row r="79" spans="1:6" ht="12.75">
      <c r="A79" s="9"/>
      <c r="B79" s="156" t="s">
        <v>25</v>
      </c>
      <c r="C79" s="170">
        <v>495178368</v>
      </c>
      <c r="D79" s="173">
        <v>518845201</v>
      </c>
      <c r="E79" s="162">
        <f>(D79/C79)-1</f>
        <v>0.04779456157503237</v>
      </c>
      <c r="F79" s="162">
        <f>D79/D$77</f>
        <v>0.5017051897301904</v>
      </c>
    </row>
    <row r="80" spans="1:6" ht="12.75">
      <c r="A80" s="9"/>
      <c r="B80" s="158" t="s">
        <v>33</v>
      </c>
      <c r="C80" s="174">
        <v>158185233</v>
      </c>
      <c r="D80" s="175">
        <v>160591114</v>
      </c>
      <c r="E80" s="132">
        <f>(D80/C80)-1</f>
        <v>0.015209264192189265</v>
      </c>
      <c r="F80" s="132">
        <f>D80/D$77</f>
        <v>0.15528599891271352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63"/>
  <sheetViews>
    <sheetView showGridLines="0" workbookViewId="0" topLeftCell="A1">
      <selection activeCell="I42" sqref="I42"/>
    </sheetView>
  </sheetViews>
  <sheetFormatPr defaultColWidth="9.125" defaultRowHeight="12.75"/>
  <cols>
    <col min="1" max="2" width="9.125" style="2" customWidth="1"/>
    <col min="3" max="3" width="10.25390625" style="2" customWidth="1"/>
    <col min="4" max="23" width="9.125" style="2" customWidth="1"/>
    <col min="24" max="24" width="7.25390625" style="2" customWidth="1"/>
    <col min="25" max="16384" width="9.125" style="2" customWidth="1"/>
  </cols>
  <sheetData>
    <row r="1" spans="2:18" ht="1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8" ht="12">
      <c r="B2" s="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18" ht="1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2:18" ht="1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8" ht="1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2:18" ht="12"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 ht="1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ht="12"/>
    <row r="9" ht="12"/>
    <row r="10" ht="12"/>
    <row r="11" ht="12"/>
    <row r="12" ht="12"/>
    <row r="13" ht="12"/>
    <row r="14" ht="12"/>
    <row r="15" ht="12"/>
    <row r="16" ht="12"/>
    <row r="17" spans="3:20" ht="25.5" customHeight="1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9" ht="12">
      <c r="B29" s="22" t="s">
        <v>49</v>
      </c>
    </row>
    <row r="30" ht="12"/>
    <row r="31" ht="12">
      <c r="B31" s="23" t="s">
        <v>57</v>
      </c>
    </row>
    <row r="33" spans="1:38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1:38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1:38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1:38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ht="12.75">
      <c r="A37" s="33"/>
      <c r="B37" s="185"/>
      <c r="C37" s="150" t="s">
        <v>93</v>
      </c>
      <c r="D37" s="150" t="s">
        <v>94</v>
      </c>
      <c r="E37" s="150" t="s">
        <v>95</v>
      </c>
      <c r="F37" s="150" t="s">
        <v>96</v>
      </c>
      <c r="G37" s="150" t="s">
        <v>97</v>
      </c>
      <c r="H37" s="150" t="s">
        <v>98</v>
      </c>
      <c r="I37" s="150" t="s">
        <v>102</v>
      </c>
      <c r="J37" s="150" t="s">
        <v>103</v>
      </c>
      <c r="K37" s="150" t="s">
        <v>104</v>
      </c>
      <c r="L37" s="150" t="s">
        <v>105</v>
      </c>
      <c r="M37" s="150" t="s">
        <v>106</v>
      </c>
      <c r="N37" s="150" t="s">
        <v>107</v>
      </c>
      <c r="O37" s="150" t="s">
        <v>108</v>
      </c>
      <c r="P37" s="150" t="s">
        <v>109</v>
      </c>
      <c r="Q37" s="150" t="s">
        <v>110</v>
      </c>
      <c r="R37" s="150" t="s">
        <v>111</v>
      </c>
      <c r="S37" s="150" t="s">
        <v>112</v>
      </c>
      <c r="T37" s="150" t="s">
        <v>113</v>
      </c>
      <c r="U37" s="151">
        <v>43647</v>
      </c>
      <c r="V37" s="151">
        <v>43678</v>
      </c>
      <c r="W37" s="151">
        <v>43709</v>
      </c>
      <c r="X37" s="151">
        <v>43739</v>
      </c>
      <c r="Y37" s="151">
        <v>43770</v>
      </c>
      <c r="Z37" s="151">
        <v>43800</v>
      </c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38" ht="24">
      <c r="A38" s="38"/>
      <c r="B38" s="186" t="s">
        <v>132</v>
      </c>
      <c r="C38" s="184">
        <f>'Figure 1'!C67*100</f>
        <v>6.320959758074984</v>
      </c>
      <c r="D38" s="152">
        <f>'Figure 1'!D67*100</f>
        <v>6.2157902002383025</v>
      </c>
      <c r="E38" s="152">
        <f>'Figure 1'!E67*100</f>
        <v>8.948040057056161</v>
      </c>
      <c r="F38" s="152">
        <f>'Figure 1'!F67*100</f>
        <v>3.9674233683719695</v>
      </c>
      <c r="G38" s="152">
        <f>'Figure 1'!G67*100</f>
        <v>6.306928051271843</v>
      </c>
      <c r="H38" s="152">
        <f>'Figure 1'!H67*100</f>
        <v>6.63803709335351</v>
      </c>
      <c r="I38" s="152">
        <f>'Figure 1'!I67*100</f>
        <v>4.695329867266573</v>
      </c>
      <c r="J38" s="152">
        <f>'Figure 1'!J67*100</f>
        <v>5.03507728261523</v>
      </c>
      <c r="K38" s="152">
        <f>'Figure 1'!K67*100</f>
        <v>5.445060482629138</v>
      </c>
      <c r="L38" s="152">
        <f>'Figure 1'!L67*100</f>
        <v>6.8291089429388885</v>
      </c>
      <c r="M38" s="152">
        <f>'Figure 1'!M67*100</f>
        <v>7.2223322603555795</v>
      </c>
      <c r="N38" s="152">
        <f>'Figure 1'!N67*100</f>
        <v>7.530876798538522</v>
      </c>
      <c r="O38" s="152">
        <f>'Figure 1'!O67*100</f>
        <v>5.221969459146014</v>
      </c>
      <c r="P38" s="152">
        <f>'Figure 1'!P67*100</f>
        <v>5.7686163866332185</v>
      </c>
      <c r="Q38" s="152">
        <f>'Figure 1'!Q67*100</f>
        <v>4.221935474188698</v>
      </c>
      <c r="R38" s="152">
        <f>'Figure 1'!R67*100</f>
        <v>6.225896169236456</v>
      </c>
      <c r="S38" s="152">
        <f>'Figure 1'!S67*100</f>
        <v>3.090800215289402</v>
      </c>
      <c r="T38" s="152">
        <f>'Figure 1'!T67*100</f>
        <v>5.287884102357188</v>
      </c>
      <c r="U38" s="152">
        <f>'Figure 1'!U67*100</f>
        <v>2.6819964965024257</v>
      </c>
      <c r="V38" s="152">
        <f>'Figure 1'!V67*100</f>
        <v>3.482275693237291</v>
      </c>
      <c r="W38" s="152">
        <f>'Figure 1'!W67*100</f>
        <v>2.572957814935939</v>
      </c>
      <c r="X38" s="152">
        <f>'Figure 1'!X67*100</f>
        <v>2.4763842465080232</v>
      </c>
      <c r="Y38" s="152">
        <f>'Figure 1'!Y67*100</f>
        <v>2.4070215773888792</v>
      </c>
      <c r="Z38" s="152">
        <f>'Figure 1'!Z67*100</f>
        <v>3.5737606687038737</v>
      </c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38" ht="12.75">
      <c r="A39" s="38"/>
      <c r="B39" s="14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1:38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1:38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1:38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1:38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1:38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1:38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1:38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1:38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1:38" ht="12.75">
      <c r="A48" s="38"/>
      <c r="B48" s="38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38"/>
      <c r="T48" s="38"/>
      <c r="U48" s="38"/>
      <c r="V48" s="38"/>
      <c r="W48" s="38"/>
      <c r="X48" s="38"/>
      <c r="Y48" s="38"/>
      <c r="Z48" s="38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1:38" ht="12.75">
      <c r="A49" s="38"/>
      <c r="B49" s="38"/>
      <c r="C49" s="126"/>
      <c r="D49" s="126"/>
      <c r="E49" s="126"/>
      <c r="F49" s="126"/>
      <c r="G49" s="126"/>
      <c r="H49" s="126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38"/>
      <c r="Y49" s="38"/>
      <c r="Z49" s="38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1:38" ht="12.75">
      <c r="A50" s="38"/>
      <c r="B50" s="125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1:38" ht="12.75">
      <c r="A51" s="38"/>
      <c r="B51" s="10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1:38" ht="12.75">
      <c r="A52" s="38"/>
      <c r="B52" s="125"/>
      <c r="C52" s="125"/>
      <c r="D52" s="125"/>
      <c r="E52" s="127"/>
      <c r="F52" s="128"/>
      <c r="G52" s="128"/>
      <c r="H52" s="127"/>
      <c r="I52" s="125"/>
      <c r="J52" s="125"/>
      <c r="K52" s="125"/>
      <c r="L52" s="125"/>
      <c r="M52" s="125"/>
      <c r="N52" s="129"/>
      <c r="O52" s="125"/>
      <c r="P52" s="125"/>
      <c r="Q52" s="125"/>
      <c r="R52" s="125"/>
      <c r="S52" s="38"/>
      <c r="T52" s="38"/>
      <c r="U52" s="38"/>
      <c r="V52" s="38"/>
      <c r="W52" s="38"/>
      <c r="X52" s="38"/>
      <c r="Y52" s="38"/>
      <c r="Z52" s="38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1:38" ht="12.75">
      <c r="A53" s="38"/>
      <c r="B53" s="125"/>
      <c r="C53" s="31"/>
      <c r="D53" s="31"/>
      <c r="E53" s="31"/>
      <c r="F53" s="36">
        <f>MIN(C51:N51)</f>
        <v>0</v>
      </c>
      <c r="G53" s="36">
        <f>MAX(C51:N51)</f>
        <v>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1:38" ht="12.75">
      <c r="A54" s="33"/>
      <c r="B54" s="31"/>
      <c r="C54" s="37">
        <f>'Figure 1'!D77</f>
        <v>1034163512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</row>
    <row r="55" spans="1:38" ht="12.75">
      <c r="A55" s="33"/>
      <c r="B55" s="30" t="s">
        <v>14</v>
      </c>
      <c r="C55" s="34">
        <f>'Figure 1'!D78</f>
        <v>354727197</v>
      </c>
      <c r="D55" s="35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</row>
    <row r="56" spans="1:38" ht="12.75">
      <c r="A56" s="33"/>
      <c r="B56" s="30" t="s">
        <v>26</v>
      </c>
      <c r="C56" s="34">
        <f>'Figure 1'!D79</f>
        <v>518845201</v>
      </c>
      <c r="D56" s="3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1:38" ht="12.75">
      <c r="A57" s="33"/>
      <c r="B57" s="30" t="s">
        <v>25</v>
      </c>
      <c r="C57" s="34">
        <f>'Figure 1'!D80</f>
        <v>160591114</v>
      </c>
      <c r="D57" s="35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</row>
    <row r="58" spans="1:38" ht="12.75">
      <c r="A58" s="33"/>
      <c r="B58" s="30" t="s">
        <v>33</v>
      </c>
      <c r="C58" s="32"/>
      <c r="D58" s="35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</row>
    <row r="59" spans="1:38" ht="12.75">
      <c r="A59" s="33"/>
      <c r="B59" s="30"/>
      <c r="C59" s="32"/>
      <c r="D59" s="35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</row>
    <row r="60" spans="1:38" ht="12.75">
      <c r="A60" s="33"/>
      <c r="B60" s="30"/>
      <c r="C60" s="32"/>
      <c r="D60" s="35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1:38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1:38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</row>
    <row r="63" spans="1:38" ht="12.75">
      <c r="A63" s="33"/>
      <c r="B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56"/>
  <sheetViews>
    <sheetView showGridLines="0" workbookViewId="0" topLeftCell="A1">
      <selection activeCell="E6" sqref="E6"/>
    </sheetView>
  </sheetViews>
  <sheetFormatPr defaultColWidth="9.125" defaultRowHeight="12.75"/>
  <cols>
    <col min="1" max="1" width="9.125" style="3" customWidth="1"/>
    <col min="2" max="2" width="17.25390625" style="3" customWidth="1"/>
    <col min="3" max="14" width="10.75390625" style="3" customWidth="1"/>
    <col min="15" max="27" width="10.875" style="3" customWidth="1"/>
    <col min="28" max="28" width="13.75390625" style="3" customWidth="1"/>
    <col min="29" max="29" width="3.75390625" style="3" customWidth="1"/>
    <col min="30" max="30" width="9.25390625" style="3" bestFit="1" customWidth="1"/>
    <col min="31" max="31" width="9.125" style="3" customWidth="1"/>
    <col min="32" max="32" width="12.00390625" style="3" customWidth="1"/>
    <col min="33" max="33" width="10.00390625" style="3" customWidth="1"/>
    <col min="34" max="34" width="9.125" style="3" customWidth="1"/>
    <col min="35" max="35" width="9.625" style="3" bestFit="1" customWidth="1"/>
    <col min="36" max="16384" width="9.125" style="3" customWidth="1"/>
  </cols>
  <sheetData>
    <row r="1" ht="15.75">
      <c r="B1" s="27" t="s">
        <v>130</v>
      </c>
    </row>
    <row r="2" spans="2:28" ht="12.75">
      <c r="B2" s="28" t="s">
        <v>59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12.75" customHeight="1">
      <c r="B3" s="134"/>
      <c r="C3" s="140">
        <v>2018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  <c r="O3" s="136" t="s">
        <v>99</v>
      </c>
      <c r="P3" s="138">
        <v>2019</v>
      </c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4"/>
      <c r="AB3" s="138" t="s">
        <v>128</v>
      </c>
    </row>
    <row r="4" spans="2:28" ht="27.75" customHeight="1">
      <c r="B4" s="135"/>
      <c r="C4" s="86" t="s">
        <v>27</v>
      </c>
      <c r="D4" s="87" t="s">
        <v>28</v>
      </c>
      <c r="E4" s="87" t="s">
        <v>29</v>
      </c>
      <c r="F4" s="87" t="s">
        <v>30</v>
      </c>
      <c r="G4" s="87" t="s">
        <v>31</v>
      </c>
      <c r="H4" s="87" t="s">
        <v>32</v>
      </c>
      <c r="I4" s="88" t="s">
        <v>39</v>
      </c>
      <c r="J4" s="87" t="s">
        <v>38</v>
      </c>
      <c r="K4" s="87" t="s">
        <v>37</v>
      </c>
      <c r="L4" s="87" t="s">
        <v>36</v>
      </c>
      <c r="M4" s="87" t="s">
        <v>35</v>
      </c>
      <c r="N4" s="87" t="s">
        <v>34</v>
      </c>
      <c r="O4" s="137"/>
      <c r="P4" s="86" t="s">
        <v>27</v>
      </c>
      <c r="Q4" s="87" t="s">
        <v>28</v>
      </c>
      <c r="R4" s="87" t="s">
        <v>29</v>
      </c>
      <c r="S4" s="87" t="s">
        <v>30</v>
      </c>
      <c r="T4" s="87" t="s">
        <v>31</v>
      </c>
      <c r="U4" s="87" t="s">
        <v>32</v>
      </c>
      <c r="V4" s="88" t="s">
        <v>39</v>
      </c>
      <c r="W4" s="87" t="s">
        <v>38</v>
      </c>
      <c r="X4" s="87" t="s">
        <v>37</v>
      </c>
      <c r="Y4" s="87" t="s">
        <v>36</v>
      </c>
      <c r="Z4" s="87" t="s">
        <v>35</v>
      </c>
      <c r="AA4" s="87" t="s">
        <v>34</v>
      </c>
      <c r="AB4" s="139"/>
    </row>
    <row r="5" spans="2:28" ht="20.1" customHeight="1">
      <c r="B5" s="89" t="s">
        <v>126</v>
      </c>
      <c r="C5" s="39">
        <v>60638.252</v>
      </c>
      <c r="D5" s="39">
        <v>58476.466</v>
      </c>
      <c r="E5" s="39">
        <v>71430.888</v>
      </c>
      <c r="F5" s="39">
        <v>80017.364</v>
      </c>
      <c r="G5" s="39">
        <v>88492.973</v>
      </c>
      <c r="H5" s="39">
        <v>96585.778</v>
      </c>
      <c r="I5" s="39">
        <v>107499.432</v>
      </c>
      <c r="J5" s="39">
        <v>107392.014</v>
      </c>
      <c r="K5" s="39">
        <v>98863.261</v>
      </c>
      <c r="L5" s="39">
        <v>90213.827</v>
      </c>
      <c r="M5" s="39">
        <v>68311.602</v>
      </c>
      <c r="N5" s="39">
        <v>68373.465</v>
      </c>
      <c r="O5" s="40">
        <f aca="true" t="shared" si="0" ref="O5:O40">IF(SUM(C5:N5)&lt;&gt;0,SUM(C5:N5),":")</f>
        <v>996295.3219999998</v>
      </c>
      <c r="P5" s="39">
        <v>63804.763</v>
      </c>
      <c r="Q5" s="39">
        <v>61849.749</v>
      </c>
      <c r="R5" s="39">
        <v>74446.654</v>
      </c>
      <c r="S5" s="39">
        <v>84999.162</v>
      </c>
      <c r="T5" s="39">
        <v>91228.114</v>
      </c>
      <c r="U5" s="39">
        <v>101693.122</v>
      </c>
      <c r="V5" s="39">
        <v>110382.563</v>
      </c>
      <c r="W5" s="39">
        <v>111131.7</v>
      </c>
      <c r="X5" s="39">
        <v>101406.971</v>
      </c>
      <c r="Y5" s="39">
        <v>92447.868</v>
      </c>
      <c r="Z5" s="39">
        <v>69955.877</v>
      </c>
      <c r="AA5" s="39">
        <v>70816.969</v>
      </c>
      <c r="AB5" s="41">
        <f aca="true" t="shared" si="1" ref="AB5:AB40">((SUM(P5:AA5)/SUM(C5:N5))-1)*100</f>
        <v>3.8009001110215213</v>
      </c>
    </row>
    <row r="6" spans="2:28" ht="20.1" customHeight="1">
      <c r="B6" s="90" t="s">
        <v>60</v>
      </c>
      <c r="C6" s="42">
        <v>2190.383</v>
      </c>
      <c r="D6" s="43">
        <v>2194.321</v>
      </c>
      <c r="E6" s="43">
        <v>2590.913</v>
      </c>
      <c r="F6" s="43">
        <v>3062.128</v>
      </c>
      <c r="G6" s="43">
        <v>3092.46</v>
      </c>
      <c r="H6" s="44">
        <v>3110.741</v>
      </c>
      <c r="I6" s="44">
        <v>3555.992</v>
      </c>
      <c r="J6" s="44">
        <v>3496.343</v>
      </c>
      <c r="K6" s="44">
        <v>3259.277</v>
      </c>
      <c r="L6" s="44">
        <v>2992.47</v>
      </c>
      <c r="M6" s="44">
        <v>2540.218</v>
      </c>
      <c r="N6" s="44">
        <v>2421.063</v>
      </c>
      <c r="O6" s="45">
        <f t="shared" si="0"/>
        <v>34506.30900000001</v>
      </c>
      <c r="P6" s="42">
        <v>2253.327</v>
      </c>
      <c r="Q6" s="43">
        <v>2187.148</v>
      </c>
      <c r="R6" s="43">
        <v>2643.934</v>
      </c>
      <c r="S6" s="43">
        <v>3107.492</v>
      </c>
      <c r="T6" s="43">
        <v>3102.755</v>
      </c>
      <c r="U6" s="44">
        <v>3257.996</v>
      </c>
      <c r="V6" s="44">
        <v>3650.171</v>
      </c>
      <c r="W6" s="44">
        <v>3570.657</v>
      </c>
      <c r="X6" s="44">
        <v>3325.409</v>
      </c>
      <c r="Y6" s="44">
        <v>3120.567</v>
      </c>
      <c r="Z6" s="44">
        <v>2611.508</v>
      </c>
      <c r="AA6" s="44">
        <v>2554.224</v>
      </c>
      <c r="AB6" s="46">
        <f t="shared" si="1"/>
        <v>2.5470095917821567</v>
      </c>
    </row>
    <row r="7" spans="2:28" ht="20.1" customHeight="1">
      <c r="B7" s="91" t="s">
        <v>61</v>
      </c>
      <c r="C7" s="47">
        <v>544.718</v>
      </c>
      <c r="D7" s="48">
        <v>509.648</v>
      </c>
      <c r="E7" s="48">
        <v>609.762</v>
      </c>
      <c r="F7" s="48">
        <v>704.504</v>
      </c>
      <c r="G7" s="48">
        <v>918.353</v>
      </c>
      <c r="H7" s="49">
        <v>1569.255</v>
      </c>
      <c r="I7" s="44">
        <v>2050.117</v>
      </c>
      <c r="J7" s="44">
        <v>1998.177</v>
      </c>
      <c r="K7" s="44">
        <v>1400.679</v>
      </c>
      <c r="L7" s="44">
        <v>735.296</v>
      </c>
      <c r="M7" s="44">
        <v>529.72</v>
      </c>
      <c r="N7" s="44">
        <v>567.485</v>
      </c>
      <c r="O7" s="45">
        <f t="shared" si="0"/>
        <v>12137.714</v>
      </c>
      <c r="P7" s="47">
        <v>570.956</v>
      </c>
      <c r="Q7" s="48">
        <v>536.254</v>
      </c>
      <c r="R7" s="48">
        <v>618.037</v>
      </c>
      <c r="S7" s="48">
        <v>678.527</v>
      </c>
      <c r="T7" s="48">
        <v>877.009</v>
      </c>
      <c r="U7" s="49">
        <v>1455.157</v>
      </c>
      <c r="V7" s="49">
        <v>1866.085</v>
      </c>
      <c r="W7" s="49">
        <v>1885.574</v>
      </c>
      <c r="X7" s="49">
        <v>1290.977</v>
      </c>
      <c r="Y7" s="49">
        <v>717.317</v>
      </c>
      <c r="Z7" s="49">
        <v>584</v>
      </c>
      <c r="AA7" s="49">
        <v>633.175</v>
      </c>
      <c r="AB7" s="46">
        <f t="shared" si="1"/>
        <v>-3.498566534027747</v>
      </c>
    </row>
    <row r="8" spans="2:28" ht="20.1" customHeight="1">
      <c r="B8" s="91" t="s">
        <v>92</v>
      </c>
      <c r="C8" s="47">
        <v>973.631</v>
      </c>
      <c r="D8" s="48">
        <v>972.451</v>
      </c>
      <c r="E8" s="48">
        <v>1227.26</v>
      </c>
      <c r="F8" s="48">
        <v>1369.253</v>
      </c>
      <c r="G8" s="48">
        <v>1458.69</v>
      </c>
      <c r="H8" s="49">
        <v>1821.391</v>
      </c>
      <c r="I8" s="44">
        <v>2094.469</v>
      </c>
      <c r="J8" s="44">
        <v>2082.987</v>
      </c>
      <c r="K8" s="44">
        <v>1879.973</v>
      </c>
      <c r="L8" s="44">
        <v>1513.421</v>
      </c>
      <c r="M8" s="44">
        <v>1200.038</v>
      </c>
      <c r="N8" s="44">
        <v>1244.657</v>
      </c>
      <c r="O8" s="45">
        <f t="shared" si="0"/>
        <v>17838.221</v>
      </c>
      <c r="P8" s="47">
        <v>1015.592</v>
      </c>
      <c r="Q8" s="48">
        <v>1011.909</v>
      </c>
      <c r="R8" s="48">
        <v>1269.379</v>
      </c>
      <c r="S8" s="48">
        <v>1434.249</v>
      </c>
      <c r="T8" s="48">
        <v>1540.267</v>
      </c>
      <c r="U8" s="49">
        <v>1925.827</v>
      </c>
      <c r="V8" s="49">
        <v>2171.017</v>
      </c>
      <c r="W8" s="49">
        <v>2196.935</v>
      </c>
      <c r="X8" s="49">
        <v>1993.067</v>
      </c>
      <c r="Y8" s="49">
        <v>1643.154</v>
      </c>
      <c r="Z8" s="49">
        <v>1282.563</v>
      </c>
      <c r="AA8" s="49">
        <v>1348.737</v>
      </c>
      <c r="AB8" s="46">
        <f t="shared" si="1"/>
        <v>5.574967369223627</v>
      </c>
    </row>
    <row r="9" spans="2:28" ht="20.1" customHeight="1">
      <c r="B9" s="91" t="s">
        <v>62</v>
      </c>
      <c r="C9" s="47">
        <v>2183.832</v>
      </c>
      <c r="D9" s="48">
        <v>2218.27</v>
      </c>
      <c r="E9" s="48">
        <v>2691.52</v>
      </c>
      <c r="F9" s="48">
        <v>2841.987</v>
      </c>
      <c r="G9" s="48">
        <v>3156.768</v>
      </c>
      <c r="H9" s="49">
        <v>3387.213</v>
      </c>
      <c r="I9" s="44">
        <v>3686.607</v>
      </c>
      <c r="J9" s="44">
        <v>3371.061</v>
      </c>
      <c r="K9" s="44">
        <v>3239.388</v>
      </c>
      <c r="L9" s="44">
        <v>3147.214</v>
      </c>
      <c r="M9" s="44">
        <v>2478.048</v>
      </c>
      <c r="N9" s="44">
        <v>2299.231</v>
      </c>
      <c r="O9" s="45">
        <f t="shared" si="0"/>
        <v>34701.139</v>
      </c>
      <c r="P9" s="47">
        <v>2233.01</v>
      </c>
      <c r="Q9" s="48">
        <v>2260.089</v>
      </c>
      <c r="R9" s="48">
        <v>2652.203</v>
      </c>
      <c r="S9" s="48">
        <v>2884.516</v>
      </c>
      <c r="T9" s="48">
        <v>3075.631</v>
      </c>
      <c r="U9" s="49">
        <v>3401.375</v>
      </c>
      <c r="V9" s="49">
        <v>3640.974</v>
      </c>
      <c r="W9" s="49">
        <v>3416.166</v>
      </c>
      <c r="X9" s="49">
        <v>3273.384</v>
      </c>
      <c r="Y9" s="49">
        <v>3168.106</v>
      </c>
      <c r="Z9" s="49">
        <v>2443.406</v>
      </c>
      <c r="AA9" s="49">
        <v>2331.267</v>
      </c>
      <c r="AB9" s="46">
        <f t="shared" si="1"/>
        <v>0.22762365235333704</v>
      </c>
    </row>
    <row r="10" spans="2:28" ht="20.1" customHeight="1">
      <c r="B10" s="91" t="s">
        <v>63</v>
      </c>
      <c r="C10" s="47">
        <v>13356.786</v>
      </c>
      <c r="D10" s="48">
        <v>13253.657</v>
      </c>
      <c r="E10" s="48">
        <v>16735.521</v>
      </c>
      <c r="F10" s="48">
        <v>17975.261</v>
      </c>
      <c r="G10" s="48">
        <v>19904.627</v>
      </c>
      <c r="H10" s="49">
        <v>20574.997</v>
      </c>
      <c r="I10" s="44">
        <v>22589.018</v>
      </c>
      <c r="J10" s="44">
        <v>22462.326</v>
      </c>
      <c r="K10" s="44">
        <v>22201.917</v>
      </c>
      <c r="L10" s="44">
        <v>21741.647</v>
      </c>
      <c r="M10" s="44">
        <v>16110.325</v>
      </c>
      <c r="N10" s="44">
        <v>15516.279</v>
      </c>
      <c r="O10" s="45">
        <f t="shared" si="0"/>
        <v>222422.361</v>
      </c>
      <c r="P10" s="47">
        <v>14177.333</v>
      </c>
      <c r="Q10" s="48">
        <v>13965.763</v>
      </c>
      <c r="R10" s="48">
        <v>17192.573</v>
      </c>
      <c r="S10" s="48">
        <v>19190.82</v>
      </c>
      <c r="T10" s="48">
        <v>20253.183</v>
      </c>
      <c r="U10" s="49">
        <v>21595.042</v>
      </c>
      <c r="V10" s="49">
        <v>22839.831</v>
      </c>
      <c r="W10" s="49">
        <v>22756.833</v>
      </c>
      <c r="X10" s="49">
        <v>22175.455</v>
      </c>
      <c r="Y10" s="49">
        <v>21573.621</v>
      </c>
      <c r="Z10" s="49">
        <v>15703.175</v>
      </c>
      <c r="AA10" s="49">
        <v>15340.457</v>
      </c>
      <c r="AB10" s="46">
        <f t="shared" si="1"/>
        <v>1.952018214571516</v>
      </c>
    </row>
    <row r="11" spans="2:28" ht="20.1" customHeight="1">
      <c r="B11" s="91" t="s">
        <v>64</v>
      </c>
      <c r="C11" s="47">
        <v>174.049</v>
      </c>
      <c r="D11" s="48">
        <v>170.81</v>
      </c>
      <c r="E11" s="48">
        <v>209.683</v>
      </c>
      <c r="F11" s="48">
        <v>237.676</v>
      </c>
      <c r="G11" s="48">
        <v>273.84</v>
      </c>
      <c r="H11" s="49">
        <v>298.147</v>
      </c>
      <c r="I11" s="44">
        <v>310.856</v>
      </c>
      <c r="J11" s="44">
        <v>304.734</v>
      </c>
      <c r="K11" s="44">
        <v>283.175</v>
      </c>
      <c r="L11" s="44">
        <v>283.994</v>
      </c>
      <c r="M11" s="44">
        <v>226.791</v>
      </c>
      <c r="N11" s="44">
        <v>221.773</v>
      </c>
      <c r="O11" s="45">
        <f t="shared" si="0"/>
        <v>2995.5280000000002</v>
      </c>
      <c r="P11" s="47">
        <v>204.783</v>
      </c>
      <c r="Q11" s="48">
        <v>194.398</v>
      </c>
      <c r="R11" s="48">
        <v>230.699</v>
      </c>
      <c r="S11" s="48">
        <v>265.748</v>
      </c>
      <c r="T11" s="48">
        <v>300.446</v>
      </c>
      <c r="U11" s="49">
        <v>316.964</v>
      </c>
      <c r="V11" s="49">
        <v>318.394</v>
      </c>
      <c r="W11" s="49">
        <v>325.152</v>
      </c>
      <c r="X11" s="49">
        <v>310</v>
      </c>
      <c r="Y11" s="49">
        <v>315.559</v>
      </c>
      <c r="Z11" s="49">
        <v>241.243</v>
      </c>
      <c r="AA11" s="49">
        <v>234.617</v>
      </c>
      <c r="AB11" s="46">
        <f t="shared" si="1"/>
        <v>8.762228228212177</v>
      </c>
    </row>
    <row r="12" spans="2:28" ht="20.1" customHeight="1">
      <c r="B12" s="91" t="s">
        <v>65</v>
      </c>
      <c r="C12" s="47">
        <v>2230.031</v>
      </c>
      <c r="D12" s="48">
        <v>2108.843</v>
      </c>
      <c r="E12" s="48">
        <v>2561.755</v>
      </c>
      <c r="F12" s="48">
        <v>3010.851</v>
      </c>
      <c r="G12" s="48">
        <v>3324.775</v>
      </c>
      <c r="H12" s="49">
        <v>3648.427</v>
      </c>
      <c r="I12" s="44">
        <v>3889.785</v>
      </c>
      <c r="J12" s="44">
        <v>3799.828</v>
      </c>
      <c r="K12" s="44">
        <v>3391.539</v>
      </c>
      <c r="L12" s="44">
        <v>3228.463</v>
      </c>
      <c r="M12" s="44">
        <v>2595.786</v>
      </c>
      <c r="N12" s="44">
        <v>2554.922</v>
      </c>
      <c r="O12" s="45">
        <f t="shared" si="0"/>
        <v>36345.005</v>
      </c>
      <c r="P12" s="47">
        <v>2347.603</v>
      </c>
      <c r="Q12" s="48">
        <v>2286.662</v>
      </c>
      <c r="R12" s="48">
        <v>2779.886</v>
      </c>
      <c r="S12" s="48">
        <v>3224.936</v>
      </c>
      <c r="T12" s="48">
        <v>3462.571</v>
      </c>
      <c r="U12" s="49">
        <v>3763.063</v>
      </c>
      <c r="V12" s="49">
        <v>4030.976</v>
      </c>
      <c r="W12" s="49">
        <v>4008.037</v>
      </c>
      <c r="X12" s="49">
        <v>3527.592</v>
      </c>
      <c r="Y12" s="49">
        <v>3311.286</v>
      </c>
      <c r="Z12" s="49">
        <v>2588.6</v>
      </c>
      <c r="AA12" s="49">
        <v>2616.298</v>
      </c>
      <c r="AB12" s="46">
        <f t="shared" si="1"/>
        <v>4.4091478320060995</v>
      </c>
    </row>
    <row r="13" spans="2:28" ht="20.1" customHeight="1">
      <c r="B13" s="91" t="s">
        <v>66</v>
      </c>
      <c r="C13" s="47">
        <v>1518.89</v>
      </c>
      <c r="D13" s="48">
        <v>1421.37</v>
      </c>
      <c r="E13" s="48">
        <v>1891.78</v>
      </c>
      <c r="F13" s="48">
        <v>3015.244</v>
      </c>
      <c r="G13" s="48">
        <v>5565.067</v>
      </c>
      <c r="H13" s="49">
        <v>7300.584</v>
      </c>
      <c r="I13" s="50">
        <v>8755.833</v>
      </c>
      <c r="J13" s="50">
        <v>8835.744</v>
      </c>
      <c r="K13" s="50">
        <v>7442.136</v>
      </c>
      <c r="L13" s="44">
        <v>4670.003</v>
      </c>
      <c r="M13" s="44">
        <v>1965.347</v>
      </c>
      <c r="N13" s="44">
        <v>1876.828</v>
      </c>
      <c r="O13" s="45">
        <f t="shared" si="0"/>
        <v>54258.825999999994</v>
      </c>
      <c r="P13" s="47">
        <v>1652.468</v>
      </c>
      <c r="Q13" s="48">
        <v>1567.624</v>
      </c>
      <c r="R13" s="48">
        <v>1957.347</v>
      </c>
      <c r="S13" s="48">
        <v>3134.121</v>
      </c>
      <c r="T13" s="48">
        <v>5176.922</v>
      </c>
      <c r="U13" s="49">
        <v>7632.19</v>
      </c>
      <c r="V13" s="49">
        <v>8993.72</v>
      </c>
      <c r="W13" s="49">
        <v>9284.85</v>
      </c>
      <c r="X13" s="49">
        <v>7690.464</v>
      </c>
      <c r="Y13" s="49">
        <v>4947.216</v>
      </c>
      <c r="Z13" s="49">
        <v>2056.288</v>
      </c>
      <c r="AA13" s="49">
        <v>1995.317</v>
      </c>
      <c r="AB13" s="46">
        <f t="shared" si="1"/>
        <v>3.3721721144501116</v>
      </c>
    </row>
    <row r="14" spans="2:28" ht="20.1" customHeight="1">
      <c r="B14" s="91" t="s">
        <v>67</v>
      </c>
      <c r="C14" s="47">
        <v>12604.441</v>
      </c>
      <c r="D14" s="48">
        <v>12425.769</v>
      </c>
      <c r="E14" s="48">
        <v>15651.657</v>
      </c>
      <c r="F14" s="48">
        <v>18081.12</v>
      </c>
      <c r="G14" s="48">
        <v>20102.304</v>
      </c>
      <c r="H14" s="49">
        <v>21901.051</v>
      </c>
      <c r="I14" s="44">
        <v>24212.494</v>
      </c>
      <c r="J14" s="44">
        <v>24145.09</v>
      </c>
      <c r="K14" s="50">
        <v>22288.388</v>
      </c>
      <c r="L14" s="50">
        <v>20534.431</v>
      </c>
      <c r="M14" s="50">
        <v>14384.398</v>
      </c>
      <c r="N14" s="50">
        <v>14280.286</v>
      </c>
      <c r="O14" s="45">
        <f t="shared" si="0"/>
        <v>220611.429</v>
      </c>
      <c r="P14" s="47">
        <v>13481.499</v>
      </c>
      <c r="Q14" s="48">
        <v>13178.489</v>
      </c>
      <c r="R14" s="48">
        <v>16164.025</v>
      </c>
      <c r="S14" s="48">
        <v>19182.226</v>
      </c>
      <c r="T14" s="48">
        <v>20503.083</v>
      </c>
      <c r="U14" s="49">
        <v>22809.002</v>
      </c>
      <c r="V14" s="49">
        <v>24573.047</v>
      </c>
      <c r="W14" s="49">
        <v>24746.84</v>
      </c>
      <c r="X14" s="49">
        <v>22655.739</v>
      </c>
      <c r="Y14" s="49">
        <v>20521.364</v>
      </c>
      <c r="Z14" s="49">
        <v>14740.7</v>
      </c>
      <c r="AA14" s="49">
        <v>14632.998</v>
      </c>
      <c r="AB14" s="46">
        <f t="shared" si="1"/>
        <v>2.981524134907798</v>
      </c>
    </row>
    <row r="15" spans="2:28" ht="20.1" customHeight="1">
      <c r="B15" s="91" t="s">
        <v>68</v>
      </c>
      <c r="C15" s="47">
        <v>10885.368</v>
      </c>
      <c r="D15" s="48">
        <v>10183.848</v>
      </c>
      <c r="E15" s="48">
        <v>12250.339</v>
      </c>
      <c r="F15" s="48">
        <v>13606.815</v>
      </c>
      <c r="G15" s="48">
        <v>14195.103</v>
      </c>
      <c r="H15" s="49">
        <v>14826.254</v>
      </c>
      <c r="I15" s="50">
        <v>16759.218</v>
      </c>
      <c r="J15" s="50">
        <v>16673.238</v>
      </c>
      <c r="K15" s="50">
        <v>14945.124</v>
      </c>
      <c r="L15" s="44">
        <v>14439.815</v>
      </c>
      <c r="M15" s="44">
        <v>11348.905</v>
      </c>
      <c r="N15" s="44">
        <v>11877.152</v>
      </c>
      <c r="O15" s="45">
        <f t="shared" si="0"/>
        <v>161991.179</v>
      </c>
      <c r="P15" s="47">
        <v>11232.264</v>
      </c>
      <c r="Q15" s="48">
        <v>10788.754</v>
      </c>
      <c r="R15" s="48">
        <v>12894.631</v>
      </c>
      <c r="S15" s="48">
        <v>14819.266</v>
      </c>
      <c r="T15" s="48">
        <v>14661.98</v>
      </c>
      <c r="U15" s="49">
        <v>15965.628</v>
      </c>
      <c r="V15" s="49">
        <v>17326.395</v>
      </c>
      <c r="W15" s="49">
        <v>17295.281</v>
      </c>
      <c r="X15" s="49">
        <v>15280.351</v>
      </c>
      <c r="Y15" s="49">
        <v>14663.705</v>
      </c>
      <c r="Z15" s="49">
        <v>11688.488</v>
      </c>
      <c r="AA15" s="49">
        <v>12100.036</v>
      </c>
      <c r="AB15" s="46">
        <f t="shared" si="1"/>
        <v>4.151831008032847</v>
      </c>
    </row>
    <row r="16" spans="2:28" ht="20.1" customHeight="1">
      <c r="B16" s="91" t="s">
        <v>69</v>
      </c>
      <c r="C16" s="47">
        <v>219.879</v>
      </c>
      <c r="D16" s="48">
        <v>199.626</v>
      </c>
      <c r="E16" s="48">
        <v>302.114</v>
      </c>
      <c r="F16" s="48">
        <v>549.937</v>
      </c>
      <c r="G16" s="48">
        <v>970.602</v>
      </c>
      <c r="H16" s="49">
        <v>1318.805</v>
      </c>
      <c r="I16" s="44">
        <v>1765.904</v>
      </c>
      <c r="J16" s="44">
        <v>1694.784</v>
      </c>
      <c r="K16" s="50">
        <v>1340.983</v>
      </c>
      <c r="L16" s="50">
        <v>834.308</v>
      </c>
      <c r="M16" s="50">
        <v>282.862</v>
      </c>
      <c r="N16" s="50">
        <v>251.49</v>
      </c>
      <c r="O16" s="45">
        <f t="shared" si="0"/>
        <v>9731.293999999998</v>
      </c>
      <c r="P16" s="47">
        <v>226.655</v>
      </c>
      <c r="Q16" s="48">
        <v>222.707</v>
      </c>
      <c r="R16" s="48">
        <v>306.168</v>
      </c>
      <c r="S16" s="48">
        <v>702.852</v>
      </c>
      <c r="T16" s="48">
        <v>1048.276</v>
      </c>
      <c r="U16" s="49">
        <v>1465.003</v>
      </c>
      <c r="V16" s="49">
        <v>1868.35</v>
      </c>
      <c r="W16" s="49">
        <v>1837.031</v>
      </c>
      <c r="X16" s="49">
        <v>1404.508</v>
      </c>
      <c r="Y16" s="49">
        <v>953.021</v>
      </c>
      <c r="Z16" s="49">
        <v>314.507</v>
      </c>
      <c r="AA16" s="49">
        <v>274.161</v>
      </c>
      <c r="AB16" s="46">
        <f t="shared" si="1"/>
        <v>9.165738903788156</v>
      </c>
    </row>
    <row r="17" spans="2:28" ht="20.1" customHeight="1">
      <c r="B17" s="91" t="s">
        <v>70</v>
      </c>
      <c r="C17" s="47">
        <v>9328.078</v>
      </c>
      <c r="D17" s="48">
        <v>8808.693</v>
      </c>
      <c r="E17" s="48">
        <v>10747.8</v>
      </c>
      <c r="F17" s="48">
        <v>12802.169</v>
      </c>
      <c r="G17" s="48">
        <v>13655.593</v>
      </c>
      <c r="H17" s="49">
        <v>14858.337</v>
      </c>
      <c r="I17" s="44">
        <v>16502.851</v>
      </c>
      <c r="J17" s="44">
        <v>16639.053</v>
      </c>
      <c r="K17" s="44">
        <v>15406.592</v>
      </c>
      <c r="L17" s="44">
        <v>13693.853</v>
      </c>
      <c r="M17" s="44">
        <v>10434.69</v>
      </c>
      <c r="N17" s="44">
        <v>10474.735</v>
      </c>
      <c r="O17" s="45">
        <f t="shared" si="0"/>
        <v>153352.44400000002</v>
      </c>
      <c r="P17" s="47">
        <v>9800.069</v>
      </c>
      <c r="Q17" s="48">
        <v>9461.722</v>
      </c>
      <c r="R17" s="48">
        <v>11510.279</v>
      </c>
      <c r="S17" s="48">
        <v>13486.285</v>
      </c>
      <c r="T17" s="48">
        <v>14328.615</v>
      </c>
      <c r="U17" s="49">
        <v>15744.51</v>
      </c>
      <c r="V17" s="49">
        <v>17135.702</v>
      </c>
      <c r="W17" s="49">
        <v>17376.844</v>
      </c>
      <c r="X17" s="49">
        <v>15891.629</v>
      </c>
      <c r="Y17" s="49">
        <v>14203.892</v>
      </c>
      <c r="Z17" s="49">
        <v>10786.901</v>
      </c>
      <c r="AA17" s="49">
        <v>10939.234</v>
      </c>
      <c r="AB17" s="46">
        <f t="shared" si="1"/>
        <v>4.768908671582683</v>
      </c>
    </row>
    <row r="18" spans="2:28" ht="20.1" customHeight="1">
      <c r="B18" s="91" t="s">
        <v>71</v>
      </c>
      <c r="C18" s="47">
        <v>387.747</v>
      </c>
      <c r="D18" s="48">
        <v>386.143</v>
      </c>
      <c r="E18" s="48">
        <v>559.023</v>
      </c>
      <c r="F18" s="48">
        <v>847.806</v>
      </c>
      <c r="G18" s="48">
        <v>1084.157</v>
      </c>
      <c r="H18" s="49">
        <v>1253.226</v>
      </c>
      <c r="I18" s="44">
        <v>1413.909</v>
      </c>
      <c r="J18" s="44">
        <v>1471.489</v>
      </c>
      <c r="K18" s="44">
        <v>1313.899</v>
      </c>
      <c r="L18" s="44">
        <v>1165.086</v>
      </c>
      <c r="M18" s="44">
        <v>580.128</v>
      </c>
      <c r="N18" s="44">
        <v>464.488</v>
      </c>
      <c r="O18" s="45">
        <f t="shared" si="0"/>
        <v>10927.100999999999</v>
      </c>
      <c r="P18" s="47">
        <v>421.821</v>
      </c>
      <c r="Q18" s="48">
        <v>410.208</v>
      </c>
      <c r="R18" s="48">
        <v>564.04</v>
      </c>
      <c r="S18" s="48">
        <v>864.105</v>
      </c>
      <c r="T18" s="48">
        <v>1128.899</v>
      </c>
      <c r="U18" s="49">
        <v>1293.838</v>
      </c>
      <c r="V18" s="49">
        <v>1434.271</v>
      </c>
      <c r="W18" s="49">
        <v>1483.105</v>
      </c>
      <c r="X18" s="49">
        <v>1323.131</v>
      </c>
      <c r="Y18" s="49">
        <v>1194.798</v>
      </c>
      <c r="Z18" s="49">
        <v>626.571</v>
      </c>
      <c r="AA18" s="49">
        <v>516.623</v>
      </c>
      <c r="AB18" s="46">
        <f t="shared" si="1"/>
        <v>3.059448247069385</v>
      </c>
    </row>
    <row r="19" spans="2:28" ht="20.1" customHeight="1">
      <c r="B19" s="91" t="s">
        <v>72</v>
      </c>
      <c r="C19" s="47">
        <v>441.7</v>
      </c>
      <c r="D19" s="48">
        <v>403.849</v>
      </c>
      <c r="E19" s="48">
        <v>504.089</v>
      </c>
      <c r="F19" s="48">
        <v>568.391</v>
      </c>
      <c r="G19" s="48">
        <v>633.929</v>
      </c>
      <c r="H19" s="49">
        <v>684.229</v>
      </c>
      <c r="I19" s="44">
        <v>737.562</v>
      </c>
      <c r="J19" s="44">
        <v>733.741</v>
      </c>
      <c r="K19" s="44">
        <v>658.881</v>
      </c>
      <c r="L19" s="44">
        <v>643.939</v>
      </c>
      <c r="M19" s="44">
        <v>510.732</v>
      </c>
      <c r="N19" s="44">
        <v>516.028</v>
      </c>
      <c r="O19" s="45">
        <f t="shared" si="0"/>
        <v>7037.070000000001</v>
      </c>
      <c r="P19" s="47">
        <v>466.661</v>
      </c>
      <c r="Q19" s="48">
        <v>430.49</v>
      </c>
      <c r="R19" s="48">
        <v>531.114</v>
      </c>
      <c r="S19" s="48">
        <v>645.712</v>
      </c>
      <c r="T19" s="48">
        <v>714.785</v>
      </c>
      <c r="U19" s="49">
        <v>762.727</v>
      </c>
      <c r="V19" s="49">
        <v>832.797</v>
      </c>
      <c r="W19" s="49">
        <v>830.846</v>
      </c>
      <c r="X19" s="49">
        <v>735.252</v>
      </c>
      <c r="Y19" s="49">
        <v>704.406</v>
      </c>
      <c r="Z19" s="49">
        <v>549.704</v>
      </c>
      <c r="AA19" s="49">
        <v>581.232</v>
      </c>
      <c r="AB19" s="46">
        <f t="shared" si="1"/>
        <v>10.638745955347883</v>
      </c>
    </row>
    <row r="20" spans="2:28" ht="20.1" customHeight="1">
      <c r="B20" s="91" t="s">
        <v>73</v>
      </c>
      <c r="C20" s="47">
        <v>406.445</v>
      </c>
      <c r="D20" s="48">
        <v>377.197</v>
      </c>
      <c r="E20" s="48">
        <v>451.581</v>
      </c>
      <c r="F20" s="48">
        <v>515.724</v>
      </c>
      <c r="G20" s="48">
        <v>587.296</v>
      </c>
      <c r="H20" s="49">
        <v>610.41</v>
      </c>
      <c r="I20" s="44">
        <v>614.984</v>
      </c>
      <c r="J20" s="44">
        <v>618.731</v>
      </c>
      <c r="K20" s="44">
        <v>584.801</v>
      </c>
      <c r="L20" s="44">
        <v>580.99</v>
      </c>
      <c r="M20" s="44">
        <v>459.316</v>
      </c>
      <c r="N20" s="44">
        <v>446.703</v>
      </c>
      <c r="O20" s="45">
        <f t="shared" si="0"/>
        <v>6254.178</v>
      </c>
      <c r="P20" s="47">
        <v>443.403</v>
      </c>
      <c r="Q20" s="48">
        <v>411.765</v>
      </c>
      <c r="R20" s="48">
        <v>466.939</v>
      </c>
      <c r="S20" s="48">
        <v>540.42</v>
      </c>
      <c r="T20" s="48">
        <v>620.978</v>
      </c>
      <c r="U20" s="49">
        <v>604.824</v>
      </c>
      <c r="V20" s="49">
        <v>595.44</v>
      </c>
      <c r="W20" s="49">
        <v>621.917</v>
      </c>
      <c r="X20" s="49">
        <v>603.338</v>
      </c>
      <c r="Y20" s="49">
        <v>622.758</v>
      </c>
      <c r="Z20" s="49">
        <v>496.501</v>
      </c>
      <c r="AA20" s="49">
        <v>476.402</v>
      </c>
      <c r="AB20" s="46">
        <f t="shared" si="1"/>
        <v>4.005434447180756</v>
      </c>
    </row>
    <row r="21" spans="2:28" ht="20.1" customHeight="1">
      <c r="B21" s="91" t="s">
        <v>74</v>
      </c>
      <c r="C21" s="47">
        <v>237.521</v>
      </c>
      <c r="D21" s="48">
        <v>240.671</v>
      </c>
      <c r="E21" s="48">
        <v>297.386</v>
      </c>
      <c r="F21" s="48">
        <v>353.19</v>
      </c>
      <c r="G21" s="48">
        <v>372.944</v>
      </c>
      <c r="H21" s="49">
        <v>363.841</v>
      </c>
      <c r="I21" s="44">
        <v>392.348</v>
      </c>
      <c r="J21" s="44">
        <v>391.126</v>
      </c>
      <c r="K21" s="44">
        <v>379.181</v>
      </c>
      <c r="L21" s="44">
        <v>367.383</v>
      </c>
      <c r="M21" s="44">
        <v>298.653</v>
      </c>
      <c r="N21" s="44">
        <v>294.56</v>
      </c>
      <c r="O21" s="45">
        <f t="shared" si="0"/>
        <v>3988.8039999999996</v>
      </c>
      <c r="P21" s="47">
        <v>258.957</v>
      </c>
      <c r="Q21" s="48">
        <v>267.687</v>
      </c>
      <c r="R21" s="48">
        <v>320.896</v>
      </c>
      <c r="S21" s="48">
        <v>384.281</v>
      </c>
      <c r="T21" s="48">
        <v>393.188</v>
      </c>
      <c r="U21" s="49">
        <v>407.702</v>
      </c>
      <c r="V21" s="49">
        <v>424.944</v>
      </c>
      <c r="W21" s="49">
        <v>420.265</v>
      </c>
      <c r="X21" s="49">
        <v>415.421</v>
      </c>
      <c r="Y21" s="49">
        <v>403.27</v>
      </c>
      <c r="Z21" s="49">
        <v>331.381</v>
      </c>
      <c r="AA21" s="49">
        <v>337.577</v>
      </c>
      <c r="AB21" s="46">
        <f t="shared" si="1"/>
        <v>9.445563131204239</v>
      </c>
    </row>
    <row r="22" spans="2:28" ht="20.1" customHeight="1">
      <c r="B22" s="91" t="s">
        <v>75</v>
      </c>
      <c r="C22" s="47">
        <v>974.653</v>
      </c>
      <c r="D22" s="48">
        <v>929.002</v>
      </c>
      <c r="E22" s="48">
        <v>1134.794</v>
      </c>
      <c r="F22" s="48">
        <v>1260.726</v>
      </c>
      <c r="G22" s="48">
        <v>1318.614</v>
      </c>
      <c r="H22" s="49">
        <v>1384.22</v>
      </c>
      <c r="I22" s="44">
        <v>1549.134</v>
      </c>
      <c r="J22" s="44">
        <v>1565.735</v>
      </c>
      <c r="K22" s="44">
        <v>1424.621</v>
      </c>
      <c r="L22" s="44">
        <v>1369.33</v>
      </c>
      <c r="M22" s="44">
        <v>1128.948</v>
      </c>
      <c r="N22" s="44">
        <v>1136.716</v>
      </c>
      <c r="O22" s="45">
        <f t="shared" si="0"/>
        <v>15176.493</v>
      </c>
      <c r="P22" s="47">
        <v>1032.569</v>
      </c>
      <c r="Q22" s="48">
        <v>998.417</v>
      </c>
      <c r="R22" s="48">
        <v>1205.927</v>
      </c>
      <c r="S22" s="48">
        <v>1382.213</v>
      </c>
      <c r="T22" s="48">
        <v>1460.105</v>
      </c>
      <c r="U22" s="49">
        <v>1525.779</v>
      </c>
      <c r="V22" s="49">
        <v>1663.035</v>
      </c>
      <c r="W22" s="49">
        <v>1675.544</v>
      </c>
      <c r="X22" s="49">
        <v>1566.297</v>
      </c>
      <c r="Y22" s="49">
        <v>1522.375</v>
      </c>
      <c r="Z22" s="49">
        <v>1309.357</v>
      </c>
      <c r="AA22" s="49">
        <v>1359.132</v>
      </c>
      <c r="AB22" s="46">
        <f t="shared" si="1"/>
        <v>10.043539044231098</v>
      </c>
    </row>
    <row r="23" spans="2:28" ht="20.1" customHeight="1">
      <c r="B23" s="91" t="s">
        <v>76</v>
      </c>
      <c r="C23" s="47">
        <v>351.55</v>
      </c>
      <c r="D23" s="48">
        <v>349.482</v>
      </c>
      <c r="E23" s="48">
        <v>471.234</v>
      </c>
      <c r="F23" s="48">
        <v>591.311</v>
      </c>
      <c r="G23" s="48">
        <v>643.107</v>
      </c>
      <c r="H23" s="49">
        <v>662.901</v>
      </c>
      <c r="I23" s="44">
        <v>756.015</v>
      </c>
      <c r="J23" s="44">
        <v>759.478</v>
      </c>
      <c r="K23" s="44">
        <v>706.581</v>
      </c>
      <c r="L23" s="44">
        <v>646.195</v>
      </c>
      <c r="M23" s="44">
        <v>453.546</v>
      </c>
      <c r="N23" s="44">
        <v>414.417</v>
      </c>
      <c r="O23" s="45">
        <f t="shared" si="0"/>
        <v>6805.817</v>
      </c>
      <c r="P23" s="47">
        <v>366.016</v>
      </c>
      <c r="Q23" s="48">
        <v>359.555</v>
      </c>
      <c r="R23" s="48">
        <v>477.533</v>
      </c>
      <c r="S23" s="48">
        <v>653.179</v>
      </c>
      <c r="T23" s="48">
        <v>675.499</v>
      </c>
      <c r="U23" s="49">
        <v>723.18</v>
      </c>
      <c r="V23" s="49">
        <v>800.221</v>
      </c>
      <c r="W23" s="49">
        <v>824.393</v>
      </c>
      <c r="X23" s="49">
        <v>763.013</v>
      </c>
      <c r="Y23" s="49">
        <v>704.147</v>
      </c>
      <c r="Z23" s="49">
        <v>493.727</v>
      </c>
      <c r="AA23" s="49">
        <v>477.894</v>
      </c>
      <c r="AB23" s="46">
        <f t="shared" si="1"/>
        <v>7.530910690075854</v>
      </c>
    </row>
    <row r="24" spans="2:28" ht="20.1" customHeight="1">
      <c r="B24" s="91" t="s">
        <v>77</v>
      </c>
      <c r="C24" s="47">
        <v>5413.261</v>
      </c>
      <c r="D24" s="48">
        <v>5239.287</v>
      </c>
      <c r="E24" s="48">
        <v>6154.614</v>
      </c>
      <c r="F24" s="48">
        <v>6733.655</v>
      </c>
      <c r="G24" s="48">
        <v>7265.322</v>
      </c>
      <c r="H24" s="49">
        <v>7238.055</v>
      </c>
      <c r="I24" s="44">
        <v>7695.863</v>
      </c>
      <c r="J24" s="44">
        <v>7789.704</v>
      </c>
      <c r="K24" s="44">
        <v>7297.962</v>
      </c>
      <c r="L24" s="50">
        <v>7265.97</v>
      </c>
      <c r="M24" s="50">
        <v>5805.354</v>
      </c>
      <c r="N24" s="50">
        <v>5745.02</v>
      </c>
      <c r="O24" s="45">
        <f t="shared" si="0"/>
        <v>79644.06700000001</v>
      </c>
      <c r="P24" s="47">
        <v>5497.148</v>
      </c>
      <c r="Q24" s="48">
        <v>5354.368</v>
      </c>
      <c r="R24" s="48">
        <v>6273.861</v>
      </c>
      <c r="S24" s="48">
        <v>6928.629</v>
      </c>
      <c r="T24" s="48">
        <v>7398.305</v>
      </c>
      <c r="U24" s="49">
        <v>7473.051</v>
      </c>
      <c r="V24" s="49">
        <v>7731.539</v>
      </c>
      <c r="W24" s="49">
        <v>7860.616</v>
      </c>
      <c r="X24" s="49">
        <v>7487.661</v>
      </c>
      <c r="Y24" s="49">
        <v>7354.994</v>
      </c>
      <c r="Z24" s="49">
        <v>5887.064</v>
      </c>
      <c r="AA24" s="49">
        <v>5939.626</v>
      </c>
      <c r="AB24" s="46">
        <f t="shared" si="1"/>
        <v>1.9371122773024663</v>
      </c>
    </row>
    <row r="25" spans="2:28" ht="20.1" customHeight="1">
      <c r="B25" s="91" t="s">
        <v>78</v>
      </c>
      <c r="C25" s="47">
        <v>1905.331</v>
      </c>
      <c r="D25" s="48">
        <v>1937.152</v>
      </c>
      <c r="E25" s="48">
        <v>2404.43</v>
      </c>
      <c r="F25" s="48">
        <v>2442.085</v>
      </c>
      <c r="G25" s="48">
        <v>2585.884</v>
      </c>
      <c r="H25" s="49">
        <v>2822.571</v>
      </c>
      <c r="I25" s="44">
        <v>3085.491</v>
      </c>
      <c r="J25" s="44">
        <v>3143.286</v>
      </c>
      <c r="K25" s="44">
        <v>3028.317</v>
      </c>
      <c r="L25" s="44">
        <v>2842.107</v>
      </c>
      <c r="M25" s="44">
        <v>2396.286</v>
      </c>
      <c r="N25" s="44">
        <v>2545.477</v>
      </c>
      <c r="O25" s="45">
        <f t="shared" si="0"/>
        <v>31138.416999999998</v>
      </c>
      <c r="P25" s="47">
        <v>2285.034</v>
      </c>
      <c r="Q25" s="48">
        <v>2349.892</v>
      </c>
      <c r="R25" s="48">
        <v>2871.838</v>
      </c>
      <c r="S25" s="48">
        <v>2978.376</v>
      </c>
      <c r="T25" s="48">
        <v>3038.394</v>
      </c>
      <c r="U25" s="49">
        <v>3314.289</v>
      </c>
      <c r="V25" s="49">
        <v>3504.875</v>
      </c>
      <c r="W25" s="49">
        <v>3511.121</v>
      </c>
      <c r="X25" s="49">
        <v>3306.004</v>
      </c>
      <c r="Y25" s="49">
        <v>3095.301</v>
      </c>
      <c r="Z25" s="49">
        <v>2591.272</v>
      </c>
      <c r="AA25" s="49">
        <v>2797.792</v>
      </c>
      <c r="AB25" s="46">
        <f t="shared" si="1"/>
        <v>14.470135074625045</v>
      </c>
    </row>
    <row r="26" spans="2:28" ht="20.1" customHeight="1">
      <c r="B26" s="91" t="s">
        <v>79</v>
      </c>
      <c r="C26" s="47">
        <v>2713.854</v>
      </c>
      <c r="D26" s="48">
        <v>2607.414</v>
      </c>
      <c r="E26" s="48">
        <v>2986.682</v>
      </c>
      <c r="F26" s="48">
        <v>3338.476</v>
      </c>
      <c r="G26" s="48">
        <v>3801.689</v>
      </c>
      <c r="H26" s="49">
        <v>4385.659</v>
      </c>
      <c r="I26" s="44">
        <v>4845.896</v>
      </c>
      <c r="J26" s="44">
        <v>4835.478</v>
      </c>
      <c r="K26" s="44">
        <v>4487.209</v>
      </c>
      <c r="L26" s="44">
        <v>3737.855</v>
      </c>
      <c r="M26" s="44">
        <v>3040.599</v>
      </c>
      <c r="N26" s="44">
        <v>2986.737</v>
      </c>
      <c r="O26" s="45">
        <f t="shared" si="0"/>
        <v>43767.54800000001</v>
      </c>
      <c r="P26" s="47">
        <v>2869.443</v>
      </c>
      <c r="Q26" s="48">
        <v>2825.406</v>
      </c>
      <c r="R26" s="48">
        <v>3207.321</v>
      </c>
      <c r="S26" s="48">
        <v>3597.069</v>
      </c>
      <c r="T26" s="48">
        <v>4166.147</v>
      </c>
      <c r="U26" s="49">
        <v>4640.305</v>
      </c>
      <c r="V26" s="49">
        <v>4984.538</v>
      </c>
      <c r="W26" s="49">
        <v>5042.019</v>
      </c>
      <c r="X26" s="49">
        <v>4729.713</v>
      </c>
      <c r="Y26" s="49">
        <v>4068.761</v>
      </c>
      <c r="Z26" s="49">
        <v>3394.027</v>
      </c>
      <c r="AA26" s="49">
        <v>3375.016</v>
      </c>
      <c r="AB26" s="46">
        <f t="shared" si="1"/>
        <v>7.156482698094013</v>
      </c>
    </row>
    <row r="27" spans="2:28" ht="20.1" customHeight="1">
      <c r="B27" s="91" t="s">
        <v>80</v>
      </c>
      <c r="C27" s="47">
        <v>2954.239</v>
      </c>
      <c r="D27" s="48">
        <v>2903.202</v>
      </c>
      <c r="E27" s="48">
        <v>3626.533</v>
      </c>
      <c r="F27" s="48">
        <v>4405.749</v>
      </c>
      <c r="G27" s="48">
        <v>4766.547</v>
      </c>
      <c r="H27" s="49">
        <v>4935.177</v>
      </c>
      <c r="I27" s="44">
        <v>5382.07</v>
      </c>
      <c r="J27" s="44">
        <v>5466.601</v>
      </c>
      <c r="K27" s="44">
        <v>5121.575</v>
      </c>
      <c r="L27" s="44">
        <v>4791.162</v>
      </c>
      <c r="M27" s="44">
        <v>3361.153</v>
      </c>
      <c r="N27" s="44">
        <v>3304.59</v>
      </c>
      <c r="O27" s="45">
        <f t="shared" si="0"/>
        <v>51018.598</v>
      </c>
      <c r="P27" s="47">
        <v>3144.946</v>
      </c>
      <c r="Q27" s="48">
        <v>3073.012</v>
      </c>
      <c r="R27" s="48">
        <v>3887.833</v>
      </c>
      <c r="S27" s="48">
        <v>4859.871</v>
      </c>
      <c r="T27" s="48">
        <v>5116.936</v>
      </c>
      <c r="U27" s="49">
        <v>5392.085</v>
      </c>
      <c r="V27" s="49">
        <v>5799.8</v>
      </c>
      <c r="W27" s="49">
        <v>5910.963</v>
      </c>
      <c r="X27" s="49">
        <v>5474.99</v>
      </c>
      <c r="Y27" s="49">
        <v>5047.546</v>
      </c>
      <c r="Z27" s="49">
        <v>3666.403</v>
      </c>
      <c r="AA27" s="49">
        <v>3633.509</v>
      </c>
      <c r="AB27" s="46">
        <f t="shared" si="1"/>
        <v>7.819297582422768</v>
      </c>
    </row>
    <row r="28" spans="2:28" ht="20.1" customHeight="1">
      <c r="B28" s="91" t="s">
        <v>81</v>
      </c>
      <c r="C28" s="47">
        <v>1302.08</v>
      </c>
      <c r="D28" s="48">
        <v>1209.425</v>
      </c>
      <c r="E28" s="48">
        <v>1412.996</v>
      </c>
      <c r="F28" s="48">
        <v>1607.565</v>
      </c>
      <c r="G28" s="48">
        <v>1661.018</v>
      </c>
      <c r="H28" s="49">
        <v>1794.339</v>
      </c>
      <c r="I28" s="44">
        <v>2041.856</v>
      </c>
      <c r="J28" s="44">
        <v>2095.707</v>
      </c>
      <c r="K28" s="44">
        <v>1959.172</v>
      </c>
      <c r="L28" s="44">
        <v>1783.417</v>
      </c>
      <c r="M28" s="44">
        <v>1471.353</v>
      </c>
      <c r="N28" s="44">
        <v>1470.714</v>
      </c>
      <c r="O28" s="45">
        <f t="shared" si="0"/>
        <v>19809.642</v>
      </c>
      <c r="P28" s="47">
        <v>1441.209</v>
      </c>
      <c r="Q28" s="48">
        <v>1350.979</v>
      </c>
      <c r="R28" s="48">
        <v>1517.764</v>
      </c>
      <c r="S28" s="48">
        <v>1711.251</v>
      </c>
      <c r="T28" s="48">
        <v>1869.355</v>
      </c>
      <c r="U28" s="49">
        <v>1992.254</v>
      </c>
      <c r="V28" s="49">
        <v>2178.6</v>
      </c>
      <c r="W28" s="49">
        <v>2261.977</v>
      </c>
      <c r="X28" s="49">
        <v>2076.963</v>
      </c>
      <c r="Y28" s="49">
        <v>1895.219</v>
      </c>
      <c r="Z28" s="49">
        <v>1613.84</v>
      </c>
      <c r="AA28" s="49">
        <v>1636.793</v>
      </c>
      <c r="AB28" s="46">
        <f t="shared" si="1"/>
        <v>8.766246255232701</v>
      </c>
    </row>
    <row r="29" spans="2:28" ht="20.1" customHeight="1">
      <c r="B29" s="91" t="s">
        <v>82</v>
      </c>
      <c r="C29" s="47">
        <v>100.366</v>
      </c>
      <c r="D29" s="48">
        <v>99.125</v>
      </c>
      <c r="E29" s="48">
        <v>129.806</v>
      </c>
      <c r="F29" s="48">
        <v>157.514</v>
      </c>
      <c r="G29" s="48">
        <v>167.716</v>
      </c>
      <c r="H29" s="49">
        <v>175.795</v>
      </c>
      <c r="I29" s="44">
        <v>199.129</v>
      </c>
      <c r="J29" s="44">
        <v>202.259</v>
      </c>
      <c r="K29" s="44">
        <v>191.453</v>
      </c>
      <c r="L29" s="44">
        <v>161.433</v>
      </c>
      <c r="M29" s="44">
        <v>117.375</v>
      </c>
      <c r="N29" s="44">
        <v>108.596</v>
      </c>
      <c r="O29" s="45">
        <f t="shared" si="0"/>
        <v>1810.567</v>
      </c>
      <c r="P29" s="47">
        <v>103.134</v>
      </c>
      <c r="Q29" s="48">
        <v>105.167</v>
      </c>
      <c r="R29" s="48">
        <v>133.403</v>
      </c>
      <c r="S29" s="48">
        <v>157.992</v>
      </c>
      <c r="T29" s="48">
        <v>169.818</v>
      </c>
      <c r="U29" s="49">
        <v>188.649</v>
      </c>
      <c r="V29" s="49">
        <v>206.772</v>
      </c>
      <c r="W29" s="49">
        <v>211.595</v>
      </c>
      <c r="X29" s="49">
        <v>171.981</v>
      </c>
      <c r="Y29" s="49">
        <v>99.229</v>
      </c>
      <c r="Z29" s="49">
        <v>85.786</v>
      </c>
      <c r="AA29" s="49">
        <v>85.513</v>
      </c>
      <c r="AB29" s="46">
        <f t="shared" si="1"/>
        <v>-5.0552119860795</v>
      </c>
    </row>
    <row r="30" spans="2:28" ht="20.1" customHeight="1">
      <c r="B30" s="91" t="s">
        <v>83</v>
      </c>
      <c r="C30" s="47">
        <v>142.392</v>
      </c>
      <c r="D30" s="48">
        <v>132.061</v>
      </c>
      <c r="E30" s="48">
        <v>158.736</v>
      </c>
      <c r="F30" s="48">
        <v>185.312</v>
      </c>
      <c r="G30" s="48">
        <v>189.501</v>
      </c>
      <c r="H30" s="49">
        <v>285.75</v>
      </c>
      <c r="I30" s="44">
        <v>437.365</v>
      </c>
      <c r="J30" s="44">
        <v>428.605</v>
      </c>
      <c r="K30" s="44">
        <v>302.818</v>
      </c>
      <c r="L30" s="44">
        <v>197.906</v>
      </c>
      <c r="M30" s="44">
        <v>166.346</v>
      </c>
      <c r="N30" s="44">
        <v>167.302</v>
      </c>
      <c r="O30" s="45">
        <f t="shared" si="0"/>
        <v>2794.094</v>
      </c>
      <c r="P30" s="47">
        <v>151.315</v>
      </c>
      <c r="Q30" s="48">
        <v>147.456</v>
      </c>
      <c r="R30" s="48">
        <v>169.883</v>
      </c>
      <c r="S30" s="48">
        <v>188.971</v>
      </c>
      <c r="T30" s="48">
        <v>205.454</v>
      </c>
      <c r="U30" s="49">
        <v>296.87</v>
      </c>
      <c r="V30" s="49">
        <v>426.021</v>
      </c>
      <c r="W30" s="49">
        <v>418.986</v>
      </c>
      <c r="X30" s="49">
        <v>311.523</v>
      </c>
      <c r="Y30" s="49">
        <v>196.702</v>
      </c>
      <c r="Z30" s="49">
        <v>156.643</v>
      </c>
      <c r="AA30" s="49">
        <v>169.963</v>
      </c>
      <c r="AB30" s="46">
        <f t="shared" si="1"/>
        <v>1.6353422612124247</v>
      </c>
    </row>
    <row r="31" spans="2:28" ht="20.1" customHeight="1">
      <c r="B31" s="92" t="s">
        <v>84</v>
      </c>
      <c r="C31" s="51">
        <v>1625.31</v>
      </c>
      <c r="D31" s="52">
        <v>1599.966</v>
      </c>
      <c r="E31" s="52">
        <v>1818.956</v>
      </c>
      <c r="F31" s="52">
        <v>1783.442</v>
      </c>
      <c r="G31" s="52">
        <v>1898.459</v>
      </c>
      <c r="H31" s="53">
        <v>2033.407</v>
      </c>
      <c r="I31" s="54">
        <v>2045.461</v>
      </c>
      <c r="J31" s="54">
        <v>1958.823</v>
      </c>
      <c r="K31" s="54">
        <v>1899.198</v>
      </c>
      <c r="L31" s="54">
        <v>1915.859</v>
      </c>
      <c r="M31" s="54">
        <v>1648.033</v>
      </c>
      <c r="N31" s="54">
        <v>1946.616</v>
      </c>
      <c r="O31" s="55">
        <f t="shared" si="0"/>
        <v>22173.53</v>
      </c>
      <c r="P31" s="51">
        <v>1692</v>
      </c>
      <c r="Q31" s="52">
        <v>1661.389</v>
      </c>
      <c r="R31" s="52">
        <v>1888.249</v>
      </c>
      <c r="S31" s="52">
        <v>1912.984</v>
      </c>
      <c r="T31" s="52">
        <v>2035.323</v>
      </c>
      <c r="U31" s="53">
        <v>2142.627</v>
      </c>
      <c r="V31" s="49">
        <v>2174.155</v>
      </c>
      <c r="W31" s="49">
        <v>2107.27</v>
      </c>
      <c r="X31" s="49">
        <v>2028.042</v>
      </c>
      <c r="Y31" s="49">
        <v>2017.173</v>
      </c>
      <c r="Z31" s="49">
        <v>1670.147</v>
      </c>
      <c r="AA31" s="49">
        <v>1958.57</v>
      </c>
      <c r="AB31" s="56">
        <f t="shared" si="1"/>
        <v>5.025807798758253</v>
      </c>
    </row>
    <row r="32" spans="2:28" ht="20.1" customHeight="1">
      <c r="B32" s="93" t="s">
        <v>85</v>
      </c>
      <c r="C32" s="57">
        <v>2645.161</v>
      </c>
      <c r="D32" s="58">
        <v>2603.039</v>
      </c>
      <c r="E32" s="58">
        <v>3142.067</v>
      </c>
      <c r="F32" s="58">
        <v>3235.259</v>
      </c>
      <c r="G32" s="58">
        <v>3540.823</v>
      </c>
      <c r="H32" s="59">
        <v>3731.574</v>
      </c>
      <c r="I32" s="59">
        <v>3837.942</v>
      </c>
      <c r="J32" s="59">
        <v>3671.69</v>
      </c>
      <c r="K32" s="59">
        <v>3523.997</v>
      </c>
      <c r="L32" s="59">
        <v>3399.993</v>
      </c>
      <c r="M32" s="59">
        <v>2898.917</v>
      </c>
      <c r="N32" s="59">
        <v>2714.634</v>
      </c>
      <c r="O32" s="60">
        <f t="shared" si="0"/>
        <v>38945.096</v>
      </c>
      <c r="P32" s="57">
        <v>2571.315</v>
      </c>
      <c r="Q32" s="58">
        <v>2514.946</v>
      </c>
      <c r="R32" s="58">
        <v>2941.902</v>
      </c>
      <c r="S32" s="58">
        <v>3068.756</v>
      </c>
      <c r="T32" s="58">
        <v>3409.232</v>
      </c>
      <c r="U32" s="58">
        <v>3684.354</v>
      </c>
      <c r="V32" s="58">
        <v>3714.25</v>
      </c>
      <c r="W32" s="58">
        <v>3583.939</v>
      </c>
      <c r="X32" s="58">
        <v>3468.587</v>
      </c>
      <c r="Y32" s="58">
        <v>3293.082</v>
      </c>
      <c r="Z32" s="58">
        <v>2716.695</v>
      </c>
      <c r="AA32" s="59">
        <v>2647.201</v>
      </c>
      <c r="AB32" s="61">
        <f t="shared" si="1"/>
        <v>-3.4172132994613746</v>
      </c>
    </row>
    <row r="33" spans="2:28" ht="20.1" customHeight="1">
      <c r="B33" s="94" t="s">
        <v>86</v>
      </c>
      <c r="C33" s="62">
        <v>17134.006</v>
      </c>
      <c r="D33" s="63">
        <v>16928.973</v>
      </c>
      <c r="E33" s="63">
        <v>19970.313</v>
      </c>
      <c r="F33" s="63">
        <v>22118.281</v>
      </c>
      <c r="G33" s="63">
        <v>24278.054</v>
      </c>
      <c r="H33" s="63">
        <v>26347.056</v>
      </c>
      <c r="I33" s="63">
        <v>28284.256</v>
      </c>
      <c r="J33" s="63">
        <v>28740.892</v>
      </c>
      <c r="K33" s="63">
        <v>26089.333</v>
      </c>
      <c r="L33" s="63">
        <v>24342.698</v>
      </c>
      <c r="M33" s="63">
        <v>18599.307</v>
      </c>
      <c r="N33" s="64">
        <v>19356.986</v>
      </c>
      <c r="O33" s="65">
        <f t="shared" si="0"/>
        <v>272190.15499999997</v>
      </c>
      <c r="P33" s="62">
        <v>17837.507</v>
      </c>
      <c r="Q33" s="63">
        <v>17664.207</v>
      </c>
      <c r="R33" s="63">
        <v>20645.202</v>
      </c>
      <c r="S33" s="63">
        <v>23015.529</v>
      </c>
      <c r="T33" s="63">
        <v>25030.989</v>
      </c>
      <c r="U33" s="63">
        <v>26876.251</v>
      </c>
      <c r="V33" s="63">
        <v>28574.934</v>
      </c>
      <c r="W33" s="63">
        <v>29146.198</v>
      </c>
      <c r="X33" s="63">
        <v>26045.351</v>
      </c>
      <c r="Y33" s="63">
        <v>24245.929</v>
      </c>
      <c r="Z33" s="63">
        <v>18456.722</v>
      </c>
      <c r="AA33" s="63">
        <v>19893.561</v>
      </c>
      <c r="AB33" s="66">
        <f t="shared" si="1"/>
        <v>1.925942178180562</v>
      </c>
    </row>
    <row r="34" spans="2:28" ht="20.1" customHeight="1">
      <c r="B34" s="90" t="s">
        <v>87</v>
      </c>
      <c r="C34" s="67">
        <v>593.616</v>
      </c>
      <c r="D34" s="68">
        <v>569.201</v>
      </c>
      <c r="E34" s="68">
        <v>702.455</v>
      </c>
      <c r="F34" s="68">
        <v>678.767</v>
      </c>
      <c r="G34" s="68">
        <v>867.281</v>
      </c>
      <c r="H34" s="68">
        <v>1122.121</v>
      </c>
      <c r="I34" s="68">
        <v>1224.556</v>
      </c>
      <c r="J34" s="68">
        <v>1227.761</v>
      </c>
      <c r="K34" s="68">
        <v>1014.267</v>
      </c>
      <c r="L34" s="68">
        <v>881.912</v>
      </c>
      <c r="M34" s="68">
        <v>655.748</v>
      </c>
      <c r="N34" s="69">
        <v>629.406</v>
      </c>
      <c r="O34" s="45">
        <f t="shared" si="0"/>
        <v>10167.091</v>
      </c>
      <c r="P34" s="67">
        <v>558.501</v>
      </c>
      <c r="Q34" s="68">
        <v>534.003</v>
      </c>
      <c r="R34" s="68">
        <v>614.289</v>
      </c>
      <c r="S34" s="68">
        <v>499.921</v>
      </c>
      <c r="T34" s="68">
        <v>610.877</v>
      </c>
      <c r="U34" s="68">
        <v>817.43</v>
      </c>
      <c r="V34" s="68">
        <v>877.906</v>
      </c>
      <c r="W34" s="68">
        <v>876.588</v>
      </c>
      <c r="X34" s="68">
        <v>675.93</v>
      </c>
      <c r="Y34" s="68">
        <v>583.392</v>
      </c>
      <c r="Z34" s="68">
        <v>461.611</v>
      </c>
      <c r="AA34" s="68">
        <v>473.942</v>
      </c>
      <c r="AB34" s="46">
        <f t="shared" si="1"/>
        <v>-25.402556149049914</v>
      </c>
    </row>
    <row r="35" spans="2:28" ht="20.1" customHeight="1">
      <c r="B35" s="95" t="s">
        <v>88</v>
      </c>
      <c r="C35" s="70">
        <v>2630.822</v>
      </c>
      <c r="D35" s="71">
        <v>2733.297</v>
      </c>
      <c r="E35" s="71">
        <v>3130.773</v>
      </c>
      <c r="F35" s="71">
        <v>3239.034</v>
      </c>
      <c r="G35" s="71">
        <v>3500.881</v>
      </c>
      <c r="H35" s="71">
        <v>3820.443</v>
      </c>
      <c r="I35" s="71">
        <v>4104.197</v>
      </c>
      <c r="J35" s="71">
        <v>3817.279</v>
      </c>
      <c r="K35" s="71">
        <v>3646.874</v>
      </c>
      <c r="L35" s="71">
        <v>3596.184</v>
      </c>
      <c r="M35" s="71">
        <v>3055.466</v>
      </c>
      <c r="N35" s="72">
        <v>2754.855</v>
      </c>
      <c r="O35" s="45">
        <f t="shared" si="0"/>
        <v>40030.105</v>
      </c>
      <c r="P35" s="70">
        <v>2717.582</v>
      </c>
      <c r="Q35" s="71">
        <v>2790.875</v>
      </c>
      <c r="R35" s="71">
        <v>3230.709</v>
      </c>
      <c r="S35" s="71">
        <v>3161.663</v>
      </c>
      <c r="T35" s="71">
        <v>3449.398</v>
      </c>
      <c r="U35" s="71">
        <v>3922.975</v>
      </c>
      <c r="V35" s="71">
        <v>4110.585</v>
      </c>
      <c r="W35" s="71">
        <v>3801.329</v>
      </c>
      <c r="X35" s="71">
        <v>3724.069</v>
      </c>
      <c r="Y35" s="71">
        <v>3631.249</v>
      </c>
      <c r="Z35" s="71">
        <v>2991.109</v>
      </c>
      <c r="AA35" s="71">
        <v>2816.894</v>
      </c>
      <c r="AB35" s="46">
        <f t="shared" si="1"/>
        <v>0.7952314889006606</v>
      </c>
    </row>
    <row r="36" spans="2:28" ht="20.1" customHeight="1">
      <c r="B36" s="96" t="s">
        <v>89</v>
      </c>
      <c r="C36" s="73">
        <v>3831.561</v>
      </c>
      <c r="D36" s="74">
        <v>3840.283</v>
      </c>
      <c r="E36" s="74">
        <v>4561.918</v>
      </c>
      <c r="F36" s="74">
        <v>4864.104</v>
      </c>
      <c r="G36" s="74">
        <v>4788.2</v>
      </c>
      <c r="H36" s="74">
        <v>4907.137</v>
      </c>
      <c r="I36" s="74">
        <v>5535.996</v>
      </c>
      <c r="J36" s="74">
        <v>5519.264</v>
      </c>
      <c r="K36" s="74">
        <v>5094.674</v>
      </c>
      <c r="L36" s="74">
        <v>5123.223</v>
      </c>
      <c r="M36" s="74">
        <v>3828.687</v>
      </c>
      <c r="N36" s="75">
        <v>4244.502</v>
      </c>
      <c r="O36" s="76">
        <f t="shared" si="0"/>
        <v>56139.54899999999</v>
      </c>
      <c r="P36" s="73">
        <v>3990.345</v>
      </c>
      <c r="Q36" s="74">
        <v>3958.347</v>
      </c>
      <c r="R36" s="74">
        <v>4710.65</v>
      </c>
      <c r="S36" s="74">
        <v>4948.984</v>
      </c>
      <c r="T36" s="74">
        <v>4853.106</v>
      </c>
      <c r="U36" s="74">
        <v>5160.769</v>
      </c>
      <c r="V36" s="74">
        <v>5621.555</v>
      </c>
      <c r="W36" s="74">
        <v>5585.17</v>
      </c>
      <c r="X36" s="74">
        <v>5108.332</v>
      </c>
      <c r="Y36" s="74">
        <v>5101.639</v>
      </c>
      <c r="Z36" s="74">
        <v>3829.064</v>
      </c>
      <c r="AA36" s="74">
        <v>4326.367</v>
      </c>
      <c r="AB36" s="77">
        <f t="shared" si="1"/>
        <v>1.8788519302141315</v>
      </c>
    </row>
    <row r="37" spans="2:28" ht="20.1" customHeight="1">
      <c r="B37" s="90" t="s">
        <v>91</v>
      </c>
      <c r="C37" s="78">
        <v>79.555</v>
      </c>
      <c r="D37" s="79">
        <v>70.778</v>
      </c>
      <c r="E37" s="79">
        <v>88.774</v>
      </c>
      <c r="F37" s="79">
        <v>132.033</v>
      </c>
      <c r="G37" s="79">
        <v>188.775</v>
      </c>
      <c r="H37" s="79">
        <v>327.571</v>
      </c>
      <c r="I37" s="79">
        <v>418.715</v>
      </c>
      <c r="J37" s="79">
        <v>440.765</v>
      </c>
      <c r="K37" s="79">
        <v>346.327</v>
      </c>
      <c r="L37" s="79">
        <v>158.599</v>
      </c>
      <c r="M37" s="79">
        <v>96.128</v>
      </c>
      <c r="N37" s="80">
        <v>92.466</v>
      </c>
      <c r="O37" s="45">
        <f t="shared" si="0"/>
        <v>2440.486</v>
      </c>
      <c r="P37" s="81">
        <v>83.825</v>
      </c>
      <c r="Q37" s="82">
        <v>75.255</v>
      </c>
      <c r="R37" s="82">
        <v>97.252</v>
      </c>
      <c r="S37" s="82">
        <v>145.992</v>
      </c>
      <c r="T37" s="82">
        <v>213.117</v>
      </c>
      <c r="U37" s="82">
        <v>354.638</v>
      </c>
      <c r="V37" s="82">
        <v>442.74</v>
      </c>
      <c r="W37" s="82">
        <v>468.752</v>
      </c>
      <c r="X37" s="82">
        <v>371.511</v>
      </c>
      <c r="Y37" s="82">
        <v>189.806</v>
      </c>
      <c r="Z37" s="82">
        <v>106.375</v>
      </c>
      <c r="AA37" s="82">
        <v>103.538</v>
      </c>
      <c r="AB37" s="46">
        <f t="shared" si="1"/>
        <v>8.699701616809108</v>
      </c>
    </row>
    <row r="38" spans="2:28" s="14" customFormat="1" ht="24" customHeight="1">
      <c r="B38" s="97" t="s">
        <v>101</v>
      </c>
      <c r="C38" s="70">
        <v>144.539</v>
      </c>
      <c r="D38" s="71">
        <v>129.792</v>
      </c>
      <c r="E38" s="71">
        <v>155.866</v>
      </c>
      <c r="F38" s="71">
        <v>175.891</v>
      </c>
      <c r="G38" s="71">
        <v>175.333</v>
      </c>
      <c r="H38" s="71">
        <v>192.302</v>
      </c>
      <c r="I38" s="71">
        <v>237.447</v>
      </c>
      <c r="J38" s="71">
        <v>237.195</v>
      </c>
      <c r="K38" s="71">
        <v>208.077</v>
      </c>
      <c r="L38" s="71">
        <v>188.104</v>
      </c>
      <c r="M38" s="71">
        <v>147.752</v>
      </c>
      <c r="N38" s="72">
        <v>160.448</v>
      </c>
      <c r="O38" s="45">
        <f t="shared" si="0"/>
        <v>2152.746</v>
      </c>
      <c r="P38" s="70">
        <v>152.125</v>
      </c>
      <c r="Q38" s="71">
        <v>137.664</v>
      </c>
      <c r="R38" s="71">
        <v>164.318</v>
      </c>
      <c r="S38" s="71">
        <v>194.181</v>
      </c>
      <c r="T38" s="71">
        <v>194.449</v>
      </c>
      <c r="U38" s="71">
        <v>214.085</v>
      </c>
      <c r="V38" s="71">
        <v>241.567</v>
      </c>
      <c r="W38" s="71">
        <v>263.652</v>
      </c>
      <c r="X38" s="71">
        <v>231.959</v>
      </c>
      <c r="Y38" s="71">
        <v>212.746</v>
      </c>
      <c r="Z38" s="71">
        <v>170.261</v>
      </c>
      <c r="AA38" s="71">
        <v>176.32</v>
      </c>
      <c r="AB38" s="46">
        <f t="shared" si="1"/>
        <v>9.317448505304405</v>
      </c>
    </row>
    <row r="39" spans="2:28" s="14" customFormat="1" ht="20.1" customHeight="1">
      <c r="B39" s="97" t="s">
        <v>115</v>
      </c>
      <c r="C39" s="70">
        <v>336.947</v>
      </c>
      <c r="D39" s="71">
        <v>306.911</v>
      </c>
      <c r="E39" s="71">
        <v>363.37</v>
      </c>
      <c r="F39" s="71">
        <v>440.945</v>
      </c>
      <c r="G39" s="71">
        <v>474.922</v>
      </c>
      <c r="H39" s="71">
        <v>524.49</v>
      </c>
      <c r="I39" s="71">
        <v>643.406</v>
      </c>
      <c r="J39" s="71">
        <v>655.69</v>
      </c>
      <c r="K39" s="71">
        <v>547.698</v>
      </c>
      <c r="L39" s="71">
        <v>482.161</v>
      </c>
      <c r="M39" s="71">
        <v>373.682</v>
      </c>
      <c r="N39" s="72">
        <v>371.028</v>
      </c>
      <c r="O39" s="45">
        <f t="shared" si="0"/>
        <v>5521.25</v>
      </c>
      <c r="P39" s="70">
        <v>372.364</v>
      </c>
      <c r="Q39" s="71">
        <v>339.199</v>
      </c>
      <c r="R39" s="71">
        <v>398.806</v>
      </c>
      <c r="S39" s="71">
        <v>496.653</v>
      </c>
      <c r="T39" s="71">
        <v>537.239</v>
      </c>
      <c r="U39" s="71">
        <v>631.59</v>
      </c>
      <c r="V39" s="71">
        <v>734.858</v>
      </c>
      <c r="W39" s="71">
        <v>756.919</v>
      </c>
      <c r="X39" s="71">
        <v>646.748</v>
      </c>
      <c r="Y39" s="71">
        <v>606.055</v>
      </c>
      <c r="Z39" s="71">
        <v>465.878</v>
      </c>
      <c r="AA39" s="71">
        <v>464.334</v>
      </c>
      <c r="AB39" s="46">
        <f t="shared" si="1"/>
        <v>16.8330178854426</v>
      </c>
    </row>
    <row r="40" spans="2:28" s="14" customFormat="1" ht="20.1" customHeight="1">
      <c r="B40" s="96" t="s">
        <v>90</v>
      </c>
      <c r="C40" s="83">
        <v>14784.923</v>
      </c>
      <c r="D40" s="74">
        <v>13106.907</v>
      </c>
      <c r="E40" s="74">
        <v>15335.645</v>
      </c>
      <c r="F40" s="74">
        <v>17017.956</v>
      </c>
      <c r="G40" s="74">
        <v>18025.379</v>
      </c>
      <c r="H40" s="74">
        <v>19590.388</v>
      </c>
      <c r="I40" s="74">
        <v>22809.939</v>
      </c>
      <c r="J40" s="74">
        <v>22904.863</v>
      </c>
      <c r="K40" s="74">
        <v>20761.103</v>
      </c>
      <c r="L40" s="74">
        <v>18701.127</v>
      </c>
      <c r="M40" s="74">
        <v>13955.868</v>
      </c>
      <c r="N40" s="84">
        <v>13522.998</v>
      </c>
      <c r="O40" s="76">
        <f t="shared" si="0"/>
        <v>210517.096</v>
      </c>
      <c r="P40" s="73">
        <v>14088.806</v>
      </c>
      <c r="Q40" s="74">
        <v>12763.388</v>
      </c>
      <c r="R40" s="74">
        <v>14530.958</v>
      </c>
      <c r="S40" s="74">
        <v>15779.045</v>
      </c>
      <c r="T40" s="74">
        <v>17050.369</v>
      </c>
      <c r="U40" s="74">
        <v>20422.888</v>
      </c>
      <c r="V40" s="74">
        <v>22506.299</v>
      </c>
      <c r="W40" s="74">
        <v>23251.036</v>
      </c>
      <c r="X40" s="74">
        <v>20838.121</v>
      </c>
      <c r="Y40" s="74">
        <v>19309.08</v>
      </c>
      <c r="Z40" s="74">
        <v>14486.736</v>
      </c>
      <c r="AA40" s="74">
        <v>13371.343</v>
      </c>
      <c r="AB40" s="85">
        <f t="shared" si="1"/>
        <v>-1.0065819072480497</v>
      </c>
    </row>
    <row r="41" spans="2:30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ht="12">
      <c r="B42" s="24" t="s">
        <v>57</v>
      </c>
    </row>
    <row r="43" ht="12"/>
    <row r="44" ht="12"/>
    <row r="45" ht="12.75">
      <c r="B45" s="14"/>
    </row>
    <row r="56" ht="12.75">
      <c r="AC56" s="11"/>
    </row>
  </sheetData>
  <mergeCells count="5">
    <mergeCell ref="B3:B4"/>
    <mergeCell ref="O3:O4"/>
    <mergeCell ref="AB3:AB4"/>
    <mergeCell ref="C3:N3"/>
    <mergeCell ref="P3:AA3"/>
  </mergeCells>
  <printOptions/>
  <pageMargins left="0.75" right="0.75" top="1" bottom="1" header="0.5" footer="0.5"/>
  <pageSetup horizontalDpi="600" verticalDpi="600" orientation="landscape" paperSize="9" scale="60" r:id="rId2"/>
  <rowBreaks count="1" manualBreakCount="1">
    <brk id="42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J46"/>
  <sheetViews>
    <sheetView showGridLines="0" workbookViewId="0" topLeftCell="A1">
      <selection activeCell="C28" sqref="C28"/>
    </sheetView>
  </sheetViews>
  <sheetFormatPr defaultColWidth="9.125" defaultRowHeight="12.75"/>
  <cols>
    <col min="1" max="1" width="9.125" style="3" customWidth="1"/>
    <col min="2" max="2" width="8.75390625" style="3" customWidth="1"/>
    <col min="3" max="3" width="44.00390625" style="3" customWidth="1"/>
    <col min="4" max="4" width="10.125" style="3" customWidth="1"/>
    <col min="5" max="16" width="10.75390625" style="3" customWidth="1"/>
    <col min="17" max="17" width="9.875" style="3" bestFit="1" customWidth="1"/>
    <col min="18" max="22" width="10.875" style="3" customWidth="1"/>
    <col min="23" max="29" width="11.00390625" style="3" customWidth="1"/>
    <col min="30" max="30" width="9.75390625" style="3" customWidth="1"/>
    <col min="31" max="31" width="12.125" style="3" customWidth="1"/>
    <col min="32" max="32" width="3.75390625" style="3" customWidth="1"/>
    <col min="33" max="16384" width="9.125" style="3" customWidth="1"/>
  </cols>
  <sheetData>
    <row r="1" spans="2:5" ht="15.75">
      <c r="B1" s="27" t="s">
        <v>131</v>
      </c>
      <c r="C1" s="13"/>
      <c r="E1" s="13"/>
    </row>
    <row r="2" spans="2:31" ht="12.75">
      <c r="B2" s="28" t="s">
        <v>59</v>
      </c>
      <c r="C2" s="2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U2" s="4"/>
      <c r="W2" s="4"/>
      <c r="X2" s="4"/>
      <c r="Y2" s="4"/>
      <c r="Z2" s="4"/>
      <c r="AA2" s="4"/>
      <c r="AB2" s="4"/>
      <c r="AC2" s="4"/>
      <c r="AD2" s="4"/>
      <c r="AE2" s="4"/>
    </row>
    <row r="3" spans="2:31" s="20" customFormat="1" ht="12.75" customHeight="1">
      <c r="B3" s="147" t="s">
        <v>116</v>
      </c>
      <c r="C3" s="138" t="s">
        <v>40</v>
      </c>
      <c r="D3" s="136" t="s">
        <v>0</v>
      </c>
      <c r="E3" s="140">
        <v>2018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  <c r="Q3" s="136" t="s">
        <v>99</v>
      </c>
      <c r="R3" s="138">
        <v>2019</v>
      </c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/>
      <c r="AD3" s="136" t="s">
        <v>127</v>
      </c>
      <c r="AE3" s="138" t="s">
        <v>128</v>
      </c>
    </row>
    <row r="4" spans="2:31" s="20" customFormat="1" ht="34.5" customHeight="1">
      <c r="B4" s="148"/>
      <c r="C4" s="146"/>
      <c r="D4" s="145"/>
      <c r="E4" s="98" t="s">
        <v>27</v>
      </c>
      <c r="F4" s="99" t="s">
        <v>28</v>
      </c>
      <c r="G4" s="99" t="s">
        <v>29</v>
      </c>
      <c r="H4" s="99" t="s">
        <v>30</v>
      </c>
      <c r="I4" s="99" t="s">
        <v>31</v>
      </c>
      <c r="J4" s="99" t="s">
        <v>32</v>
      </c>
      <c r="K4" s="99" t="s">
        <v>39</v>
      </c>
      <c r="L4" s="99" t="s">
        <v>38</v>
      </c>
      <c r="M4" s="99" t="s">
        <v>37</v>
      </c>
      <c r="N4" s="99" t="s">
        <v>36</v>
      </c>
      <c r="O4" s="99" t="s">
        <v>35</v>
      </c>
      <c r="P4" s="100" t="s">
        <v>34</v>
      </c>
      <c r="Q4" s="145"/>
      <c r="R4" s="98" t="s">
        <v>27</v>
      </c>
      <c r="S4" s="99" t="s">
        <v>28</v>
      </c>
      <c r="T4" s="99" t="s">
        <v>29</v>
      </c>
      <c r="U4" s="99" t="s">
        <v>30</v>
      </c>
      <c r="V4" s="99" t="s">
        <v>31</v>
      </c>
      <c r="W4" s="99" t="s">
        <v>32</v>
      </c>
      <c r="X4" s="99" t="s">
        <v>39</v>
      </c>
      <c r="Y4" s="99" t="s">
        <v>38</v>
      </c>
      <c r="Z4" s="99" t="s">
        <v>37</v>
      </c>
      <c r="AA4" s="99" t="s">
        <v>36</v>
      </c>
      <c r="AB4" s="99" t="s">
        <v>35</v>
      </c>
      <c r="AC4" s="100" t="s">
        <v>34</v>
      </c>
      <c r="AD4" s="145"/>
      <c r="AE4" s="146"/>
    </row>
    <row r="5" spans="2:31" ht="18.75" customHeight="1">
      <c r="B5" s="101">
        <v>1</v>
      </c>
      <c r="C5" s="102" t="s">
        <v>117</v>
      </c>
      <c r="D5" s="103" t="s">
        <v>10</v>
      </c>
      <c r="E5" s="104">
        <v>5213.092</v>
      </c>
      <c r="F5" s="104">
        <v>4745.3</v>
      </c>
      <c r="G5" s="104">
        <v>5622.107</v>
      </c>
      <c r="H5" s="104">
        <v>5750.902</v>
      </c>
      <c r="I5" s="104">
        <v>6081.583</v>
      </c>
      <c r="J5" s="104">
        <v>6496.436</v>
      </c>
      <c r="K5" s="104">
        <v>7148.658</v>
      </c>
      <c r="L5" s="104">
        <v>7159.924</v>
      </c>
      <c r="M5" s="104">
        <v>6503.37</v>
      </c>
      <c r="N5" s="104">
        <v>6378.014</v>
      </c>
      <c r="O5" s="104">
        <v>5477.627</v>
      </c>
      <c r="P5" s="104">
        <v>5619.431</v>
      </c>
      <c r="Q5" s="105">
        <f>SUM(E5:P5)</f>
        <v>72196.444</v>
      </c>
      <c r="R5" s="104">
        <v>5368.032</v>
      </c>
      <c r="S5" s="104">
        <v>5082.487</v>
      </c>
      <c r="T5" s="104">
        <v>6022.669</v>
      </c>
      <c r="U5" s="104">
        <v>6492.146</v>
      </c>
      <c r="V5" s="104">
        <v>6457.704</v>
      </c>
      <c r="W5" s="104">
        <v>6916.745</v>
      </c>
      <c r="X5" s="104">
        <v>7425.384</v>
      </c>
      <c r="Y5" s="104">
        <v>7469.18</v>
      </c>
      <c r="Z5" s="104">
        <v>6816.053</v>
      </c>
      <c r="AA5" s="104">
        <v>6641.862</v>
      </c>
      <c r="AB5" s="104">
        <v>5659.868</v>
      </c>
      <c r="AC5" s="106">
        <v>5782.637</v>
      </c>
      <c r="AD5" s="105">
        <f>SUM(R5:AC5)</f>
        <v>76134.767</v>
      </c>
      <c r="AE5" s="107">
        <f aca="true" t="shared" si="0" ref="AE5:AE34">((SUM(R5:AC5)/SUM(E5:P5))-1)*100</f>
        <v>5.455009667789179</v>
      </c>
    </row>
    <row r="6" spans="2:31" ht="18.75" customHeight="1">
      <c r="B6" s="108">
        <v>2</v>
      </c>
      <c r="C6" s="102" t="s">
        <v>16</v>
      </c>
      <c r="D6" s="109" t="s">
        <v>12</v>
      </c>
      <c r="E6" s="104">
        <v>4910.474</v>
      </c>
      <c r="F6" s="104">
        <v>4743.167</v>
      </c>
      <c r="G6" s="104">
        <v>5561.507</v>
      </c>
      <c r="H6" s="104">
        <v>6018.657</v>
      </c>
      <c r="I6" s="104">
        <v>6396.327</v>
      </c>
      <c r="J6" s="104">
        <v>6379.769</v>
      </c>
      <c r="K6" s="104">
        <v>6767.443</v>
      </c>
      <c r="L6" s="104">
        <v>6838.582</v>
      </c>
      <c r="M6" s="104">
        <v>6399.083</v>
      </c>
      <c r="N6" s="104">
        <v>6404.326</v>
      </c>
      <c r="O6" s="104">
        <v>5298.341</v>
      </c>
      <c r="P6" s="104">
        <v>5261.818</v>
      </c>
      <c r="Q6" s="110">
        <f aca="true" t="shared" si="1" ref="Q6:Q34">SUM(E6:P6)</f>
        <v>70979.494</v>
      </c>
      <c r="R6" s="104">
        <v>4997.609</v>
      </c>
      <c r="S6" s="104">
        <v>4837.693</v>
      </c>
      <c r="T6" s="104">
        <v>5631.813</v>
      </c>
      <c r="U6" s="104">
        <v>6105.651</v>
      </c>
      <c r="V6" s="104">
        <v>6444.322</v>
      </c>
      <c r="W6" s="104">
        <v>6503.667</v>
      </c>
      <c r="X6" s="104">
        <v>6724.023</v>
      </c>
      <c r="Y6" s="104">
        <v>6810.759</v>
      </c>
      <c r="Z6" s="104">
        <v>6493.468</v>
      </c>
      <c r="AA6" s="104">
        <v>6431.122</v>
      </c>
      <c r="AB6" s="104">
        <v>5323.59</v>
      </c>
      <c r="AC6" s="111">
        <v>5386.203</v>
      </c>
      <c r="AD6" s="110">
        <f aca="true" t="shared" si="2" ref="AD6:AD34">SUM(R6:AC6)</f>
        <v>71689.92</v>
      </c>
      <c r="AE6" s="107">
        <f t="shared" si="0"/>
        <v>1.0008890736808995</v>
      </c>
    </row>
    <row r="7" spans="2:31" ht="18.75" customHeight="1">
      <c r="B7" s="108">
        <v>3</v>
      </c>
      <c r="C7" s="102" t="s">
        <v>15</v>
      </c>
      <c r="D7" s="109" t="s">
        <v>9</v>
      </c>
      <c r="E7" s="104">
        <v>4537.957</v>
      </c>
      <c r="F7" s="104">
        <v>4355.901</v>
      </c>
      <c r="G7" s="104">
        <v>5504.05</v>
      </c>
      <c r="H7" s="104">
        <v>5733.645</v>
      </c>
      <c r="I7" s="104">
        <v>6123.668</v>
      </c>
      <c r="J7" s="104">
        <v>6352.692</v>
      </c>
      <c r="K7" s="104">
        <v>6860.322</v>
      </c>
      <c r="L7" s="104">
        <v>6789.621</v>
      </c>
      <c r="M7" s="104">
        <v>6615.748</v>
      </c>
      <c r="N7" s="104">
        <v>6360.32</v>
      </c>
      <c r="O7" s="104">
        <v>5235.937</v>
      </c>
      <c r="P7" s="104">
        <v>4916.08</v>
      </c>
      <c r="Q7" s="110">
        <f t="shared" si="1"/>
        <v>69385.94099999999</v>
      </c>
      <c r="R7" s="104">
        <v>4642.893</v>
      </c>
      <c r="S7" s="104">
        <v>4545.304</v>
      </c>
      <c r="T7" s="104">
        <v>5578.514</v>
      </c>
      <c r="U7" s="104">
        <v>6029.587</v>
      </c>
      <c r="V7" s="104">
        <v>6216.151</v>
      </c>
      <c r="W7" s="104">
        <v>6567.337</v>
      </c>
      <c r="X7" s="104">
        <v>6906.645</v>
      </c>
      <c r="Y7" s="104">
        <v>6907.656</v>
      </c>
      <c r="Z7" s="104">
        <v>6699.525</v>
      </c>
      <c r="AA7" s="104">
        <v>6424.571</v>
      </c>
      <c r="AB7" s="104">
        <v>5058.584</v>
      </c>
      <c r="AC7" s="111">
        <v>4859.1</v>
      </c>
      <c r="AD7" s="110">
        <f t="shared" si="2"/>
        <v>70435.86700000001</v>
      </c>
      <c r="AE7" s="107">
        <f t="shared" si="0"/>
        <v>1.513168207951554</v>
      </c>
    </row>
    <row r="8" spans="2:31" ht="18.75" customHeight="1">
      <c r="B8" s="108">
        <v>4</v>
      </c>
      <c r="C8" s="102" t="s">
        <v>17</v>
      </c>
      <c r="D8" s="109" t="s">
        <v>11</v>
      </c>
      <c r="E8" s="104">
        <v>4018.24</v>
      </c>
      <c r="F8" s="104">
        <v>3819.039</v>
      </c>
      <c r="G8" s="104">
        <v>4467.789</v>
      </c>
      <c r="H8" s="104">
        <v>4692.696</v>
      </c>
      <c r="I8" s="104">
        <v>4850.275</v>
      </c>
      <c r="J8" s="104">
        <v>4968.505</v>
      </c>
      <c r="K8" s="104">
        <v>5400.99</v>
      </c>
      <c r="L8" s="104">
        <v>5254.399</v>
      </c>
      <c r="M8" s="104">
        <v>5079.676</v>
      </c>
      <c r="N8" s="104">
        <v>5058.242</v>
      </c>
      <c r="O8" s="104">
        <v>4421.047</v>
      </c>
      <c r="P8" s="104">
        <v>4446.993</v>
      </c>
      <c r="Q8" s="110">
        <f t="shared" si="1"/>
        <v>56477.890999999996</v>
      </c>
      <c r="R8" s="104">
        <v>4258.623</v>
      </c>
      <c r="S8" s="104">
        <v>4036.28</v>
      </c>
      <c r="T8" s="104">
        <v>4753.897</v>
      </c>
      <c r="U8" s="104">
        <v>4889.589</v>
      </c>
      <c r="V8" s="104">
        <v>5064.466</v>
      </c>
      <c r="W8" s="104">
        <v>5407.77</v>
      </c>
      <c r="X8" s="104">
        <v>5749.469</v>
      </c>
      <c r="Y8" s="104">
        <v>5588.424</v>
      </c>
      <c r="Z8" s="104">
        <v>5382.869</v>
      </c>
      <c r="AA8" s="104">
        <v>5297.553</v>
      </c>
      <c r="AB8" s="104">
        <v>4614.257</v>
      </c>
      <c r="AC8" s="111">
        <v>4703.913</v>
      </c>
      <c r="AD8" s="110">
        <f t="shared" si="2"/>
        <v>59747.10999999999</v>
      </c>
      <c r="AE8" s="107">
        <f t="shared" si="0"/>
        <v>5.788493412404505</v>
      </c>
    </row>
    <row r="9" spans="2:31" ht="18.75" customHeight="1">
      <c r="B9" s="108">
        <v>5</v>
      </c>
      <c r="C9" s="102" t="s">
        <v>54</v>
      </c>
      <c r="D9" s="109" t="s">
        <v>11</v>
      </c>
      <c r="E9" s="104">
        <v>3017.537</v>
      </c>
      <c r="F9" s="104">
        <v>2995.822</v>
      </c>
      <c r="G9" s="104">
        <v>3791.623</v>
      </c>
      <c r="H9" s="104">
        <v>4200.566</v>
      </c>
      <c r="I9" s="104">
        <v>4508.011</v>
      </c>
      <c r="J9" s="104">
        <v>4761.916</v>
      </c>
      <c r="K9" s="104">
        <v>5101.75</v>
      </c>
      <c r="L9" s="104">
        <v>5080.9</v>
      </c>
      <c r="M9" s="104">
        <v>4787.968</v>
      </c>
      <c r="N9" s="104">
        <v>4489.464</v>
      </c>
      <c r="O9" s="104">
        <v>3400.821</v>
      </c>
      <c r="P9" s="104">
        <v>3457.96</v>
      </c>
      <c r="Q9" s="110">
        <f t="shared" si="1"/>
        <v>49594.337999999996</v>
      </c>
      <c r="R9" s="104">
        <v>3237.181</v>
      </c>
      <c r="S9" s="104">
        <v>3229.029</v>
      </c>
      <c r="T9" s="104">
        <v>3894.19</v>
      </c>
      <c r="U9" s="104">
        <v>4444.659</v>
      </c>
      <c r="V9" s="104">
        <v>4604.525</v>
      </c>
      <c r="W9" s="104">
        <v>5015.675</v>
      </c>
      <c r="X9" s="104">
        <v>5261.28</v>
      </c>
      <c r="Y9" s="104">
        <v>5301.818</v>
      </c>
      <c r="Z9" s="104">
        <v>5013.511</v>
      </c>
      <c r="AA9" s="104">
        <v>4553.009</v>
      </c>
      <c r="AB9" s="104">
        <v>3595.814</v>
      </c>
      <c r="AC9" s="111">
        <v>3583.115</v>
      </c>
      <c r="AD9" s="110">
        <f t="shared" si="2"/>
        <v>51733.80599999999</v>
      </c>
      <c r="AE9" s="107">
        <f t="shared" si="0"/>
        <v>4.313935998097196</v>
      </c>
    </row>
    <row r="10" spans="2:31" ht="18.75" customHeight="1">
      <c r="B10" s="108">
        <v>6</v>
      </c>
      <c r="C10" s="102" t="s">
        <v>123</v>
      </c>
      <c r="D10" s="109" t="s">
        <v>9</v>
      </c>
      <c r="E10" s="104">
        <v>2941.663</v>
      </c>
      <c r="F10" s="104">
        <v>2954.02</v>
      </c>
      <c r="G10" s="104">
        <v>3671.914</v>
      </c>
      <c r="H10" s="104">
        <v>3794.053</v>
      </c>
      <c r="I10" s="104">
        <v>4074.063</v>
      </c>
      <c r="J10" s="104">
        <v>4246.646</v>
      </c>
      <c r="K10" s="104">
        <v>4457.705</v>
      </c>
      <c r="L10" s="104">
        <v>4384.278</v>
      </c>
      <c r="M10" s="104">
        <v>4486.719</v>
      </c>
      <c r="N10" s="104">
        <v>4350.75</v>
      </c>
      <c r="O10" s="104">
        <v>3527.971</v>
      </c>
      <c r="P10" s="104">
        <v>3316.137</v>
      </c>
      <c r="Q10" s="110">
        <f t="shared" si="1"/>
        <v>46205.918999999994</v>
      </c>
      <c r="R10" s="104">
        <v>3089.977</v>
      </c>
      <c r="S10" s="104">
        <v>3062.539</v>
      </c>
      <c r="T10" s="104">
        <v>3789.369</v>
      </c>
      <c r="U10" s="104">
        <v>4010.211</v>
      </c>
      <c r="V10" s="104">
        <v>4296.293</v>
      </c>
      <c r="W10" s="104">
        <v>4462.724</v>
      </c>
      <c r="X10" s="104">
        <v>4685.52</v>
      </c>
      <c r="Y10" s="104">
        <v>4551.196</v>
      </c>
      <c r="Z10" s="104">
        <v>4602.166</v>
      </c>
      <c r="AA10" s="104">
        <v>4438.643</v>
      </c>
      <c r="AB10" s="104">
        <v>3509.849</v>
      </c>
      <c r="AC10" s="111">
        <v>3393.289</v>
      </c>
      <c r="AD10" s="110">
        <f t="shared" si="2"/>
        <v>47891.77599999999</v>
      </c>
      <c r="AE10" s="107">
        <f t="shared" si="0"/>
        <v>3.648573681653211</v>
      </c>
    </row>
    <row r="11" spans="2:31" ht="18.75" customHeight="1">
      <c r="B11" s="108">
        <v>7</v>
      </c>
      <c r="C11" s="102" t="s">
        <v>18</v>
      </c>
      <c r="D11" s="109" t="s">
        <v>3</v>
      </c>
      <c r="E11" s="104">
        <v>2624.743</v>
      </c>
      <c r="F11" s="104">
        <v>2564.203</v>
      </c>
      <c r="G11" s="104">
        <v>3211.619</v>
      </c>
      <c r="H11" s="104">
        <v>3661.808</v>
      </c>
      <c r="I11" s="104">
        <v>3911.468</v>
      </c>
      <c r="J11" s="104">
        <v>4080.368</v>
      </c>
      <c r="K11" s="104">
        <v>4424.627</v>
      </c>
      <c r="L11" s="104">
        <v>4357.729</v>
      </c>
      <c r="M11" s="104">
        <v>4119.298</v>
      </c>
      <c r="N11" s="104">
        <v>3871.311</v>
      </c>
      <c r="O11" s="104">
        <v>3068.156</v>
      </c>
      <c r="P11" s="104">
        <v>2998.887</v>
      </c>
      <c r="Q11" s="110">
        <f t="shared" si="1"/>
        <v>42894.217000000004</v>
      </c>
      <c r="R11" s="104">
        <v>2749.915</v>
      </c>
      <c r="S11" s="104">
        <v>2707.437</v>
      </c>
      <c r="T11" s="104">
        <v>3306.232</v>
      </c>
      <c r="U11" s="104">
        <v>3699.7</v>
      </c>
      <c r="V11" s="104">
        <v>3836.039</v>
      </c>
      <c r="W11" s="104">
        <v>4189.287</v>
      </c>
      <c r="X11" s="104">
        <v>4432.24</v>
      </c>
      <c r="Y11" s="104">
        <v>4454.934</v>
      </c>
      <c r="Z11" s="104">
        <v>4148.309</v>
      </c>
      <c r="AA11" s="104">
        <v>3875.439</v>
      </c>
      <c r="AB11" s="104">
        <v>3035.884</v>
      </c>
      <c r="AC11" s="111">
        <v>2962.335</v>
      </c>
      <c r="AD11" s="110">
        <f t="shared" si="2"/>
        <v>43397.751</v>
      </c>
      <c r="AE11" s="107">
        <f t="shared" si="0"/>
        <v>1.1738971712666801</v>
      </c>
    </row>
    <row r="12" spans="2:31" ht="18.75" customHeight="1">
      <c r="B12" s="108">
        <v>8</v>
      </c>
      <c r="C12" s="102" t="s">
        <v>118</v>
      </c>
      <c r="D12" s="109" t="s">
        <v>10</v>
      </c>
      <c r="E12" s="104">
        <v>2384.327</v>
      </c>
      <c r="F12" s="104">
        <v>2188.045</v>
      </c>
      <c r="G12" s="104">
        <v>2640.48</v>
      </c>
      <c r="H12" s="104">
        <v>2959.198</v>
      </c>
      <c r="I12" s="104">
        <v>2893.637</v>
      </c>
      <c r="J12" s="104">
        <v>2937.807</v>
      </c>
      <c r="K12" s="104">
        <v>3243.061</v>
      </c>
      <c r="L12" s="104">
        <v>3084.1</v>
      </c>
      <c r="M12" s="104">
        <v>2896.473</v>
      </c>
      <c r="N12" s="104">
        <v>3000.506</v>
      </c>
      <c r="O12" s="104">
        <v>2384.203</v>
      </c>
      <c r="P12" s="104">
        <v>2503.098</v>
      </c>
      <c r="Q12" s="110">
        <f t="shared" si="1"/>
        <v>33114.935000000005</v>
      </c>
      <c r="R12" s="104">
        <v>2375.658</v>
      </c>
      <c r="S12" s="104">
        <v>2212.253</v>
      </c>
      <c r="T12" s="104">
        <v>2667.772</v>
      </c>
      <c r="U12" s="104">
        <v>2947.107</v>
      </c>
      <c r="V12" s="104">
        <v>2771.381</v>
      </c>
      <c r="W12" s="104">
        <v>3010.517</v>
      </c>
      <c r="X12" s="104">
        <v>3106.671</v>
      </c>
      <c r="Y12" s="104">
        <v>2924.891</v>
      </c>
      <c r="Z12" s="104">
        <v>2623.079</v>
      </c>
      <c r="AA12" s="104">
        <v>2628.166</v>
      </c>
      <c r="AB12" s="104">
        <v>2271.24</v>
      </c>
      <c r="AC12" s="111">
        <v>2315.196</v>
      </c>
      <c r="AD12" s="110">
        <f t="shared" si="2"/>
        <v>31853.931</v>
      </c>
      <c r="AE12" s="107">
        <f t="shared" si="0"/>
        <v>-3.807961573833696</v>
      </c>
    </row>
    <row r="13" spans="2:31" ht="18.75" customHeight="1">
      <c r="B13" s="108">
        <v>9</v>
      </c>
      <c r="C13" s="102" t="s">
        <v>21</v>
      </c>
      <c r="D13" s="109" t="s">
        <v>2</v>
      </c>
      <c r="E13" s="104">
        <v>1951.48</v>
      </c>
      <c r="F13" s="104">
        <v>1831.14</v>
      </c>
      <c r="G13" s="104">
        <v>2234.675</v>
      </c>
      <c r="H13" s="104">
        <v>2594.729</v>
      </c>
      <c r="I13" s="104">
        <v>2848.069</v>
      </c>
      <c r="J13" s="104">
        <v>3088.442</v>
      </c>
      <c r="K13" s="104">
        <v>3298.722</v>
      </c>
      <c r="L13" s="104">
        <v>3212.072</v>
      </c>
      <c r="M13" s="104">
        <v>2892.527</v>
      </c>
      <c r="N13" s="104">
        <v>2789.355</v>
      </c>
      <c r="O13" s="104">
        <v>2256.915</v>
      </c>
      <c r="P13" s="104">
        <v>2227.153</v>
      </c>
      <c r="Q13" s="110">
        <f t="shared" si="1"/>
        <v>31225.279</v>
      </c>
      <c r="R13" s="104">
        <v>2053.818</v>
      </c>
      <c r="S13" s="104">
        <v>1992.332</v>
      </c>
      <c r="T13" s="104">
        <v>2430.102</v>
      </c>
      <c r="U13" s="104">
        <v>2788.16</v>
      </c>
      <c r="V13" s="104">
        <v>2963.321</v>
      </c>
      <c r="W13" s="104">
        <v>3199.633</v>
      </c>
      <c r="X13" s="104">
        <v>3428.135</v>
      </c>
      <c r="Y13" s="104">
        <v>3397.166</v>
      </c>
      <c r="Z13" s="104">
        <v>3018.654</v>
      </c>
      <c r="AA13" s="104">
        <v>2862.163</v>
      </c>
      <c r="AB13" s="104">
        <v>2239.956</v>
      </c>
      <c r="AC13" s="111">
        <v>2279.809</v>
      </c>
      <c r="AD13" s="110">
        <f t="shared" si="2"/>
        <v>32653.249000000003</v>
      </c>
      <c r="AE13" s="107">
        <f t="shared" si="0"/>
        <v>4.573121668504565</v>
      </c>
    </row>
    <row r="14" spans="2:31" ht="18.75" customHeight="1">
      <c r="B14" s="108">
        <v>10</v>
      </c>
      <c r="C14" s="102" t="s">
        <v>45</v>
      </c>
      <c r="D14" s="109" t="s">
        <v>13</v>
      </c>
      <c r="E14" s="104">
        <v>1916.77</v>
      </c>
      <c r="F14" s="104">
        <v>1947.919</v>
      </c>
      <c r="G14" s="104">
        <v>2366.399</v>
      </c>
      <c r="H14" s="104">
        <v>2485.269</v>
      </c>
      <c r="I14" s="104">
        <v>2744.643</v>
      </c>
      <c r="J14" s="104">
        <v>2937.222</v>
      </c>
      <c r="K14" s="104">
        <v>3138.358</v>
      </c>
      <c r="L14" s="104">
        <v>2910.679</v>
      </c>
      <c r="M14" s="104">
        <v>2784.122</v>
      </c>
      <c r="N14" s="104">
        <v>2717.787</v>
      </c>
      <c r="O14" s="104">
        <v>2203.009</v>
      </c>
      <c r="P14" s="104">
        <v>2039.348</v>
      </c>
      <c r="Q14" s="110">
        <f t="shared" si="1"/>
        <v>30191.525</v>
      </c>
      <c r="R14" s="104">
        <v>1958.392</v>
      </c>
      <c r="S14" s="104">
        <v>1984.921</v>
      </c>
      <c r="T14" s="104">
        <v>2339.006</v>
      </c>
      <c r="U14" s="104">
        <v>2499.001</v>
      </c>
      <c r="V14" s="104">
        <v>2647.08</v>
      </c>
      <c r="W14" s="104">
        <v>2934.498</v>
      </c>
      <c r="X14" s="104">
        <v>3103.359</v>
      </c>
      <c r="Y14" s="104">
        <v>2933.224</v>
      </c>
      <c r="Z14" s="104">
        <v>2799.784</v>
      </c>
      <c r="AA14" s="104">
        <v>2720.758</v>
      </c>
      <c r="AB14" s="104">
        <v>2151.484</v>
      </c>
      <c r="AC14" s="111">
        <v>2049.035</v>
      </c>
      <c r="AD14" s="110">
        <f t="shared" si="2"/>
        <v>30120.542</v>
      </c>
      <c r="AE14" s="107">
        <f t="shared" si="0"/>
        <v>-0.23510902480083917</v>
      </c>
    </row>
    <row r="15" spans="2:31" ht="18.75" customHeight="1">
      <c r="B15" s="108">
        <v>11</v>
      </c>
      <c r="C15" s="102" t="s">
        <v>19</v>
      </c>
      <c r="D15" s="109" t="s">
        <v>11</v>
      </c>
      <c r="E15" s="104">
        <v>704.934</v>
      </c>
      <c r="F15" s="104">
        <v>780.959</v>
      </c>
      <c r="G15" s="104">
        <v>1269.945</v>
      </c>
      <c r="H15" s="104">
        <v>2200.361</v>
      </c>
      <c r="I15" s="104">
        <v>3150.13</v>
      </c>
      <c r="J15" s="104">
        <v>3770.792</v>
      </c>
      <c r="K15" s="104">
        <v>4234.049</v>
      </c>
      <c r="L15" s="104">
        <v>4227.256</v>
      </c>
      <c r="M15" s="104">
        <v>3758.072</v>
      </c>
      <c r="N15" s="104">
        <v>2986.123</v>
      </c>
      <c r="O15" s="104">
        <v>1014.226</v>
      </c>
      <c r="P15" s="104">
        <v>971.889</v>
      </c>
      <c r="Q15" s="110">
        <f t="shared" si="1"/>
        <v>29068.735999999997</v>
      </c>
      <c r="R15" s="104">
        <v>834.246</v>
      </c>
      <c r="S15" s="104">
        <v>891.37</v>
      </c>
      <c r="T15" s="104">
        <v>1296.221</v>
      </c>
      <c r="U15" s="104">
        <v>2507.314</v>
      </c>
      <c r="V15" s="104">
        <v>3172.32</v>
      </c>
      <c r="W15" s="104">
        <v>3842.287</v>
      </c>
      <c r="X15" s="104">
        <v>4194.376</v>
      </c>
      <c r="Y15" s="104">
        <v>4265.639</v>
      </c>
      <c r="Z15" s="104">
        <v>3752.389</v>
      </c>
      <c r="AA15" s="104">
        <v>2915.94</v>
      </c>
      <c r="AB15" s="104">
        <v>995.68</v>
      </c>
      <c r="AC15" s="111">
        <v>945.508</v>
      </c>
      <c r="AD15" s="110">
        <f t="shared" si="2"/>
        <v>29613.289999999997</v>
      </c>
      <c r="AE15" s="107">
        <f t="shared" si="0"/>
        <v>1.87333222882482</v>
      </c>
    </row>
    <row r="16" spans="2:31" ht="18.75" customHeight="1">
      <c r="B16" s="108">
        <v>12</v>
      </c>
      <c r="C16" s="102" t="s">
        <v>45</v>
      </c>
      <c r="D16" s="109" t="s">
        <v>5</v>
      </c>
      <c r="E16" s="104">
        <v>1917.258</v>
      </c>
      <c r="F16" s="104">
        <v>1852.938</v>
      </c>
      <c r="G16" s="104">
        <v>2233.214</v>
      </c>
      <c r="H16" s="104">
        <v>2464.914</v>
      </c>
      <c r="I16" s="104">
        <v>2582.871</v>
      </c>
      <c r="J16" s="104">
        <v>2655.244</v>
      </c>
      <c r="K16" s="104">
        <v>2884.07</v>
      </c>
      <c r="L16" s="104">
        <v>2896.524</v>
      </c>
      <c r="M16" s="104">
        <v>2756.958</v>
      </c>
      <c r="N16" s="104">
        <v>2642.488</v>
      </c>
      <c r="O16" s="104">
        <v>2086.417</v>
      </c>
      <c r="P16" s="104">
        <v>2072.807</v>
      </c>
      <c r="Q16" s="110">
        <f t="shared" si="1"/>
        <v>29045.703000000005</v>
      </c>
      <c r="R16" s="104">
        <v>1979.54</v>
      </c>
      <c r="S16" s="104">
        <v>1893.861</v>
      </c>
      <c r="T16" s="104">
        <v>2382.144</v>
      </c>
      <c r="U16" s="104">
        <v>2685.788</v>
      </c>
      <c r="V16" s="104">
        <v>2762.21</v>
      </c>
      <c r="W16" s="104">
        <v>2912.654</v>
      </c>
      <c r="X16" s="104">
        <v>3107.819</v>
      </c>
      <c r="Y16" s="104">
        <v>3131.379</v>
      </c>
      <c r="Z16" s="104">
        <v>2958.462</v>
      </c>
      <c r="AA16" s="104">
        <v>2804.231</v>
      </c>
      <c r="AB16" s="104">
        <v>2281.62</v>
      </c>
      <c r="AC16" s="111">
        <v>2290.417</v>
      </c>
      <c r="AD16" s="110">
        <f t="shared" si="2"/>
        <v>31190.125000000004</v>
      </c>
      <c r="AE16" s="107">
        <f t="shared" si="0"/>
        <v>7.382923388013696</v>
      </c>
    </row>
    <row r="17" spans="2:31" ht="18.75" customHeight="1">
      <c r="B17" s="108">
        <v>13</v>
      </c>
      <c r="C17" s="102" t="s">
        <v>119</v>
      </c>
      <c r="D17" s="109" t="s">
        <v>8</v>
      </c>
      <c r="E17" s="104">
        <v>1467.109</v>
      </c>
      <c r="F17" s="104">
        <v>1478.635</v>
      </c>
      <c r="G17" s="104">
        <v>1903.348</v>
      </c>
      <c r="H17" s="104">
        <v>2166.558</v>
      </c>
      <c r="I17" s="104">
        <v>2314.14</v>
      </c>
      <c r="J17" s="104">
        <v>2495.727</v>
      </c>
      <c r="K17" s="104">
        <v>2730.404</v>
      </c>
      <c r="L17" s="104">
        <v>2787</v>
      </c>
      <c r="M17" s="104">
        <v>2696.267</v>
      </c>
      <c r="N17" s="104">
        <v>2584.007</v>
      </c>
      <c r="O17" s="104">
        <v>2190.022</v>
      </c>
      <c r="P17" s="104">
        <v>2211.57</v>
      </c>
      <c r="Q17" s="110">
        <f t="shared" si="1"/>
        <v>27024.787000000004</v>
      </c>
      <c r="R17" s="104">
        <v>1829.799</v>
      </c>
      <c r="S17" s="104">
        <v>1860.714</v>
      </c>
      <c r="T17" s="104">
        <v>2349.488</v>
      </c>
      <c r="U17" s="104">
        <v>2727.551</v>
      </c>
      <c r="V17" s="104">
        <v>2858.922</v>
      </c>
      <c r="W17" s="104">
        <v>2979.095</v>
      </c>
      <c r="X17" s="104">
        <v>3157.863</v>
      </c>
      <c r="Y17" s="104">
        <v>3160.964</v>
      </c>
      <c r="Z17" s="104">
        <v>2986.754</v>
      </c>
      <c r="AA17" s="104">
        <v>2853.729</v>
      </c>
      <c r="AB17" s="104">
        <v>2395.407</v>
      </c>
      <c r="AC17" s="111">
        <v>2474.612</v>
      </c>
      <c r="AD17" s="110">
        <f t="shared" si="2"/>
        <v>31634.898</v>
      </c>
      <c r="AE17" s="107">
        <f t="shared" si="0"/>
        <v>17.058824552437724</v>
      </c>
    </row>
    <row r="18" spans="2:31" ht="18.75" customHeight="1">
      <c r="B18" s="108">
        <v>14</v>
      </c>
      <c r="C18" s="102" t="s">
        <v>22</v>
      </c>
      <c r="D18" s="109" t="s">
        <v>1</v>
      </c>
      <c r="E18" s="104">
        <v>1837.512</v>
      </c>
      <c r="F18" s="104">
        <v>1802.256</v>
      </c>
      <c r="G18" s="104">
        <v>2214.002</v>
      </c>
      <c r="H18" s="104">
        <v>2231.531</v>
      </c>
      <c r="I18" s="104">
        <v>2427.32</v>
      </c>
      <c r="J18" s="104">
        <v>2560.576</v>
      </c>
      <c r="K18" s="104">
        <v>2594.497</v>
      </c>
      <c r="L18" s="104">
        <v>2530.135</v>
      </c>
      <c r="M18" s="104">
        <v>2386.686</v>
      </c>
      <c r="N18" s="104">
        <v>2334.961</v>
      </c>
      <c r="O18" s="104">
        <v>2033.549</v>
      </c>
      <c r="P18" s="104">
        <v>1888.364</v>
      </c>
      <c r="Q18" s="110">
        <f t="shared" si="1"/>
        <v>26841.389</v>
      </c>
      <c r="R18" s="104">
        <v>1797.244</v>
      </c>
      <c r="S18" s="104">
        <v>1755.041</v>
      </c>
      <c r="T18" s="104">
        <v>2078.942</v>
      </c>
      <c r="U18" s="104">
        <v>2037.284</v>
      </c>
      <c r="V18" s="104">
        <v>2282.263</v>
      </c>
      <c r="W18" s="104">
        <v>2493.847</v>
      </c>
      <c r="X18" s="104">
        <v>2493.69</v>
      </c>
      <c r="Y18" s="104">
        <v>2436.183</v>
      </c>
      <c r="Z18" s="104">
        <v>2330.174</v>
      </c>
      <c r="AA18" s="104">
        <v>2241.566</v>
      </c>
      <c r="AB18" s="104">
        <v>1882.125</v>
      </c>
      <c r="AC18" s="111">
        <v>1805.102</v>
      </c>
      <c r="AD18" s="110">
        <f t="shared" si="2"/>
        <v>25633.461</v>
      </c>
      <c r="AE18" s="107">
        <f t="shared" si="0"/>
        <v>-4.500244007491561</v>
      </c>
    </row>
    <row r="19" spans="2:31" ht="18.75" customHeight="1">
      <c r="B19" s="108">
        <v>15</v>
      </c>
      <c r="C19" s="102" t="s">
        <v>53</v>
      </c>
      <c r="D19" s="109" t="s">
        <v>7</v>
      </c>
      <c r="E19" s="104">
        <v>1619.307</v>
      </c>
      <c r="F19" s="104">
        <v>1646.898</v>
      </c>
      <c r="G19" s="104">
        <v>1957.114</v>
      </c>
      <c r="H19" s="104">
        <v>2252.228</v>
      </c>
      <c r="I19" s="104">
        <v>2261.756</v>
      </c>
      <c r="J19" s="104">
        <v>2310.259</v>
      </c>
      <c r="K19" s="104">
        <v>2660.169</v>
      </c>
      <c r="L19" s="104">
        <v>2571.928</v>
      </c>
      <c r="M19" s="104">
        <v>2442.911</v>
      </c>
      <c r="N19" s="104">
        <v>2172.899</v>
      </c>
      <c r="O19" s="104">
        <v>1937.026</v>
      </c>
      <c r="P19" s="104">
        <v>1804.477</v>
      </c>
      <c r="Q19" s="110">
        <f t="shared" si="1"/>
        <v>25636.972</v>
      </c>
      <c r="R19" s="104">
        <v>1657.694</v>
      </c>
      <c r="S19" s="104">
        <v>1636.05</v>
      </c>
      <c r="T19" s="104">
        <v>1993.984</v>
      </c>
      <c r="U19" s="104">
        <v>2278.817</v>
      </c>
      <c r="V19" s="104">
        <v>2275.359</v>
      </c>
      <c r="W19" s="104">
        <v>2408.04</v>
      </c>
      <c r="X19" s="104">
        <v>2727.422</v>
      </c>
      <c r="Y19" s="104">
        <v>2637.468</v>
      </c>
      <c r="Z19" s="104">
        <v>2484.366</v>
      </c>
      <c r="AA19" s="104">
        <v>2309.513</v>
      </c>
      <c r="AB19" s="104">
        <v>1986.432</v>
      </c>
      <c r="AC19" s="111">
        <v>1892.021</v>
      </c>
      <c r="AD19" s="110">
        <f t="shared" si="2"/>
        <v>26287.165999999997</v>
      </c>
      <c r="AE19" s="107">
        <f t="shared" si="0"/>
        <v>2.536157546218787</v>
      </c>
    </row>
    <row r="20" spans="2:31" ht="18.75" customHeight="1">
      <c r="B20" s="108">
        <v>16</v>
      </c>
      <c r="C20" s="102" t="s">
        <v>46</v>
      </c>
      <c r="D20" s="109" t="s">
        <v>9</v>
      </c>
      <c r="E20" s="104">
        <v>1417.627</v>
      </c>
      <c r="F20" s="104">
        <v>1388.733</v>
      </c>
      <c r="G20" s="104">
        <v>1778.741</v>
      </c>
      <c r="H20" s="104">
        <v>1872.493</v>
      </c>
      <c r="I20" s="104">
        <v>2161.923</v>
      </c>
      <c r="J20" s="104">
        <v>2213.463</v>
      </c>
      <c r="K20" s="104">
        <v>2467.695</v>
      </c>
      <c r="L20" s="104">
        <v>2453.178</v>
      </c>
      <c r="M20" s="104">
        <v>2431.106</v>
      </c>
      <c r="N20" s="104">
        <v>2448.902</v>
      </c>
      <c r="O20" s="104">
        <v>1849.919</v>
      </c>
      <c r="P20" s="104">
        <v>1772.537</v>
      </c>
      <c r="Q20" s="110">
        <f t="shared" si="1"/>
        <v>24256.317</v>
      </c>
      <c r="R20" s="104">
        <v>1638.12</v>
      </c>
      <c r="S20" s="104">
        <v>1555.834</v>
      </c>
      <c r="T20" s="104">
        <v>1964.068</v>
      </c>
      <c r="U20" s="104">
        <v>2146.544</v>
      </c>
      <c r="V20" s="104">
        <v>2259.708</v>
      </c>
      <c r="W20" s="104">
        <v>2391.355</v>
      </c>
      <c r="X20" s="104">
        <v>2553.356</v>
      </c>
      <c r="Y20" s="104">
        <v>2547.766</v>
      </c>
      <c r="Z20" s="104">
        <v>2479.432</v>
      </c>
      <c r="AA20" s="104">
        <v>2532.753</v>
      </c>
      <c r="AB20" s="104">
        <v>1760.333</v>
      </c>
      <c r="AC20" s="111">
        <v>1647.185</v>
      </c>
      <c r="AD20" s="110">
        <f t="shared" si="2"/>
        <v>25476.454</v>
      </c>
      <c r="AE20" s="107">
        <f t="shared" si="0"/>
        <v>5.030182446906517</v>
      </c>
    </row>
    <row r="21" spans="2:31" ht="18.75" customHeight="1">
      <c r="B21" s="108">
        <v>17</v>
      </c>
      <c r="C21" s="102" t="s">
        <v>20</v>
      </c>
      <c r="D21" s="109" t="s">
        <v>3</v>
      </c>
      <c r="E21" s="104">
        <v>1590.363</v>
      </c>
      <c r="F21" s="104">
        <v>1348.152</v>
      </c>
      <c r="G21" s="104">
        <v>1628.943</v>
      </c>
      <c r="H21" s="104">
        <v>2035.897</v>
      </c>
      <c r="I21" s="104">
        <v>2052.989</v>
      </c>
      <c r="J21" s="104">
        <v>2243.365</v>
      </c>
      <c r="K21" s="104">
        <v>2500.424</v>
      </c>
      <c r="L21" s="104">
        <v>2516.049</v>
      </c>
      <c r="M21" s="104">
        <v>2378.218</v>
      </c>
      <c r="N21" s="104">
        <v>2165.621</v>
      </c>
      <c r="O21" s="104">
        <v>1810.866</v>
      </c>
      <c r="P21" s="104">
        <v>1877.032</v>
      </c>
      <c r="Q21" s="110">
        <f t="shared" si="1"/>
        <v>24147.919</v>
      </c>
      <c r="R21" s="104">
        <v>1742.957</v>
      </c>
      <c r="S21" s="104">
        <v>1701.338</v>
      </c>
      <c r="T21" s="104">
        <v>2071.514</v>
      </c>
      <c r="U21" s="104">
        <v>2235.184</v>
      </c>
      <c r="V21" s="104">
        <v>2246.637</v>
      </c>
      <c r="W21" s="104">
        <v>2493.243</v>
      </c>
      <c r="X21" s="104">
        <v>2805.573</v>
      </c>
      <c r="Y21" s="104">
        <v>3366.456</v>
      </c>
      <c r="Z21" s="104">
        <v>3185.728</v>
      </c>
      <c r="AA21" s="104">
        <v>2844.711</v>
      </c>
      <c r="AB21" s="104">
        <v>1954.1</v>
      </c>
      <c r="AC21" s="111">
        <v>2057.832</v>
      </c>
      <c r="AD21" s="110">
        <f t="shared" si="2"/>
        <v>28705.272999999997</v>
      </c>
      <c r="AE21" s="107">
        <f t="shared" si="0"/>
        <v>18.872657308482754</v>
      </c>
    </row>
    <row r="22" spans="2:31" ht="18.75" customHeight="1">
      <c r="B22" s="108">
        <v>18</v>
      </c>
      <c r="C22" s="102" t="s">
        <v>55</v>
      </c>
      <c r="D22" s="109" t="s">
        <v>44</v>
      </c>
      <c r="E22" s="104">
        <v>1284.742</v>
      </c>
      <c r="F22" s="104">
        <v>1192.641</v>
      </c>
      <c r="G22" s="104">
        <v>1518.04</v>
      </c>
      <c r="H22" s="104">
        <v>1863.414</v>
      </c>
      <c r="I22" s="104">
        <v>2160.903</v>
      </c>
      <c r="J22" s="104">
        <v>2428.72</v>
      </c>
      <c r="K22" s="104">
        <v>2852.59</v>
      </c>
      <c r="L22" s="104">
        <v>2888.209</v>
      </c>
      <c r="M22" s="104">
        <v>2556.967</v>
      </c>
      <c r="N22" s="104">
        <v>2205.962</v>
      </c>
      <c r="O22" s="104">
        <v>1622.887</v>
      </c>
      <c r="P22" s="104">
        <v>1555.046</v>
      </c>
      <c r="Q22" s="110">
        <f t="shared" si="1"/>
        <v>24130.120999999996</v>
      </c>
      <c r="R22" s="104">
        <v>1392.999</v>
      </c>
      <c r="S22" s="104">
        <v>1327.995</v>
      </c>
      <c r="T22" s="104">
        <v>1652.208</v>
      </c>
      <c r="U22" s="104">
        <v>1986.735</v>
      </c>
      <c r="V22" s="104">
        <v>2284.247</v>
      </c>
      <c r="W22" s="104">
        <v>2613.455</v>
      </c>
      <c r="X22" s="104">
        <v>2980.059</v>
      </c>
      <c r="Y22" s="104">
        <v>3039.28</v>
      </c>
      <c r="Z22" s="104">
        <v>2689.603</v>
      </c>
      <c r="AA22" s="104">
        <v>2301.605</v>
      </c>
      <c r="AB22" s="104">
        <v>1667.153</v>
      </c>
      <c r="AC22" s="111">
        <v>1636.792</v>
      </c>
      <c r="AD22" s="110">
        <f t="shared" si="2"/>
        <v>25572.130999999998</v>
      </c>
      <c r="AE22" s="107">
        <f t="shared" si="0"/>
        <v>5.975975006507439</v>
      </c>
    </row>
    <row r="23" spans="2:31" ht="18.75" customHeight="1">
      <c r="B23" s="108">
        <v>19</v>
      </c>
      <c r="C23" s="102" t="s">
        <v>47</v>
      </c>
      <c r="D23" s="109" t="s">
        <v>9</v>
      </c>
      <c r="E23" s="104">
        <v>1123.862</v>
      </c>
      <c r="F23" s="104">
        <v>1278.338</v>
      </c>
      <c r="G23" s="104">
        <v>1572.967</v>
      </c>
      <c r="H23" s="104">
        <v>1650.187</v>
      </c>
      <c r="I23" s="104">
        <v>1820.352</v>
      </c>
      <c r="J23" s="104">
        <v>1970.808</v>
      </c>
      <c r="K23" s="104">
        <v>2137.134</v>
      </c>
      <c r="L23" s="104">
        <v>2093.458</v>
      </c>
      <c r="M23" s="104">
        <v>2266.343</v>
      </c>
      <c r="N23" s="104">
        <v>2293.453</v>
      </c>
      <c r="O23" s="104">
        <v>1929.187</v>
      </c>
      <c r="P23" s="104">
        <v>1854.802</v>
      </c>
      <c r="Q23" s="110">
        <f t="shared" si="1"/>
        <v>21990.891</v>
      </c>
      <c r="R23" s="104">
        <v>1601.812</v>
      </c>
      <c r="S23" s="104">
        <v>1695.68</v>
      </c>
      <c r="T23" s="104">
        <v>1967.995</v>
      </c>
      <c r="U23" s="104">
        <v>2091.383</v>
      </c>
      <c r="V23" s="104">
        <v>2193.854</v>
      </c>
      <c r="W23" s="104">
        <v>2238.836</v>
      </c>
      <c r="X23" s="104">
        <v>2254.719</v>
      </c>
      <c r="Y23" s="104">
        <v>2136.851</v>
      </c>
      <c r="Z23" s="104">
        <v>2281.921</v>
      </c>
      <c r="AA23" s="104">
        <v>2222.195</v>
      </c>
      <c r="AB23" s="104">
        <v>1771.534</v>
      </c>
      <c r="AC23" s="111">
        <v>1766.231</v>
      </c>
      <c r="AD23" s="110">
        <f t="shared" si="2"/>
        <v>24223.011</v>
      </c>
      <c r="AE23" s="107">
        <f t="shared" si="0"/>
        <v>10.150202645267981</v>
      </c>
    </row>
    <row r="24" spans="2:31" ht="18.75" customHeight="1">
      <c r="B24" s="108">
        <v>20</v>
      </c>
      <c r="C24" s="102" t="s">
        <v>48</v>
      </c>
      <c r="D24" s="109" t="s">
        <v>4</v>
      </c>
      <c r="E24" s="104">
        <v>1509.582</v>
      </c>
      <c r="F24" s="104">
        <v>1485.955</v>
      </c>
      <c r="G24" s="104">
        <v>1710.212</v>
      </c>
      <c r="H24" s="104">
        <v>1691.767</v>
      </c>
      <c r="I24" s="104">
        <v>1821.741</v>
      </c>
      <c r="J24" s="104">
        <v>1965.655</v>
      </c>
      <c r="K24" s="104">
        <v>2004.851</v>
      </c>
      <c r="L24" s="104">
        <v>1909.72</v>
      </c>
      <c r="M24" s="104">
        <v>1816.447</v>
      </c>
      <c r="N24" s="104">
        <v>1819.893</v>
      </c>
      <c r="O24" s="104">
        <v>1575.843</v>
      </c>
      <c r="P24" s="104">
        <v>1678.694</v>
      </c>
      <c r="Q24" s="110">
        <f t="shared" si="1"/>
        <v>20990.36</v>
      </c>
      <c r="R24" s="104">
        <v>1574.95</v>
      </c>
      <c r="S24" s="104">
        <v>1539.732</v>
      </c>
      <c r="T24" s="104">
        <v>1776.985</v>
      </c>
      <c r="U24" s="104">
        <v>1839.493</v>
      </c>
      <c r="V24" s="104">
        <v>1945.502</v>
      </c>
      <c r="W24" s="104">
        <v>2066.474</v>
      </c>
      <c r="X24" s="104">
        <v>2117.613</v>
      </c>
      <c r="Y24" s="104">
        <v>2037.264</v>
      </c>
      <c r="Z24" s="104">
        <v>1933.442</v>
      </c>
      <c r="AA24" s="104">
        <v>1912.962</v>
      </c>
      <c r="AB24" s="104">
        <v>1599.91</v>
      </c>
      <c r="AC24" s="111">
        <v>1704.843</v>
      </c>
      <c r="AD24" s="110">
        <f t="shared" si="2"/>
        <v>22049.17</v>
      </c>
      <c r="AE24" s="107">
        <f t="shared" si="0"/>
        <v>5.044267940140124</v>
      </c>
    </row>
    <row r="25" spans="2:31" ht="18.75" customHeight="1">
      <c r="B25" s="108">
        <v>21</v>
      </c>
      <c r="C25" s="102" t="s">
        <v>56</v>
      </c>
      <c r="D25" s="109" t="s">
        <v>11</v>
      </c>
      <c r="E25" s="104">
        <v>929.485</v>
      </c>
      <c r="F25" s="104">
        <v>957.865</v>
      </c>
      <c r="G25" s="104">
        <v>1281.45</v>
      </c>
      <c r="H25" s="104">
        <v>1691.053</v>
      </c>
      <c r="I25" s="104">
        <v>1832.862</v>
      </c>
      <c r="J25" s="104">
        <v>1919.843</v>
      </c>
      <c r="K25" s="104">
        <v>2134.137</v>
      </c>
      <c r="L25" s="104">
        <v>2102.354</v>
      </c>
      <c r="M25" s="104">
        <v>1973.284</v>
      </c>
      <c r="N25" s="104">
        <v>1856.249</v>
      </c>
      <c r="O25" s="104">
        <v>1147.566</v>
      </c>
      <c r="P25" s="104">
        <v>1101.132</v>
      </c>
      <c r="Q25" s="110">
        <f t="shared" si="1"/>
        <v>18927.280000000002</v>
      </c>
      <c r="R25" s="104">
        <v>1010.514</v>
      </c>
      <c r="S25" s="104">
        <v>1048.19</v>
      </c>
      <c r="T25" s="104">
        <v>1334.734</v>
      </c>
      <c r="U25" s="104">
        <v>1806.574</v>
      </c>
      <c r="V25" s="104">
        <v>1895.844</v>
      </c>
      <c r="W25" s="104">
        <v>2030.084</v>
      </c>
      <c r="X25" s="104">
        <v>2195.106</v>
      </c>
      <c r="Y25" s="104">
        <v>2167.372</v>
      </c>
      <c r="Z25" s="104">
        <v>1999.822</v>
      </c>
      <c r="AA25" s="104">
        <v>1851.698</v>
      </c>
      <c r="AB25" s="104">
        <v>1146.096</v>
      </c>
      <c r="AC25" s="111">
        <v>1111.958</v>
      </c>
      <c r="AD25" s="110">
        <f t="shared" si="2"/>
        <v>19597.992</v>
      </c>
      <c r="AE25" s="107">
        <f t="shared" si="0"/>
        <v>3.543625919836324</v>
      </c>
    </row>
    <row r="26" spans="2:31" ht="18.75" customHeight="1">
      <c r="B26" s="108">
        <v>22</v>
      </c>
      <c r="C26" s="102" t="s">
        <v>52</v>
      </c>
      <c r="D26" s="109" t="s">
        <v>42</v>
      </c>
      <c r="E26" s="104">
        <v>1121.785</v>
      </c>
      <c r="F26" s="104">
        <v>1060.837</v>
      </c>
      <c r="G26" s="104">
        <v>1243.116</v>
      </c>
      <c r="H26" s="104">
        <v>1330.989</v>
      </c>
      <c r="I26" s="104">
        <v>1519.292</v>
      </c>
      <c r="J26" s="104">
        <v>1738.776</v>
      </c>
      <c r="K26" s="104">
        <v>1934.405</v>
      </c>
      <c r="L26" s="104">
        <v>1921.503</v>
      </c>
      <c r="M26" s="104">
        <v>1823.993</v>
      </c>
      <c r="N26" s="104">
        <v>1562.5</v>
      </c>
      <c r="O26" s="104">
        <v>1275.26</v>
      </c>
      <c r="P26" s="104">
        <v>1239.94</v>
      </c>
      <c r="Q26" s="110">
        <f t="shared" si="1"/>
        <v>17772.396</v>
      </c>
      <c r="R26" s="104">
        <v>1192.565</v>
      </c>
      <c r="S26" s="104">
        <v>1169.347</v>
      </c>
      <c r="T26" s="104">
        <v>1339.325</v>
      </c>
      <c r="U26" s="104">
        <v>1464.327</v>
      </c>
      <c r="V26" s="104">
        <v>1650.716</v>
      </c>
      <c r="W26" s="104">
        <v>1783.867</v>
      </c>
      <c r="X26" s="104">
        <v>1929.087</v>
      </c>
      <c r="Y26" s="104">
        <v>1939.261</v>
      </c>
      <c r="Z26" s="104">
        <v>1878.889</v>
      </c>
      <c r="AA26" s="104">
        <v>1689.669</v>
      </c>
      <c r="AB26" s="104">
        <v>1446.176</v>
      </c>
      <c r="AC26" s="111">
        <v>1384.277</v>
      </c>
      <c r="AD26" s="110">
        <f t="shared" si="2"/>
        <v>18867.506</v>
      </c>
      <c r="AE26" s="107">
        <f t="shared" si="0"/>
        <v>6.161859098795697</v>
      </c>
    </row>
    <row r="27" spans="2:31" ht="18.75" customHeight="1">
      <c r="B27" s="108">
        <v>23</v>
      </c>
      <c r="C27" s="102" t="s">
        <v>23</v>
      </c>
      <c r="D27" s="109" t="s">
        <v>9</v>
      </c>
      <c r="E27" s="104">
        <v>1092.782</v>
      </c>
      <c r="F27" s="104">
        <v>1084.835</v>
      </c>
      <c r="G27" s="104">
        <v>1370.913</v>
      </c>
      <c r="H27" s="104">
        <v>1421.342</v>
      </c>
      <c r="I27" s="104">
        <v>1552.452</v>
      </c>
      <c r="J27" s="104">
        <v>1521.77</v>
      </c>
      <c r="K27" s="104">
        <v>1703.973</v>
      </c>
      <c r="L27" s="104">
        <v>1593.916</v>
      </c>
      <c r="M27" s="104">
        <v>1686.303</v>
      </c>
      <c r="N27" s="104">
        <v>1680.882</v>
      </c>
      <c r="O27" s="104">
        <v>1276.151</v>
      </c>
      <c r="P27" s="104">
        <v>1212.849</v>
      </c>
      <c r="Q27" s="110">
        <f t="shared" si="1"/>
        <v>17198.167999999998</v>
      </c>
      <c r="R27" s="104">
        <v>1070.735</v>
      </c>
      <c r="S27" s="104">
        <v>1094.285</v>
      </c>
      <c r="T27" s="104">
        <v>1359.19</v>
      </c>
      <c r="U27" s="104">
        <v>1496.187</v>
      </c>
      <c r="V27" s="104">
        <v>1594.111</v>
      </c>
      <c r="W27" s="104">
        <v>1612.942</v>
      </c>
      <c r="X27" s="104">
        <v>1721.701</v>
      </c>
      <c r="Y27" s="104">
        <v>1607.135</v>
      </c>
      <c r="Z27" s="104">
        <v>1654.531</v>
      </c>
      <c r="AA27" s="104">
        <v>1650.657</v>
      </c>
      <c r="AB27" s="104">
        <v>1229.342</v>
      </c>
      <c r="AC27" s="111">
        <v>1183.213</v>
      </c>
      <c r="AD27" s="110">
        <f t="shared" si="2"/>
        <v>17274.029000000002</v>
      </c>
      <c r="AE27" s="107">
        <f t="shared" si="0"/>
        <v>0.441099307786752</v>
      </c>
    </row>
    <row r="28" spans="2:31" ht="18.75" customHeight="1">
      <c r="B28" s="108">
        <v>24</v>
      </c>
      <c r="C28" s="102" t="s">
        <v>24</v>
      </c>
      <c r="D28" s="109" t="s">
        <v>6</v>
      </c>
      <c r="E28" s="104">
        <v>933.994</v>
      </c>
      <c r="F28" s="104">
        <v>941.157</v>
      </c>
      <c r="G28" s="104">
        <v>1186.138</v>
      </c>
      <c r="H28" s="104">
        <v>1322.518</v>
      </c>
      <c r="I28" s="104">
        <v>1413.107</v>
      </c>
      <c r="J28" s="104">
        <v>1674.738</v>
      </c>
      <c r="K28" s="104">
        <v>1878.005</v>
      </c>
      <c r="L28" s="104">
        <v>1875.825</v>
      </c>
      <c r="M28" s="104">
        <v>1731.001</v>
      </c>
      <c r="N28" s="104">
        <v>1467.618</v>
      </c>
      <c r="O28" s="104">
        <v>1173.254</v>
      </c>
      <c r="P28" s="104">
        <v>1212.88</v>
      </c>
      <c r="Q28" s="110">
        <f t="shared" si="1"/>
        <v>16810.235</v>
      </c>
      <c r="R28" s="104">
        <v>983.424</v>
      </c>
      <c r="S28" s="104">
        <v>980.932</v>
      </c>
      <c r="T28" s="104">
        <v>1234.29</v>
      </c>
      <c r="U28" s="104">
        <v>1392.112</v>
      </c>
      <c r="V28" s="104">
        <v>1488.961</v>
      </c>
      <c r="W28" s="104">
        <v>1778.945</v>
      </c>
      <c r="X28" s="104">
        <v>1970.505</v>
      </c>
      <c r="Y28" s="104">
        <v>1999.627</v>
      </c>
      <c r="Z28" s="104">
        <v>1851.615</v>
      </c>
      <c r="AA28" s="104">
        <v>1588.406</v>
      </c>
      <c r="AB28" s="104">
        <v>1253.268</v>
      </c>
      <c r="AC28" s="111">
        <v>1316.979</v>
      </c>
      <c r="AD28" s="110">
        <f t="shared" si="2"/>
        <v>17839.064</v>
      </c>
      <c r="AE28" s="107">
        <f t="shared" si="0"/>
        <v>6.120253524117891</v>
      </c>
    </row>
    <row r="29" spans="2:31" ht="18.75" customHeight="1">
      <c r="B29" s="108">
        <v>25</v>
      </c>
      <c r="C29" s="102" t="s">
        <v>120</v>
      </c>
      <c r="D29" s="109" t="s">
        <v>41</v>
      </c>
      <c r="E29" s="104">
        <v>950.581</v>
      </c>
      <c r="F29" s="104">
        <v>906.18</v>
      </c>
      <c r="G29" s="104">
        <v>1108.679</v>
      </c>
      <c r="H29" s="104">
        <v>1231.337</v>
      </c>
      <c r="I29" s="104">
        <v>1288.351</v>
      </c>
      <c r="J29" s="104">
        <v>1347.258</v>
      </c>
      <c r="K29" s="104">
        <v>1505.537</v>
      </c>
      <c r="L29" s="104">
        <v>1522.211</v>
      </c>
      <c r="M29" s="104">
        <v>1388.776</v>
      </c>
      <c r="N29" s="104">
        <v>1338.808</v>
      </c>
      <c r="O29" s="104">
        <v>1107.249</v>
      </c>
      <c r="P29" s="104">
        <v>1105.551</v>
      </c>
      <c r="Q29" s="110">
        <f t="shared" si="1"/>
        <v>14800.518</v>
      </c>
      <c r="R29" s="104">
        <v>1000.097</v>
      </c>
      <c r="S29" s="104">
        <v>966.639</v>
      </c>
      <c r="T29" s="104">
        <v>1168.118</v>
      </c>
      <c r="U29" s="104">
        <v>1332.311</v>
      </c>
      <c r="V29" s="104">
        <v>1407.109</v>
      </c>
      <c r="W29" s="104">
        <v>1468.921</v>
      </c>
      <c r="X29" s="104">
        <v>1597.335</v>
      </c>
      <c r="Y29" s="104">
        <v>1610.469</v>
      </c>
      <c r="Z29" s="104">
        <v>1507.6</v>
      </c>
      <c r="AA29" s="104">
        <v>1470.144</v>
      </c>
      <c r="AB29" s="104">
        <v>1264.279</v>
      </c>
      <c r="AC29" s="111">
        <v>1306.497</v>
      </c>
      <c r="AD29" s="110">
        <f t="shared" si="2"/>
        <v>16099.519</v>
      </c>
      <c r="AE29" s="107">
        <f t="shared" si="0"/>
        <v>8.776726598352846</v>
      </c>
    </row>
    <row r="30" spans="2:31" ht="18.75" customHeight="1">
      <c r="B30" s="108">
        <v>26</v>
      </c>
      <c r="C30" s="102" t="s">
        <v>100</v>
      </c>
      <c r="D30" s="109" t="s">
        <v>11</v>
      </c>
      <c r="E30" s="104">
        <v>704.599</v>
      </c>
      <c r="F30" s="104">
        <v>710.165</v>
      </c>
      <c r="G30" s="104">
        <v>955.202</v>
      </c>
      <c r="H30" s="104">
        <v>1218.087</v>
      </c>
      <c r="I30" s="104">
        <v>1302.585</v>
      </c>
      <c r="J30" s="104">
        <v>1410.63</v>
      </c>
      <c r="K30" s="104">
        <v>1593.102</v>
      </c>
      <c r="L30" s="104">
        <v>1557.678</v>
      </c>
      <c r="M30" s="104">
        <v>1426.876</v>
      </c>
      <c r="N30" s="104">
        <v>1345.34</v>
      </c>
      <c r="O30" s="104">
        <v>886.108</v>
      </c>
      <c r="P30" s="104">
        <v>823.603</v>
      </c>
      <c r="Q30" s="110">
        <f t="shared" si="1"/>
        <v>13933.975</v>
      </c>
      <c r="R30" s="104">
        <v>780.754</v>
      </c>
      <c r="S30" s="104">
        <v>778.96</v>
      </c>
      <c r="T30" s="104">
        <v>992.566</v>
      </c>
      <c r="U30" s="104">
        <v>1338.398</v>
      </c>
      <c r="V30" s="104">
        <v>1398.357</v>
      </c>
      <c r="W30" s="104">
        <v>1533.824</v>
      </c>
      <c r="X30" s="104">
        <v>1717.263</v>
      </c>
      <c r="Y30" s="104">
        <v>1688.018</v>
      </c>
      <c r="Z30" s="104">
        <v>1547.625</v>
      </c>
      <c r="AA30" s="104">
        <v>1422.554</v>
      </c>
      <c r="AB30" s="104">
        <v>931.65</v>
      </c>
      <c r="AC30" s="111">
        <v>870.34</v>
      </c>
      <c r="AD30" s="110">
        <f t="shared" si="2"/>
        <v>15000.309</v>
      </c>
      <c r="AE30" s="107">
        <f t="shared" si="0"/>
        <v>7.652762402688396</v>
      </c>
    </row>
    <row r="31" spans="2:31" ht="18.75" customHeight="1">
      <c r="B31" s="108">
        <v>27</v>
      </c>
      <c r="C31" s="102" t="s">
        <v>124</v>
      </c>
      <c r="D31" s="109" t="s">
        <v>10</v>
      </c>
      <c r="E31" s="104">
        <v>731.023</v>
      </c>
      <c r="F31" s="104">
        <v>722.53</v>
      </c>
      <c r="G31" s="104">
        <v>964.902</v>
      </c>
      <c r="H31" s="104">
        <v>1158.419</v>
      </c>
      <c r="I31" s="104">
        <v>1311.805</v>
      </c>
      <c r="J31" s="104">
        <v>1410.726</v>
      </c>
      <c r="K31" s="104">
        <v>1631.695</v>
      </c>
      <c r="L31" s="104">
        <v>1572.757</v>
      </c>
      <c r="M31" s="104">
        <v>1389.093</v>
      </c>
      <c r="N31" s="104">
        <v>1258.95</v>
      </c>
      <c r="O31" s="104">
        <v>843.515</v>
      </c>
      <c r="P31" s="104">
        <v>840.605</v>
      </c>
      <c r="Q31" s="110">
        <f t="shared" si="1"/>
        <v>13836.02</v>
      </c>
      <c r="R31" s="104">
        <v>758.59</v>
      </c>
      <c r="S31" s="104">
        <v>773.85</v>
      </c>
      <c r="T31" s="104">
        <v>980.144</v>
      </c>
      <c r="U31" s="104">
        <v>1268.558</v>
      </c>
      <c r="V31" s="104">
        <v>1349.724</v>
      </c>
      <c r="W31" s="104">
        <v>1525.438</v>
      </c>
      <c r="X31" s="104">
        <v>1686.06</v>
      </c>
      <c r="Y31" s="104">
        <v>1653.017</v>
      </c>
      <c r="Z31" s="104">
        <v>1450.454</v>
      </c>
      <c r="AA31" s="104">
        <v>1297.859</v>
      </c>
      <c r="AB31" s="104">
        <v>858.359</v>
      </c>
      <c r="AC31" s="111">
        <v>865.653</v>
      </c>
      <c r="AD31" s="110">
        <f t="shared" si="2"/>
        <v>14467.706</v>
      </c>
      <c r="AE31" s="107">
        <f t="shared" si="0"/>
        <v>4.565518118649714</v>
      </c>
    </row>
    <row r="32" spans="2:31" ht="18.75" customHeight="1">
      <c r="B32" s="108">
        <v>28</v>
      </c>
      <c r="C32" s="102" t="s">
        <v>121</v>
      </c>
      <c r="D32" s="109" t="s">
        <v>43</v>
      </c>
      <c r="E32" s="104">
        <v>906.86</v>
      </c>
      <c r="F32" s="104">
        <v>846.138</v>
      </c>
      <c r="G32" s="104">
        <v>1000.915</v>
      </c>
      <c r="H32" s="104">
        <v>1139.732</v>
      </c>
      <c r="I32" s="104">
        <v>1181.766</v>
      </c>
      <c r="J32" s="104">
        <v>1254.355</v>
      </c>
      <c r="K32" s="104">
        <v>1394.282</v>
      </c>
      <c r="L32" s="104">
        <v>1423.207</v>
      </c>
      <c r="M32" s="104">
        <v>1339.384</v>
      </c>
      <c r="N32" s="104">
        <v>1238.582</v>
      </c>
      <c r="O32" s="104">
        <v>1063.241</v>
      </c>
      <c r="P32" s="104">
        <v>1030.451</v>
      </c>
      <c r="Q32" s="110">
        <f t="shared" si="1"/>
        <v>13818.913</v>
      </c>
      <c r="R32" s="104">
        <v>994.459</v>
      </c>
      <c r="S32" s="104">
        <v>933.228</v>
      </c>
      <c r="T32" s="104">
        <v>1058.255</v>
      </c>
      <c r="U32" s="104">
        <v>1189.502</v>
      </c>
      <c r="V32" s="104">
        <v>1298.955</v>
      </c>
      <c r="W32" s="104">
        <v>1370.329</v>
      </c>
      <c r="X32" s="104">
        <v>1466.439</v>
      </c>
      <c r="Y32" s="104">
        <v>1500.897</v>
      </c>
      <c r="Z32" s="104">
        <v>1381.498</v>
      </c>
      <c r="AA32" s="104">
        <v>1267.123</v>
      </c>
      <c r="AB32" s="104">
        <v>1121.041</v>
      </c>
      <c r="AC32" s="111">
        <v>1112.456</v>
      </c>
      <c r="AD32" s="110">
        <f t="shared" si="2"/>
        <v>14694.181999999997</v>
      </c>
      <c r="AE32" s="107">
        <f t="shared" si="0"/>
        <v>6.333848400377051</v>
      </c>
    </row>
    <row r="33" spans="2:31" ht="18.75" customHeight="1">
      <c r="B33" s="108">
        <v>29</v>
      </c>
      <c r="C33" s="102" t="s">
        <v>122</v>
      </c>
      <c r="D33" s="109" t="s">
        <v>11</v>
      </c>
      <c r="E33" s="112">
        <v>1155.623</v>
      </c>
      <c r="F33" s="112">
        <v>1100.639</v>
      </c>
      <c r="G33" s="112">
        <v>1266.946</v>
      </c>
      <c r="H33" s="112">
        <v>1077.463</v>
      </c>
      <c r="I33" s="112">
        <v>964.076</v>
      </c>
      <c r="J33" s="112">
        <v>976.602</v>
      </c>
      <c r="K33" s="112">
        <v>1102.302</v>
      </c>
      <c r="L33" s="112">
        <v>1131.899</v>
      </c>
      <c r="M33" s="112">
        <v>1039.329</v>
      </c>
      <c r="N33" s="112">
        <v>1175.981</v>
      </c>
      <c r="O33" s="112">
        <v>1161.136</v>
      </c>
      <c r="P33" s="112">
        <v>1219.108</v>
      </c>
      <c r="Q33" s="110">
        <f t="shared" si="1"/>
        <v>13371.104</v>
      </c>
      <c r="R33" s="104">
        <v>1162.929</v>
      </c>
      <c r="S33" s="104">
        <v>1107.313</v>
      </c>
      <c r="T33" s="104">
        <v>1286.668</v>
      </c>
      <c r="U33" s="104">
        <v>1091.938</v>
      </c>
      <c r="V33" s="104">
        <v>921.647</v>
      </c>
      <c r="W33" s="104">
        <v>969.667</v>
      </c>
      <c r="X33" s="104">
        <v>1056.43</v>
      </c>
      <c r="Y33" s="104">
        <v>1068.996</v>
      </c>
      <c r="Z33" s="104">
        <v>974.65</v>
      </c>
      <c r="AA33" s="104">
        <v>1075.081</v>
      </c>
      <c r="AB33" s="104">
        <v>1176.134</v>
      </c>
      <c r="AC33" s="113">
        <v>1204.443</v>
      </c>
      <c r="AD33" s="110">
        <f t="shared" si="2"/>
        <v>13095.895999999999</v>
      </c>
      <c r="AE33" s="107">
        <f t="shared" si="0"/>
        <v>-2.058229447620785</v>
      </c>
    </row>
    <row r="34" spans="2:31" ht="18.75" customHeight="1">
      <c r="B34" s="114">
        <v>30</v>
      </c>
      <c r="C34" s="115" t="s">
        <v>129</v>
      </c>
      <c r="D34" s="116" t="s">
        <v>9</v>
      </c>
      <c r="E34" s="117">
        <v>758.875</v>
      </c>
      <c r="F34" s="118">
        <v>734.292</v>
      </c>
      <c r="G34" s="118">
        <v>933.622</v>
      </c>
      <c r="H34" s="118">
        <v>1066.991</v>
      </c>
      <c r="I34" s="118">
        <v>1205.152</v>
      </c>
      <c r="J34" s="118">
        <v>1174.85</v>
      </c>
      <c r="K34" s="118">
        <v>1345.089</v>
      </c>
      <c r="L34" s="118">
        <v>1381.344</v>
      </c>
      <c r="M34" s="118">
        <v>1357.854</v>
      </c>
      <c r="N34" s="118">
        <v>1368.788</v>
      </c>
      <c r="O34" s="118">
        <v>821.397</v>
      </c>
      <c r="P34" s="119">
        <v>789.092</v>
      </c>
      <c r="Q34" s="120">
        <f t="shared" si="1"/>
        <v>12937.346000000001</v>
      </c>
      <c r="R34" s="117">
        <v>704.907</v>
      </c>
      <c r="S34" s="118">
        <v>682.154</v>
      </c>
      <c r="T34" s="118">
        <v>851.433</v>
      </c>
      <c r="U34" s="118">
        <v>1007.553</v>
      </c>
      <c r="V34" s="118">
        <v>1134.125</v>
      </c>
      <c r="W34" s="118">
        <v>1224</v>
      </c>
      <c r="X34" s="118">
        <v>1298.783</v>
      </c>
      <c r="Y34" s="118">
        <v>1335.768</v>
      </c>
      <c r="Z34" s="118">
        <v>1293.14</v>
      </c>
      <c r="AA34" s="118">
        <v>1252.219</v>
      </c>
      <c r="AB34" s="118">
        <v>796.348</v>
      </c>
      <c r="AC34" s="121">
        <v>770.399</v>
      </c>
      <c r="AD34" s="122">
        <f t="shared" si="2"/>
        <v>12350.828999999998</v>
      </c>
      <c r="AE34" s="123">
        <f t="shared" si="0"/>
        <v>-4.533518698502792</v>
      </c>
    </row>
    <row r="35" spans="2:36" ht="18.75" customHeight="1">
      <c r="B35" s="21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AG35" s="20"/>
      <c r="AH35" s="20"/>
      <c r="AI35" s="20"/>
      <c r="AJ35" s="20"/>
    </row>
    <row r="36" spans="2:36" ht="12">
      <c r="B36" s="24" t="s">
        <v>58</v>
      </c>
      <c r="AG36" s="20"/>
      <c r="AH36" s="20"/>
      <c r="AI36" s="20"/>
      <c r="AJ36" s="20"/>
    </row>
    <row r="37" ht="12"/>
    <row r="41" spans="18:20" ht="12.75">
      <c r="R41" s="15"/>
      <c r="S41" s="15"/>
      <c r="T41" s="15"/>
    </row>
    <row r="42" spans="18:20" ht="12.75">
      <c r="R42" s="16"/>
      <c r="S42" s="17"/>
      <c r="T42" s="17"/>
    </row>
    <row r="43" spans="18:20" ht="12.75">
      <c r="R43" s="16"/>
      <c r="S43" s="18"/>
      <c r="T43" s="18"/>
    </row>
    <row r="44" spans="18:20" ht="12.75">
      <c r="R44" s="19"/>
      <c r="S44" s="1"/>
      <c r="T44" s="1"/>
    </row>
    <row r="45" spans="18:20" ht="12.75">
      <c r="R45" s="19"/>
      <c r="S45" s="1"/>
      <c r="T45" s="1"/>
    </row>
    <row r="46" ht="12.75">
      <c r="E46" s="26"/>
    </row>
  </sheetData>
  <mergeCells count="8">
    <mergeCell ref="Q3:Q4"/>
    <mergeCell ref="AE3:AE4"/>
    <mergeCell ref="B3:B4"/>
    <mergeCell ref="C3:C4"/>
    <mergeCell ref="D3:D4"/>
    <mergeCell ref="E3:P3"/>
    <mergeCell ref="R3:AC3"/>
    <mergeCell ref="AD3:AD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 Collet</dc:creator>
  <cp:keywords/>
  <dc:description/>
  <cp:lastModifiedBy>Damien Collet</cp:lastModifiedBy>
  <cp:lastPrinted>2011-01-24T13:55:04Z</cp:lastPrinted>
  <dcterms:created xsi:type="dcterms:W3CDTF">2007-08-09T07:28:07Z</dcterms:created>
  <dcterms:modified xsi:type="dcterms:W3CDTF">2020-10-26T12:44:35Z</dcterms:modified>
  <cp:category/>
  <cp:version/>
  <cp:contentType/>
  <cp:contentStatus/>
</cp:coreProperties>
</file>