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2565" activeTab="0"/>
  </bookViews>
  <sheets>
    <sheet name="Table 1" sheetId="1" r:id="rId1"/>
    <sheet name="Figure 1" sheetId="2" r:id="rId2"/>
    <sheet name="Table 2" sheetId="3" r:id="rId3"/>
    <sheet name="Table 3" sheetId="4" r:id="rId4"/>
    <sheet name="Figure 2" sheetId="5" r:id="rId5"/>
  </sheets>
  <definedNames>
    <definedName name="_xlnm.Print_Area" localSheetId="1">'Figure 1'!$B$2:$N$32</definedName>
    <definedName name="_xlnm.Print_Area" localSheetId="4">'Figure 2'!$B$2:$I$44</definedName>
    <definedName name="_xlnm.Print_Area" localSheetId="0">'Table 1'!$B$2:$K$43</definedName>
    <definedName name="_xlnm.Print_Area" localSheetId="2">'Table 2'!$B$2:$G$40</definedName>
    <definedName name="_xlnm.Print_Area" localSheetId="3">'Table 3'!$B$2:$H$38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<sst xmlns="http://schemas.openxmlformats.org/spreadsheetml/2006/main" count="336" uniqueCount="116">
  <si>
    <t>(million heads)</t>
  </si>
  <si>
    <t>Bovine animals</t>
  </si>
  <si>
    <t>Pigs</t>
  </si>
  <si>
    <t>Sheep (¹)</t>
  </si>
  <si>
    <t>Goats (²)</t>
  </si>
  <si>
    <t xml:space="preserve">EU-28  </t>
  </si>
  <si>
    <t>Belgium</t>
  </si>
  <si>
    <t>: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</si>
  <si>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</si>
  <si>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</si>
  <si>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</si>
  <si>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</si>
  <si>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</si>
  <si>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</si>
  <si>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</si>
  <si>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</si>
  <si>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</si>
  <si>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</si>
  <si>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</si>
  <si>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</si>
  <si>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</si>
  <si>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</si>
  <si>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</si>
  <si>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</si>
  <si>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</si>
  <si>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</si>
  <si>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</si>
  <si>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</si>
  <si>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</si>
  <si>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</si>
  <si>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</si>
  <si>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</si>
  <si>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</si>
  <si>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</si>
  <si>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</si>
  <si>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</si>
  <si>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 xml:space="preserve">Montenegro </t>
  </si>
  <si>
    <t>FYR of Macedonia</t>
  </si>
  <si>
    <t>Serbia</t>
  </si>
  <si>
    <t>Turkey</t>
  </si>
  <si>
    <t>(¹) Figures on sheep population are due only by 14 EU Member States. The EU aggregate is estimated on their sum.</t>
  </si>
  <si>
    <t>(²) Figures on goat population are due only by 5 EU Member States. The EU aggregate is estimated on their sum.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</si>
  <si>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apro_mt_lscatl, apro_mt_lspig, apro_mt_lssheep and apro_mt_lsgoat)</t>
    </r>
  </si>
  <si>
    <t>Cattle</t>
  </si>
  <si>
    <t>http://appsso.eurostat.ec.europa.eu/nui/show.do?query=BOOKMARK_DS-055310_QID_-74601691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</si>
  <si>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-056126_QID_7EE4F166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</si>
  <si>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Sheep</t>
  </si>
  <si>
    <t>http://appsso.eurostat.ec.europa.eu/nui/show.do?query=BOOKMARK_DS-055312_QID_-B760605_UID_-3F171EB0&amp;layout=TIME,C,X,0;GEO,L,Y,0;MONTH,L,Z,0;ANIMALS,L,Z,1;UNIT,L,Z,2;INDICATORS,C,Z,3;&amp;zSelection=DS-055312MONTH,M12;DS-055312ANIMALS,A4100;DS-055312UNIT,THS_HD;DS-055312INDICATORS,OBS_FLAG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</si>
  <si>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Goats</t>
  </si>
  <si>
    <t>http://appsso.eurostat.ec.europa.eu/nui/show.do?query=BOOKMARK_DS-063285_QID_5D2E8673_UID_-3F171EB0&amp;layout=TIME,C,X,0;GEO,L,Y,0;MONTH,L,Z,0;ANIMALS,L,Z,1;UNIT,L,Z,2;INDICATORS,C,Z,3;&amp;zSelection=DS-063285MONTH,M12;DS-063285ANIMALS,A4200;DS-063285INDICATORS,OBS_FLAG;DS-063285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</si>
  <si>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(2005 = 100)</t>
  </si>
  <si>
    <t>(¹) Up to 2009, including other slaughtering; from 2009 onwards, excluding other slaughtering.</t>
  </si>
  <si>
    <t>(²) Poultry: 2009 = 100.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</si>
  <si>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apro_mt_pann)</t>
    </r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</si>
  <si>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</si>
  <si>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</si>
  <si>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</si>
  <si>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</si>
  <si>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</si>
  <si>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</si>
  <si>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</si>
  <si>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</si>
  <si>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</si>
  <si>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Poultry (²)</t>
  </si>
  <si>
    <t>B7000</t>
  </si>
  <si>
    <t>Calves and young cattle</t>
  </si>
  <si>
    <t>B1100</t>
  </si>
  <si>
    <t>B3100</t>
  </si>
  <si>
    <t>Adult cattle</t>
  </si>
  <si>
    <t>B1200</t>
  </si>
  <si>
    <t>B4200</t>
  </si>
  <si>
    <t>B4100</t>
  </si>
  <si>
    <t>http://appsso.eurostat.ec.europa.eu/nui/show.do?query=BOOKMARK_DS-056118_QID_311A48A2_UID_-3F171EB0&amp;layout=TIME,C,X,0;MEAT,L,X,1;GEO,L,Y,0;MEATITEM,L,Z,0;UNIT,L,Z,1;INDICATORS,C,Z,2;&amp;zSelection=DS-056118MEATITEM,SL;DS-056118UNIT,THS_T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</si>
  <si>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Slaughtering in slaughterhouses - annual data  [apro_mt_pann]</t>
  </si>
  <si>
    <t>Last update</t>
  </si>
  <si>
    <t>Extracted on</t>
  </si>
  <si>
    <t>Source of data</t>
  </si>
  <si>
    <t>Eurostat</t>
  </si>
  <si>
    <t>MEATITEM</t>
  </si>
  <si>
    <t>Slaughterings</t>
  </si>
  <si>
    <t>UNIT</t>
  </si>
  <si>
    <t>Thousand tonnes</t>
  </si>
  <si>
    <t>(1 000 tonnes of carcass weight)</t>
  </si>
  <si>
    <t>Pig</t>
  </si>
  <si>
    <t>Goat</t>
  </si>
  <si>
    <t>Poultry (¹)</t>
  </si>
  <si>
    <t xml:space="preserve">EU-28 </t>
  </si>
  <si>
    <t>Montenegro</t>
  </si>
  <si>
    <t>(¹) EU-28 value rounded at 100 000 tonnes for protection of national values.</t>
  </si>
  <si>
    <r>
      <t>Source:</t>
    </r>
    <r>
      <rPr>
        <sz val="9"/>
        <color theme="1"/>
        <rFont val="Arial"/>
        <family val="2"/>
      </rPr>
      <t xml:space="preserve"> Eurostat (online data code: apro_mt_pann)</t>
    </r>
  </si>
  <si>
    <t>http://appsso.eurostat.ec.europa.eu/nui/show.do?query=BOOKMARK_DS-056118_QID_461E2085_UID_-3F171EB0&amp;layout=TIME,C,X,0;MEAT,L,X,1;GEO,L,Y,0;MEATITEM,L,Z,0;UNIT,L,Z,1;INDICATORS,C,Z,2;&amp;zSelection=DS-056118MEATITEM,SL;DS-056118INDICATORS,OBS_FLAG;DS-056118UNIT,THS_T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</si>
  <si>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Total</t>
  </si>
  <si>
    <t>Heifers</t>
  </si>
  <si>
    <t>Cows</t>
  </si>
  <si>
    <t>Bullocks</t>
  </si>
  <si>
    <t>Bulls</t>
  </si>
  <si>
    <t>EU-28 (¹)</t>
  </si>
  <si>
    <t>(¹) The EU-28 totals do not include the confidential data.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</si>
  <si>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apro_mt_pann)</t>
    </r>
  </si>
  <si>
    <t>http://appsso.eurostat.ec.europa.eu/nui/show.do?query=BOOKMARK_DS-056118_QID_-5BCCD783_UID_-3F171EB0&amp;layout=MEAT,L,X,0;GEO,L,Y,0;MEATITEM,L,Z,0;UNIT,L,Z,1;TIME,C,Z,2;INDICATORS,C,Z,3;&amp;zSelection=DS-056118MEATITEM,SL;DS-056118TIME,2013;DS-056118UNIT,THS_T;DS-056118INDICATORS,OBS_FLAG;&amp;rankName1=UNIT_1_2_-1_2&amp;rankName2=MEATITEM_1_2_-1_2&amp;rankName3=INDICATORS_1_2_-1_2&amp;rankName4=TIME_1_0_0_0&amp;rankName5=MEAT_1_2_0_0&amp;rankName6=GEO_1_2_0_1&amp;rStp=&amp;cStp=&amp;rDCh=&amp;cDCh=&amp;rDM=true&amp;cDM=true&amp;footnes=false&amp;empty=false&amp;wai=false&amp;time_mode=NONE&amp;time_most_recent=false&amp;lang=EN&amp;cfo=%23%23%23%2C%23%23%23.%23%23%23</t>
  </si>
  <si>
    <t>(% share of EU-28 total)</t>
  </si>
  <si>
    <t>(¹) Including calves.</t>
  </si>
  <si>
    <t>Sheep and goats</t>
  </si>
  <si>
    <t>Others</t>
  </si>
  <si>
    <t>Poultry</t>
  </si>
  <si>
    <t>Young cattle</t>
  </si>
  <si>
    <t>EU-28</t>
  </si>
  <si>
    <t>Germany (until 1990 former territory of the FRG)</t>
  </si>
  <si>
    <t>Table 1: Livestock numbers, by country, 2014</t>
  </si>
  <si>
    <t>Figure 1: Production of meat, by type of animal in tonnes, EU-28, 2005–14 (¹)</t>
  </si>
  <si>
    <t>Table 2: Production of meat, by type of animal, by country, 2014</t>
  </si>
  <si>
    <t xml:space="preserve">Table 3: Production of beef and veal, by type of bovine animals, by country, 2014
</t>
  </si>
  <si>
    <t xml:space="preserve">Figure 2: Production of meat, 2014
</t>
  </si>
  <si>
    <t>Production of meat, by type of animal, 2014</t>
  </si>
  <si>
    <t xml:space="preserve">Production of beef and veal, by type of bovine animals, 2014
</t>
  </si>
  <si>
    <t>Sheep &amp; goats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</si>
</sst>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i"/>
    <numFmt numFmtId="166" formatCode="0.0"/>
    <numFmt numFmtId="167" formatCode="dd\.mm\.yy"/>
  </numFmts>
  <fonts count="1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u val="single"/>
      <sz val="9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128">
    <xf numFmtId="0" fontId="0" fillId="0" borderId="0" xfId="0"/>
    <xf numFmtId="0" fontId="3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 vertical="center"/>
      <protection/>
    </xf>
    <xf numFmtId="0" fontId="5" fillId="2" borderId="1" xfId="20" applyFont="1" applyFill="1" applyBorder="1" applyAlignment="1">
      <alignment horizontal="center"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left"/>
      <protection/>
    </xf>
    <xf numFmtId="2" fontId="4" fillId="3" borderId="2" xfId="20" applyNumberFormat="1" applyFont="1" applyFill="1" applyBorder="1" applyAlignment="1">
      <alignment horizontal="right" indent="1"/>
      <protection/>
    </xf>
    <xf numFmtId="2" fontId="7" fillId="3" borderId="2" xfId="20" applyNumberFormat="1" applyFont="1" applyFill="1" applyBorder="1" applyAlignment="1">
      <alignment horizontal="right" indent="1"/>
      <protection/>
    </xf>
    <xf numFmtId="0" fontId="5" fillId="0" borderId="3" xfId="20" applyFont="1" applyBorder="1" applyAlignment="1">
      <alignment horizontal="left"/>
      <protection/>
    </xf>
    <xf numFmtId="2" fontId="4" fillId="0" borderId="3" xfId="20" applyNumberFormat="1" applyFont="1" applyBorder="1" applyAlignment="1">
      <alignment horizontal="right" indent="1"/>
      <protection/>
    </xf>
    <xf numFmtId="2" fontId="4" fillId="0" borderId="3" xfId="20" applyNumberFormat="1" applyFont="1" applyBorder="1" applyAlignment="1">
      <alignment horizontal="right" vertical="center" indent="1"/>
      <protection/>
    </xf>
    <xf numFmtId="2" fontId="4" fillId="0" borderId="0" xfId="20" applyNumberFormat="1" applyFont="1" applyBorder="1" applyAlignment="1">
      <alignment horizontal="right" indent="1"/>
      <protection/>
    </xf>
    <xf numFmtId="0" fontId="5" fillId="0" borderId="4" xfId="20" applyFont="1" applyBorder="1" applyAlignment="1">
      <alignment horizontal="left"/>
      <protection/>
    </xf>
    <xf numFmtId="2" fontId="4" fillId="0" borderId="4" xfId="20" applyNumberFormat="1" applyFont="1" applyBorder="1" applyAlignment="1">
      <alignment horizontal="right" indent="1"/>
      <protection/>
    </xf>
    <xf numFmtId="2" fontId="8" fillId="0" borderId="3" xfId="20" applyNumberFormat="1" applyFont="1" applyBorder="1" applyAlignment="1">
      <alignment horizontal="right" indent="1"/>
      <protection/>
    </xf>
    <xf numFmtId="2" fontId="8" fillId="0" borderId="4" xfId="20" applyNumberFormat="1" applyFont="1" applyBorder="1" applyAlignment="1">
      <alignment horizontal="right" indent="1"/>
      <protection/>
    </xf>
    <xf numFmtId="0" fontId="5" fillId="0" borderId="5" xfId="20" applyFont="1" applyBorder="1" applyAlignment="1">
      <alignment horizontal="left"/>
      <protection/>
    </xf>
    <xf numFmtId="2" fontId="4" fillId="0" borderId="5" xfId="20" applyNumberFormat="1" applyFont="1" applyBorder="1" applyAlignment="1">
      <alignment horizontal="right" indent="1"/>
      <protection/>
    </xf>
    <xf numFmtId="2" fontId="8" fillId="0" borderId="5" xfId="20" applyNumberFormat="1" applyFont="1" applyBorder="1" applyAlignment="1">
      <alignment horizontal="right" indent="1"/>
      <protection/>
    </xf>
    <xf numFmtId="0" fontId="5" fillId="0" borderId="6" xfId="20" applyFont="1" applyBorder="1" applyAlignment="1">
      <alignment horizontal="left"/>
      <protection/>
    </xf>
    <xf numFmtId="2" fontId="4" fillId="0" borderId="6" xfId="20" applyNumberFormat="1" applyFont="1" applyBorder="1" applyAlignment="1">
      <alignment horizontal="right" indent="1"/>
      <protection/>
    </xf>
    <xf numFmtId="2" fontId="8" fillId="0" borderId="6" xfId="20" applyNumberFormat="1" applyFont="1" applyBorder="1" applyAlignment="1">
      <alignment horizontal="right" indent="1"/>
      <protection/>
    </xf>
    <xf numFmtId="0" fontId="5" fillId="0" borderId="7" xfId="20" applyFont="1" applyBorder="1" applyAlignment="1">
      <alignment horizontal="left"/>
      <protection/>
    </xf>
    <xf numFmtId="2" fontId="4" fillId="0" borderId="7" xfId="20" applyNumberFormat="1" applyFont="1" applyBorder="1" applyAlignment="1">
      <alignment horizontal="right" indent="1"/>
      <protection/>
    </xf>
    <xf numFmtId="0" fontId="5" fillId="0" borderId="0" xfId="20" applyFont="1" applyBorder="1" applyAlignment="1">
      <alignment horizontal="left"/>
      <protection/>
    </xf>
    <xf numFmtId="0" fontId="10" fillId="0" borderId="0" xfId="20" applyFont="1" applyAlignment="1">
      <alignment horizontal="left" wrapText="1"/>
      <protection/>
    </xf>
    <xf numFmtId="0" fontId="4" fillId="4" borderId="0" xfId="20" applyFont="1" applyFill="1">
      <alignment/>
      <protection/>
    </xf>
    <xf numFmtId="0" fontId="11" fillId="4" borderId="0" xfId="20" applyFont="1" applyFill="1">
      <alignment/>
      <protection/>
    </xf>
    <xf numFmtId="0" fontId="3" fillId="4" borderId="0" xfId="20" applyFont="1" applyFill="1" applyAlignment="1">
      <alignment horizontal="left"/>
      <protection/>
    </xf>
    <xf numFmtId="0" fontId="6" fillId="0" borderId="0" xfId="20" applyFont="1" applyAlignment="1">
      <alignment horizontal="left" wrapText="1"/>
      <protection/>
    </xf>
    <xf numFmtId="0" fontId="6" fillId="0" borderId="0" xfId="20" applyFont="1" applyAlignment="1">
      <alignment horizontal="left"/>
      <protection/>
    </xf>
    <xf numFmtId="0" fontId="8" fillId="0" borderId="0" xfId="20" applyNumberFormat="1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3" borderId="1" xfId="20" applyNumberFormat="1" applyFont="1" applyFill="1" applyBorder="1" applyAlignment="1">
      <alignment horizontal="left"/>
      <protection/>
    </xf>
    <xf numFmtId="164" fontId="7" fillId="3" borderId="1" xfId="20" applyNumberFormat="1" applyFont="1" applyFill="1" applyBorder="1" applyAlignment="1">
      <alignment horizontal="right" indent="1"/>
      <protection/>
    </xf>
    <xf numFmtId="164" fontId="8" fillId="3" borderId="1" xfId="20" applyNumberFormat="1" applyFont="1" applyFill="1" applyBorder="1" applyAlignment="1">
      <alignment horizontal="right" indent="1"/>
      <protection/>
    </xf>
    <xf numFmtId="0" fontId="6" fillId="0" borderId="8" xfId="20" applyNumberFormat="1" applyFont="1" applyFill="1" applyBorder="1" applyAlignment="1">
      <alignment horizontal="left"/>
      <protection/>
    </xf>
    <xf numFmtId="164" fontId="8" fillId="0" borderId="8" xfId="20" applyNumberFormat="1" applyFont="1" applyFill="1" applyBorder="1" applyAlignment="1">
      <alignment horizontal="right" indent="1"/>
      <protection/>
    </xf>
    <xf numFmtId="0" fontId="6" fillId="0" borderId="4" xfId="20" applyNumberFormat="1" applyFont="1" applyFill="1" applyBorder="1" applyAlignment="1">
      <alignment horizontal="left"/>
      <protection/>
    </xf>
    <xf numFmtId="164" fontId="8" fillId="0" borderId="4" xfId="20" applyNumberFormat="1" applyFont="1" applyFill="1" applyBorder="1" applyAlignment="1">
      <alignment horizontal="right" indent="1"/>
      <protection/>
    </xf>
    <xf numFmtId="164" fontId="7" fillId="0" borderId="4" xfId="20" applyNumberFormat="1" applyFont="1" applyFill="1" applyBorder="1" applyAlignment="1">
      <alignment horizontal="right" indent="1"/>
      <protection/>
    </xf>
    <xf numFmtId="0" fontId="6" fillId="0" borderId="5" xfId="20" applyNumberFormat="1" applyFont="1" applyFill="1" applyBorder="1" applyAlignment="1">
      <alignment horizontal="left"/>
      <protection/>
    </xf>
    <xf numFmtId="164" fontId="8" fillId="0" borderId="5" xfId="20" applyNumberFormat="1" applyFont="1" applyFill="1" applyBorder="1" applyAlignment="1">
      <alignment horizontal="right" indent="1"/>
      <protection/>
    </xf>
    <xf numFmtId="0" fontId="6" fillId="0" borderId="7" xfId="20" applyNumberFormat="1" applyFont="1" applyFill="1" applyBorder="1" applyAlignment="1">
      <alignment horizontal="left"/>
      <protection/>
    </xf>
    <xf numFmtId="164" fontId="8" fillId="0" borderId="7" xfId="20" applyNumberFormat="1" applyFont="1" applyFill="1" applyBorder="1" applyAlignment="1">
      <alignment horizontal="right" indent="1"/>
      <protection/>
    </xf>
    <xf numFmtId="164" fontId="8" fillId="0" borderId="9" xfId="20" applyNumberFormat="1" applyFont="1" applyFill="1" applyBorder="1" applyAlignment="1">
      <alignment horizontal="right" indent="1"/>
      <protection/>
    </xf>
    <xf numFmtId="0" fontId="6" fillId="0" borderId="3" xfId="20" applyNumberFormat="1" applyFont="1" applyFill="1" applyBorder="1" applyAlignment="1">
      <alignment horizontal="left"/>
      <protection/>
    </xf>
    <xf numFmtId="164" fontId="8" fillId="0" borderId="3" xfId="20" applyNumberFormat="1" applyFont="1" applyFill="1" applyBorder="1" applyAlignment="1">
      <alignment horizontal="right" indent="1"/>
      <protection/>
    </xf>
    <xf numFmtId="0" fontId="9" fillId="0" borderId="0" xfId="20" applyFont="1">
      <alignment/>
      <protection/>
    </xf>
    <xf numFmtId="0" fontId="10" fillId="0" borderId="0" xfId="0" applyNumberFormat="1" applyFont="1" applyFill="1" applyBorder="1" applyAlignment="1">
      <alignment horizontal="left"/>
    </xf>
    <xf numFmtId="0" fontId="10" fillId="0" borderId="0" xfId="20" applyFont="1" applyAlignment="1">
      <alignment horizontal="left"/>
      <protection/>
    </xf>
    <xf numFmtId="0" fontId="12" fillId="0" borderId="0" xfId="20" applyFont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0" fontId="6" fillId="2" borderId="10" xfId="20" applyNumberFormat="1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165" fontId="7" fillId="3" borderId="10" xfId="21" applyFont="1" applyFill="1" applyBorder="1" applyAlignment="1">
      <alignment horizontal="right" indent="1"/>
    </xf>
    <xf numFmtId="165" fontId="8" fillId="3" borderId="1" xfId="21" applyFont="1" applyFill="1" applyBorder="1" applyAlignment="1">
      <alignment horizontal="right" indent="1"/>
    </xf>
    <xf numFmtId="166" fontId="6" fillId="0" borderId="8" xfId="20" applyNumberFormat="1" applyFont="1" applyFill="1" applyBorder="1" applyAlignment="1">
      <alignment horizontal="left"/>
      <protection/>
    </xf>
    <xf numFmtId="165" fontId="8" fillId="0" borderId="11" xfId="21" applyFont="1" applyFill="1" applyBorder="1" applyAlignment="1">
      <alignment horizontal="right" indent="1"/>
    </xf>
    <xf numFmtId="165" fontId="8" fillId="0" borderId="8" xfId="21" applyFont="1" applyFill="1" applyBorder="1" applyAlignment="1">
      <alignment horizontal="right" indent="1"/>
    </xf>
    <xf numFmtId="0" fontId="4" fillId="0" borderId="0" xfId="20" applyFont="1" applyBorder="1">
      <alignment/>
      <protection/>
    </xf>
    <xf numFmtId="166" fontId="6" fillId="0" borderId="4" xfId="20" applyNumberFormat="1" applyFont="1" applyFill="1" applyBorder="1" applyAlignment="1">
      <alignment horizontal="left"/>
      <protection/>
    </xf>
    <xf numFmtId="165" fontId="8" fillId="0" borderId="12" xfId="21" applyFont="1" applyFill="1" applyBorder="1" applyAlignment="1">
      <alignment horizontal="right" indent="1"/>
    </xf>
    <xf numFmtId="165" fontId="8" fillId="0" borderId="4" xfId="21" applyFont="1" applyFill="1" applyBorder="1" applyAlignment="1">
      <alignment horizontal="right" indent="1"/>
    </xf>
    <xf numFmtId="165" fontId="7" fillId="0" borderId="12" xfId="21" applyFont="1" applyFill="1" applyBorder="1" applyAlignment="1">
      <alignment horizontal="right" indent="1"/>
    </xf>
    <xf numFmtId="4" fontId="4" fillId="0" borderId="0" xfId="20" applyNumberFormat="1" applyFont="1" applyBorder="1">
      <alignment/>
      <protection/>
    </xf>
    <xf numFmtId="166" fontId="6" fillId="0" borderId="7" xfId="20" applyNumberFormat="1" applyFont="1" applyFill="1" applyBorder="1" applyAlignment="1">
      <alignment horizontal="left"/>
      <protection/>
    </xf>
    <xf numFmtId="165" fontId="8" fillId="0" borderId="13" xfId="21" applyFont="1" applyFill="1" applyBorder="1" applyAlignment="1">
      <alignment horizontal="right" indent="1"/>
    </xf>
    <xf numFmtId="165" fontId="8" fillId="0" borderId="7" xfId="21" applyFont="1" applyFill="1" applyBorder="1" applyAlignment="1">
      <alignment horizontal="right" indent="1"/>
    </xf>
    <xf numFmtId="0" fontId="8" fillId="0" borderId="0" xfId="20" applyFont="1">
      <alignment/>
      <protection/>
    </xf>
    <xf numFmtId="0" fontId="6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166" fontId="6" fillId="0" borderId="0" xfId="20" applyNumberFormat="1" applyFont="1" applyFill="1" applyBorder="1" applyAlignment="1">
      <alignment horizontal="left"/>
      <protection/>
    </xf>
    <xf numFmtId="4" fontId="16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0" fontId="6" fillId="3" borderId="2" xfId="20" applyNumberFormat="1" applyFont="1" applyFill="1" applyBorder="1" applyAlignment="1">
      <alignment horizontal="left"/>
      <protection/>
    </xf>
    <xf numFmtId="165" fontId="4" fillId="3" borderId="14" xfId="21" applyFont="1" applyFill="1" applyBorder="1" applyAlignment="1">
      <alignment horizontal="right" indent="1"/>
    </xf>
    <xf numFmtId="165" fontId="4" fillId="3" borderId="10" xfId="21" applyFont="1" applyFill="1" applyBorder="1" applyAlignment="1">
      <alignment horizontal="right"/>
    </xf>
    <xf numFmtId="165" fontId="4" fillId="3" borderId="2" xfId="21" applyFont="1" applyFill="1" applyBorder="1" applyAlignment="1">
      <alignment horizontal="right" indent="1"/>
    </xf>
    <xf numFmtId="165" fontId="8" fillId="4" borderId="11" xfId="21" applyFont="1" applyFill="1" applyBorder="1" applyAlignment="1">
      <alignment horizontal="right"/>
    </xf>
    <xf numFmtId="165" fontId="4" fillId="0" borderId="15" xfId="21" applyFont="1" applyFill="1" applyBorder="1" applyAlignment="1">
      <alignment horizontal="right" indent="1"/>
    </xf>
    <xf numFmtId="165" fontId="4" fillId="0" borderId="0" xfId="21" applyFont="1" applyFill="1" applyBorder="1" applyAlignment="1">
      <alignment horizontal="right" indent="1"/>
    </xf>
    <xf numFmtId="165" fontId="8" fillId="4" borderId="12" xfId="21" applyFont="1" applyFill="1" applyBorder="1" applyAlignment="1">
      <alignment horizontal="right"/>
    </xf>
    <xf numFmtId="165" fontId="8" fillId="4" borderId="16" xfId="21" applyFont="1" applyFill="1" applyBorder="1" applyAlignment="1">
      <alignment horizontal="right"/>
    </xf>
    <xf numFmtId="166" fontId="6" fillId="0" borderId="17" xfId="20" applyNumberFormat="1" applyFont="1" applyFill="1" applyBorder="1" applyAlignment="1">
      <alignment horizontal="left"/>
      <protection/>
    </xf>
    <xf numFmtId="0" fontId="6" fillId="0" borderId="0" xfId="20" applyFont="1" applyAlignment="1">
      <alignment horizontal="left" vertical="top"/>
      <protection/>
    </xf>
    <xf numFmtId="0" fontId="17" fillId="0" borderId="0" xfId="22" applyFont="1"/>
    <xf numFmtId="4" fontId="8" fillId="0" borderId="0" xfId="23" applyNumberFormat="1" applyFont="1">
      <alignment/>
      <protection/>
    </xf>
    <xf numFmtId="0" fontId="8" fillId="0" borderId="0" xfId="23" applyNumberFormat="1" applyFont="1" applyFill="1" applyBorder="1" applyAlignment="1">
      <alignment/>
      <protection/>
    </xf>
    <xf numFmtId="0" fontId="8" fillId="0" borderId="0" xfId="23" applyFont="1">
      <alignment/>
      <protection/>
    </xf>
    <xf numFmtId="167" fontId="8" fillId="0" borderId="0" xfId="0" applyNumberFormat="1" applyFont="1" applyFill="1" applyBorder="1" applyAlignment="1">
      <alignment/>
    </xf>
    <xf numFmtId="167" fontId="8" fillId="0" borderId="0" xfId="23" applyNumberFormat="1" applyFont="1" applyFill="1" applyBorder="1" applyAlignment="1">
      <alignment/>
      <protection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wrapText="1"/>
      <protection/>
    </xf>
    <xf numFmtId="0" fontId="11" fillId="0" borderId="0" xfId="20" applyFont="1" applyAlignment="1">
      <alignment horizontal="left" wrapText="1"/>
      <protection/>
    </xf>
    <xf numFmtId="0" fontId="8" fillId="0" borderId="0" xfId="20" applyFont="1" applyAlignment="1">
      <alignment horizontal="left" vertical="top" wrapText="1"/>
      <protection/>
    </xf>
    <xf numFmtId="0" fontId="6" fillId="0" borderId="0" xfId="20" applyNumberFormat="1" applyFont="1" applyFill="1" applyBorder="1" applyAlignment="1">
      <alignment horizontal="left"/>
      <protection/>
    </xf>
    <xf numFmtId="164" fontId="8" fillId="0" borderId="0" xfId="20" applyNumberFormat="1" applyFont="1" applyFill="1" applyBorder="1" applyAlignment="1">
      <alignment horizontal="right" indent="1"/>
      <protection/>
    </xf>
    <xf numFmtId="164" fontId="8" fillId="0" borderId="0" xfId="20" applyNumberFormat="1" applyFont="1" applyFill="1" applyBorder="1" applyAlignment="1">
      <alignment horizontal="right" indent="2"/>
      <protection/>
    </xf>
    <xf numFmtId="165" fontId="8" fillId="4" borderId="13" xfId="21" applyFont="1" applyFill="1" applyBorder="1" applyAlignment="1">
      <alignment horizontal="right"/>
    </xf>
    <xf numFmtId="165" fontId="8" fillId="4" borderId="18" xfId="21" applyFont="1" applyFill="1" applyBorder="1" applyAlignment="1">
      <alignment horizontal="right"/>
    </xf>
    <xf numFmtId="165" fontId="4" fillId="0" borderId="19" xfId="21" applyFont="1" applyFill="1" applyBorder="1" applyAlignment="1">
      <alignment horizontal="right" indent="1"/>
    </xf>
    <xf numFmtId="0" fontId="5" fillId="2" borderId="1" xfId="20" applyFont="1" applyFill="1" applyBorder="1" applyAlignment="1">
      <alignment horizontal="center" vertical="center" wrapText="1"/>
      <protection/>
    </xf>
    <xf numFmtId="164" fontId="8" fillId="4" borderId="8" xfId="20" applyNumberFormat="1" applyFont="1" applyFill="1" applyBorder="1" applyAlignment="1">
      <alignment/>
      <protection/>
    </xf>
    <xf numFmtId="164" fontId="8" fillId="4" borderId="4" xfId="20" applyNumberFormat="1" applyFont="1" applyFill="1" applyBorder="1" applyAlignment="1">
      <alignment/>
      <protection/>
    </xf>
    <xf numFmtId="166" fontId="6" fillId="4" borderId="4" xfId="20" applyNumberFormat="1" applyFont="1" applyFill="1" applyBorder="1" applyAlignment="1">
      <alignment horizontal="left"/>
      <protection/>
    </xf>
    <xf numFmtId="164" fontId="4" fillId="4" borderId="4" xfId="20" applyNumberFormat="1" applyFont="1" applyFill="1" applyBorder="1">
      <alignment/>
      <protection/>
    </xf>
    <xf numFmtId="4" fontId="8" fillId="4" borderId="8" xfId="20" applyNumberFormat="1" applyFont="1" applyFill="1" applyBorder="1" applyAlignment="1">
      <alignment/>
      <protection/>
    </xf>
    <xf numFmtId="4" fontId="8" fillId="4" borderId="4" xfId="20" applyNumberFormat="1" applyFont="1" applyFill="1" applyBorder="1" applyAlignment="1">
      <alignment/>
      <protection/>
    </xf>
    <xf numFmtId="4" fontId="4" fillId="4" borderId="4" xfId="20" applyNumberFormat="1" applyFont="1" applyFill="1" applyBorder="1">
      <alignment/>
      <protection/>
    </xf>
    <xf numFmtId="3" fontId="8" fillId="4" borderId="4" xfId="20" applyNumberFormat="1" applyFont="1" applyFill="1" applyBorder="1" applyAlignment="1">
      <alignment/>
      <protection/>
    </xf>
    <xf numFmtId="164" fontId="8" fillId="0" borderId="8" xfId="20" applyNumberFormat="1" applyFont="1" applyFill="1" applyBorder="1" applyAlignment="1">
      <alignment/>
      <protection/>
    </xf>
    <xf numFmtId="164" fontId="8" fillId="0" borderId="4" xfId="20" applyNumberFormat="1" applyFont="1" applyFill="1" applyBorder="1" applyAlignment="1">
      <alignment/>
      <protection/>
    </xf>
    <xf numFmtId="164" fontId="4" fillId="0" borderId="4" xfId="20" applyNumberFormat="1" applyFont="1" applyBorder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164" fontId="4" fillId="0" borderId="7" xfId="20" applyNumberFormat="1" applyFont="1" applyBorder="1">
      <alignment/>
      <protection/>
    </xf>
    <xf numFmtId="0" fontId="4" fillId="0" borderId="7" xfId="20" applyFont="1" applyBorder="1">
      <alignment/>
      <protection/>
    </xf>
    <xf numFmtId="0" fontId="5" fillId="4" borderId="7" xfId="20" applyFont="1" applyFill="1" applyBorder="1" applyAlignment="1">
      <alignment horizontal="left"/>
      <protection/>
    </xf>
    <xf numFmtId="4" fontId="4" fillId="4" borderId="7" xfId="20" applyNumberFormat="1" applyFont="1" applyFill="1" applyBorder="1">
      <alignment/>
      <protection/>
    </xf>
    <xf numFmtId="9" fontId="4" fillId="0" borderId="8" xfId="15" applyNumberFormat="1" applyFont="1" applyBorder="1"/>
    <xf numFmtId="9" fontId="4" fillId="0" borderId="4" xfId="15" applyNumberFormat="1" applyFont="1" applyBorder="1"/>
    <xf numFmtId="9" fontId="4" fillId="0" borderId="7" xfId="20" applyNumberFormat="1" applyFont="1" applyBorder="1">
      <alignment/>
      <protection/>
    </xf>
    <xf numFmtId="9" fontId="4" fillId="0" borderId="8" xfId="20" applyNumberFormat="1" applyFont="1" applyBorder="1">
      <alignment/>
      <protection/>
    </xf>
    <xf numFmtId="9" fontId="4" fillId="0" borderId="4" xfId="20" applyNumberFormat="1" applyFont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umberCellStyle" xfId="21"/>
    <cellStyle name="Hyperlink" xfId="22"/>
    <cellStyle name="Normal 2" xfId="23"/>
    <cellStyle name="Normal 10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1'!$A$60</c:f>
              <c:strCache>
                <c:ptCount val="1"/>
                <c:pt idx="0">
                  <c:v>Poultry (²)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1'!$B$59:$K$59</c:f>
              <c:strCache/>
            </c:strRef>
          </c:cat>
          <c:val>
            <c:numRef>
              <c:f>'Figure 1'!$B$60:$K$60</c:f>
              <c:numCache/>
            </c:numRef>
          </c:val>
          <c:smooth val="0"/>
        </c:ser>
        <c:ser>
          <c:idx val="0"/>
          <c:order val="1"/>
          <c:tx>
            <c:strRef>
              <c:f>'Figure 1'!$A$61</c:f>
              <c:strCache>
                <c:ptCount val="1"/>
                <c:pt idx="0">
                  <c:v>Calves and young cattle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1'!$B$59:$K$59</c:f>
              <c:strCache/>
            </c:strRef>
          </c:cat>
          <c:val>
            <c:numRef>
              <c:f>'Figure 1'!$B$61:$K$61</c:f>
              <c:numCache/>
            </c:numRef>
          </c:val>
          <c:smooth val="0"/>
        </c:ser>
        <c:ser>
          <c:idx val="2"/>
          <c:order val="2"/>
          <c:tx>
            <c:strRef>
              <c:f>'Figure 1'!$A$62</c:f>
              <c:strCache>
                <c:ptCount val="1"/>
                <c:pt idx="0">
                  <c:v>Pigs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1'!$B$59:$K$59</c:f>
              <c:strCache/>
            </c:strRef>
          </c:cat>
          <c:val>
            <c:numRef>
              <c:f>'Figure 1'!$B$62:$K$62</c:f>
              <c:numCache/>
            </c:numRef>
          </c:val>
          <c:smooth val="0"/>
        </c:ser>
        <c:ser>
          <c:idx val="3"/>
          <c:order val="3"/>
          <c:tx>
            <c:strRef>
              <c:f>'Figure 1'!$A$63</c:f>
              <c:strCache>
                <c:ptCount val="1"/>
                <c:pt idx="0">
                  <c:v>Adult cattle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1'!$B$59:$K$59</c:f>
              <c:strCache/>
            </c:strRef>
          </c:cat>
          <c:val>
            <c:numRef>
              <c:f>'Figure 1'!$B$63:$K$63</c:f>
              <c:numCache/>
            </c:numRef>
          </c:val>
          <c:smooth val="0"/>
        </c:ser>
        <c:ser>
          <c:idx val="4"/>
          <c:order val="4"/>
          <c:tx>
            <c:strRef>
              <c:f>'Figure 1'!$A$64</c:f>
              <c:strCache>
                <c:ptCount val="1"/>
                <c:pt idx="0">
                  <c:v>Goats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1'!$B$59:$K$59</c:f>
              <c:strCache/>
            </c:strRef>
          </c:cat>
          <c:val>
            <c:numRef>
              <c:f>'Figure 1'!$B$64:$K$64</c:f>
              <c:numCache/>
            </c:numRef>
          </c:val>
          <c:smooth val="0"/>
        </c:ser>
        <c:ser>
          <c:idx val="5"/>
          <c:order val="5"/>
          <c:tx>
            <c:strRef>
              <c:f>'Figure 1'!$A$65</c:f>
              <c:strCache>
                <c:ptCount val="1"/>
                <c:pt idx="0">
                  <c:v>Sheep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1'!$B$59:$K$59</c:f>
              <c:strCache/>
            </c:strRef>
          </c:cat>
          <c:val>
            <c:numRef>
              <c:f>'Figure 1'!$B$65:$K$65</c:f>
              <c:numCache/>
            </c:numRef>
          </c:val>
          <c:smooth val="0"/>
        </c:ser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25895599"/>
        <c:crossesAt val="100"/>
        <c:auto val="1"/>
        <c:lblOffset val="100"/>
        <c:noMultiLvlLbl val="0"/>
      </c:catAx>
      <c:valAx>
        <c:axId val="25895599"/>
        <c:scaling>
          <c:orientation val="minMax"/>
          <c:max val="13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24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Sheep and goats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475"/>
          <c:y val="0.2375"/>
          <c:w val="0.47675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4">
                  <a:lumMod val="90000"/>
                  <a:lumOff val="10000"/>
                </a:schemeClr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dLbl>
              <c:idx val="1"/>
              <c:layout>
                <c:manualLayout>
                  <c:x val="0.06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2'!$L$73:$L$77</c:f>
              <c:strCache/>
            </c:strRef>
          </c:cat>
          <c:val>
            <c:numRef>
              <c:f>'Figure 2'!$M$73:$M$77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Young cattle (¹)</a:t>
            </a:r>
          </a:p>
        </c:rich>
      </c:tx>
      <c:layout>
        <c:manualLayout>
          <c:xMode val="edge"/>
          <c:yMode val="edge"/>
          <c:x val="0.298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175"/>
          <c:y val="0.2215"/>
          <c:w val="0.3925"/>
          <c:h val="0.62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</c:dPt>
          <c:dPt>
            <c:idx val="4"/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
22 %</a:t>
                    </a:r>
                  </a:p>
                </c:rich>
              </c:tx>
              <c:numFmt formatCode="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2'!$L$80:$L$84</c:f>
              <c:strCache/>
            </c:strRef>
          </c:cat>
          <c:val>
            <c:numRef>
              <c:f>'Figure 2'!$M$80:$M$84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Adult cattle</a:t>
            </a:r>
          </a:p>
        </c:rich>
      </c:tx>
      <c:layout>
        <c:manualLayout>
          <c:xMode val="edge"/>
          <c:yMode val="edge"/>
          <c:x val="0.367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925"/>
          <c:y val="0.20325"/>
          <c:w val="0.46125"/>
          <c:h val="0.62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3"/>
          </c:dPt>
          <c:dPt>
            <c:idx val="4"/>
            <c:spPr>
              <a:solidFill>
                <a:schemeClr val="accent5"/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2'!$L$87:$L$91</c:f>
              <c:strCache/>
            </c:strRef>
          </c:cat>
          <c:val>
            <c:numRef>
              <c:f>'Figure 2'!$M$87:$M$91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Pigs</a:t>
            </a:r>
          </a:p>
        </c:rich>
      </c:tx>
      <c:layout>
        <c:manualLayout>
          <c:xMode val="edge"/>
          <c:yMode val="edge"/>
          <c:x val="0.44925"/>
          <c:y val="0.08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5"/>
          <c:w val="0.4325"/>
          <c:h val="0.5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2'!$L$101:$L$105</c:f>
              <c:strCache/>
            </c:strRef>
          </c:cat>
          <c:val>
            <c:numRef>
              <c:f>'Figure 2'!$M$101:$M$105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Poultry</a:t>
            </a:r>
          </a:p>
        </c:rich>
      </c:tx>
      <c:layout>
        <c:manualLayout>
          <c:xMode val="edge"/>
          <c:yMode val="edge"/>
          <c:x val="0.314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5"/>
          <c:y val="0.2415"/>
          <c:w val="0.4685"/>
          <c:h val="0.5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Pt>
            <c:idx val="4"/>
          </c:dPt>
          <c:dLbls>
            <c:dLbl>
              <c:idx val="0"/>
              <c:layout>
                <c:manualLayout>
                  <c:x val="0.0455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2'!$L$94:$L$98</c:f>
              <c:strCache/>
            </c:strRef>
          </c:cat>
          <c:val>
            <c:numRef>
              <c:f>'Figure 2'!$M$94:$M$98</c:f>
              <c:numCache/>
            </c:numRef>
          </c:val>
        </c:ser>
      </c:pieChart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47625</xdr:rowOff>
    </xdr:from>
    <xdr:to>
      <xdr:col>13</xdr:col>
      <xdr:colOff>85725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590550" y="561975"/>
        <a:ext cx="7620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152400</xdr:colOff>
      <xdr:row>47</xdr:row>
      <xdr:rowOff>57150</xdr:rowOff>
    </xdr:to>
    <xdr:grpSp>
      <xdr:nvGrpSpPr>
        <xdr:cNvPr id="2" name="Group 1"/>
        <xdr:cNvGrpSpPr/>
      </xdr:nvGrpSpPr>
      <xdr:grpSpPr>
        <a:xfrm>
          <a:off x="28575" y="609600"/>
          <a:ext cx="5772150" cy="7029450"/>
          <a:chOff x="43821" y="739438"/>
          <a:chExt cx="5799895" cy="5708343"/>
        </a:xfrm>
        <a:noFill/>
      </xdr:grpSpPr>
      <xdr:graphicFrame macro="">
        <xdr:nvGraphicFramePr>
          <xdr:cNvPr id="3" name="Chart 2"/>
          <xdr:cNvGraphicFramePr/>
        </xdr:nvGraphicFramePr>
        <xdr:xfrm>
          <a:off x="1835989" y="4693893"/>
          <a:ext cx="2773800" cy="17538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3821" y="746573"/>
          <a:ext cx="3374089" cy="1792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877070" y="739438"/>
          <a:ext cx="2869498" cy="179242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806021" y="2494753"/>
          <a:ext cx="3037695" cy="218629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420814" y="2646025"/>
          <a:ext cx="2849198" cy="192371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tabSelected="1" workbookViewId="0" topLeftCell="A1"/>
  </sheetViews>
  <sheetFormatPr defaultColWidth="9.140625" defaultRowHeight="12.75"/>
  <cols>
    <col min="1" max="1" width="9.140625" style="2" customWidth="1"/>
    <col min="2" max="2" width="35.00390625" style="2" customWidth="1"/>
    <col min="3" max="6" width="10.8515625" style="2" customWidth="1"/>
    <col min="7" max="11" width="9.140625" style="2" customWidth="1"/>
    <col min="12" max="16384" width="9.140625" style="2" customWidth="1"/>
  </cols>
  <sheetData>
    <row r="2" ht="15">
      <c r="B2" s="1" t="s">
        <v>108</v>
      </c>
    </row>
    <row r="3" ht="12.75">
      <c r="B3" s="3" t="s">
        <v>0</v>
      </c>
    </row>
    <row r="5" spans="2:6" ht="24">
      <c r="B5" s="4"/>
      <c r="C5" s="5" t="s">
        <v>1</v>
      </c>
      <c r="D5" s="6" t="s">
        <v>2</v>
      </c>
      <c r="E5" s="6" t="s">
        <v>3</v>
      </c>
      <c r="F5" s="6" t="s">
        <v>4</v>
      </c>
    </row>
    <row r="6" spans="2:6" ht="12.75">
      <c r="B6" s="7" t="s">
        <v>5</v>
      </c>
      <c r="C6" s="8">
        <v>88.38762</v>
      </c>
      <c r="D6" s="8">
        <v>148.30992999999998</v>
      </c>
      <c r="E6" s="9">
        <v>83.12738</v>
      </c>
      <c r="F6" s="9">
        <v>10.58348</v>
      </c>
    </row>
    <row r="7" spans="2:11" ht="12.75">
      <c r="B7" s="10" t="s">
        <v>6</v>
      </c>
      <c r="C7" s="11">
        <v>2.4772399999999997</v>
      </c>
      <c r="D7" s="11">
        <v>6.35029</v>
      </c>
      <c r="E7" s="12" t="s">
        <v>7</v>
      </c>
      <c r="F7" s="12" t="s">
        <v>7</v>
      </c>
      <c r="I7" s="13"/>
      <c r="J7" s="13"/>
      <c r="K7" s="13"/>
    </row>
    <row r="8" spans="2:11" ht="12.75">
      <c r="B8" s="14" t="s">
        <v>8</v>
      </c>
      <c r="C8" s="11">
        <v>0.56236</v>
      </c>
      <c r="D8" s="11">
        <v>0.55311</v>
      </c>
      <c r="E8" s="12">
        <v>1.33528</v>
      </c>
      <c r="F8" s="12">
        <v>0.29264</v>
      </c>
      <c r="I8" s="13"/>
      <c r="J8" s="13"/>
      <c r="K8" s="13"/>
    </row>
    <row r="9" spans="2:11" ht="12.75">
      <c r="B9" s="14" t="s">
        <v>9</v>
      </c>
      <c r="C9" s="11">
        <v>1.37307</v>
      </c>
      <c r="D9" s="11">
        <v>1.60686</v>
      </c>
      <c r="E9" s="12" t="s">
        <v>7</v>
      </c>
      <c r="F9" s="12" t="s">
        <v>7</v>
      </c>
      <c r="I9" s="13"/>
      <c r="J9" s="13"/>
      <c r="K9" s="13"/>
    </row>
    <row r="10" spans="2:11" ht="12.75">
      <c r="B10" s="14" t="s">
        <v>10</v>
      </c>
      <c r="C10" s="11">
        <v>1.553</v>
      </c>
      <c r="D10" s="11">
        <v>12.709</v>
      </c>
      <c r="E10" s="12" t="s">
        <v>7</v>
      </c>
      <c r="F10" s="12" t="s">
        <v>7</v>
      </c>
      <c r="I10" s="13"/>
      <c r="J10" s="13"/>
      <c r="K10" s="13"/>
    </row>
    <row r="11" spans="2:11" ht="12.75">
      <c r="B11" s="14" t="s">
        <v>11</v>
      </c>
      <c r="C11" s="11">
        <v>12.74219</v>
      </c>
      <c r="D11" s="11">
        <v>28.338990000000003</v>
      </c>
      <c r="E11" s="12">
        <v>1.6007799999999999</v>
      </c>
      <c r="F11" s="12">
        <v>0.117</v>
      </c>
      <c r="I11" s="13"/>
      <c r="J11" s="13"/>
      <c r="K11" s="13"/>
    </row>
    <row r="12" spans="2:11" ht="12.75">
      <c r="B12" s="14" t="s">
        <v>12</v>
      </c>
      <c r="C12" s="11">
        <v>0.2647</v>
      </c>
      <c r="D12" s="11">
        <v>0.3579</v>
      </c>
      <c r="E12" s="12" t="s">
        <v>7</v>
      </c>
      <c r="F12" s="12" t="s">
        <v>7</v>
      </c>
      <c r="I12" s="13"/>
      <c r="J12" s="13"/>
      <c r="K12" s="13"/>
    </row>
    <row r="13" spans="2:11" ht="12.75">
      <c r="B13" s="14" t="s">
        <v>13</v>
      </c>
      <c r="C13" s="11">
        <v>6.24305</v>
      </c>
      <c r="D13" s="11">
        <v>1.505</v>
      </c>
      <c r="E13" s="12">
        <v>3.3249</v>
      </c>
      <c r="F13" s="12">
        <v>0</v>
      </c>
      <c r="I13" s="13"/>
      <c r="J13" s="13"/>
      <c r="K13" s="13"/>
    </row>
    <row r="14" spans="2:11" ht="12.75">
      <c r="B14" s="14" t="s">
        <v>14</v>
      </c>
      <c r="C14" s="11">
        <v>0.659</v>
      </c>
      <c r="D14" s="11">
        <v>1.046</v>
      </c>
      <c r="E14" s="12">
        <v>9.072</v>
      </c>
      <c r="F14" s="12">
        <v>4.254</v>
      </c>
      <c r="I14" s="13"/>
      <c r="J14" s="13"/>
      <c r="K14" s="13"/>
    </row>
    <row r="15" spans="2:11" ht="12.75">
      <c r="B15" s="14" t="s">
        <v>15</v>
      </c>
      <c r="C15" s="11">
        <v>6.078729999999999</v>
      </c>
      <c r="D15" s="11">
        <v>26.567580000000003</v>
      </c>
      <c r="E15" s="12">
        <v>15.43183</v>
      </c>
      <c r="F15" s="12">
        <v>2.70425</v>
      </c>
      <c r="I15" s="13"/>
      <c r="J15" s="13"/>
      <c r="K15" s="13"/>
    </row>
    <row r="16" spans="2:11" ht="12.75">
      <c r="B16" s="14" t="s">
        <v>16</v>
      </c>
      <c r="C16" s="11">
        <v>19.253</v>
      </c>
      <c r="D16" s="11">
        <v>13.293</v>
      </c>
      <c r="E16" s="12">
        <v>7.168</v>
      </c>
      <c r="F16" s="12">
        <v>1.271</v>
      </c>
      <c r="I16" s="13"/>
      <c r="J16" s="13"/>
      <c r="K16" s="13"/>
    </row>
    <row r="17" spans="2:11" ht="12.75">
      <c r="B17" s="14" t="s">
        <v>17</v>
      </c>
      <c r="C17" s="11">
        <v>0.441</v>
      </c>
      <c r="D17" s="11">
        <v>1.156</v>
      </c>
      <c r="E17" s="12">
        <v>0.605</v>
      </c>
      <c r="F17" s="12">
        <v>0.061</v>
      </c>
      <c r="I17" s="13"/>
      <c r="J17" s="13"/>
      <c r="K17" s="13"/>
    </row>
    <row r="18" spans="2:11" ht="12.75">
      <c r="B18" s="14" t="s">
        <v>18</v>
      </c>
      <c r="C18" s="11">
        <v>6.12542</v>
      </c>
      <c r="D18" s="11">
        <v>8.6761</v>
      </c>
      <c r="E18" s="12">
        <v>7.1660200000000005</v>
      </c>
      <c r="F18" s="12">
        <v>0.9370299999999999</v>
      </c>
      <c r="I18" s="13"/>
      <c r="J18" s="13"/>
      <c r="K18" s="13"/>
    </row>
    <row r="19" spans="2:11" ht="12.75">
      <c r="B19" s="14" t="s">
        <v>19</v>
      </c>
      <c r="C19" s="11">
        <v>0.059539999999999996</v>
      </c>
      <c r="D19" s="11">
        <v>0.34207</v>
      </c>
      <c r="E19" s="12">
        <v>0.32239999999999996</v>
      </c>
      <c r="F19" s="12">
        <v>0.24</v>
      </c>
      <c r="I19" s="13"/>
      <c r="J19" s="13"/>
      <c r="K19" s="13"/>
    </row>
    <row r="20" spans="2:11" ht="12.75">
      <c r="B20" s="14" t="s">
        <v>20</v>
      </c>
      <c r="C20" s="11">
        <v>0.42202</v>
      </c>
      <c r="D20" s="11">
        <v>0.34943</v>
      </c>
      <c r="E20" s="12" t="s">
        <v>7</v>
      </c>
      <c r="F20" s="12" t="s">
        <v>7</v>
      </c>
      <c r="I20" s="13"/>
      <c r="J20" s="13"/>
      <c r="K20" s="13"/>
    </row>
    <row r="21" spans="2:11" ht="12.75">
      <c r="B21" s="14" t="s">
        <v>21</v>
      </c>
      <c r="C21" s="11">
        <v>0.7366</v>
      </c>
      <c r="D21" s="11">
        <v>0.7142000000000001</v>
      </c>
      <c r="E21" s="12">
        <v>0.12390000000000001</v>
      </c>
      <c r="F21" s="12">
        <v>0.013</v>
      </c>
      <c r="I21" s="13"/>
      <c r="J21" s="13"/>
      <c r="K21" s="13"/>
    </row>
    <row r="22" spans="2:11" ht="12.75">
      <c r="B22" s="14" t="s">
        <v>22</v>
      </c>
      <c r="C22" s="11">
        <v>0.20115</v>
      </c>
      <c r="D22" s="11">
        <v>0.09269</v>
      </c>
      <c r="E22" s="12" t="s">
        <v>7</v>
      </c>
      <c r="F22" s="12" t="s">
        <v>7</v>
      </c>
      <c r="I22" s="13"/>
      <c r="J22" s="13"/>
      <c r="K22" s="13"/>
    </row>
    <row r="23" spans="2:11" ht="12.75">
      <c r="B23" s="14" t="s">
        <v>23</v>
      </c>
      <c r="C23" s="11">
        <v>0.802</v>
      </c>
      <c r="D23" s="11">
        <v>3.136</v>
      </c>
      <c r="E23" s="12">
        <v>1.185</v>
      </c>
      <c r="F23" s="12">
        <v>0.07</v>
      </c>
      <c r="I23" s="13"/>
      <c r="J23" s="13"/>
      <c r="K23" s="13"/>
    </row>
    <row r="24" spans="2:11" ht="12.75">
      <c r="B24" s="14" t="s">
        <v>24</v>
      </c>
      <c r="C24" s="11">
        <v>0.01488</v>
      </c>
      <c r="D24" s="11">
        <v>0.04725</v>
      </c>
      <c r="E24" s="12">
        <v>0.01053</v>
      </c>
      <c r="F24" s="12">
        <v>0.00463</v>
      </c>
      <c r="I24" s="13"/>
      <c r="J24" s="13"/>
      <c r="K24" s="13"/>
    </row>
    <row r="25" spans="2:11" ht="12.75">
      <c r="B25" s="14" t="s">
        <v>25</v>
      </c>
      <c r="C25" s="11">
        <v>4.169</v>
      </c>
      <c r="D25" s="11">
        <v>12.065</v>
      </c>
      <c r="E25" s="12">
        <v>1.07</v>
      </c>
      <c r="F25" s="12">
        <v>0.441</v>
      </c>
      <c r="I25" s="13"/>
      <c r="J25" s="13"/>
      <c r="K25" s="13"/>
    </row>
    <row r="26" spans="2:11" ht="12.75">
      <c r="B26" s="14" t="s">
        <v>26</v>
      </c>
      <c r="C26" s="11">
        <v>1.9612</v>
      </c>
      <c r="D26" s="11">
        <v>2.8681900000000002</v>
      </c>
      <c r="E26" s="12">
        <v>0.34908999999999996</v>
      </c>
      <c r="F26" s="12">
        <v>0.07071</v>
      </c>
      <c r="I26" s="13"/>
      <c r="J26" s="13"/>
      <c r="K26" s="13"/>
    </row>
    <row r="27" spans="2:11" ht="12.75">
      <c r="B27" s="14" t="s">
        <v>27</v>
      </c>
      <c r="C27" s="11">
        <v>5.660270000000001</v>
      </c>
      <c r="D27" s="11">
        <v>11.265649999999999</v>
      </c>
      <c r="E27" s="12" t="s">
        <v>7</v>
      </c>
      <c r="F27" s="12" t="s">
        <v>7</v>
      </c>
      <c r="I27" s="13"/>
      <c r="J27" s="13"/>
      <c r="K27" s="13"/>
    </row>
    <row r="28" spans="2:11" ht="12.75">
      <c r="B28" s="14" t="s">
        <v>28</v>
      </c>
      <c r="C28" s="11">
        <v>1.5486099999999998</v>
      </c>
      <c r="D28" s="11">
        <v>2.1269099999999996</v>
      </c>
      <c r="E28" s="12">
        <v>2.03262</v>
      </c>
      <c r="F28" s="12">
        <v>0.38205</v>
      </c>
      <c r="I28" s="13"/>
      <c r="J28" s="13"/>
      <c r="K28" s="13"/>
    </row>
    <row r="29" spans="2:11" ht="12.75">
      <c r="B29" s="14" t="s">
        <v>29</v>
      </c>
      <c r="C29" s="11">
        <v>2.0689</v>
      </c>
      <c r="D29" s="11">
        <v>5.0417</v>
      </c>
      <c r="E29" s="12">
        <v>9.5182</v>
      </c>
      <c r="F29" s="12">
        <v>1.4172</v>
      </c>
      <c r="I29" s="13"/>
      <c r="J29" s="13"/>
      <c r="K29" s="13"/>
    </row>
    <row r="30" spans="2:11" ht="12.75">
      <c r="B30" s="14" t="s">
        <v>30</v>
      </c>
      <c r="C30" s="11">
        <v>0.46825</v>
      </c>
      <c r="D30" s="11">
        <v>0.28168</v>
      </c>
      <c r="E30" s="12" t="s">
        <v>7</v>
      </c>
      <c r="F30" s="12" t="s">
        <v>7</v>
      </c>
      <c r="I30" s="13"/>
      <c r="J30" s="13"/>
      <c r="K30" s="13"/>
    </row>
    <row r="31" spans="2:11" ht="12.75">
      <c r="B31" s="14" t="s">
        <v>31</v>
      </c>
      <c r="C31" s="11">
        <v>0.46554</v>
      </c>
      <c r="D31" s="11">
        <v>0.64183</v>
      </c>
      <c r="E31" s="12">
        <v>0.39115</v>
      </c>
      <c r="F31" s="12">
        <v>0.03518</v>
      </c>
      <c r="I31" s="13"/>
      <c r="J31" s="13"/>
      <c r="K31" s="13"/>
    </row>
    <row r="32" spans="2:11" ht="12.75">
      <c r="B32" s="14" t="s">
        <v>32</v>
      </c>
      <c r="C32" s="15">
        <v>0.9074</v>
      </c>
      <c r="D32" s="16">
        <v>1.2226</v>
      </c>
      <c r="E32" s="16" t="s">
        <v>7</v>
      </c>
      <c r="F32" s="17">
        <v>0</v>
      </c>
      <c r="I32" s="13"/>
      <c r="J32" s="13"/>
      <c r="K32" s="13"/>
    </row>
    <row r="33" spans="2:11" ht="12.75">
      <c r="B33" s="14" t="s">
        <v>33</v>
      </c>
      <c r="C33" s="15">
        <v>1.43649</v>
      </c>
      <c r="D33" s="17">
        <v>1.4689</v>
      </c>
      <c r="E33" s="17">
        <v>0.58876</v>
      </c>
      <c r="F33" s="17">
        <v>0</v>
      </c>
      <c r="I33" s="13"/>
      <c r="J33" s="13"/>
      <c r="K33" s="13"/>
    </row>
    <row r="34" spans="2:11" ht="12.75">
      <c r="B34" s="18" t="s">
        <v>34</v>
      </c>
      <c r="C34" s="19">
        <v>9.693</v>
      </c>
      <c r="D34" s="20">
        <v>4.486</v>
      </c>
      <c r="E34" s="20">
        <v>23.029</v>
      </c>
      <c r="F34" s="20">
        <v>0</v>
      </c>
      <c r="I34" s="13"/>
      <c r="J34" s="13"/>
      <c r="K34" s="13"/>
    </row>
    <row r="35" spans="2:6" ht="12.75">
      <c r="B35" s="21" t="s">
        <v>35</v>
      </c>
      <c r="C35" s="22">
        <v>0.0737</v>
      </c>
      <c r="D35" s="23">
        <v>0.0365</v>
      </c>
      <c r="E35" s="23" t="s">
        <v>7</v>
      </c>
      <c r="F35" s="23" t="s">
        <v>7</v>
      </c>
    </row>
    <row r="36" spans="2:6" ht="12.75">
      <c r="B36" s="18" t="s">
        <v>36</v>
      </c>
      <c r="C36" s="15">
        <v>0.094</v>
      </c>
      <c r="D36" s="17">
        <v>0.022</v>
      </c>
      <c r="E36" s="17">
        <v>0.204</v>
      </c>
      <c r="F36" s="17">
        <v>0.033</v>
      </c>
    </row>
    <row r="37" spans="2:6" ht="12.75">
      <c r="B37" s="18" t="s">
        <v>37</v>
      </c>
      <c r="C37" s="19">
        <v>0.242</v>
      </c>
      <c r="D37" s="20">
        <v>0.165</v>
      </c>
      <c r="E37" s="20" t="s">
        <v>7</v>
      </c>
      <c r="F37" s="20" t="s">
        <v>7</v>
      </c>
    </row>
    <row r="38" spans="2:6" ht="12.75">
      <c r="B38" s="14" t="s">
        <v>38</v>
      </c>
      <c r="C38" s="15">
        <v>0.92</v>
      </c>
      <c r="D38" s="15">
        <v>3.236</v>
      </c>
      <c r="E38" s="15">
        <v>1.748</v>
      </c>
      <c r="F38" s="15">
        <v>0.219</v>
      </c>
    </row>
    <row r="39" spans="2:6" ht="12.75">
      <c r="B39" s="24" t="s">
        <v>39</v>
      </c>
      <c r="C39" s="25">
        <v>14.24467</v>
      </c>
      <c r="D39" s="25" t="s">
        <v>7</v>
      </c>
      <c r="E39" s="25">
        <v>31.11519</v>
      </c>
      <c r="F39" s="25">
        <v>10.34716</v>
      </c>
    </row>
    <row r="40" spans="2:6" ht="12.75">
      <c r="B40" s="26"/>
      <c r="C40" s="13"/>
      <c r="D40" s="13"/>
      <c r="E40" s="13"/>
      <c r="F40" s="13"/>
    </row>
    <row r="41" spans="2:6" ht="24" customHeight="1">
      <c r="B41" s="96" t="s">
        <v>40</v>
      </c>
      <c r="C41" s="96"/>
      <c r="D41" s="96"/>
      <c r="E41" s="96"/>
      <c r="F41" s="96"/>
    </row>
    <row r="42" spans="2:6" ht="24" customHeight="1">
      <c r="B42" s="97" t="s">
        <v>41</v>
      </c>
      <c r="C42" s="97"/>
      <c r="D42" s="97"/>
      <c r="E42" s="97"/>
      <c r="F42" s="97"/>
    </row>
    <row r="43" ht="12.75">
      <c r="B43" s="2" t="s">
        <v>42</v>
      </c>
    </row>
    <row r="44" ht="12.75">
      <c r="B44" s="27"/>
    </row>
    <row r="45" ht="12.75">
      <c r="B45" s="27"/>
    </row>
    <row r="46" ht="12.75">
      <c r="B46" s="27"/>
    </row>
    <row r="49" spans="2:6" ht="12.75">
      <c r="B49" s="98"/>
      <c r="C49" s="97"/>
      <c r="D49" s="97"/>
      <c r="E49" s="97"/>
      <c r="F49" s="97"/>
    </row>
    <row r="56" ht="12.75">
      <c r="A56" s="2" t="s">
        <v>43</v>
      </c>
    </row>
    <row r="57" ht="12.75">
      <c r="A57" s="2" t="s">
        <v>44</v>
      </c>
    </row>
    <row r="58" ht="12.75">
      <c r="A58" s="2" t="s">
        <v>2</v>
      </c>
    </row>
    <row r="59" ht="12.75">
      <c r="A59" s="2" t="s">
        <v>45</v>
      </c>
    </row>
    <row r="60" ht="12.75">
      <c r="A60" s="2" t="s">
        <v>46</v>
      </c>
    </row>
    <row r="61" ht="12.75">
      <c r="A61" s="2" t="s">
        <v>47</v>
      </c>
    </row>
    <row r="62" ht="12.75">
      <c r="A62" s="2" t="s">
        <v>48</v>
      </c>
    </row>
    <row r="63" ht="12.75">
      <c r="A63" s="2" t="s">
        <v>49</v>
      </c>
    </row>
  </sheetData>
  <mergeCells count="3">
    <mergeCell ref="B41:F41"/>
    <mergeCell ref="B42:F42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 topLeftCell="A1"/>
  </sheetViews>
  <sheetFormatPr defaultColWidth="9.140625" defaultRowHeight="12.75"/>
  <cols>
    <col min="1" max="2" width="9.140625" style="28" customWidth="1"/>
    <col min="3" max="4" width="9.57421875" style="28" customWidth="1"/>
    <col min="5" max="5" width="9.140625" style="28" customWidth="1"/>
    <col min="6" max="10" width="9.57421875" style="28" customWidth="1"/>
    <col min="11" max="14" width="9.140625" style="28" customWidth="1"/>
    <col min="15" max="15" width="9.57421875" style="28" customWidth="1"/>
    <col min="16" max="16384" width="9.140625" style="28" customWidth="1"/>
  </cols>
  <sheetData>
    <row r="1" ht="12.75">
      <c r="F1" s="29"/>
    </row>
    <row r="2" ht="15">
      <c r="B2" s="30" t="s">
        <v>109</v>
      </c>
    </row>
    <row r="3" ht="12.75">
      <c r="B3" s="28" t="s">
        <v>50</v>
      </c>
    </row>
    <row r="12" ht="12.75">
      <c r="P12" s="29"/>
    </row>
    <row r="29" ht="12.75">
      <c r="B29" s="28" t="s">
        <v>51</v>
      </c>
    </row>
    <row r="30" ht="12.75">
      <c r="B30" s="28" t="s">
        <v>52</v>
      </c>
    </row>
    <row r="31" ht="12.75">
      <c r="B31" s="28" t="s">
        <v>53</v>
      </c>
    </row>
    <row r="59" spans="2:25" ht="12.75">
      <c r="B59" s="28" t="s">
        <v>54</v>
      </c>
      <c r="C59" s="28" t="s">
        <v>55</v>
      </c>
      <c r="D59" s="28" t="s">
        <v>56</v>
      </c>
      <c r="E59" s="28" t="s">
        <v>57</v>
      </c>
      <c r="F59" s="28" t="s">
        <v>58</v>
      </c>
      <c r="G59" s="28" t="s">
        <v>59</v>
      </c>
      <c r="H59" s="28" t="s">
        <v>60</v>
      </c>
      <c r="I59" s="28" t="s">
        <v>61</v>
      </c>
      <c r="J59" s="28" t="s">
        <v>62</v>
      </c>
      <c r="K59" s="28">
        <v>2014</v>
      </c>
      <c r="P59" s="28">
        <v>2005</v>
      </c>
      <c r="Q59" s="28">
        <v>2006</v>
      </c>
      <c r="R59" s="28">
        <v>2007</v>
      </c>
      <c r="S59" s="28">
        <v>2008</v>
      </c>
      <c r="T59" s="28">
        <v>2009</v>
      </c>
      <c r="U59" s="28">
        <v>2010</v>
      </c>
      <c r="V59" s="28">
        <v>2011</v>
      </c>
      <c r="W59" s="28">
        <v>2012</v>
      </c>
      <c r="X59" s="28">
        <v>2013</v>
      </c>
      <c r="Y59" s="28">
        <v>2014</v>
      </c>
    </row>
    <row r="60" spans="1:26" ht="12.75">
      <c r="A60" s="28" t="s">
        <v>63</v>
      </c>
      <c r="F60" s="28">
        <v>100</v>
      </c>
      <c r="G60" s="28">
        <v>103.98369109831604</v>
      </c>
      <c r="H60" s="28">
        <v>105.956439619063</v>
      </c>
      <c r="I60" s="28">
        <v>108.82571389101318</v>
      </c>
      <c r="J60" s="28">
        <v>109.5354676952831</v>
      </c>
      <c r="K60" s="28">
        <v>113.68797357937267</v>
      </c>
      <c r="O60" s="28" t="s">
        <v>64</v>
      </c>
      <c r="T60" s="28">
        <v>100</v>
      </c>
      <c r="U60" s="28">
        <v>103.98369109831604</v>
      </c>
      <c r="V60" s="28">
        <v>105.956439619063</v>
      </c>
      <c r="W60" s="28">
        <v>108.82571389101318</v>
      </c>
      <c r="X60" s="28">
        <v>109.5354676952831</v>
      </c>
      <c r="Y60" s="28">
        <v>113.68797357937267</v>
      </c>
      <c r="Z60" s="28">
        <f>+(Y60-X60)/X60*100</f>
        <v>3.791014884458636</v>
      </c>
    </row>
    <row r="61" spans="1:26" ht="12.75">
      <c r="A61" s="28" t="s">
        <v>65</v>
      </c>
      <c r="B61" s="28">
        <v>100</v>
      </c>
      <c r="C61" s="28">
        <v>95.0324992164948</v>
      </c>
      <c r="D61" s="28">
        <v>90.02828336584214</v>
      </c>
      <c r="E61" s="28">
        <v>83.24378135159556</v>
      </c>
      <c r="F61" s="28">
        <v>102.2838943818813</v>
      </c>
      <c r="G61" s="28">
        <v>108.35703439551853</v>
      </c>
      <c r="H61" s="28">
        <v>113.19884216319723</v>
      </c>
      <c r="I61" s="28">
        <v>112.0754307234196</v>
      </c>
      <c r="J61" s="28">
        <v>109.02916985546094</v>
      </c>
      <c r="K61" s="28">
        <v>106.03101495929734</v>
      </c>
      <c r="O61" s="28" t="s">
        <v>66</v>
      </c>
      <c r="P61" s="28">
        <v>100</v>
      </c>
      <c r="Q61" s="28">
        <v>95.0324992164948</v>
      </c>
      <c r="R61" s="28">
        <v>90.02828336584214</v>
      </c>
      <c r="S61" s="28">
        <v>83.24378135159556</v>
      </c>
      <c r="T61" s="28">
        <v>102.2838943818813</v>
      </c>
      <c r="U61" s="28">
        <v>108.35703439551853</v>
      </c>
      <c r="V61" s="28">
        <v>113.19884216319723</v>
      </c>
      <c r="W61" s="28">
        <v>112.0754307234196</v>
      </c>
      <c r="X61" s="28">
        <v>109.02916985546094</v>
      </c>
      <c r="Y61" s="28">
        <v>106.03101495929734</v>
      </c>
      <c r="Z61" s="28">
        <f aca="true" t="shared" si="0" ref="Z61:Z65">+(Y61-X61)/X61*100</f>
        <v>-2.749864921596878</v>
      </c>
    </row>
    <row r="62" spans="1:26" ht="12.75">
      <c r="A62" s="28" t="s">
        <v>2</v>
      </c>
      <c r="B62" s="28">
        <v>100</v>
      </c>
      <c r="C62" s="28">
        <v>101.39955111336694</v>
      </c>
      <c r="D62" s="28">
        <v>105.48510816184435</v>
      </c>
      <c r="E62" s="28">
        <v>104.3207760316484</v>
      </c>
      <c r="F62" s="28">
        <v>101.07539477299821</v>
      </c>
      <c r="G62" s="28">
        <v>104.57720139344403</v>
      </c>
      <c r="H62" s="28">
        <v>106.3749299086719</v>
      </c>
      <c r="I62" s="28">
        <v>104.14536974129416</v>
      </c>
      <c r="J62" s="28">
        <v>103.84257819366931</v>
      </c>
      <c r="K62" s="28">
        <v>104.78816648509832</v>
      </c>
      <c r="O62" s="28" t="s">
        <v>67</v>
      </c>
      <c r="P62" s="28">
        <v>100</v>
      </c>
      <c r="Q62" s="28">
        <v>101.39955111336694</v>
      </c>
      <c r="R62" s="28">
        <v>105.48510816184435</v>
      </c>
      <c r="S62" s="28">
        <v>104.3207760316484</v>
      </c>
      <c r="T62" s="28">
        <v>101.07539477299821</v>
      </c>
      <c r="U62" s="28">
        <v>104.57720139344403</v>
      </c>
      <c r="V62" s="28">
        <v>106.3749299086719</v>
      </c>
      <c r="W62" s="28">
        <v>104.14536974129416</v>
      </c>
      <c r="X62" s="28">
        <v>103.84257819366931</v>
      </c>
      <c r="Y62" s="28">
        <v>104.78816648509832</v>
      </c>
      <c r="Z62" s="28">
        <f t="shared" si="0"/>
        <v>0.910597856753379</v>
      </c>
    </row>
    <row r="63" spans="1:26" ht="12.75">
      <c r="A63" s="28" t="s">
        <v>68</v>
      </c>
      <c r="B63" s="28">
        <v>100</v>
      </c>
      <c r="C63" s="28">
        <v>101.44285148640088</v>
      </c>
      <c r="D63" s="28">
        <v>103.0646970492781</v>
      </c>
      <c r="E63" s="28">
        <v>102.20018429336265</v>
      </c>
      <c r="F63" s="28">
        <v>97.52130679000864</v>
      </c>
      <c r="G63" s="28">
        <v>99.68252752514333</v>
      </c>
      <c r="H63" s="28">
        <v>98.01749206750996</v>
      </c>
      <c r="I63" s="28">
        <v>93.55809301105576</v>
      </c>
      <c r="J63" s="28">
        <v>89.56180817893032</v>
      </c>
      <c r="K63" s="28">
        <v>90.74485601911763</v>
      </c>
      <c r="O63" s="28" t="s">
        <v>69</v>
      </c>
      <c r="P63" s="28">
        <v>100</v>
      </c>
      <c r="Q63" s="28">
        <v>101.44285148640088</v>
      </c>
      <c r="R63" s="28">
        <v>103.0646970492781</v>
      </c>
      <c r="S63" s="28">
        <v>102.20018429336265</v>
      </c>
      <c r="T63" s="28">
        <v>97.52130679000864</v>
      </c>
      <c r="U63" s="28">
        <v>99.68252752514333</v>
      </c>
      <c r="V63" s="28">
        <v>98.01749206750996</v>
      </c>
      <c r="W63" s="28">
        <v>93.55809301105576</v>
      </c>
      <c r="X63" s="28">
        <v>89.56180817893032</v>
      </c>
      <c r="Y63" s="28">
        <v>90.74485601911763</v>
      </c>
      <c r="Z63" s="28">
        <f t="shared" si="0"/>
        <v>1.3209289363874512</v>
      </c>
    </row>
    <row r="64" spans="1:26" ht="12.75">
      <c r="A64" s="28" t="s">
        <v>48</v>
      </c>
      <c r="B64" s="28">
        <v>100</v>
      </c>
      <c r="C64" s="28">
        <v>91.46227976064998</v>
      </c>
      <c r="D64" s="28">
        <v>94.87931808091312</v>
      </c>
      <c r="E64" s="28">
        <v>92.09629115815778</v>
      </c>
      <c r="F64" s="28">
        <v>91.27571299195768</v>
      </c>
      <c r="G64" s="28">
        <v>92.79470353513105</v>
      </c>
      <c r="H64" s="28">
        <v>91.25107533284512</v>
      </c>
      <c r="I64" s="28">
        <v>82.21573064697125</v>
      </c>
      <c r="J64" s="28">
        <v>72.82421024105165</v>
      </c>
      <c r="K64" s="28">
        <v>70.88731661213049</v>
      </c>
      <c r="O64" s="28" t="s">
        <v>70</v>
      </c>
      <c r="P64" s="28">
        <v>100</v>
      </c>
      <c r="Q64" s="28">
        <v>91.46227976064998</v>
      </c>
      <c r="R64" s="28">
        <v>94.87931808091312</v>
      </c>
      <c r="S64" s="28">
        <v>92.09629115815778</v>
      </c>
      <c r="T64" s="28">
        <v>91.27571299195768</v>
      </c>
      <c r="U64" s="28">
        <v>92.79470353513105</v>
      </c>
      <c r="V64" s="28">
        <v>91.25107533284512</v>
      </c>
      <c r="W64" s="28">
        <v>82.21573064697125</v>
      </c>
      <c r="X64" s="28">
        <v>72.82421024105165</v>
      </c>
      <c r="Y64" s="28">
        <v>70.88731661213049</v>
      </c>
      <c r="Z64" s="28">
        <f t="shared" si="0"/>
        <v>-2.6596836718310346</v>
      </c>
    </row>
    <row r="65" spans="1:26" ht="12.75">
      <c r="A65" s="28" t="s">
        <v>46</v>
      </c>
      <c r="B65" s="28">
        <v>100</v>
      </c>
      <c r="C65" s="28">
        <v>97.86659198504867</v>
      </c>
      <c r="D65" s="28">
        <v>95.43694375798654</v>
      </c>
      <c r="E65" s="28">
        <v>89.26686294046675</v>
      </c>
      <c r="F65" s="28">
        <v>85.97028403408335</v>
      </c>
      <c r="G65" s="28">
        <v>83.5181636776496</v>
      </c>
      <c r="H65" s="28">
        <v>83.86884098526328</v>
      </c>
      <c r="I65" s="28">
        <v>81.13962414379718</v>
      </c>
      <c r="J65" s="28">
        <v>81.71910447594843</v>
      </c>
      <c r="K65" s="28">
        <v>81.10912284175386</v>
      </c>
      <c r="O65" s="28" t="s">
        <v>71</v>
      </c>
      <c r="P65" s="28">
        <v>100</v>
      </c>
      <c r="Q65" s="28">
        <v>97.86659198504867</v>
      </c>
      <c r="R65" s="28">
        <v>95.43694375798654</v>
      </c>
      <c r="S65" s="28">
        <v>89.26686294046675</v>
      </c>
      <c r="T65" s="28">
        <v>85.97028403408335</v>
      </c>
      <c r="U65" s="28">
        <v>83.5181636776496</v>
      </c>
      <c r="V65" s="28">
        <v>83.86884098526328</v>
      </c>
      <c r="W65" s="28">
        <v>81.13962414379718</v>
      </c>
      <c r="X65" s="28">
        <v>81.71910447594843</v>
      </c>
      <c r="Y65" s="28">
        <v>81.10912284175386</v>
      </c>
      <c r="Z65" s="28">
        <f t="shared" si="0"/>
        <v>-0.7464370028358523</v>
      </c>
    </row>
    <row r="69" ht="12.75">
      <c r="A69" s="28" t="s">
        <v>72</v>
      </c>
    </row>
    <row r="73" ht="12.75">
      <c r="A73" s="28" t="s">
        <v>73</v>
      </c>
    </row>
    <row r="75" spans="1:2" ht="12.75">
      <c r="A75" s="28" t="s">
        <v>74</v>
      </c>
      <c r="B75" s="28">
        <v>42222.32328703704</v>
      </c>
    </row>
    <row r="76" spans="1:2" ht="12.75">
      <c r="A76" s="28" t="s">
        <v>75</v>
      </c>
      <c r="B76" s="28">
        <v>42233.496869571754</v>
      </c>
    </row>
    <row r="77" spans="1:2" ht="12.75">
      <c r="A77" s="28" t="s">
        <v>76</v>
      </c>
      <c r="B77" s="28" t="s">
        <v>77</v>
      </c>
    </row>
    <row r="79" spans="1:2" ht="12.75">
      <c r="A79" s="28" t="s">
        <v>78</v>
      </c>
      <c r="B79" s="28" t="s">
        <v>79</v>
      </c>
    </row>
    <row r="80" spans="1:2" ht="12.75">
      <c r="A80" s="28" t="s">
        <v>80</v>
      </c>
      <c r="B80" s="28" t="s">
        <v>81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showGridLines="0" workbookViewId="0" topLeftCell="A1"/>
  </sheetViews>
  <sheetFormatPr defaultColWidth="9.140625" defaultRowHeight="12.75"/>
  <cols>
    <col min="1" max="1" width="9.140625" style="2" customWidth="1"/>
    <col min="2" max="2" width="14.00390625" style="2" customWidth="1"/>
    <col min="3" max="7" width="10.8515625" style="2" customWidth="1"/>
    <col min="8" max="8" width="14.8515625" style="2" customWidth="1"/>
    <col min="9" max="11" width="9.28125" style="2" customWidth="1"/>
    <col min="12" max="12" width="4.00390625" style="2" customWidth="1"/>
    <col min="13" max="14" width="9.28125" style="2" customWidth="1"/>
    <col min="15" max="15" width="9.140625" style="2" customWidth="1"/>
    <col min="16" max="16" width="13.00390625" style="2" customWidth="1"/>
    <col min="17" max="24" width="9.140625" style="2" customWidth="1"/>
    <col min="25" max="25" width="9.00390625" style="2" customWidth="1"/>
    <col min="26" max="26" width="6.140625" style="2" customWidth="1"/>
    <col min="27" max="16384" width="9.140625" style="2" customWidth="1"/>
  </cols>
  <sheetData>
    <row r="2" spans="2:6" ht="15">
      <c r="B2" s="1" t="s">
        <v>110</v>
      </c>
      <c r="C2" s="31"/>
      <c r="D2" s="32"/>
      <c r="E2" s="32"/>
      <c r="F2" s="32"/>
    </row>
    <row r="3" ht="12" customHeight="1">
      <c r="B3" s="33" t="s">
        <v>82</v>
      </c>
    </row>
    <row r="5" spans="2:7" ht="24">
      <c r="B5" s="4"/>
      <c r="C5" s="5" t="s">
        <v>1</v>
      </c>
      <c r="D5" s="6" t="s">
        <v>83</v>
      </c>
      <c r="E5" s="6" t="s">
        <v>46</v>
      </c>
      <c r="F5" s="6" t="s">
        <v>84</v>
      </c>
      <c r="G5" s="34" t="s">
        <v>85</v>
      </c>
    </row>
    <row r="6" spans="2:7" ht="12.75">
      <c r="B6" s="35" t="s">
        <v>86</v>
      </c>
      <c r="C6" s="36">
        <v>7326.4</v>
      </c>
      <c r="D6" s="37">
        <v>22135.79</v>
      </c>
      <c r="E6" s="36">
        <v>705</v>
      </c>
      <c r="F6" s="36">
        <v>46.3</v>
      </c>
      <c r="G6" s="36">
        <v>13200</v>
      </c>
    </row>
    <row r="7" spans="2:7" ht="12.75">
      <c r="B7" s="38" t="s">
        <v>6</v>
      </c>
      <c r="C7" s="39">
        <v>257.67</v>
      </c>
      <c r="D7" s="39">
        <v>1118.33</v>
      </c>
      <c r="E7" s="39">
        <v>2.44</v>
      </c>
      <c r="F7" s="39">
        <v>0.13</v>
      </c>
      <c r="G7" s="39">
        <v>433.27</v>
      </c>
    </row>
    <row r="8" spans="2:7" ht="12.75">
      <c r="B8" s="40" t="s">
        <v>8</v>
      </c>
      <c r="C8" s="41">
        <v>4.800000000000001</v>
      </c>
      <c r="D8" s="41">
        <v>53.67</v>
      </c>
      <c r="E8" s="41" t="s">
        <v>7</v>
      </c>
      <c r="F8" s="41" t="s">
        <v>7</v>
      </c>
      <c r="G8" s="41">
        <v>97.87</v>
      </c>
    </row>
    <row r="9" spans="2:7" ht="12.75">
      <c r="B9" s="40" t="s">
        <v>9</v>
      </c>
      <c r="C9" s="41">
        <v>65.53</v>
      </c>
      <c r="D9" s="41">
        <v>235.99</v>
      </c>
      <c r="E9" s="41">
        <v>0.19</v>
      </c>
      <c r="F9" s="41">
        <v>0</v>
      </c>
      <c r="G9" s="41">
        <v>149.41</v>
      </c>
    </row>
    <row r="10" spans="2:7" ht="12.75">
      <c r="B10" s="40" t="s">
        <v>10</v>
      </c>
      <c r="C10" s="41">
        <v>125.60000000000001</v>
      </c>
      <c r="D10" s="41">
        <v>1587.4</v>
      </c>
      <c r="E10" s="41">
        <v>1.7</v>
      </c>
      <c r="F10" s="41">
        <v>0</v>
      </c>
      <c r="G10" s="41">
        <v>143</v>
      </c>
    </row>
    <row r="11" spans="2:7" ht="12.75">
      <c r="B11" s="40" t="s">
        <v>11</v>
      </c>
      <c r="C11" s="41">
        <v>1128</v>
      </c>
      <c r="D11" s="41">
        <v>5507</v>
      </c>
      <c r="E11" s="41">
        <v>19</v>
      </c>
      <c r="F11" s="41">
        <v>0</v>
      </c>
      <c r="G11" s="41">
        <v>1527</v>
      </c>
    </row>
    <row r="12" spans="2:7" ht="12.75">
      <c r="B12" s="40" t="s">
        <v>12</v>
      </c>
      <c r="C12" s="42">
        <v>8.9</v>
      </c>
      <c r="D12" s="41">
        <v>40.55</v>
      </c>
      <c r="E12" s="41">
        <v>0.11</v>
      </c>
      <c r="F12" s="41">
        <v>0</v>
      </c>
      <c r="G12" s="41" t="s">
        <v>7</v>
      </c>
    </row>
    <row r="13" spans="2:7" ht="12.75">
      <c r="B13" s="40" t="s">
        <v>13</v>
      </c>
      <c r="C13" s="41">
        <v>581.81</v>
      </c>
      <c r="D13" s="41">
        <v>254.14</v>
      </c>
      <c r="E13" s="41">
        <v>57.86</v>
      </c>
      <c r="F13" s="41">
        <v>0</v>
      </c>
      <c r="G13" s="41" t="s">
        <v>7</v>
      </c>
    </row>
    <row r="14" spans="2:7" ht="12.75">
      <c r="B14" s="40" t="s">
        <v>14</v>
      </c>
      <c r="C14" s="41">
        <v>46.040000000000006</v>
      </c>
      <c r="D14" s="41">
        <v>96.24</v>
      </c>
      <c r="E14" s="41">
        <v>58.42</v>
      </c>
      <c r="F14" s="41">
        <v>23.89</v>
      </c>
      <c r="G14" s="41">
        <v>190.53</v>
      </c>
    </row>
    <row r="15" spans="2:7" ht="12.75">
      <c r="B15" s="40" t="s">
        <v>15</v>
      </c>
      <c r="C15" s="41">
        <v>578.6</v>
      </c>
      <c r="D15" s="41">
        <v>3620.22</v>
      </c>
      <c r="E15" s="41">
        <v>114.22</v>
      </c>
      <c r="F15" s="41">
        <v>8.62</v>
      </c>
      <c r="G15" s="41">
        <v>1436.69</v>
      </c>
    </row>
    <row r="16" spans="2:7" ht="12.75">
      <c r="B16" s="40" t="s">
        <v>16</v>
      </c>
      <c r="C16" s="41">
        <v>1420.43</v>
      </c>
      <c r="D16" s="41">
        <v>1943.55</v>
      </c>
      <c r="E16" s="41">
        <v>80.45</v>
      </c>
      <c r="F16" s="41">
        <v>6.22</v>
      </c>
      <c r="G16" s="41">
        <v>1678</v>
      </c>
    </row>
    <row r="17" spans="2:7" ht="12.75">
      <c r="B17" s="40" t="s">
        <v>17</v>
      </c>
      <c r="C17" s="41">
        <v>44.419999999999995</v>
      </c>
      <c r="D17" s="41">
        <v>68.7</v>
      </c>
      <c r="E17" s="41">
        <v>0.83</v>
      </c>
      <c r="F17" s="41" t="s">
        <v>7</v>
      </c>
      <c r="G17" s="42">
        <v>59.1</v>
      </c>
    </row>
    <row r="18" spans="2:7" ht="12.75">
      <c r="B18" s="40" t="s">
        <v>18</v>
      </c>
      <c r="C18" s="41">
        <v>709.4300000000001</v>
      </c>
      <c r="D18" s="41">
        <v>1327.82</v>
      </c>
      <c r="E18" s="41">
        <v>25.32</v>
      </c>
      <c r="F18" s="41">
        <v>1.32</v>
      </c>
      <c r="G18" s="41">
        <v>1242.79</v>
      </c>
    </row>
    <row r="19" spans="2:7" ht="12.75">
      <c r="B19" s="40" t="s">
        <v>19</v>
      </c>
      <c r="C19" s="41">
        <v>4.6</v>
      </c>
      <c r="D19" s="41">
        <v>42.59</v>
      </c>
      <c r="E19" s="41">
        <v>3.13</v>
      </c>
      <c r="F19" s="41">
        <v>2.08</v>
      </c>
      <c r="G19" s="41">
        <v>21.65</v>
      </c>
    </row>
    <row r="20" spans="2:7" ht="12.75">
      <c r="B20" s="40" t="s">
        <v>20</v>
      </c>
      <c r="C20" s="41">
        <v>17</v>
      </c>
      <c r="D20" s="41">
        <v>28.22</v>
      </c>
      <c r="E20" s="41">
        <v>0.23</v>
      </c>
      <c r="F20" s="41">
        <v>0</v>
      </c>
      <c r="G20" s="41">
        <v>28.56</v>
      </c>
    </row>
    <row r="21" spans="2:7" ht="12.75">
      <c r="B21" s="40" t="s">
        <v>21</v>
      </c>
      <c r="C21" s="41">
        <v>39.050000000000004</v>
      </c>
      <c r="D21" s="41">
        <v>66.53</v>
      </c>
      <c r="E21" s="41">
        <v>0.09</v>
      </c>
      <c r="F21" s="41">
        <v>0</v>
      </c>
      <c r="G21" s="41">
        <v>93.34</v>
      </c>
    </row>
    <row r="22" spans="2:7" ht="12.75">
      <c r="B22" s="40" t="s">
        <v>22</v>
      </c>
      <c r="C22" s="41">
        <v>8.48</v>
      </c>
      <c r="D22" s="41">
        <v>11.92</v>
      </c>
      <c r="E22" s="41">
        <v>0.04</v>
      </c>
      <c r="F22" s="41">
        <v>0.01</v>
      </c>
      <c r="G22" s="41">
        <v>0</v>
      </c>
    </row>
    <row r="23" spans="2:7" ht="12.75">
      <c r="B23" s="40" t="s">
        <v>23</v>
      </c>
      <c r="C23" s="41">
        <v>23.12</v>
      </c>
      <c r="D23" s="41">
        <v>368.62</v>
      </c>
      <c r="E23" s="41">
        <v>0.34</v>
      </c>
      <c r="F23" s="41">
        <v>0</v>
      </c>
      <c r="G23" s="41">
        <v>430.09</v>
      </c>
    </row>
    <row r="24" spans="2:7" ht="12.75">
      <c r="B24" s="40" t="s">
        <v>24</v>
      </c>
      <c r="C24" s="41">
        <v>1.13</v>
      </c>
      <c r="D24" s="41">
        <v>6.15</v>
      </c>
      <c r="E24" s="41">
        <v>0.1</v>
      </c>
      <c r="F24" s="41">
        <v>0.02</v>
      </c>
      <c r="G24" s="41">
        <v>3.92</v>
      </c>
    </row>
    <row r="25" spans="2:7" ht="12.75">
      <c r="B25" s="40" t="s">
        <v>25</v>
      </c>
      <c r="C25" s="41">
        <v>376.18</v>
      </c>
      <c r="D25" s="41">
        <v>1370.89</v>
      </c>
      <c r="E25" s="41">
        <v>12.66</v>
      </c>
      <c r="F25" s="41">
        <v>1.62</v>
      </c>
      <c r="G25" s="41" t="s">
        <v>7</v>
      </c>
    </row>
    <row r="26" spans="2:7" ht="12.75">
      <c r="B26" s="40" t="s">
        <v>26</v>
      </c>
      <c r="C26" s="41">
        <v>221.64000000000001</v>
      </c>
      <c r="D26" s="41">
        <v>525.57</v>
      </c>
      <c r="E26" s="41">
        <v>7.15</v>
      </c>
      <c r="F26" s="41">
        <v>0.83</v>
      </c>
      <c r="G26" s="41" t="s">
        <v>7</v>
      </c>
    </row>
    <row r="27" spans="2:7" ht="12.75">
      <c r="B27" s="40" t="s">
        <v>27</v>
      </c>
      <c r="C27" s="41">
        <v>412.66999999999996</v>
      </c>
      <c r="D27" s="41">
        <v>1838.46</v>
      </c>
      <c r="E27" s="41">
        <v>0.56</v>
      </c>
      <c r="F27" s="41">
        <v>0</v>
      </c>
      <c r="G27" s="41">
        <v>1804.06</v>
      </c>
    </row>
    <row r="28" spans="2:7" ht="12.75">
      <c r="B28" s="40" t="s">
        <v>28</v>
      </c>
      <c r="C28" s="41">
        <v>79.84</v>
      </c>
      <c r="D28" s="41">
        <v>359.98</v>
      </c>
      <c r="E28" s="41">
        <v>10.22</v>
      </c>
      <c r="F28" s="41">
        <v>0.71</v>
      </c>
      <c r="G28" s="41">
        <v>295.21</v>
      </c>
    </row>
    <row r="29" spans="2:7" ht="12.75">
      <c r="B29" s="40" t="s">
        <v>29</v>
      </c>
      <c r="C29" s="41">
        <v>29.2</v>
      </c>
      <c r="D29" s="41">
        <v>324.87</v>
      </c>
      <c r="E29" s="41">
        <v>4.78</v>
      </c>
      <c r="F29" s="41" t="s">
        <v>7</v>
      </c>
      <c r="G29" s="41">
        <v>345.62</v>
      </c>
    </row>
    <row r="30" spans="2:7" ht="12.75">
      <c r="B30" s="40" t="s">
        <v>30</v>
      </c>
      <c r="C30" s="41">
        <v>31.57</v>
      </c>
      <c r="D30" s="41">
        <v>20.21</v>
      </c>
      <c r="E30" s="41">
        <v>0.11</v>
      </c>
      <c r="F30" s="41">
        <v>0.01</v>
      </c>
      <c r="G30" s="41">
        <v>59.8</v>
      </c>
    </row>
    <row r="31" spans="2:7" ht="12.75">
      <c r="B31" s="40" t="s">
        <v>31</v>
      </c>
      <c r="C31" s="41">
        <v>8.83</v>
      </c>
      <c r="D31" s="41">
        <v>33.77</v>
      </c>
      <c r="E31" s="41">
        <v>0.6</v>
      </c>
      <c r="F31" s="41">
        <v>0</v>
      </c>
      <c r="G31" s="41" t="s">
        <v>7</v>
      </c>
    </row>
    <row r="32" spans="2:7" ht="12.75">
      <c r="B32" s="43" t="s">
        <v>32</v>
      </c>
      <c r="C32" s="44">
        <v>82.32000000000001</v>
      </c>
      <c r="D32" s="44">
        <v>186.07</v>
      </c>
      <c r="E32" s="44">
        <v>1.03</v>
      </c>
      <c r="F32" s="44">
        <v>0</v>
      </c>
      <c r="G32" s="44">
        <v>113.37</v>
      </c>
    </row>
    <row r="33" spans="2:7" ht="12.75">
      <c r="B33" s="40" t="s">
        <v>33</v>
      </c>
      <c r="C33" s="41">
        <v>141.96</v>
      </c>
      <c r="D33" s="41">
        <v>236.2</v>
      </c>
      <c r="E33" s="41">
        <v>5.09</v>
      </c>
      <c r="F33" s="41">
        <v>0</v>
      </c>
      <c r="G33" s="41">
        <v>133.68</v>
      </c>
    </row>
    <row r="34" spans="2:7" ht="12.75">
      <c r="B34" s="45" t="s">
        <v>34</v>
      </c>
      <c r="C34" s="46">
        <v>877.58</v>
      </c>
      <c r="D34" s="46">
        <v>862.13</v>
      </c>
      <c r="E34" s="46">
        <v>298.22</v>
      </c>
      <c r="F34" s="46">
        <v>0.29</v>
      </c>
      <c r="G34" s="47">
        <v>1642.62</v>
      </c>
    </row>
    <row r="35" spans="2:7" ht="12.75">
      <c r="B35" s="48" t="s">
        <v>35</v>
      </c>
      <c r="C35" s="49">
        <v>3.7</v>
      </c>
      <c r="D35" s="49">
        <v>6.4</v>
      </c>
      <c r="E35" s="49">
        <v>10.1</v>
      </c>
      <c r="F35" s="49">
        <v>0</v>
      </c>
      <c r="G35" s="49">
        <v>8.2</v>
      </c>
    </row>
    <row r="36" spans="2:7" ht="12.75">
      <c r="B36" s="40" t="s">
        <v>87</v>
      </c>
      <c r="C36" s="41">
        <v>3.87</v>
      </c>
      <c r="D36" s="41">
        <v>0.37</v>
      </c>
      <c r="E36" s="41">
        <v>0.82</v>
      </c>
      <c r="F36" s="41">
        <v>0</v>
      </c>
      <c r="G36" s="41">
        <v>0.51</v>
      </c>
    </row>
    <row r="37" spans="2:7" ht="12.75">
      <c r="B37" s="40" t="s">
        <v>38</v>
      </c>
      <c r="C37" s="41">
        <v>36.849999999999994</v>
      </c>
      <c r="D37" s="41">
        <v>150.52</v>
      </c>
      <c r="E37" s="41">
        <v>1.28</v>
      </c>
      <c r="F37" s="41">
        <v>0</v>
      </c>
      <c r="G37" s="41">
        <v>55.3</v>
      </c>
    </row>
    <row r="38" spans="2:7" ht="12.75">
      <c r="B38" s="45" t="s">
        <v>39</v>
      </c>
      <c r="C38" s="46" t="s">
        <v>7</v>
      </c>
      <c r="D38" s="46" t="s">
        <v>7</v>
      </c>
      <c r="E38" s="46" t="s">
        <v>7</v>
      </c>
      <c r="F38" s="46" t="s">
        <v>7</v>
      </c>
      <c r="G38" s="46">
        <v>1943.35</v>
      </c>
    </row>
    <row r="39" ht="9" customHeight="1"/>
    <row r="40" spans="2:7" ht="12.75">
      <c r="B40" s="99" t="s">
        <v>88</v>
      </c>
      <c r="C40" s="99"/>
      <c r="D40" s="99"/>
      <c r="E40" s="99"/>
      <c r="F40" s="99"/>
      <c r="G40" s="99"/>
    </row>
    <row r="41" ht="12.75">
      <c r="B41" s="50" t="s">
        <v>89</v>
      </c>
    </row>
    <row r="42" ht="12.75">
      <c r="B42" s="51"/>
    </row>
    <row r="43" ht="12.75">
      <c r="B43" s="51"/>
    </row>
    <row r="44" ht="12.75">
      <c r="B44" s="52"/>
    </row>
    <row r="47" ht="12" customHeight="1"/>
    <row r="50" ht="12.75">
      <c r="A50" s="2" t="s">
        <v>90</v>
      </c>
    </row>
  </sheetData>
  <mergeCells count="1">
    <mergeCell ref="B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 topLeftCell="A1"/>
  </sheetViews>
  <sheetFormatPr defaultColWidth="9.140625" defaultRowHeight="12.75"/>
  <cols>
    <col min="1" max="1" width="9.140625" style="2" customWidth="1"/>
    <col min="2" max="2" width="14.57421875" style="2" customWidth="1"/>
    <col min="3" max="8" width="10.8515625" style="2" customWidth="1"/>
    <col min="9" max="10" width="8.28125" style="2" customWidth="1"/>
    <col min="11" max="16384" width="9.140625" style="2" customWidth="1"/>
  </cols>
  <sheetData>
    <row r="1" spans="6:8" ht="12" customHeight="1">
      <c r="F1" s="53"/>
      <c r="G1" s="53"/>
      <c r="H1" s="53"/>
    </row>
    <row r="2" spans="2:10" ht="15">
      <c r="B2" s="1" t="s">
        <v>111</v>
      </c>
      <c r="H2" s="53"/>
      <c r="I2" s="53"/>
      <c r="J2" s="53"/>
    </row>
    <row r="3" spans="2:7" ht="12.75">
      <c r="B3" s="54" t="s">
        <v>82</v>
      </c>
      <c r="C3" s="55"/>
      <c r="D3" s="53"/>
      <c r="E3" s="53"/>
      <c r="F3" s="53"/>
      <c r="G3" s="53"/>
    </row>
    <row r="5" spans="2:8" ht="24" customHeight="1">
      <c r="B5" s="4"/>
      <c r="C5" s="56" t="s">
        <v>91</v>
      </c>
      <c r="D5" s="57" t="s">
        <v>65</v>
      </c>
      <c r="E5" s="58" t="s">
        <v>92</v>
      </c>
      <c r="F5" s="58" t="s">
        <v>93</v>
      </c>
      <c r="G5" s="58" t="s">
        <v>94</v>
      </c>
      <c r="H5" s="58" t="s">
        <v>95</v>
      </c>
    </row>
    <row r="6" spans="2:8" ht="12.75">
      <c r="B6" s="35" t="s">
        <v>96</v>
      </c>
      <c r="C6" s="59">
        <v>7326.37</v>
      </c>
      <c r="D6" s="59">
        <v>980.8200000000002</v>
      </c>
      <c r="E6" s="60">
        <v>1057.9</v>
      </c>
      <c r="F6" s="60">
        <v>2202.06</v>
      </c>
      <c r="G6" s="59">
        <f>SUM(G7:G34)</f>
        <v>685.35</v>
      </c>
      <c r="H6" s="59">
        <f>SUM(H7:H34)</f>
        <v>2402.19</v>
      </c>
    </row>
    <row r="7" spans="2:10" ht="12.75">
      <c r="B7" s="61" t="s">
        <v>6</v>
      </c>
      <c r="C7" s="62">
        <v>257.67</v>
      </c>
      <c r="D7" s="62">
        <v>55.51</v>
      </c>
      <c r="E7" s="63">
        <v>2.6</v>
      </c>
      <c r="F7" s="63">
        <v>119.61</v>
      </c>
      <c r="G7" s="63">
        <v>0.04</v>
      </c>
      <c r="H7" s="63">
        <v>79.91</v>
      </c>
      <c r="I7" s="64"/>
      <c r="J7" s="64"/>
    </row>
    <row r="8" spans="2:10" ht="12.75">
      <c r="B8" s="65" t="s">
        <v>8</v>
      </c>
      <c r="C8" s="66">
        <v>4.8</v>
      </c>
      <c r="D8" s="66">
        <v>0.52</v>
      </c>
      <c r="E8" s="67">
        <v>0.49</v>
      </c>
      <c r="F8" s="67">
        <v>2.66</v>
      </c>
      <c r="G8" s="41" t="s">
        <v>7</v>
      </c>
      <c r="H8" s="41" t="s">
        <v>7</v>
      </c>
      <c r="I8" s="64"/>
      <c r="J8" s="64"/>
    </row>
    <row r="9" spans="2:10" ht="12.75">
      <c r="B9" s="65" t="s">
        <v>9</v>
      </c>
      <c r="C9" s="66">
        <v>65.53</v>
      </c>
      <c r="D9" s="66">
        <v>0.75</v>
      </c>
      <c r="E9" s="67">
        <v>4.74</v>
      </c>
      <c r="F9" s="67">
        <v>25.31</v>
      </c>
      <c r="G9" s="67">
        <v>0.08</v>
      </c>
      <c r="H9" s="67">
        <v>34.65</v>
      </c>
      <c r="I9" s="64"/>
      <c r="J9" s="64"/>
    </row>
    <row r="10" spans="2:10" ht="12.75">
      <c r="B10" s="65" t="s">
        <v>10</v>
      </c>
      <c r="C10" s="66">
        <v>125.6</v>
      </c>
      <c r="D10" s="66">
        <v>26.2</v>
      </c>
      <c r="E10" s="67">
        <v>12.3</v>
      </c>
      <c r="F10" s="67">
        <v>60.4</v>
      </c>
      <c r="G10" s="67">
        <v>2.1</v>
      </c>
      <c r="H10" s="67">
        <v>24.6</v>
      </c>
      <c r="I10" s="64"/>
      <c r="J10" s="64"/>
    </row>
    <row r="11" spans="2:10" ht="12.75">
      <c r="B11" s="65" t="s">
        <v>11</v>
      </c>
      <c r="C11" s="66">
        <v>1128</v>
      </c>
      <c r="D11" s="66">
        <v>55</v>
      </c>
      <c r="E11" s="67">
        <v>140</v>
      </c>
      <c r="F11" s="67">
        <v>381</v>
      </c>
      <c r="G11" s="67">
        <v>8</v>
      </c>
      <c r="H11" s="67">
        <v>547</v>
      </c>
      <c r="I11" s="64"/>
      <c r="J11" s="64"/>
    </row>
    <row r="12" spans="2:10" ht="12.75">
      <c r="B12" s="65" t="s">
        <v>12</v>
      </c>
      <c r="C12" s="68">
        <v>8.9</v>
      </c>
      <c r="D12" s="66" t="s">
        <v>7</v>
      </c>
      <c r="E12" s="67">
        <v>0.96</v>
      </c>
      <c r="F12" s="67">
        <v>5.02</v>
      </c>
      <c r="G12" s="67">
        <v>0.09</v>
      </c>
      <c r="H12" s="67">
        <v>2.57</v>
      </c>
      <c r="I12" s="64"/>
      <c r="J12" s="64"/>
    </row>
    <row r="13" spans="2:10" ht="12.75">
      <c r="B13" s="65" t="s">
        <v>13</v>
      </c>
      <c r="C13" s="66">
        <v>581.81</v>
      </c>
      <c r="D13" s="66">
        <v>1.16</v>
      </c>
      <c r="E13" s="67">
        <v>160.6</v>
      </c>
      <c r="F13" s="67">
        <v>115.91</v>
      </c>
      <c r="G13" s="67">
        <v>217.09</v>
      </c>
      <c r="H13" s="67">
        <v>87.05</v>
      </c>
      <c r="I13" s="69"/>
      <c r="J13" s="69"/>
    </row>
    <row r="14" spans="2:10" ht="12.75">
      <c r="B14" s="65" t="s">
        <v>14</v>
      </c>
      <c r="C14" s="66">
        <v>46.04</v>
      </c>
      <c r="D14" s="66">
        <v>8.8</v>
      </c>
      <c r="E14" s="67">
        <v>3.89</v>
      </c>
      <c r="F14" s="67">
        <v>7.57</v>
      </c>
      <c r="G14" s="67">
        <v>0.81</v>
      </c>
      <c r="H14" s="67">
        <v>24.97</v>
      </c>
      <c r="I14" s="64"/>
      <c r="J14" s="64"/>
    </row>
    <row r="15" spans="2:10" ht="12.75">
      <c r="B15" s="65" t="s">
        <v>15</v>
      </c>
      <c r="C15" s="66">
        <v>578.6</v>
      </c>
      <c r="D15" s="66">
        <v>237.63</v>
      </c>
      <c r="E15" s="67">
        <v>73.29</v>
      </c>
      <c r="F15" s="67">
        <v>90.11</v>
      </c>
      <c r="G15" s="67">
        <v>1.8</v>
      </c>
      <c r="H15" s="67">
        <v>175.78</v>
      </c>
      <c r="I15" s="64"/>
      <c r="J15" s="64"/>
    </row>
    <row r="16" spans="2:10" ht="12.75">
      <c r="B16" s="65" t="s">
        <v>16</v>
      </c>
      <c r="C16" s="66">
        <v>1420.43</v>
      </c>
      <c r="D16" s="66">
        <v>209.24</v>
      </c>
      <c r="E16" s="67">
        <v>146.78</v>
      </c>
      <c r="F16" s="67">
        <v>602.04</v>
      </c>
      <c r="G16" s="67">
        <v>68.7</v>
      </c>
      <c r="H16" s="67">
        <v>393.67</v>
      </c>
      <c r="I16" s="64"/>
      <c r="J16" s="64"/>
    </row>
    <row r="17" spans="2:10" ht="12.75">
      <c r="B17" s="65" t="s">
        <v>17</v>
      </c>
      <c r="C17" s="66">
        <v>44.42</v>
      </c>
      <c r="D17" s="66">
        <v>5.12</v>
      </c>
      <c r="E17" s="67">
        <v>6.2</v>
      </c>
      <c r="F17" s="67">
        <v>7.9</v>
      </c>
      <c r="G17" s="67">
        <v>0</v>
      </c>
      <c r="H17" s="67">
        <v>25.2</v>
      </c>
      <c r="I17" s="64"/>
      <c r="J17" s="64"/>
    </row>
    <row r="18" spans="2:10" ht="12.75">
      <c r="B18" s="65" t="s">
        <v>18</v>
      </c>
      <c r="C18" s="66">
        <v>709.43</v>
      </c>
      <c r="D18" s="66">
        <v>101.69</v>
      </c>
      <c r="E18" s="67">
        <v>130.87</v>
      </c>
      <c r="F18" s="67">
        <v>124.18</v>
      </c>
      <c r="G18" s="67">
        <v>2.3</v>
      </c>
      <c r="H18" s="67">
        <v>350.4</v>
      </c>
      <c r="I18" s="64"/>
      <c r="J18" s="64"/>
    </row>
    <row r="19" spans="2:10" ht="12.75">
      <c r="B19" s="65" t="s">
        <v>19</v>
      </c>
      <c r="C19" s="66">
        <v>4.6</v>
      </c>
      <c r="D19" s="66">
        <v>0.69</v>
      </c>
      <c r="E19" s="67">
        <v>0.51</v>
      </c>
      <c r="F19" s="67">
        <v>1.33</v>
      </c>
      <c r="G19" s="67">
        <v>0</v>
      </c>
      <c r="H19" s="67">
        <v>2.04</v>
      </c>
      <c r="I19" s="64"/>
      <c r="J19" s="64"/>
    </row>
    <row r="20" spans="2:10" ht="12.75">
      <c r="B20" s="65" t="s">
        <v>20</v>
      </c>
      <c r="C20" s="66">
        <v>17</v>
      </c>
      <c r="D20" s="66">
        <v>1.08</v>
      </c>
      <c r="E20" s="67">
        <v>2.4</v>
      </c>
      <c r="F20" s="67">
        <v>8.97</v>
      </c>
      <c r="G20" s="67">
        <v>0.01</v>
      </c>
      <c r="H20" s="67">
        <v>4.56</v>
      </c>
      <c r="I20" s="64"/>
      <c r="J20" s="64"/>
    </row>
    <row r="21" spans="2:10" ht="12.75">
      <c r="B21" s="65" t="s">
        <v>21</v>
      </c>
      <c r="C21" s="66">
        <v>39.05</v>
      </c>
      <c r="D21" s="66">
        <v>0.42</v>
      </c>
      <c r="E21" s="67">
        <v>4.8</v>
      </c>
      <c r="F21" s="67">
        <v>16.82</v>
      </c>
      <c r="G21" s="67">
        <v>0</v>
      </c>
      <c r="H21" s="67">
        <v>17.01</v>
      </c>
      <c r="I21" s="64"/>
      <c r="J21" s="64"/>
    </row>
    <row r="22" spans="2:10" ht="12.75">
      <c r="B22" s="65" t="s">
        <v>22</v>
      </c>
      <c r="C22" s="66">
        <v>8.48</v>
      </c>
      <c r="D22" s="66">
        <v>0.16</v>
      </c>
      <c r="E22" s="67">
        <v>1.61</v>
      </c>
      <c r="F22" s="67">
        <v>2.01</v>
      </c>
      <c r="G22" s="67">
        <v>0.25</v>
      </c>
      <c r="H22" s="67">
        <v>4.45</v>
      </c>
      <c r="I22" s="64"/>
      <c r="J22" s="64"/>
    </row>
    <row r="23" spans="2:10" ht="12.75">
      <c r="B23" s="65" t="s">
        <v>23</v>
      </c>
      <c r="C23" s="66">
        <v>23.11</v>
      </c>
      <c r="D23" s="66">
        <v>0.6</v>
      </c>
      <c r="E23" s="67">
        <v>1.51</v>
      </c>
      <c r="F23" s="67">
        <v>16.08</v>
      </c>
      <c r="G23" s="67">
        <v>0.02</v>
      </c>
      <c r="H23" s="67">
        <v>4.92</v>
      </c>
      <c r="I23" s="64"/>
      <c r="J23" s="64"/>
    </row>
    <row r="24" spans="2:10" ht="12.75">
      <c r="B24" s="65" t="s">
        <v>24</v>
      </c>
      <c r="C24" s="66">
        <v>1.13</v>
      </c>
      <c r="D24" s="66">
        <v>0</v>
      </c>
      <c r="E24" s="67">
        <v>0.07</v>
      </c>
      <c r="F24" s="67">
        <v>0.39</v>
      </c>
      <c r="G24" s="67">
        <v>0</v>
      </c>
      <c r="H24" s="67">
        <v>0.67</v>
      </c>
      <c r="I24" s="64"/>
      <c r="J24" s="64"/>
    </row>
    <row r="25" spans="2:10" ht="12.75">
      <c r="B25" s="65" t="s">
        <v>25</v>
      </c>
      <c r="C25" s="66">
        <v>376.18</v>
      </c>
      <c r="D25" s="66">
        <v>217.21</v>
      </c>
      <c r="E25" s="67">
        <v>2.88</v>
      </c>
      <c r="F25" s="67">
        <v>136.07</v>
      </c>
      <c r="G25" s="67">
        <v>0</v>
      </c>
      <c r="H25" s="67">
        <v>20.03</v>
      </c>
      <c r="I25" s="64"/>
      <c r="J25" s="64"/>
    </row>
    <row r="26" spans="2:10" ht="12.75">
      <c r="B26" s="65" t="s">
        <v>26</v>
      </c>
      <c r="C26" s="66">
        <v>221.64</v>
      </c>
      <c r="D26" s="66">
        <v>6.87</v>
      </c>
      <c r="E26" s="67">
        <v>31.41</v>
      </c>
      <c r="F26" s="67">
        <v>63.78</v>
      </c>
      <c r="G26" s="67">
        <v>10.21</v>
      </c>
      <c r="H26" s="67">
        <v>109.36</v>
      </c>
      <c r="I26" s="64"/>
      <c r="J26" s="64"/>
    </row>
    <row r="27" spans="2:10" ht="12.75">
      <c r="B27" s="65" t="s">
        <v>27</v>
      </c>
      <c r="C27" s="66">
        <v>412.66</v>
      </c>
      <c r="D27" s="66">
        <v>3.59</v>
      </c>
      <c r="E27" s="67">
        <v>51.56</v>
      </c>
      <c r="F27" s="67">
        <v>130.15</v>
      </c>
      <c r="G27" s="67" t="s">
        <v>7</v>
      </c>
      <c r="H27" s="67">
        <v>227.37</v>
      </c>
      <c r="I27" s="64"/>
      <c r="J27" s="64"/>
    </row>
    <row r="28" spans="2:10" ht="12.75">
      <c r="B28" s="65" t="s">
        <v>28</v>
      </c>
      <c r="C28" s="66">
        <v>79.84</v>
      </c>
      <c r="D28" s="66">
        <v>19.92</v>
      </c>
      <c r="E28" s="67">
        <v>9</v>
      </c>
      <c r="F28" s="67">
        <v>16.62</v>
      </c>
      <c r="G28" s="67">
        <v>0.42</v>
      </c>
      <c r="H28" s="67">
        <v>33.89</v>
      </c>
      <c r="I28" s="64"/>
      <c r="J28" s="64"/>
    </row>
    <row r="29" spans="2:10" ht="12.75">
      <c r="B29" s="65" t="s">
        <v>29</v>
      </c>
      <c r="C29" s="66">
        <v>29.2</v>
      </c>
      <c r="D29" s="66">
        <v>6.46</v>
      </c>
      <c r="E29" s="67">
        <v>1.38</v>
      </c>
      <c r="F29" s="67">
        <v>14.46</v>
      </c>
      <c r="G29" s="67">
        <v>1.18</v>
      </c>
      <c r="H29" s="67">
        <v>5.72</v>
      </c>
      <c r="I29" s="64"/>
      <c r="J29" s="64"/>
    </row>
    <row r="30" spans="2:10" ht="12.75">
      <c r="B30" s="65" t="s">
        <v>30</v>
      </c>
      <c r="C30" s="66">
        <v>31.57</v>
      </c>
      <c r="D30" s="66">
        <v>1.78</v>
      </c>
      <c r="E30" s="67">
        <v>3.18</v>
      </c>
      <c r="F30" s="67">
        <v>4.88</v>
      </c>
      <c r="G30" s="67">
        <v>0.16</v>
      </c>
      <c r="H30" s="67">
        <v>21.57</v>
      </c>
      <c r="I30" s="64"/>
      <c r="J30" s="64"/>
    </row>
    <row r="31" spans="2:10" ht="12.75">
      <c r="B31" s="65" t="s">
        <v>31</v>
      </c>
      <c r="C31" s="66">
        <v>8.83</v>
      </c>
      <c r="D31" s="66">
        <v>0.1</v>
      </c>
      <c r="E31" s="67">
        <v>0.49</v>
      </c>
      <c r="F31" s="67">
        <v>4.26</v>
      </c>
      <c r="G31" s="67">
        <v>0.01</v>
      </c>
      <c r="H31" s="67">
        <v>3.98</v>
      </c>
      <c r="I31" s="64"/>
      <c r="J31" s="64"/>
    </row>
    <row r="32" spans="2:10" ht="12.75">
      <c r="B32" s="65" t="s">
        <v>32</v>
      </c>
      <c r="C32" s="66">
        <v>82.32</v>
      </c>
      <c r="D32" s="66">
        <v>0.37</v>
      </c>
      <c r="E32" s="67">
        <v>10.3</v>
      </c>
      <c r="F32" s="67">
        <v>23.58</v>
      </c>
      <c r="G32" s="67">
        <v>0</v>
      </c>
      <c r="H32" s="67">
        <v>48.07</v>
      </c>
      <c r="I32" s="64"/>
      <c r="J32" s="64"/>
    </row>
    <row r="33" spans="2:10" ht="12.75">
      <c r="B33" s="65" t="s">
        <v>33</v>
      </c>
      <c r="C33" s="66">
        <v>141.95</v>
      </c>
      <c r="D33" s="66">
        <v>14.41</v>
      </c>
      <c r="E33" s="67">
        <v>17.77</v>
      </c>
      <c r="F33" s="67">
        <v>42.69</v>
      </c>
      <c r="G33" s="67">
        <v>10.44</v>
      </c>
      <c r="H33" s="67">
        <v>56.62</v>
      </c>
      <c r="I33" s="64"/>
      <c r="J33" s="64"/>
    </row>
    <row r="34" spans="2:10" ht="12.75">
      <c r="B34" s="70" t="s">
        <v>34</v>
      </c>
      <c r="C34" s="71">
        <v>877.58</v>
      </c>
      <c r="D34" s="71">
        <v>5.24</v>
      </c>
      <c r="E34" s="72">
        <v>236.32</v>
      </c>
      <c r="F34" s="72">
        <v>178.28</v>
      </c>
      <c r="G34" s="72">
        <v>361.64</v>
      </c>
      <c r="H34" s="72">
        <v>96.13</v>
      </c>
      <c r="I34" s="69"/>
      <c r="J34" s="69"/>
    </row>
    <row r="35" spans="2:10" ht="12.75">
      <c r="B35" s="61" t="s">
        <v>35</v>
      </c>
      <c r="C35" s="62">
        <v>3.7</v>
      </c>
      <c r="D35" s="62">
        <v>0</v>
      </c>
      <c r="E35" s="63">
        <v>0</v>
      </c>
      <c r="F35" s="63">
        <v>1.3</v>
      </c>
      <c r="G35" s="63">
        <v>0</v>
      </c>
      <c r="H35" s="63">
        <v>1.2</v>
      </c>
      <c r="I35" s="64"/>
      <c r="J35" s="64"/>
    </row>
    <row r="36" spans="2:10" ht="12.75">
      <c r="B36" s="65" t="s">
        <v>87</v>
      </c>
      <c r="C36" s="66">
        <v>3.87</v>
      </c>
      <c r="D36" s="66">
        <v>2.7</v>
      </c>
      <c r="E36" s="67">
        <v>0.18</v>
      </c>
      <c r="F36" s="67">
        <v>0.43</v>
      </c>
      <c r="G36" s="67">
        <v>0.01</v>
      </c>
      <c r="H36" s="67">
        <v>0.55</v>
      </c>
      <c r="I36" s="64"/>
      <c r="J36" s="64"/>
    </row>
    <row r="37" spans="2:8" ht="12.75">
      <c r="B37" s="70" t="s">
        <v>38</v>
      </c>
      <c r="C37" s="71">
        <v>36.85</v>
      </c>
      <c r="D37" s="71">
        <v>3.16</v>
      </c>
      <c r="E37" s="72">
        <v>2.36</v>
      </c>
      <c r="F37" s="72">
        <v>5.63</v>
      </c>
      <c r="G37" s="72">
        <v>0.27</v>
      </c>
      <c r="H37" s="72">
        <v>25.44</v>
      </c>
    </row>
    <row r="38" spans="3:8" ht="12.75">
      <c r="C38" s="64"/>
      <c r="D38" s="64"/>
      <c r="E38" s="64"/>
      <c r="F38" s="64"/>
      <c r="G38" s="64"/>
      <c r="H38" s="64"/>
    </row>
    <row r="39" ht="12.75">
      <c r="B39" s="2" t="s">
        <v>97</v>
      </c>
    </row>
    <row r="40" ht="12.75">
      <c r="B40" s="2" t="s">
        <v>98</v>
      </c>
    </row>
    <row r="49" ht="12.75">
      <c r="A49" s="2" t="s">
        <v>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8"/>
  <sheetViews>
    <sheetView showGridLines="0" workbookViewId="0" topLeftCell="A1"/>
  </sheetViews>
  <sheetFormatPr defaultColWidth="9.140625" defaultRowHeight="12.75"/>
  <cols>
    <col min="1" max="1" width="3.421875" style="2" customWidth="1"/>
    <col min="2" max="2" width="6.140625" style="2" customWidth="1"/>
    <col min="3" max="3" width="9.28125" style="2" customWidth="1"/>
    <col min="4" max="4" width="10.28125" style="2" bestFit="1" customWidth="1"/>
    <col min="5" max="6" width="9.421875" style="2" bestFit="1" customWidth="1"/>
    <col min="7" max="7" width="10.28125" style="2" bestFit="1" customWidth="1"/>
    <col min="8" max="8" width="9.28125" style="2" bestFit="1" customWidth="1"/>
    <col min="9" max="9" width="9.57421875" style="2" bestFit="1" customWidth="1"/>
    <col min="10" max="10" width="7.57421875" style="2" customWidth="1"/>
    <col min="11" max="16" width="9.28125" style="2" customWidth="1"/>
    <col min="17" max="17" width="8.140625" style="2" customWidth="1"/>
    <col min="18" max="19" width="9.28125" style="2" customWidth="1"/>
    <col min="20" max="20" width="9.28125" style="2" bestFit="1" customWidth="1"/>
    <col min="21" max="21" width="13.00390625" style="2" customWidth="1"/>
    <col min="22" max="23" width="9.28125" style="2" bestFit="1" customWidth="1"/>
    <col min="24" max="16384" width="9.140625" style="2" customWidth="1"/>
  </cols>
  <sheetData>
    <row r="2" spans="2:8" ht="15">
      <c r="B2" s="1" t="s">
        <v>112</v>
      </c>
      <c r="C2" s="73"/>
      <c r="D2" s="73"/>
      <c r="E2" s="73"/>
      <c r="F2" s="74"/>
      <c r="G2" s="75"/>
      <c r="H2" s="75"/>
    </row>
    <row r="3" ht="11.25" customHeight="1">
      <c r="B3" s="54" t="s">
        <v>100</v>
      </c>
    </row>
    <row r="7" ht="12" customHeight="1"/>
    <row r="8" ht="12" customHeight="1"/>
    <row r="20" ht="12.75">
      <c r="Q20" s="90"/>
    </row>
    <row r="48" spans="3:4" ht="12.75">
      <c r="C48" s="54"/>
      <c r="D48" s="54"/>
    </row>
    <row r="49" ht="12.75">
      <c r="B49" s="2" t="s">
        <v>101</v>
      </c>
    </row>
    <row r="50" ht="12.75">
      <c r="B50" s="50" t="s">
        <v>89</v>
      </c>
    </row>
    <row r="61" spans="3:11" ht="12.75">
      <c r="C61" s="91"/>
      <c r="J61" s="92"/>
      <c r="K61" s="93"/>
    </row>
    <row r="63" spans="3:11" ht="12.75">
      <c r="C63" s="94"/>
      <c r="J63" s="92"/>
      <c r="K63" s="95"/>
    </row>
    <row r="64" spans="3:11" ht="12.75">
      <c r="C64" s="94"/>
      <c r="J64" s="92"/>
      <c r="K64" s="95"/>
    </row>
    <row r="65" spans="10:11" ht="12.75">
      <c r="J65" s="92"/>
      <c r="K65" s="92"/>
    </row>
    <row r="67" spans="10:11" ht="12.75">
      <c r="J67" s="92"/>
      <c r="K67" s="92"/>
    </row>
    <row r="68" spans="10:11" ht="12.75">
      <c r="J68" s="92"/>
      <c r="K68" s="92"/>
    </row>
    <row r="69" spans="2:11" ht="12.75">
      <c r="B69" s="92"/>
      <c r="C69" s="92"/>
      <c r="J69" s="92"/>
      <c r="K69" s="92"/>
    </row>
    <row r="70" spans="2:18" ht="12.75">
      <c r="B70" s="89" t="s">
        <v>113</v>
      </c>
      <c r="C70" s="31"/>
      <c r="D70" s="32"/>
      <c r="E70" s="32"/>
      <c r="F70" s="32"/>
      <c r="Q70" s="53"/>
      <c r="R70" s="53"/>
    </row>
    <row r="71" ht="12.75">
      <c r="B71" s="33" t="s">
        <v>82</v>
      </c>
    </row>
    <row r="72" spans="2:20" ht="24">
      <c r="B72" s="4"/>
      <c r="C72" s="5" t="s">
        <v>1</v>
      </c>
      <c r="D72" s="6" t="s">
        <v>2</v>
      </c>
      <c r="E72" s="6" t="s">
        <v>46</v>
      </c>
      <c r="F72" s="6" t="s">
        <v>48</v>
      </c>
      <c r="G72" s="58" t="s">
        <v>115</v>
      </c>
      <c r="H72" s="6" t="s">
        <v>104</v>
      </c>
      <c r="L72" s="106" t="s">
        <v>102</v>
      </c>
      <c r="M72" s="106"/>
      <c r="N72" s="106"/>
      <c r="Q72" s="77"/>
      <c r="R72" s="77">
        <v>2013</v>
      </c>
      <c r="S72" s="77"/>
      <c r="T72" s="77"/>
    </row>
    <row r="73" spans="2:20" ht="12.75">
      <c r="B73" s="35" t="s">
        <v>86</v>
      </c>
      <c r="C73" s="37">
        <v>7326.13</v>
      </c>
      <c r="D73" s="37">
        <v>22135.79</v>
      </c>
      <c r="E73" s="37">
        <v>704.89</v>
      </c>
      <c r="F73" s="37">
        <v>45.74999999999999</v>
      </c>
      <c r="G73" s="37">
        <f>+E73+F73</f>
        <v>750.64</v>
      </c>
      <c r="H73" s="37">
        <v>13200</v>
      </c>
      <c r="I73" s="78"/>
      <c r="L73" s="61" t="s">
        <v>34</v>
      </c>
      <c r="M73" s="107">
        <f>G101</f>
        <v>298.51000000000005</v>
      </c>
      <c r="N73" s="123">
        <f>M73/M78</f>
        <v>0.39767398486624755</v>
      </c>
      <c r="Q73" s="77">
        <f>H110+G110+F110+E110</f>
        <v>6347.5</v>
      </c>
      <c r="R73" s="77">
        <v>6263.169999999998</v>
      </c>
      <c r="S73" s="77">
        <f aca="true" t="shared" si="0" ref="S73:S101">+(Q73-R73)/R73*100</f>
        <v>1.3464427757828987</v>
      </c>
      <c r="T73" s="77">
        <f>+H73/$H$73*100</f>
        <v>100</v>
      </c>
    </row>
    <row r="74" spans="2:20" ht="12.75">
      <c r="B74" s="38" t="s">
        <v>6</v>
      </c>
      <c r="C74" s="39">
        <v>257.67</v>
      </c>
      <c r="D74" s="83">
        <v>1118.33</v>
      </c>
      <c r="E74" s="39">
        <v>2.44</v>
      </c>
      <c r="F74" s="39">
        <v>0.13</v>
      </c>
      <c r="G74" s="39">
        <f>+E74+F74</f>
        <v>2.57</v>
      </c>
      <c r="H74" s="83">
        <v>433.27</v>
      </c>
      <c r="I74" s="78"/>
      <c r="L74" s="65" t="s">
        <v>15</v>
      </c>
      <c r="M74" s="108">
        <f>G82</f>
        <v>122.84</v>
      </c>
      <c r="N74" s="124">
        <f>M74/M78</f>
        <v>0.1636470212085687</v>
      </c>
      <c r="Q74" s="77">
        <f>H111+G111+F111+E111</f>
        <v>202.16</v>
      </c>
      <c r="R74" s="77">
        <v>195.54</v>
      </c>
      <c r="S74" s="77">
        <f t="shared" si="0"/>
        <v>3.3854965735910834</v>
      </c>
      <c r="T74" s="77">
        <f>+H74/$H$73*100</f>
        <v>3.2823484848484843</v>
      </c>
    </row>
    <row r="75" spans="2:20" ht="12.75">
      <c r="B75" s="40" t="s">
        <v>8</v>
      </c>
      <c r="C75" s="41">
        <v>4.800000000000001</v>
      </c>
      <c r="D75" s="86">
        <v>53.67</v>
      </c>
      <c r="E75" s="41" t="s">
        <v>7</v>
      </c>
      <c r="F75" s="41" t="s">
        <v>7</v>
      </c>
      <c r="G75" s="41"/>
      <c r="H75" s="86">
        <v>97.87</v>
      </c>
      <c r="I75" s="78"/>
      <c r="L75" s="65" t="s">
        <v>16</v>
      </c>
      <c r="M75" s="108">
        <f>G83</f>
        <v>86.67</v>
      </c>
      <c r="N75" s="124">
        <f>M75/M78</f>
        <v>0.11546147287647875</v>
      </c>
      <c r="Q75" s="77"/>
      <c r="R75" s="77"/>
      <c r="S75" s="77"/>
      <c r="T75" s="77">
        <f>+H75/$H$73*100</f>
        <v>0.741439393939394</v>
      </c>
    </row>
    <row r="76" spans="2:20" ht="12.75">
      <c r="B76" s="40" t="s">
        <v>9</v>
      </c>
      <c r="C76" s="41">
        <v>65.53</v>
      </c>
      <c r="D76" s="86">
        <v>235.99</v>
      </c>
      <c r="E76" s="41">
        <v>0.19</v>
      </c>
      <c r="F76" s="41">
        <v>0</v>
      </c>
      <c r="G76" s="41">
        <f>+E76+F76</f>
        <v>0.19</v>
      </c>
      <c r="H76" s="86">
        <v>149.41</v>
      </c>
      <c r="I76" s="78"/>
      <c r="L76" s="65" t="s">
        <v>14</v>
      </c>
      <c r="M76" s="108">
        <f>G81</f>
        <v>82.31</v>
      </c>
      <c r="N76" s="124">
        <f>M76/M78</f>
        <v>0.10965309602472557</v>
      </c>
      <c r="Q76" s="77">
        <f>H113+G113+F113+E113</f>
        <v>64.77999999999999</v>
      </c>
      <c r="R76" s="77">
        <v>64.11999999999999</v>
      </c>
      <c r="S76" s="77">
        <f t="shared" si="0"/>
        <v>1.0293200249532075</v>
      </c>
      <c r="T76" s="77">
        <f>+H76/$H$73*100</f>
        <v>1.1318939393939393</v>
      </c>
    </row>
    <row r="77" spans="2:20" ht="12.75">
      <c r="B77" s="40" t="s">
        <v>10</v>
      </c>
      <c r="C77" s="41">
        <v>125.60000000000001</v>
      </c>
      <c r="D77" s="86">
        <v>1587.4</v>
      </c>
      <c r="E77" s="41">
        <v>1.7</v>
      </c>
      <c r="F77" s="41">
        <v>0</v>
      </c>
      <c r="G77" s="41">
        <f>+E77+F77</f>
        <v>1.7</v>
      </c>
      <c r="H77" s="86">
        <v>143</v>
      </c>
      <c r="I77" s="78"/>
      <c r="L77" s="109" t="s">
        <v>103</v>
      </c>
      <c r="M77" s="110">
        <f>+M78-M73-M74-M75-M76</f>
        <v>160.30999999999995</v>
      </c>
      <c r="N77" s="124">
        <f>M77/M78</f>
        <v>0.21356442502397946</v>
      </c>
      <c r="Q77" s="77">
        <f>H114+G114+F114+E114</f>
        <v>99.39999999999999</v>
      </c>
      <c r="R77" s="77">
        <v>97.8</v>
      </c>
      <c r="S77" s="77">
        <f t="shared" si="0"/>
        <v>1.635991820040894</v>
      </c>
      <c r="T77" s="77">
        <f>+H77/$H$73*100</f>
        <v>1.0833333333333335</v>
      </c>
    </row>
    <row r="78" spans="2:20" ht="12.75">
      <c r="B78" s="40" t="s">
        <v>11</v>
      </c>
      <c r="C78" s="41">
        <v>1128</v>
      </c>
      <c r="D78" s="86">
        <v>5507</v>
      </c>
      <c r="E78" s="41">
        <v>19</v>
      </c>
      <c r="F78" s="41">
        <v>0</v>
      </c>
      <c r="G78" s="41">
        <f>+E78+F78</f>
        <v>19</v>
      </c>
      <c r="H78" s="86">
        <v>1527</v>
      </c>
      <c r="I78" s="78"/>
      <c r="L78" s="24"/>
      <c r="M78" s="119">
        <f>+G73</f>
        <v>750.64</v>
      </c>
      <c r="N78" s="120"/>
      <c r="Q78" s="77">
        <f>H115+G115+F115+E115</f>
        <v>1076</v>
      </c>
      <c r="R78" s="77">
        <v>1051</v>
      </c>
      <c r="S78" s="77">
        <f t="shared" si="0"/>
        <v>2.378686964795433</v>
      </c>
      <c r="T78" s="77">
        <f>+H78/$H$73*100</f>
        <v>11.568181818181818</v>
      </c>
    </row>
    <row r="79" spans="2:20" ht="12.75">
      <c r="B79" s="40" t="s">
        <v>12</v>
      </c>
      <c r="C79" s="41" t="s">
        <v>7</v>
      </c>
      <c r="D79" s="86">
        <v>40.55</v>
      </c>
      <c r="E79" s="41">
        <v>0.11</v>
      </c>
      <c r="F79" s="41">
        <v>0</v>
      </c>
      <c r="G79" s="41">
        <f>+E79+F79</f>
        <v>0.11</v>
      </c>
      <c r="H79" s="86" t="s">
        <v>7</v>
      </c>
      <c r="I79" s="78"/>
      <c r="L79" s="118" t="s">
        <v>105</v>
      </c>
      <c r="M79" s="118"/>
      <c r="N79" s="118"/>
      <c r="Q79" s="77">
        <f>H116+G116+F116+E116</f>
        <v>8.64</v>
      </c>
      <c r="R79" s="77">
        <v>7.43</v>
      </c>
      <c r="S79" s="77">
        <f t="shared" si="0"/>
        <v>16.28532974427996</v>
      </c>
      <c r="T79" s="77"/>
    </row>
    <row r="80" spans="2:20" ht="12.75">
      <c r="B80" s="40" t="s">
        <v>13</v>
      </c>
      <c r="C80" s="41">
        <v>581.81</v>
      </c>
      <c r="D80" s="86">
        <v>254.14</v>
      </c>
      <c r="E80" s="41">
        <v>57.86</v>
      </c>
      <c r="F80" s="41">
        <v>0</v>
      </c>
      <c r="G80" s="41">
        <f>+E80+F80</f>
        <v>57.86</v>
      </c>
      <c r="H80" s="86" t="s">
        <v>7</v>
      </c>
      <c r="I80" s="78"/>
      <c r="L80" s="61" t="s">
        <v>15</v>
      </c>
      <c r="M80" s="111">
        <f>D119</f>
        <v>237.63</v>
      </c>
      <c r="N80" s="123">
        <f>M80/M85</f>
        <v>0.24235099742993507</v>
      </c>
      <c r="Q80" s="77">
        <f>H117+G117+F117+E117</f>
        <v>580.65</v>
      </c>
      <c r="R80" s="77">
        <v>516.6999999999999</v>
      </c>
      <c r="S80" s="77">
        <f t="shared" si="0"/>
        <v>12.376620863170128</v>
      </c>
      <c r="T80" s="77"/>
    </row>
    <row r="81" spans="2:20" ht="12.75">
      <c r="B81" s="40" t="s">
        <v>14</v>
      </c>
      <c r="C81" s="41">
        <v>46.040000000000006</v>
      </c>
      <c r="D81" s="86">
        <v>96.24</v>
      </c>
      <c r="E81" s="41">
        <v>58.42</v>
      </c>
      <c r="F81" s="41">
        <v>23.89</v>
      </c>
      <c r="G81" s="41">
        <f>+E81+F81</f>
        <v>82.31</v>
      </c>
      <c r="H81" s="86">
        <v>190.53</v>
      </c>
      <c r="I81" s="78"/>
      <c r="L81" s="65" t="s">
        <v>25</v>
      </c>
      <c r="M81" s="112">
        <f>D129</f>
        <v>217.21</v>
      </c>
      <c r="N81" s="124">
        <f>M81/M85</f>
        <v>0.22152531309917184</v>
      </c>
      <c r="Q81" s="77">
        <f>H118+G118+F118+E118</f>
        <v>37.239999999999995</v>
      </c>
      <c r="R81" s="77">
        <v>42.31</v>
      </c>
      <c r="S81" s="77">
        <f t="shared" si="0"/>
        <v>-11.982982746395669</v>
      </c>
      <c r="T81" s="77">
        <f>+H81/$H$73*100</f>
        <v>1.4434090909090909</v>
      </c>
    </row>
    <row r="82" spans="2:20" ht="12.75">
      <c r="B82" s="40" t="s">
        <v>15</v>
      </c>
      <c r="C82" s="41">
        <v>578.6</v>
      </c>
      <c r="D82" s="86">
        <v>3620.22</v>
      </c>
      <c r="E82" s="41">
        <v>114.22</v>
      </c>
      <c r="F82" s="41">
        <v>8.62</v>
      </c>
      <c r="G82" s="41">
        <f>+E82+F82</f>
        <v>122.84</v>
      </c>
      <c r="H82" s="86">
        <v>1436.69</v>
      </c>
      <c r="I82" s="78"/>
      <c r="L82" s="65" t="s">
        <v>16</v>
      </c>
      <c r="M82" s="112">
        <f>D120</f>
        <v>209.24</v>
      </c>
      <c r="N82" s="124">
        <f>M82/M85</f>
        <v>0.21339697303471625</v>
      </c>
      <c r="Q82" s="77">
        <f>H119+G119+F119+E119</f>
        <v>340.98</v>
      </c>
      <c r="R82" s="77">
        <v>338.66</v>
      </c>
      <c r="S82" s="77">
        <f t="shared" si="0"/>
        <v>0.6850528553711667</v>
      </c>
      <c r="T82" s="77">
        <f>+H82/$H$73*100</f>
        <v>10.884015151515152</v>
      </c>
    </row>
    <row r="83" spans="2:20" ht="12.75">
      <c r="B83" s="40" t="s">
        <v>16</v>
      </c>
      <c r="C83" s="41">
        <v>1420.43</v>
      </c>
      <c r="D83" s="86">
        <v>1943.55</v>
      </c>
      <c r="E83" s="41">
        <v>80.45</v>
      </c>
      <c r="F83" s="41">
        <v>6.22</v>
      </c>
      <c r="G83" s="41">
        <f>+E83+F83</f>
        <v>86.67</v>
      </c>
      <c r="H83" s="86">
        <v>1678</v>
      </c>
      <c r="I83" s="78"/>
      <c r="L83" s="65" t="s">
        <v>18</v>
      </c>
      <c r="M83" s="108">
        <f>D122</f>
        <v>101.69</v>
      </c>
      <c r="N83" s="124">
        <f>M83/M85</f>
        <v>0.1037102761799861</v>
      </c>
      <c r="Q83" s="77">
        <f>H120+G120+F120+E120</f>
        <v>1211.1899999999998</v>
      </c>
      <c r="R83" s="77">
        <v>1193.83</v>
      </c>
      <c r="S83" s="77">
        <f>+(Q83-R83)/R83*100</f>
        <v>1.4541433872494327</v>
      </c>
      <c r="T83" s="77">
        <f>+H83/$H$73*100</f>
        <v>12.712121212121213</v>
      </c>
    </row>
    <row r="84" spans="2:20" ht="12.75">
      <c r="B84" s="40" t="s">
        <v>17</v>
      </c>
      <c r="C84" s="41">
        <v>44.419999999999995</v>
      </c>
      <c r="D84" s="86">
        <v>68.7</v>
      </c>
      <c r="E84" s="41">
        <v>0.83</v>
      </c>
      <c r="F84" s="41" t="s">
        <v>7</v>
      </c>
      <c r="G84" s="41"/>
      <c r="H84" s="86">
        <v>59.1</v>
      </c>
      <c r="I84" s="78"/>
      <c r="L84" s="109" t="s">
        <v>103</v>
      </c>
      <c r="M84" s="113">
        <f>D110-SUM(M80:M83)</f>
        <v>214.75000000000023</v>
      </c>
      <c r="N84" s="124">
        <f>M84/M85</f>
        <v>0.21901644025619077</v>
      </c>
      <c r="Q84" s="77">
        <f>H121+G121+F121+E121</f>
        <v>39.300000000000004</v>
      </c>
      <c r="R84" s="77">
        <v>41.9</v>
      </c>
      <c r="S84" s="77">
        <f t="shared" si="0"/>
        <v>-6.205250596658698</v>
      </c>
      <c r="T84" s="77">
        <f>+H84/$H$73*100</f>
        <v>0.44772727272727275</v>
      </c>
    </row>
    <row r="85" spans="2:20" ht="12.75">
      <c r="B85" s="40" t="s">
        <v>18</v>
      </c>
      <c r="C85" s="41">
        <v>709.4300000000001</v>
      </c>
      <c r="D85" s="86">
        <v>1327.82</v>
      </c>
      <c r="E85" s="41">
        <v>25.32</v>
      </c>
      <c r="F85" s="41">
        <v>1.32</v>
      </c>
      <c r="G85" s="41">
        <f>+E85+F85</f>
        <v>26.64</v>
      </c>
      <c r="H85" s="86">
        <v>1242.79</v>
      </c>
      <c r="I85" s="78"/>
      <c r="L85" s="121"/>
      <c r="M85" s="122">
        <f>SUM(M80:M84)</f>
        <v>980.5200000000002</v>
      </c>
      <c r="N85" s="125"/>
      <c r="Q85" s="77">
        <f>H122+G122+F122+E122</f>
        <v>607.75</v>
      </c>
      <c r="R85" s="77">
        <v>745.15</v>
      </c>
      <c r="S85" s="77">
        <f t="shared" si="0"/>
        <v>-18.439240421391663</v>
      </c>
      <c r="T85" s="77">
        <f>+H85/$H$73*100</f>
        <v>9.415075757575757</v>
      </c>
    </row>
    <row r="86" spans="2:20" ht="12.75">
      <c r="B86" s="40" t="s">
        <v>19</v>
      </c>
      <c r="C86" s="41">
        <v>4.6</v>
      </c>
      <c r="D86" s="86">
        <v>42.59</v>
      </c>
      <c r="E86" s="41">
        <v>3.13</v>
      </c>
      <c r="F86" s="41">
        <v>2.08</v>
      </c>
      <c r="G86" s="41">
        <f>+E86+F86</f>
        <v>5.21</v>
      </c>
      <c r="H86" s="86">
        <v>21.65</v>
      </c>
      <c r="I86" s="78"/>
      <c r="L86" s="118" t="s">
        <v>68</v>
      </c>
      <c r="M86" s="118"/>
      <c r="N86" s="118"/>
      <c r="Q86" s="77">
        <f>H123+G123+F123+E123</f>
        <v>3.88</v>
      </c>
      <c r="R86" s="77">
        <v>3.59</v>
      </c>
      <c r="S86" s="77">
        <f t="shared" si="0"/>
        <v>8.077994428969362</v>
      </c>
      <c r="T86" s="77">
        <f>+H86/$H$73*100</f>
        <v>0.1640151515151515</v>
      </c>
    </row>
    <row r="87" spans="2:20" ht="12.75">
      <c r="B87" s="40" t="s">
        <v>20</v>
      </c>
      <c r="C87" s="41">
        <v>17</v>
      </c>
      <c r="D87" s="86">
        <v>28.22</v>
      </c>
      <c r="E87" s="41">
        <v>0.23</v>
      </c>
      <c r="F87" s="41">
        <v>0</v>
      </c>
      <c r="G87" s="41">
        <f>+E87+F87</f>
        <v>0.23</v>
      </c>
      <c r="H87" s="86">
        <v>28.56</v>
      </c>
      <c r="I87" s="78"/>
      <c r="L87" s="61" t="s">
        <v>16</v>
      </c>
      <c r="M87" s="111">
        <f>+Q83</f>
        <v>1211.1899999999998</v>
      </c>
      <c r="N87" s="123">
        <f>M87/M92</f>
        <v>0.1908137061835368</v>
      </c>
      <c r="Q87" s="77">
        <f>H124+G124+F124+E124</f>
        <v>15.94</v>
      </c>
      <c r="R87" s="77">
        <v>14.609999999999998</v>
      </c>
      <c r="S87" s="77">
        <f t="shared" si="0"/>
        <v>9.10335386721425</v>
      </c>
      <c r="T87" s="77">
        <f>+H87/$H$73*100</f>
        <v>0.21636363636363637</v>
      </c>
    </row>
    <row r="88" spans="2:20" ht="12.75">
      <c r="B88" s="40" t="s">
        <v>21</v>
      </c>
      <c r="C88" s="41">
        <v>39.050000000000004</v>
      </c>
      <c r="D88" s="86">
        <v>66.53</v>
      </c>
      <c r="E88" s="41">
        <v>0.09</v>
      </c>
      <c r="F88" s="41">
        <v>0</v>
      </c>
      <c r="G88" s="41">
        <f>+E88+F88</f>
        <v>0.09</v>
      </c>
      <c r="H88" s="86">
        <v>93.34</v>
      </c>
      <c r="I88" s="78"/>
      <c r="L88" s="65" t="s">
        <v>11</v>
      </c>
      <c r="M88" s="114">
        <f>+Q78</f>
        <v>1076</v>
      </c>
      <c r="N88" s="124">
        <f>M88/M92</f>
        <v>0.169515557306026</v>
      </c>
      <c r="Q88" s="77">
        <f>H125+G125+F125+E125</f>
        <v>38.629999999999995</v>
      </c>
      <c r="R88" s="77">
        <v>36.31</v>
      </c>
      <c r="S88" s="77">
        <f t="shared" si="0"/>
        <v>6.389424400991444</v>
      </c>
      <c r="T88" s="77">
        <f>+H88/$H$73*100</f>
        <v>0.7071212121212122</v>
      </c>
    </row>
    <row r="89" spans="2:20" ht="12.75">
      <c r="B89" s="40" t="s">
        <v>22</v>
      </c>
      <c r="C89" s="41">
        <v>8.48</v>
      </c>
      <c r="D89" s="86">
        <v>11.92</v>
      </c>
      <c r="E89" s="41">
        <v>0.04</v>
      </c>
      <c r="F89" s="41">
        <v>0.01</v>
      </c>
      <c r="G89" s="41">
        <f>+E89+F89</f>
        <v>0.05</v>
      </c>
      <c r="H89" s="86">
        <v>0</v>
      </c>
      <c r="I89" s="78"/>
      <c r="L89" s="65" t="s">
        <v>34</v>
      </c>
      <c r="M89" s="112">
        <f>+Q101</f>
        <v>872.3699999999999</v>
      </c>
      <c r="N89" s="124">
        <f>M89/M92</f>
        <v>0.13743521071287906</v>
      </c>
      <c r="Q89" s="77">
        <f>H126+G126+F126+E126</f>
        <v>8.32</v>
      </c>
      <c r="R89" s="77">
        <v>7.79</v>
      </c>
      <c r="S89" s="77">
        <f t="shared" si="0"/>
        <v>6.803594351732994</v>
      </c>
      <c r="T89" s="77">
        <f>+H89/$H$73*100</f>
        <v>0</v>
      </c>
    </row>
    <row r="90" spans="2:20" ht="12.75">
      <c r="B90" s="40" t="s">
        <v>23</v>
      </c>
      <c r="C90" s="41">
        <v>23.12</v>
      </c>
      <c r="D90" s="86">
        <v>368.62</v>
      </c>
      <c r="E90" s="41">
        <v>0.34</v>
      </c>
      <c r="F90" s="41">
        <v>0</v>
      </c>
      <c r="G90" s="41">
        <f>+E90+F90</f>
        <v>0.34</v>
      </c>
      <c r="H90" s="86">
        <v>430.09</v>
      </c>
      <c r="I90" s="78"/>
      <c r="L90" s="65" t="s">
        <v>18</v>
      </c>
      <c r="M90" s="112">
        <f>+Q85</f>
        <v>607.75</v>
      </c>
      <c r="N90" s="124">
        <f>M90/M92</f>
        <v>0.09574635683339898</v>
      </c>
      <c r="Q90" s="77">
        <f>H127+G127+F127+E127</f>
        <v>22.529999999999998</v>
      </c>
      <c r="R90" s="77">
        <v>22.060000000000002</v>
      </c>
      <c r="S90" s="77">
        <f t="shared" si="0"/>
        <v>2.1305530371713295</v>
      </c>
      <c r="T90" s="77">
        <f>+H90/$H$73*100</f>
        <v>3.2582575757575754</v>
      </c>
    </row>
    <row r="91" spans="2:20" ht="12.75">
      <c r="B91" s="40" t="s">
        <v>24</v>
      </c>
      <c r="C91" s="41">
        <v>1.13</v>
      </c>
      <c r="D91" s="86">
        <v>6.15</v>
      </c>
      <c r="E91" s="41">
        <v>0.1</v>
      </c>
      <c r="F91" s="41">
        <v>0.02</v>
      </c>
      <c r="G91" s="41">
        <f>+E91+F91</f>
        <v>0.12000000000000001</v>
      </c>
      <c r="H91" s="86">
        <v>3.92</v>
      </c>
      <c r="I91" s="78"/>
      <c r="L91" s="109" t="s">
        <v>103</v>
      </c>
      <c r="M91" s="113">
        <f>+M92-M87-M88-M89-M90</f>
        <v>2580.1900000000005</v>
      </c>
      <c r="N91" s="124">
        <f>M91/M92</f>
        <v>0.4064891689641592</v>
      </c>
      <c r="Q91" s="77">
        <f>H128+G128+F128+E128</f>
        <v>1.1300000000000001</v>
      </c>
      <c r="R91" s="77">
        <v>1.1400000000000001</v>
      </c>
      <c r="S91" s="77">
        <f t="shared" si="0"/>
        <v>-0.877192982456141</v>
      </c>
      <c r="T91" s="77">
        <f>+H91/$H$73*100</f>
        <v>0.029696969696969697</v>
      </c>
    </row>
    <row r="92" spans="2:20" ht="12.75">
      <c r="B92" s="40" t="s">
        <v>25</v>
      </c>
      <c r="C92" s="41">
        <v>376.18</v>
      </c>
      <c r="D92" s="86">
        <v>1370.89</v>
      </c>
      <c r="E92" s="41">
        <v>12.66</v>
      </c>
      <c r="F92" s="41">
        <v>1.62</v>
      </c>
      <c r="G92" s="41">
        <f>+E92+F92</f>
        <v>14.280000000000001</v>
      </c>
      <c r="H92" s="86" t="s">
        <v>7</v>
      </c>
      <c r="I92" s="78"/>
      <c r="L92" s="121"/>
      <c r="M92" s="122">
        <f>+Q73</f>
        <v>6347.5</v>
      </c>
      <c r="N92" s="120"/>
      <c r="Q92" s="77">
        <f>H129+G129+F129+E129</f>
        <v>158.98</v>
      </c>
      <c r="R92" s="77">
        <v>156.68</v>
      </c>
      <c r="S92" s="77">
        <f t="shared" si="0"/>
        <v>1.4679601736022356</v>
      </c>
      <c r="T92" s="77"/>
    </row>
    <row r="93" spans="2:20" ht="12.75">
      <c r="B93" s="40" t="s">
        <v>26</v>
      </c>
      <c r="C93" s="41">
        <v>221.64000000000001</v>
      </c>
      <c r="D93" s="86">
        <v>525.57</v>
      </c>
      <c r="E93" s="41">
        <v>7.15</v>
      </c>
      <c r="F93" s="41">
        <v>0.83</v>
      </c>
      <c r="G93" s="41">
        <f>+E93+F93</f>
        <v>7.98</v>
      </c>
      <c r="H93" s="86" t="s">
        <v>7</v>
      </c>
      <c r="I93" s="78"/>
      <c r="L93" s="118" t="s">
        <v>104</v>
      </c>
      <c r="M93" s="118"/>
      <c r="N93" s="118"/>
      <c r="Q93" s="77">
        <f>H130+G130+F130+E130</f>
        <v>214.76</v>
      </c>
      <c r="R93" s="77">
        <v>220.13</v>
      </c>
      <c r="S93" s="77">
        <f t="shared" si="0"/>
        <v>-2.439467587334759</v>
      </c>
      <c r="T93" s="77"/>
    </row>
    <row r="94" spans="2:20" ht="12.75">
      <c r="B94" s="40" t="s">
        <v>27</v>
      </c>
      <c r="C94" s="41">
        <v>412.66999999999996</v>
      </c>
      <c r="D94" s="86">
        <v>1838.46</v>
      </c>
      <c r="E94" s="41">
        <v>0.56</v>
      </c>
      <c r="F94" s="41">
        <v>0</v>
      </c>
      <c r="G94" s="41">
        <f>+E94+F94</f>
        <v>0.56</v>
      </c>
      <c r="H94" s="86">
        <v>1804.06</v>
      </c>
      <c r="I94" s="78"/>
      <c r="L94" s="61" t="s">
        <v>27</v>
      </c>
      <c r="M94" s="115">
        <f>+H94</f>
        <v>1804.06</v>
      </c>
      <c r="N94" s="123">
        <f>M94/M99</f>
        <v>0.1366712121212121</v>
      </c>
      <c r="Q94" s="77"/>
      <c r="R94" s="77">
        <v>332.9</v>
      </c>
      <c r="S94" s="77">
        <f t="shared" si="0"/>
        <v>-100</v>
      </c>
      <c r="T94" s="77">
        <f>+H94/$H$73*100</f>
        <v>13.667121212121211</v>
      </c>
    </row>
    <row r="95" spans="2:20" ht="12.75">
      <c r="B95" s="40" t="s">
        <v>28</v>
      </c>
      <c r="C95" s="41">
        <v>79.84</v>
      </c>
      <c r="D95" s="86">
        <v>359.98</v>
      </c>
      <c r="E95" s="41">
        <v>10.22</v>
      </c>
      <c r="F95" s="41">
        <v>0.71</v>
      </c>
      <c r="G95" s="41">
        <f>+E95+F95</f>
        <v>10.93</v>
      </c>
      <c r="H95" s="86">
        <v>295.21</v>
      </c>
      <c r="I95" s="78"/>
      <c r="L95" s="65" t="s">
        <v>16</v>
      </c>
      <c r="M95" s="116">
        <f>+H83</f>
        <v>1678</v>
      </c>
      <c r="N95" s="124">
        <f>M95/M99</f>
        <v>0.12712121212121213</v>
      </c>
      <c r="Q95" s="77">
        <f>H132+G132+F132+E132</f>
        <v>59.93000000000001</v>
      </c>
      <c r="R95" s="77">
        <v>62.599999999999994</v>
      </c>
      <c r="S95" s="77">
        <f t="shared" si="0"/>
        <v>-4.265175718849821</v>
      </c>
      <c r="T95" s="77">
        <f>+H95/$H$73*100</f>
        <v>2.236439393939394</v>
      </c>
    </row>
    <row r="96" spans="2:20" ht="12.75">
      <c r="B96" s="40" t="s">
        <v>29</v>
      </c>
      <c r="C96" s="41">
        <v>29.2</v>
      </c>
      <c r="D96" s="86">
        <v>324.87</v>
      </c>
      <c r="E96" s="41">
        <v>4.78</v>
      </c>
      <c r="F96" s="41" t="s">
        <v>7</v>
      </c>
      <c r="G96" s="41"/>
      <c r="H96" s="86">
        <v>345.62</v>
      </c>
      <c r="I96" s="78"/>
      <c r="L96" s="65" t="s">
        <v>34</v>
      </c>
      <c r="M96" s="116">
        <f>+H101</f>
        <v>1642.62</v>
      </c>
      <c r="N96" s="124">
        <f>M96/M99</f>
        <v>0.12444090909090909</v>
      </c>
      <c r="Q96" s="77">
        <f>H133+G133+F133+E133</f>
        <v>22.74</v>
      </c>
      <c r="R96" s="77">
        <v>22.150000000000002</v>
      </c>
      <c r="S96" s="77">
        <f t="shared" si="0"/>
        <v>2.6636568848758295</v>
      </c>
      <c r="T96" s="77">
        <f>+H96/$H$73*100</f>
        <v>2.618333333333333</v>
      </c>
    </row>
    <row r="97" spans="2:20" ht="12.75">
      <c r="B97" s="40" t="s">
        <v>30</v>
      </c>
      <c r="C97" s="41">
        <v>31.57</v>
      </c>
      <c r="D97" s="86">
        <v>20.21</v>
      </c>
      <c r="E97" s="41">
        <v>0.11</v>
      </c>
      <c r="F97" s="41">
        <v>0.01</v>
      </c>
      <c r="G97" s="41">
        <f>+E97+F97</f>
        <v>0.12</v>
      </c>
      <c r="H97" s="86">
        <v>59.8</v>
      </c>
      <c r="I97" s="78"/>
      <c r="L97" s="65" t="s">
        <v>11</v>
      </c>
      <c r="M97" s="116">
        <f>+H78</f>
        <v>1527</v>
      </c>
      <c r="N97" s="124">
        <f>M97/M99</f>
        <v>0.11568181818181818</v>
      </c>
      <c r="Q97" s="77">
        <f>H134+G134+F134+E134</f>
        <v>29.79</v>
      </c>
      <c r="R97" s="77">
        <v>30.290000000000003</v>
      </c>
      <c r="S97" s="77">
        <f t="shared" si="0"/>
        <v>-1.6507098052162545</v>
      </c>
      <c r="T97" s="77">
        <f>+H97/$H$73*100</f>
        <v>0.453030303030303</v>
      </c>
    </row>
    <row r="98" spans="2:20" ht="12.75">
      <c r="B98" s="40" t="s">
        <v>31</v>
      </c>
      <c r="C98" s="41">
        <v>8.83</v>
      </c>
      <c r="D98" s="86">
        <v>33.77</v>
      </c>
      <c r="E98" s="41">
        <v>0.6</v>
      </c>
      <c r="F98" s="41">
        <v>0</v>
      </c>
      <c r="G98" s="41">
        <f>+E98+F98</f>
        <v>0.6</v>
      </c>
      <c r="H98" s="86" t="s">
        <v>7</v>
      </c>
      <c r="I98" s="78"/>
      <c r="L98" s="65" t="s">
        <v>103</v>
      </c>
      <c r="M98" s="117">
        <f>+M99-M94-M95-M96-M97</f>
        <v>6548.320000000001</v>
      </c>
      <c r="N98" s="124">
        <f>M98/M99</f>
        <v>0.4960848484848485</v>
      </c>
      <c r="Q98" s="77">
        <f>H135+G135+F135+E135</f>
        <v>8.74</v>
      </c>
      <c r="R98" s="77">
        <v>9.420000000000002</v>
      </c>
      <c r="S98" s="77">
        <f t="shared" si="0"/>
        <v>-7.218683651804686</v>
      </c>
      <c r="T98" s="77"/>
    </row>
    <row r="99" spans="2:20" ht="12.75">
      <c r="B99" s="40" t="s">
        <v>32</v>
      </c>
      <c r="C99" s="41">
        <v>82.32000000000001</v>
      </c>
      <c r="D99" s="86">
        <v>186.07</v>
      </c>
      <c r="E99" s="41">
        <v>1.03</v>
      </c>
      <c r="F99" s="41">
        <v>0</v>
      </c>
      <c r="G99" s="41">
        <f>+E99+F99</f>
        <v>1.03</v>
      </c>
      <c r="H99" s="86">
        <v>113.37</v>
      </c>
      <c r="I99" s="78"/>
      <c r="L99" s="24"/>
      <c r="M99" s="119">
        <f>+H73</f>
        <v>13200</v>
      </c>
      <c r="N99" s="120"/>
      <c r="Q99" s="77">
        <f>H136+G136+F136+E136</f>
        <v>81.95</v>
      </c>
      <c r="R99" s="77">
        <v>80.11</v>
      </c>
      <c r="S99" s="77">
        <f t="shared" si="0"/>
        <v>2.2968418424666126</v>
      </c>
      <c r="T99" s="77">
        <f>+H99/$H$73*100</f>
        <v>0.8588636363636364</v>
      </c>
    </row>
    <row r="100" spans="2:20" ht="12.75">
      <c r="B100" s="43" t="s">
        <v>33</v>
      </c>
      <c r="C100" s="44">
        <v>141.96</v>
      </c>
      <c r="D100" s="87">
        <v>236.2</v>
      </c>
      <c r="E100" s="44">
        <v>5.09</v>
      </c>
      <c r="F100" s="44">
        <v>0</v>
      </c>
      <c r="G100" s="44">
        <f>+E100+F100</f>
        <v>5.09</v>
      </c>
      <c r="H100" s="87">
        <v>133.68</v>
      </c>
      <c r="I100" s="78"/>
      <c r="L100" s="118" t="s">
        <v>2</v>
      </c>
      <c r="M100" s="118"/>
      <c r="N100" s="118"/>
      <c r="Q100" s="77">
        <f>H137+G137+F137+E137</f>
        <v>127.52</v>
      </c>
      <c r="R100" s="77">
        <v>121.66</v>
      </c>
      <c r="S100" s="77">
        <f t="shared" si="0"/>
        <v>4.8167022850567145</v>
      </c>
      <c r="T100" s="77">
        <f>+H100/$H$73*100</f>
        <v>1.0127272727272727</v>
      </c>
    </row>
    <row r="101" spans="2:20" ht="12.75">
      <c r="B101" s="45" t="s">
        <v>34</v>
      </c>
      <c r="C101" s="46">
        <v>877.58</v>
      </c>
      <c r="D101" s="103">
        <v>862.13</v>
      </c>
      <c r="E101" s="46">
        <v>298.22</v>
      </c>
      <c r="F101" s="46">
        <v>0.29</v>
      </c>
      <c r="G101" s="46">
        <f>+E101+F101</f>
        <v>298.51000000000005</v>
      </c>
      <c r="H101" s="104">
        <v>1642.62</v>
      </c>
      <c r="I101" s="78"/>
      <c r="L101" s="61" t="s">
        <v>11</v>
      </c>
      <c r="M101" s="115">
        <f>+D78</f>
        <v>5507</v>
      </c>
      <c r="N101" s="126">
        <f>M101/M106</f>
        <v>0.24878262759088335</v>
      </c>
      <c r="Q101" s="77">
        <f>H138+G138+F138+E138</f>
        <v>872.3699999999999</v>
      </c>
      <c r="R101" s="77">
        <v>843.52</v>
      </c>
      <c r="S101" s="77">
        <f t="shared" si="0"/>
        <v>3.420191578148699</v>
      </c>
      <c r="T101" s="77">
        <f>+H101/$H$73*100</f>
        <v>12.444090909090908</v>
      </c>
    </row>
    <row r="102" spans="2:20" ht="12.75">
      <c r="B102" s="100"/>
      <c r="C102" s="101"/>
      <c r="D102" s="101"/>
      <c r="E102" s="101"/>
      <c r="F102" s="102"/>
      <c r="G102" s="101"/>
      <c r="H102" s="64"/>
      <c r="L102" s="65" t="s">
        <v>15</v>
      </c>
      <c r="M102" s="116">
        <f>+D82</f>
        <v>3620.22</v>
      </c>
      <c r="N102" s="127">
        <f>M102/$M$106</f>
        <v>0.16354600400527833</v>
      </c>
      <c r="Q102" s="77"/>
      <c r="R102" s="77"/>
      <c r="S102" s="77"/>
      <c r="T102" s="77"/>
    </row>
    <row r="103" spans="2:20" ht="12.75">
      <c r="B103" s="50" t="s">
        <v>89</v>
      </c>
      <c r="C103" s="101"/>
      <c r="D103" s="101"/>
      <c r="E103" s="101"/>
      <c r="F103" s="102"/>
      <c r="G103" s="101"/>
      <c r="H103" s="64"/>
      <c r="L103" s="65" t="s">
        <v>16</v>
      </c>
      <c r="M103" s="116">
        <f>+D83</f>
        <v>1943.55</v>
      </c>
      <c r="N103" s="127">
        <f>M103/$M$106</f>
        <v>0.08780124856623595</v>
      </c>
      <c r="Q103" s="77"/>
      <c r="R103" s="77"/>
      <c r="S103" s="77"/>
      <c r="T103" s="77"/>
    </row>
    <row r="104" spans="12:14" ht="12.75">
      <c r="L104" s="65" t="s">
        <v>27</v>
      </c>
      <c r="M104" s="116">
        <f>+D94</f>
        <v>1838.46</v>
      </c>
      <c r="N104" s="127">
        <f>M104/$M$106</f>
        <v>0.08305373334315153</v>
      </c>
    </row>
    <row r="105" spans="12:14" ht="12.75">
      <c r="L105" s="65" t="s">
        <v>103</v>
      </c>
      <c r="M105" s="117">
        <f>+M106-M101-M102-M103-M104</f>
        <v>9226.560000000001</v>
      </c>
      <c r="N105" s="127">
        <f>M105/$M$106</f>
        <v>0.4168163864944509</v>
      </c>
    </row>
    <row r="106" spans="12:14" ht="12.75">
      <c r="L106" s="24"/>
      <c r="M106" s="119">
        <f>+D73</f>
        <v>22135.79</v>
      </c>
      <c r="N106" s="120"/>
    </row>
    <row r="107" spans="2:8" ht="12.75">
      <c r="B107" s="89" t="s">
        <v>114</v>
      </c>
      <c r="H107" s="53"/>
    </row>
    <row r="108" spans="2:7" ht="12.75">
      <c r="B108" s="54" t="s">
        <v>82</v>
      </c>
      <c r="C108" s="55"/>
      <c r="D108" s="53"/>
      <c r="E108" s="53"/>
      <c r="F108" s="53"/>
      <c r="G108" s="53"/>
    </row>
    <row r="109" spans="2:8" ht="36">
      <c r="B109" s="4"/>
      <c r="C109" s="5" t="s">
        <v>91</v>
      </c>
      <c r="D109" s="57" t="s">
        <v>65</v>
      </c>
      <c r="E109" s="58" t="s">
        <v>92</v>
      </c>
      <c r="F109" s="58" t="s">
        <v>93</v>
      </c>
      <c r="G109" s="58" t="s">
        <v>94</v>
      </c>
      <c r="H109" s="58" t="s">
        <v>95</v>
      </c>
    </row>
    <row r="110" spans="2:8" ht="12.75">
      <c r="B110" s="79" t="s">
        <v>106</v>
      </c>
      <c r="C110" s="80">
        <f>SUM(C111:C138)</f>
        <v>7317.469999999999</v>
      </c>
      <c r="D110" s="81">
        <v>980.5200000000002</v>
      </c>
      <c r="E110" s="82">
        <v>1057.9</v>
      </c>
      <c r="F110" s="82">
        <v>2202.06</v>
      </c>
      <c r="G110" s="80">
        <f>SUM(G111:G138)</f>
        <v>685.35</v>
      </c>
      <c r="H110" s="80">
        <f>SUM(H111:H138)</f>
        <v>2402.19</v>
      </c>
    </row>
    <row r="111" spans="2:8" ht="12.75">
      <c r="B111" s="76" t="s">
        <v>6</v>
      </c>
      <c r="C111" s="84">
        <v>257.67</v>
      </c>
      <c r="D111" s="83">
        <v>55.51</v>
      </c>
      <c r="E111" s="85">
        <v>2.6</v>
      </c>
      <c r="F111" s="85">
        <v>119.61</v>
      </c>
      <c r="G111" s="85">
        <v>0.04</v>
      </c>
      <c r="H111" s="85">
        <v>79.91</v>
      </c>
    </row>
    <row r="112" spans="2:8" ht="12.75">
      <c r="B112" s="76" t="s">
        <v>8</v>
      </c>
      <c r="C112" s="84">
        <v>4.8</v>
      </c>
      <c r="D112" s="86">
        <v>0.52</v>
      </c>
      <c r="E112" s="85">
        <v>0.49</v>
      </c>
      <c r="F112" s="85">
        <v>2.66</v>
      </c>
      <c r="G112" s="85" t="s">
        <v>7</v>
      </c>
      <c r="H112" s="85" t="s">
        <v>7</v>
      </c>
    </row>
    <row r="113" spans="2:8" ht="12.75">
      <c r="B113" s="76" t="s">
        <v>9</v>
      </c>
      <c r="C113" s="84">
        <v>65.53</v>
      </c>
      <c r="D113" s="86">
        <v>0.75</v>
      </c>
      <c r="E113" s="85">
        <v>4.74</v>
      </c>
      <c r="F113" s="85">
        <v>25.31</v>
      </c>
      <c r="G113" s="85">
        <v>0.08</v>
      </c>
      <c r="H113" s="85">
        <v>34.65</v>
      </c>
    </row>
    <row r="114" spans="2:8" ht="12.75">
      <c r="B114" s="76" t="s">
        <v>10</v>
      </c>
      <c r="C114" s="84">
        <v>125.6</v>
      </c>
      <c r="D114" s="86">
        <v>26.2</v>
      </c>
      <c r="E114" s="85">
        <v>12.3</v>
      </c>
      <c r="F114" s="85">
        <v>60.4</v>
      </c>
      <c r="G114" s="85">
        <v>2.1</v>
      </c>
      <c r="H114" s="85">
        <v>24.6</v>
      </c>
    </row>
    <row r="115" spans="2:8" ht="12.75">
      <c r="B115" s="76" t="s">
        <v>107</v>
      </c>
      <c r="C115" s="84">
        <v>1128</v>
      </c>
      <c r="D115" s="86">
        <v>55</v>
      </c>
      <c r="E115" s="85">
        <v>140</v>
      </c>
      <c r="F115" s="85">
        <v>381</v>
      </c>
      <c r="G115" s="85">
        <v>8</v>
      </c>
      <c r="H115" s="85">
        <v>547</v>
      </c>
    </row>
    <row r="116" spans="2:8" ht="12.75">
      <c r="B116" s="76" t="s">
        <v>12</v>
      </c>
      <c r="C116" s="84" t="s">
        <v>7</v>
      </c>
      <c r="D116" s="86" t="s">
        <v>7</v>
      </c>
      <c r="E116" s="85">
        <v>0.96</v>
      </c>
      <c r="F116" s="85">
        <v>5.02</v>
      </c>
      <c r="G116" s="85">
        <v>0.09</v>
      </c>
      <c r="H116" s="85">
        <v>2.57</v>
      </c>
    </row>
    <row r="117" spans="2:8" ht="12.75">
      <c r="B117" s="76" t="s">
        <v>13</v>
      </c>
      <c r="C117" s="84">
        <v>581.81</v>
      </c>
      <c r="D117" s="86">
        <v>1.16</v>
      </c>
      <c r="E117" s="85">
        <v>160.6</v>
      </c>
      <c r="F117" s="85">
        <v>115.91</v>
      </c>
      <c r="G117" s="85">
        <v>217.09</v>
      </c>
      <c r="H117" s="85">
        <v>87.05</v>
      </c>
    </row>
    <row r="118" spans="2:8" ht="12.75">
      <c r="B118" s="76" t="s">
        <v>14</v>
      </c>
      <c r="C118" s="84">
        <v>46.04</v>
      </c>
      <c r="D118" s="86">
        <v>8.8</v>
      </c>
      <c r="E118" s="85">
        <v>3.89</v>
      </c>
      <c r="F118" s="85">
        <v>7.57</v>
      </c>
      <c r="G118" s="85">
        <v>0.81</v>
      </c>
      <c r="H118" s="85">
        <v>24.97</v>
      </c>
    </row>
    <row r="119" spans="2:8" ht="12.75">
      <c r="B119" s="76" t="s">
        <v>15</v>
      </c>
      <c r="C119" s="84">
        <v>578.6</v>
      </c>
      <c r="D119" s="86">
        <v>237.63</v>
      </c>
      <c r="E119" s="85">
        <v>73.29</v>
      </c>
      <c r="F119" s="85">
        <v>90.11</v>
      </c>
      <c r="G119" s="85">
        <v>1.8</v>
      </c>
      <c r="H119" s="85">
        <v>175.78</v>
      </c>
    </row>
    <row r="120" spans="2:8" ht="12.75">
      <c r="B120" s="76" t="s">
        <v>16</v>
      </c>
      <c r="C120" s="84">
        <v>1420.43</v>
      </c>
      <c r="D120" s="86">
        <v>209.24</v>
      </c>
      <c r="E120" s="85">
        <v>146.78</v>
      </c>
      <c r="F120" s="85">
        <v>602.04</v>
      </c>
      <c r="G120" s="85">
        <v>68.7</v>
      </c>
      <c r="H120" s="85">
        <v>393.67</v>
      </c>
    </row>
    <row r="121" spans="2:8" ht="12.75">
      <c r="B121" s="76" t="s">
        <v>17</v>
      </c>
      <c r="C121" s="84">
        <v>44.42</v>
      </c>
      <c r="D121" s="86">
        <v>5.12</v>
      </c>
      <c r="E121" s="85">
        <v>6.2</v>
      </c>
      <c r="F121" s="85">
        <v>7.9</v>
      </c>
      <c r="G121" s="85">
        <v>0</v>
      </c>
      <c r="H121" s="85">
        <v>25.2</v>
      </c>
    </row>
    <row r="122" spans="2:8" ht="12.75">
      <c r="B122" s="76" t="s">
        <v>18</v>
      </c>
      <c r="C122" s="84">
        <v>709.43</v>
      </c>
      <c r="D122" s="86">
        <v>101.69</v>
      </c>
      <c r="E122" s="85">
        <v>130.87</v>
      </c>
      <c r="F122" s="85">
        <v>124.18</v>
      </c>
      <c r="G122" s="85">
        <v>2.3</v>
      </c>
      <c r="H122" s="85">
        <v>350.4</v>
      </c>
    </row>
    <row r="123" spans="2:8" ht="12.75">
      <c r="B123" s="76" t="s">
        <v>19</v>
      </c>
      <c r="C123" s="84">
        <v>4.6</v>
      </c>
      <c r="D123" s="86">
        <v>0.69</v>
      </c>
      <c r="E123" s="85">
        <v>0.51</v>
      </c>
      <c r="F123" s="85">
        <v>1.33</v>
      </c>
      <c r="G123" s="85">
        <v>0</v>
      </c>
      <c r="H123" s="85">
        <v>2.04</v>
      </c>
    </row>
    <row r="124" spans="2:8" ht="12.75">
      <c r="B124" s="76" t="s">
        <v>20</v>
      </c>
      <c r="C124" s="84">
        <v>17</v>
      </c>
      <c r="D124" s="86">
        <v>1.08</v>
      </c>
      <c r="E124" s="85">
        <v>2.4</v>
      </c>
      <c r="F124" s="85">
        <v>8.97</v>
      </c>
      <c r="G124" s="85">
        <v>0.01</v>
      </c>
      <c r="H124" s="85">
        <v>4.56</v>
      </c>
    </row>
    <row r="125" spans="2:8" ht="12.75">
      <c r="B125" s="76" t="s">
        <v>21</v>
      </c>
      <c r="C125" s="84">
        <v>39.05</v>
      </c>
      <c r="D125" s="86">
        <v>0.42</v>
      </c>
      <c r="E125" s="85">
        <v>4.8</v>
      </c>
      <c r="F125" s="85">
        <v>16.82</v>
      </c>
      <c r="G125" s="85">
        <v>0</v>
      </c>
      <c r="H125" s="85">
        <v>17.01</v>
      </c>
    </row>
    <row r="126" spans="2:8" ht="12.75">
      <c r="B126" s="76" t="s">
        <v>22</v>
      </c>
      <c r="C126" s="84">
        <v>8.48</v>
      </c>
      <c r="D126" s="86">
        <v>0.16</v>
      </c>
      <c r="E126" s="85">
        <v>1.61</v>
      </c>
      <c r="F126" s="85">
        <v>2.01</v>
      </c>
      <c r="G126" s="85">
        <v>0.25</v>
      </c>
      <c r="H126" s="85">
        <v>4.45</v>
      </c>
    </row>
    <row r="127" spans="2:8" ht="12.75">
      <c r="B127" s="76" t="s">
        <v>23</v>
      </c>
      <c r="C127" s="84">
        <v>23.11</v>
      </c>
      <c r="D127" s="86">
        <v>0.6</v>
      </c>
      <c r="E127" s="85">
        <v>1.51</v>
      </c>
      <c r="F127" s="85">
        <v>16.08</v>
      </c>
      <c r="G127" s="85">
        <v>0.02</v>
      </c>
      <c r="H127" s="85">
        <v>4.92</v>
      </c>
    </row>
    <row r="128" spans="2:8" ht="12.75">
      <c r="B128" s="76" t="s">
        <v>24</v>
      </c>
      <c r="C128" s="84">
        <v>1.13</v>
      </c>
      <c r="D128" s="86">
        <v>0</v>
      </c>
      <c r="E128" s="85">
        <v>0.07</v>
      </c>
      <c r="F128" s="85">
        <v>0.39</v>
      </c>
      <c r="G128" s="85">
        <v>0</v>
      </c>
      <c r="H128" s="85">
        <v>0.67</v>
      </c>
    </row>
    <row r="129" spans="2:8" ht="12.75">
      <c r="B129" s="76" t="s">
        <v>25</v>
      </c>
      <c r="C129" s="84">
        <v>376.18</v>
      </c>
      <c r="D129" s="86">
        <v>217.21</v>
      </c>
      <c r="E129" s="85">
        <v>2.88</v>
      </c>
      <c r="F129" s="85">
        <v>136.07</v>
      </c>
      <c r="G129" s="85">
        <v>0</v>
      </c>
      <c r="H129" s="85">
        <v>20.03</v>
      </c>
    </row>
    <row r="130" spans="2:8" ht="12.75">
      <c r="B130" s="76" t="s">
        <v>26</v>
      </c>
      <c r="C130" s="84">
        <v>221.64</v>
      </c>
      <c r="D130" s="86">
        <v>6.87</v>
      </c>
      <c r="E130" s="85">
        <v>31.41</v>
      </c>
      <c r="F130" s="85">
        <v>63.78</v>
      </c>
      <c r="G130" s="85">
        <v>10.21</v>
      </c>
      <c r="H130" s="85">
        <v>109.36</v>
      </c>
    </row>
    <row r="131" spans="2:8" ht="12.75">
      <c r="B131" s="76" t="s">
        <v>27</v>
      </c>
      <c r="C131" s="84">
        <v>412.66</v>
      </c>
      <c r="D131" s="86">
        <v>3.59</v>
      </c>
      <c r="E131" s="85">
        <v>51.56</v>
      </c>
      <c r="F131" s="85">
        <v>130.15</v>
      </c>
      <c r="G131" s="85" t="s">
        <v>7</v>
      </c>
      <c r="H131" s="85">
        <v>227.37</v>
      </c>
    </row>
    <row r="132" spans="2:8" ht="12.75">
      <c r="B132" s="76" t="s">
        <v>28</v>
      </c>
      <c r="C132" s="84">
        <v>79.84</v>
      </c>
      <c r="D132" s="86">
        <v>19.92</v>
      </c>
      <c r="E132" s="85">
        <v>9</v>
      </c>
      <c r="F132" s="85">
        <v>16.62</v>
      </c>
      <c r="G132" s="85">
        <v>0.42</v>
      </c>
      <c r="H132" s="85">
        <v>33.89</v>
      </c>
    </row>
    <row r="133" spans="2:8" ht="12.75">
      <c r="B133" s="76" t="s">
        <v>29</v>
      </c>
      <c r="C133" s="84">
        <v>29.2</v>
      </c>
      <c r="D133" s="86">
        <v>6.46</v>
      </c>
      <c r="E133" s="85">
        <v>1.38</v>
      </c>
      <c r="F133" s="85">
        <v>14.46</v>
      </c>
      <c r="G133" s="85">
        <v>1.18</v>
      </c>
      <c r="H133" s="85">
        <v>5.72</v>
      </c>
    </row>
    <row r="134" spans="2:8" ht="12.75">
      <c r="B134" s="76" t="s">
        <v>30</v>
      </c>
      <c r="C134" s="84">
        <v>31.57</v>
      </c>
      <c r="D134" s="86">
        <v>1.78</v>
      </c>
      <c r="E134" s="85">
        <v>3.18</v>
      </c>
      <c r="F134" s="85">
        <v>4.88</v>
      </c>
      <c r="G134" s="85">
        <v>0.16</v>
      </c>
      <c r="H134" s="85">
        <v>21.57</v>
      </c>
    </row>
    <row r="135" spans="2:8" ht="12.75">
      <c r="B135" s="76" t="s">
        <v>31</v>
      </c>
      <c r="C135" s="84">
        <v>8.83</v>
      </c>
      <c r="D135" s="86">
        <v>0.1</v>
      </c>
      <c r="E135" s="85">
        <v>0.49</v>
      </c>
      <c r="F135" s="85">
        <v>4.26</v>
      </c>
      <c r="G135" s="85">
        <v>0.01</v>
      </c>
      <c r="H135" s="85">
        <v>3.98</v>
      </c>
    </row>
    <row r="136" spans="2:8" ht="12.75">
      <c r="B136" s="76" t="s">
        <v>32</v>
      </c>
      <c r="C136" s="84">
        <v>82.32</v>
      </c>
      <c r="D136" s="86">
        <v>0.37</v>
      </c>
      <c r="E136" s="85">
        <v>10.3</v>
      </c>
      <c r="F136" s="85">
        <v>23.58</v>
      </c>
      <c r="G136" s="85">
        <v>0</v>
      </c>
      <c r="H136" s="85">
        <v>48.07</v>
      </c>
    </row>
    <row r="137" spans="2:8" ht="12.75">
      <c r="B137" s="76" t="s">
        <v>33</v>
      </c>
      <c r="C137" s="84">
        <v>141.95</v>
      </c>
      <c r="D137" s="86">
        <v>14.41</v>
      </c>
      <c r="E137" s="85">
        <v>17.77</v>
      </c>
      <c r="F137" s="85">
        <v>42.69</v>
      </c>
      <c r="G137" s="85">
        <v>10.44</v>
      </c>
      <c r="H137" s="85">
        <v>56.62</v>
      </c>
    </row>
    <row r="138" spans="2:8" ht="12.75">
      <c r="B138" s="88" t="s">
        <v>34</v>
      </c>
      <c r="C138" s="105">
        <v>877.58</v>
      </c>
      <c r="D138" s="103">
        <v>5.24</v>
      </c>
      <c r="E138" s="105">
        <v>236.32</v>
      </c>
      <c r="F138" s="105">
        <v>178.28</v>
      </c>
      <c r="G138" s="105">
        <v>361.64</v>
      </c>
      <c r="H138" s="105">
        <v>96.13</v>
      </c>
    </row>
  </sheetData>
  <mergeCells count="5">
    <mergeCell ref="L72:N72"/>
    <mergeCell ref="L100:N100"/>
    <mergeCell ref="L93:N93"/>
    <mergeCell ref="L86:N86"/>
    <mergeCell ref="L79:N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HELMINGER William</cp:lastModifiedBy>
  <dcterms:created xsi:type="dcterms:W3CDTF">2015-12-02T14:52:11Z</dcterms:created>
  <dcterms:modified xsi:type="dcterms:W3CDTF">2016-02-02T13:18:47Z</dcterms:modified>
  <cp:category/>
  <cp:version/>
  <cp:contentType/>
  <cp:contentStatus/>
</cp:coreProperties>
</file>