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168" windowWidth="10548" windowHeight="12192" tabRatio="688" firstSheet="1" activeTab="1"/>
  </bookViews>
  <sheets>
    <sheet name="T4.2^update" sheetId="1" state="hidden" r:id="rId1"/>
    <sheet name="Table 1" sheetId="46" r:id="rId2"/>
    <sheet name="Figure 1" sheetId="17" r:id="rId3"/>
    <sheet name="Table 2" sheetId="18" r:id="rId4"/>
    <sheet name="Table 3" sheetId="19" r:id="rId5"/>
    <sheet name="Figure 2" sheetId="21" r:id="rId6"/>
    <sheet name="Sheet1" sheetId="22" state="hidden" r:id="rId7"/>
    <sheet name="Table 4.11 (unused)" sheetId="34" state="hidden" r:id="rId8"/>
  </sheets>
  <definedNames>
    <definedName name="_xlnm.Print_Area" localSheetId="2">'Figure 1'!$B$3:$N$33</definedName>
    <definedName name="_xlnm.Print_Area" localSheetId="5">'Figure 2'!$B$3:$I$45</definedName>
    <definedName name="_xlnm.Print_Area" localSheetId="1">'Table 1'!$B$3:$V$44</definedName>
    <definedName name="_xlnm.Print_Area" localSheetId="3">'Table 2'!$B$3:$K$41</definedName>
    <definedName name="_xlnm.Print_Area" localSheetId="4">'Table 3'!$B$3:$M$39</definedName>
  </definedNames>
  <calcPr calcId="152511"/>
</workbook>
</file>

<file path=xl/sharedStrings.xml><?xml version="1.0" encoding="utf-8"?>
<sst xmlns="http://schemas.openxmlformats.org/spreadsheetml/2006/main" count="1836" uniqueCount="253">
  <si>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</si>
  <si>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</si>
  <si>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</si>
  <si>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</si>
  <si>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</si>
  <si>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</si>
  <si>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</si>
  <si>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</si>
  <si>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</si>
  <si>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</si>
  <si>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</si>
  <si>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</si>
  <si>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</si>
  <si>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</si>
  <si>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</si>
  <si>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</si>
  <si>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</si>
  <si>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</si>
  <si>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</si>
  <si>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</si>
  <si>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</si>
  <si>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</si>
  <si>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</si>
  <si>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</si>
  <si>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</si>
  <si>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</si>
  <si>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</si>
  <si>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</si>
  <si>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</si>
  <si>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</si>
  <si>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</si>
  <si>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</si>
  <si>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</si>
  <si>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</si>
  <si>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</si>
  <si>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</si>
  <si>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</si>
  <si>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</si>
  <si>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</si>
  <si>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</si>
  <si>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</si>
  <si>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</si>
  <si>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</si>
  <si>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</si>
  <si>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</si>
  <si>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</si>
  <si>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</si>
  <si>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</si>
  <si>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</si>
  <si>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</si>
  <si>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</si>
  <si>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2008</t>
  </si>
  <si>
    <t>2009</t>
  </si>
  <si>
    <t>EU-28</t>
  </si>
  <si>
    <t>Total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</si>
  <si>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</si>
  <si>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</si>
  <si>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</si>
  <si>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</si>
  <si>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</si>
  <si>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</si>
  <si>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</si>
  <si>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</si>
  <si>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</si>
  <si>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</si>
  <si>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</si>
  <si>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</si>
  <si>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</si>
  <si>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</si>
  <si>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</si>
  <si>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</si>
  <si>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</si>
  <si>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</si>
  <si>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</si>
  <si>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</si>
  <si>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</si>
  <si>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</si>
  <si>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</si>
  <si>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</si>
  <si>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</si>
  <si>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</si>
  <si>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</si>
  <si>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</si>
  <si>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</si>
  <si>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</si>
  <si>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</si>
  <si>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</si>
  <si>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</si>
  <si>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</si>
  <si>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2010</t>
  </si>
  <si>
    <t>2007</t>
  </si>
  <si>
    <t>GEO/TIME</t>
  </si>
  <si>
    <t>Source of data</t>
  </si>
  <si>
    <t>Extracted on</t>
  </si>
  <si>
    <t>Last update</t>
  </si>
  <si>
    <t>(% share of EU-28 total)</t>
  </si>
  <si>
    <t>Apples</t>
  </si>
  <si>
    <t>Peaches</t>
  </si>
  <si>
    <t>2005</t>
  </si>
  <si>
    <t>2006</t>
  </si>
  <si>
    <t>Pigs</t>
  </si>
  <si>
    <t>Sheep</t>
  </si>
  <si>
    <t>Bovine animals</t>
  </si>
  <si>
    <t>Goats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</si>
  <si>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apro_mt_lscatl, apro_mt_lspig, apro_mt_lssheep and apro_mt_lsgoat)</t>
    </r>
  </si>
  <si>
    <t>Adult cattle</t>
  </si>
  <si>
    <t>4.10 Figure: Production of meat, by type of animal, EU‑27, 2005–13</t>
  </si>
  <si>
    <t>Slaughtering in slaughterhouses - annual data  [apro_mt_pann]</t>
  </si>
  <si>
    <t>Sheep and goats</t>
  </si>
  <si>
    <t>(1 000 tonnes of carcass weight)</t>
  </si>
  <si>
    <t>Poultry</t>
  </si>
  <si>
    <t>Heifers</t>
  </si>
  <si>
    <t>Cows</t>
  </si>
  <si>
    <t>Bullocks</t>
  </si>
  <si>
    <t>Bulls</t>
  </si>
  <si>
    <t xml:space="preserve">EU-28 </t>
  </si>
  <si>
    <r>
      <t>Source:</t>
    </r>
    <r>
      <rPr>
        <sz val="9"/>
        <color theme="1"/>
        <rFont val="Arial"/>
        <family val="2"/>
      </rPr>
      <t xml:space="preserve"> Eurostat (online data code: apro_mt_pann)</t>
    </r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</si>
  <si>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apro_mt_pann)</t>
    </r>
  </si>
  <si>
    <t>(2005 = 100)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</si>
  <si>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</si>
  <si>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</si>
  <si>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</si>
  <si>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</si>
  <si>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</si>
  <si>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</si>
  <si>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</si>
  <si>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</si>
  <si>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</si>
  <si>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</si>
  <si>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</si>
  <si>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Iceland</t>
  </si>
  <si>
    <t>(in hectares)</t>
  </si>
  <si>
    <t>Pears</t>
  </si>
  <si>
    <t>Apricots</t>
  </si>
  <si>
    <t>Oranges</t>
  </si>
  <si>
    <t>Lemons</t>
  </si>
  <si>
    <t>Small citrus fruits</t>
  </si>
  <si>
    <r>
      <t>Source:</t>
    </r>
    <r>
      <rPr>
        <sz val="9"/>
        <color theme="1"/>
        <rFont val="Arial"/>
        <family val="2"/>
      </rPr>
      <t xml:space="preserve"> Eurostat (online data code: orch_total)</t>
    </r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</si>
  <si>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</si>
  <si>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</si>
  <si>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</si>
  <si>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</si>
  <si>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</si>
  <si>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apro_mt_pann)</t>
    </r>
  </si>
  <si>
    <t>Germany</t>
  </si>
  <si>
    <t>Bosnia and Herzegovina</t>
  </si>
  <si>
    <t>Serbia</t>
  </si>
  <si>
    <t>Young cattle</t>
  </si>
  <si>
    <t>Sheep (¹)</t>
  </si>
  <si>
    <t xml:space="preserve">EU-28  </t>
  </si>
  <si>
    <t>(¹) Including calves.</t>
  </si>
  <si>
    <t>Calves and young cattle</t>
  </si>
  <si>
    <t xml:space="preserve">Montenegro </t>
  </si>
  <si>
    <t>Goats (²)</t>
  </si>
  <si>
    <t>Flags and footnotes</t>
  </si>
  <si>
    <t>2014</t>
  </si>
  <si>
    <t/>
  </si>
  <si>
    <t>p</t>
  </si>
  <si>
    <t>Former Yugoslav Republic of Macedonia, the</t>
  </si>
  <si>
    <t>FYR Macedonia</t>
  </si>
  <si>
    <t>Cattle population - annual data [apro_mt_lscatl]</t>
  </si>
  <si>
    <t>Eurostat</t>
  </si>
  <si>
    <t>ANIMALS</t>
  </si>
  <si>
    <t>Live bovine animals</t>
  </si>
  <si>
    <t>MONTH</t>
  </si>
  <si>
    <t>December</t>
  </si>
  <si>
    <t>UNIT</t>
  </si>
  <si>
    <t>Thousand head (animals)</t>
  </si>
  <si>
    <t>http://appsso.eurostat.ec.europa.eu/nui/show.do?query=BOOKMARK_DS-055310_QID_-74601691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</si>
  <si>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Cattle</t>
  </si>
  <si>
    <t>http://appsso.eurostat.ec.europa.eu/nui/show.do?query=BOOKMARK_DS-056126_QID_7EE4F166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</si>
  <si>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n</t>
  </si>
  <si>
    <t>Pig population - annual data [apro_mt_lspig]</t>
  </si>
  <si>
    <t>Live swine, domestic species</t>
  </si>
  <si>
    <t>http://appsso.eurostat.ec.europa.eu/nui/show.do?query=BOOKMARK_DS-055312_QID_-B760605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</si>
  <si>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-063285_QID_5D2E8673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</si>
  <si>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Goats population - annual data [apro_mt_lsgoat]</t>
  </si>
  <si>
    <t>Live goats</t>
  </si>
  <si>
    <t>Sheep population - annual data [apro_mt_lssheep]</t>
  </si>
  <si>
    <t>Live sheep</t>
  </si>
  <si>
    <t>e - estimated</t>
  </si>
  <si>
    <t>n - not significant</t>
  </si>
  <si>
    <t>p - provisional</t>
  </si>
  <si>
    <t>: - not available</t>
  </si>
  <si>
    <t>http://appsso.eurostat.ec.europa.eu/nui/show.do?query=BOOKMARK_DS-056118_QID_311A48A2_UID_-3F171EB0&amp;layout=TIME,C,X,0;MEAT,L,X,1;GEO,L,Y,0;MEATITEM,L,Z,0;UNIT,L,Z,1;INDICATORS,C,Z,2;&amp;zSelection=DS-056118MEATITEM,SL;DS-056118UNIT,THS_T;DS-056118INDICATORS,OBS_FLAG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</si>
  <si>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Calve and young cattley</t>
  </si>
  <si>
    <t>Pigmeat</t>
  </si>
  <si>
    <t>Goat</t>
  </si>
  <si>
    <t>Poultry meat</t>
  </si>
  <si>
    <t>Figure 1: Production of meat, by type of animal in tonnes, EU-28, 2005–14</t>
  </si>
  <si>
    <t>TIME</t>
  </si>
  <si>
    <t>GEO/MEAT</t>
  </si>
  <si>
    <t>c</t>
  </si>
  <si>
    <t>c - confidential</t>
  </si>
  <si>
    <t>http://appsso.eurostat.ec.europa.eu/nui/show.do?query=BOOKMARK_DS-056118_QID_461E2085_UID_-3F171EB0&amp;layout=TIME,C,X,0;MEAT,L,X,1;GEO,L,Y,0;MEATITEM,L,Z,0;UNIT,L,Z,1;INDICATORS,C,Z,2;&amp;zSelection=DS-056118MEATITEM,SL;DS-056118INDICATORS,OBS_FLAG;DS-056118UNIT,THS_T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</si>
  <si>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MEATITEM</t>
  </si>
  <si>
    <t>Slaughterings</t>
  </si>
  <si>
    <t>Thousand tonnes</t>
  </si>
  <si>
    <t>http://appsso.eurostat.ec.europa.eu/nui/show.do?query=BOOKMARK_DS-056118_QID_-5BCCD783_UID_-3F171EB0&amp;layout=MEAT,L,X,0;GEO,L,Y,0;MEATITEM,L,Z,0;UNIT,L,Z,1;TIME,C,Z,2;INDICATORS,C,Z,3;&amp;zSelection=DS-056118MEATITEM,SL;DS-056118TIME,2013;DS-056118UNIT,THS_T;DS-056118INDICATORS,OBS_FLAG;&amp;rankName1=UNIT_1_2_-1_2&amp;rankName2=MEATITEM_1_2_-1_2&amp;rankName3=INDICATORS_1_2_-1_2&amp;rankName4=TIME_1_0_0_0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</si>
  <si>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Meat of bovine animals</t>
  </si>
  <si>
    <t>Heifer</t>
  </si>
  <si>
    <t>Cow</t>
  </si>
  <si>
    <t>Bullock</t>
  </si>
  <si>
    <t>Bull</t>
  </si>
  <si>
    <t xml:space="preserve">Table 3: Production of beef and veal, by type of bovine animals, 2014
</t>
  </si>
  <si>
    <t>Table 2: Production of meat, by type of animal, 2014</t>
  </si>
  <si>
    <t>Table 1: Livestock numbers per EU Member State, 2014</t>
  </si>
  <si>
    <t xml:space="preserve">Figure 2: Production of meat, 2014
</t>
  </si>
  <si>
    <t>AT</t>
  </si>
  <si>
    <t>B4100</t>
  </si>
  <si>
    <t>B4200</t>
  </si>
  <si>
    <t>B7000</t>
  </si>
  <si>
    <t>B3100</t>
  </si>
  <si>
    <t>EE</t>
  </si>
  <si>
    <t>MT</t>
  </si>
  <si>
    <t>BG</t>
  </si>
  <si>
    <t>RO</t>
  </si>
  <si>
    <t>HR</t>
  </si>
  <si>
    <t>IE</t>
  </si>
  <si>
    <t>NL</t>
  </si>
  <si>
    <t>SK</t>
  </si>
  <si>
    <t>EU-28 (¹)</t>
  </si>
  <si>
    <t xml:space="preserve">Table 3: Production of meat, by type of animal, 2013
</t>
  </si>
  <si>
    <t>BE</t>
  </si>
  <si>
    <t>CZ</t>
  </si>
  <si>
    <t>DK</t>
  </si>
  <si>
    <t>DE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</si>
  <si>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</si>
  <si>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</si>
  <si>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</si>
  <si>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</si>
  <si>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</si>
  <si>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</si>
  <si>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</si>
  <si>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</si>
  <si>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</si>
  <si>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PL</t>
  </si>
  <si>
    <t>PT</t>
  </si>
  <si>
    <t>SI</t>
  </si>
  <si>
    <t>FI</t>
  </si>
  <si>
    <t>SE</t>
  </si>
  <si>
    <t>UK</t>
  </si>
  <si>
    <t>IS</t>
  </si>
  <si>
    <t>RS</t>
  </si>
  <si>
    <t>(1) Up to 2009, including other slaughtering; from 2009 onwards, excluding other slaughtering</t>
  </si>
  <si>
    <t>B1100</t>
  </si>
  <si>
    <t>B1200</t>
  </si>
  <si>
    <r>
      <t>Poultry</t>
    </r>
    <r>
      <rPr>
        <vertAlign val="superscript"/>
        <sz val="9"/>
        <color theme="1"/>
        <rFont val="Arial"/>
        <family val="2"/>
      </rPr>
      <t xml:space="preserve"> (2)</t>
    </r>
  </si>
  <si>
    <t>(2) Poultry: 2009 = 100</t>
  </si>
  <si>
    <t>(¹) Figures on sheep population are due only by 14 Member States. The EU aggregate is estimated on their sum.</t>
  </si>
  <si>
    <t>(²) Figures on goat population are due only by 5 Member States. The EU aggregate is estimated on their sum..</t>
  </si>
  <si>
    <t>(¹) The EU-28 totals do not include the confidential data.</t>
  </si>
  <si>
    <t>(million heads)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</si>
</sst>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dd\.mm\.yy"/>
    <numFmt numFmtId="169" formatCode="0.0%"/>
  </numFmts>
  <fonts count="2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61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vertAlign val="superscript"/>
      <sz val="9"/>
      <color theme="1"/>
      <name val="Arial"/>
      <family val="2"/>
    </font>
    <font>
      <sz val="9"/>
      <color theme="0"/>
      <name val="Arial"/>
      <family val="2"/>
    </font>
  </fonts>
  <fills count="1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11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center"/>
    </xf>
    <xf numFmtId="0" fontId="16" fillId="0" borderId="0">
      <alignment/>
      <protection/>
    </xf>
    <xf numFmtId="167" fontId="8" fillId="0" borderId="0" applyFill="0" applyBorder="0" applyProtection="0">
      <alignment horizontal="right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56">
    <xf numFmtId="0" fontId="0" fillId="0" borderId="0" xfId="0"/>
    <xf numFmtId="0" fontId="4" fillId="0" borderId="0" xfId="0" applyFont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4" fillId="0" borderId="0" xfId="0" applyNumberFormat="1" applyFont="1"/>
    <xf numFmtId="165" fontId="6" fillId="2" borderId="0" xfId="20" applyNumberFormat="1" applyFont="1"/>
    <xf numFmtId="165" fontId="4" fillId="0" borderId="8" xfId="0" applyNumberFormat="1" applyFont="1" applyBorder="1"/>
    <xf numFmtId="165" fontId="4" fillId="0" borderId="0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0" fontId="9" fillId="0" borderId="0" xfId="0" applyFont="1"/>
    <xf numFmtId="0" fontId="5" fillId="0" borderId="0" xfId="0" applyFont="1"/>
    <xf numFmtId="0" fontId="5" fillId="3" borderId="1" xfId="21" applyFont="1"/>
    <xf numFmtId="165" fontId="4" fillId="5" borderId="11" xfId="0" applyNumberFormat="1" applyFont="1" applyFill="1" applyBorder="1"/>
    <xf numFmtId="165" fontId="4" fillId="6" borderId="0" xfId="0" applyNumberFormat="1" applyFont="1" applyFill="1" applyBorder="1"/>
    <xf numFmtId="165" fontId="4" fillId="7" borderId="0" xfId="0" applyNumberFormat="1" applyFont="1" applyFill="1" applyBorder="1"/>
    <xf numFmtId="0" fontId="4" fillId="3" borderId="1" xfId="21" applyFont="1"/>
    <xf numFmtId="165" fontId="4" fillId="0" borderId="0" xfId="0" applyNumberFormat="1" applyFont="1" applyAlignment="1">
      <alignment horizontal="right"/>
    </xf>
    <xf numFmtId="165" fontId="4" fillId="5" borderId="0" xfId="0" applyNumberFormat="1" applyFont="1" applyFill="1" applyBorder="1"/>
    <xf numFmtId="165" fontId="4" fillId="0" borderId="11" xfId="0" applyNumberFormat="1" applyFont="1" applyBorder="1"/>
    <xf numFmtId="165" fontId="4" fillId="8" borderId="0" xfId="0" applyNumberFormat="1" applyFont="1" applyFill="1" applyBorder="1"/>
    <xf numFmtId="165" fontId="4" fillId="0" borderId="0" xfId="0" applyNumberFormat="1" applyFont="1" quotePrefix="1"/>
    <xf numFmtId="165" fontId="4" fillId="9" borderId="11" xfId="0" applyNumberFormat="1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5" fontId="4" fillId="3" borderId="0" xfId="21" applyNumberFormat="1" applyFont="1" applyBorder="1"/>
    <xf numFmtId="165" fontId="4" fillId="8" borderId="9" xfId="21" applyNumberFormat="1" applyFont="1" applyFill="1" applyBorder="1"/>
    <xf numFmtId="165" fontId="4" fillId="3" borderId="0" xfId="21" applyNumberFormat="1" applyFont="1" applyBorder="1" applyAlignment="1">
      <alignment horizontal="center"/>
    </xf>
    <xf numFmtId="165" fontId="4" fillId="3" borderId="9" xfId="21" applyNumberFormat="1" applyFont="1" applyBorder="1"/>
    <xf numFmtId="165" fontId="4" fillId="5" borderId="0" xfId="0" applyNumberFormat="1" applyFont="1" applyFill="1"/>
    <xf numFmtId="165" fontId="4" fillId="6" borderId="11" xfId="0" applyNumberFormat="1" applyFont="1" applyFill="1" applyBorder="1"/>
    <xf numFmtId="165" fontId="4" fillId="0" borderId="0" xfId="0" applyNumberFormat="1" applyFont="1" applyAlignment="1">
      <alignment horizontal="center"/>
    </xf>
    <xf numFmtId="165" fontId="4" fillId="10" borderId="0" xfId="0" applyNumberFormat="1" applyFont="1" applyFill="1" applyBorder="1"/>
    <xf numFmtId="165" fontId="4" fillId="3" borderId="0" xfId="21" applyNumberFormat="1" applyFont="1" applyBorder="1" applyAlignment="1">
      <alignment horizontal="right"/>
    </xf>
    <xf numFmtId="165" fontId="8" fillId="3" borderId="0" xfId="21" applyNumberFormat="1" applyFont="1" applyBorder="1" applyAlignment="1">
      <alignment horizontal="right"/>
    </xf>
    <xf numFmtId="165" fontId="4" fillId="8" borderId="10" xfId="21" applyNumberFormat="1" applyFont="1" applyFill="1" applyBorder="1"/>
    <xf numFmtId="0" fontId="4" fillId="0" borderId="0" xfId="24" applyFont="1">
      <alignment/>
      <protection/>
    </xf>
    <xf numFmtId="0" fontId="4" fillId="0" borderId="0" xfId="24" applyFont="1" applyAlignment="1">
      <alignment horizontal="left" vertical="center"/>
      <protection/>
    </xf>
    <xf numFmtId="0" fontId="8" fillId="0" borderId="0" xfId="24" applyNumberFormat="1" applyFont="1" applyFill="1" applyBorder="1" applyAlignment="1">
      <alignment/>
      <protection/>
    </xf>
    <xf numFmtId="0" fontId="4" fillId="0" borderId="0" xfId="24" applyFont="1" applyBorder="1">
      <alignment/>
      <protection/>
    </xf>
    <xf numFmtId="0" fontId="8" fillId="0" borderId="0" xfId="24" applyFont="1">
      <alignment/>
      <protection/>
    </xf>
    <xf numFmtId="0" fontId="7" fillId="0" borderId="0" xfId="24" applyFont="1" applyAlignment="1">
      <alignment/>
      <protection/>
    </xf>
    <xf numFmtId="0" fontId="5" fillId="0" borderId="0" xfId="24" applyFont="1" applyAlignment="1">
      <alignment/>
      <protection/>
    </xf>
    <xf numFmtId="165" fontId="8" fillId="0" borderId="0" xfId="24" applyNumberFormat="1" applyFont="1" applyFill="1" applyBorder="1" applyAlignment="1">
      <alignment/>
      <protection/>
    </xf>
    <xf numFmtId="0" fontId="12" fillId="0" borderId="0" xfId="24" applyFont="1" applyAlignment="1">
      <alignment horizontal="center"/>
      <protection/>
    </xf>
    <xf numFmtId="4" fontId="4" fillId="0" borderId="0" xfId="24" applyNumberFormat="1" applyFont="1">
      <alignment/>
      <protection/>
    </xf>
    <xf numFmtId="0" fontId="13" fillId="0" borderId="0" xfId="24" applyFont="1" applyAlignment="1">
      <alignment horizontal="left"/>
      <protection/>
    </xf>
    <xf numFmtId="0" fontId="7" fillId="9" borderId="12" xfId="24" applyNumberFormat="1" applyFont="1" applyFill="1" applyBorder="1" applyAlignment="1">
      <alignment horizontal="center" vertical="center" wrapText="1"/>
      <protection/>
    </xf>
    <xf numFmtId="0" fontId="7" fillId="11" borderId="12" xfId="24" applyNumberFormat="1" applyFont="1" applyFill="1" applyBorder="1" applyAlignment="1">
      <alignment horizontal="left"/>
      <protection/>
    </xf>
    <xf numFmtId="166" fontId="8" fillId="11" borderId="12" xfId="24" applyNumberFormat="1" applyFont="1" applyFill="1" applyBorder="1" applyAlignment="1">
      <alignment horizontal="right" indent="1"/>
      <protection/>
    </xf>
    <xf numFmtId="166" fontId="8" fillId="11" borderId="12" xfId="24" applyNumberFormat="1" applyFont="1" applyFill="1" applyBorder="1" applyAlignment="1">
      <alignment horizontal="right" indent="2"/>
      <protection/>
    </xf>
    <xf numFmtId="167" fontId="4" fillId="11" borderId="13" xfId="22" applyFont="1" applyFill="1" applyBorder="1" applyAlignment="1">
      <alignment horizontal="right"/>
    </xf>
    <xf numFmtId="0" fontId="7" fillId="0" borderId="14" xfId="24" applyNumberFormat="1" applyFont="1" applyFill="1" applyBorder="1" applyAlignment="1">
      <alignment horizontal="left"/>
      <protection/>
    </xf>
    <xf numFmtId="166" fontId="8" fillId="0" borderId="14" xfId="24" applyNumberFormat="1" applyFont="1" applyFill="1" applyBorder="1" applyAlignment="1">
      <alignment horizontal="right" indent="1"/>
      <protection/>
    </xf>
    <xf numFmtId="166" fontId="8" fillId="0" borderId="14" xfId="24" applyNumberFormat="1" applyFont="1" applyFill="1" applyBorder="1" applyAlignment="1">
      <alignment horizontal="right" indent="2"/>
      <protection/>
    </xf>
    <xf numFmtId="0" fontId="7" fillId="0" borderId="15" xfId="24" applyNumberFormat="1" applyFont="1" applyFill="1" applyBorder="1" applyAlignment="1">
      <alignment horizontal="left"/>
      <protection/>
    </xf>
    <xf numFmtId="166" fontId="8" fillId="0" borderId="15" xfId="24" applyNumberFormat="1" applyFont="1" applyFill="1" applyBorder="1" applyAlignment="1">
      <alignment horizontal="right" indent="1"/>
      <protection/>
    </xf>
    <xf numFmtId="166" fontId="8" fillId="0" borderId="15" xfId="24" applyNumberFormat="1" applyFont="1" applyFill="1" applyBorder="1" applyAlignment="1">
      <alignment horizontal="right" indent="2"/>
      <protection/>
    </xf>
    <xf numFmtId="166" fontId="8" fillId="0" borderId="0" xfId="24" applyNumberFormat="1" applyFont="1" applyFill="1" applyBorder="1" applyAlignment="1">
      <alignment/>
      <protection/>
    </xf>
    <xf numFmtId="166" fontId="4" fillId="0" borderId="0" xfId="24" applyNumberFormat="1" applyFont="1">
      <alignment/>
      <protection/>
    </xf>
    <xf numFmtId="0" fontId="7" fillId="0" borderId="16" xfId="24" applyNumberFormat="1" applyFont="1" applyFill="1" applyBorder="1" applyAlignment="1">
      <alignment horizontal="left"/>
      <protection/>
    </xf>
    <xf numFmtId="166" fontId="8" fillId="0" borderId="16" xfId="24" applyNumberFormat="1" applyFont="1" applyFill="1" applyBorder="1" applyAlignment="1">
      <alignment horizontal="right" indent="1"/>
      <protection/>
    </xf>
    <xf numFmtId="166" fontId="8" fillId="0" borderId="16" xfId="24" applyNumberFormat="1" applyFont="1" applyFill="1" applyBorder="1" applyAlignment="1">
      <alignment horizontal="right" indent="2"/>
      <protection/>
    </xf>
    <xf numFmtId="0" fontId="7" fillId="0" borderId="17" xfId="24" applyNumberFormat="1" applyFont="1" applyFill="1" applyBorder="1" applyAlignment="1">
      <alignment horizontal="left"/>
      <protection/>
    </xf>
    <xf numFmtId="166" fontId="8" fillId="0" borderId="17" xfId="24" applyNumberFormat="1" applyFont="1" applyFill="1" applyBorder="1" applyAlignment="1">
      <alignment horizontal="right" indent="1"/>
      <protection/>
    </xf>
    <xf numFmtId="166" fontId="8" fillId="0" borderId="17" xfId="24" applyNumberFormat="1" applyFont="1" applyFill="1" applyBorder="1" applyAlignment="1">
      <alignment horizontal="right" indent="2"/>
      <protection/>
    </xf>
    <xf numFmtId="0" fontId="7" fillId="0" borderId="18" xfId="24" applyNumberFormat="1" applyFont="1" applyFill="1" applyBorder="1" applyAlignment="1">
      <alignment horizontal="left"/>
      <protection/>
    </xf>
    <xf numFmtId="166" fontId="8" fillId="0" borderId="18" xfId="24" applyNumberFormat="1" applyFont="1" applyFill="1" applyBorder="1" applyAlignment="1">
      <alignment horizontal="right" indent="1"/>
      <protection/>
    </xf>
    <xf numFmtId="166" fontId="8" fillId="0" borderId="18" xfId="24" applyNumberFormat="1" applyFont="1" applyFill="1" applyBorder="1" applyAlignment="1">
      <alignment horizontal="right" indent="2"/>
      <protection/>
    </xf>
    <xf numFmtId="0" fontId="10" fillId="0" borderId="0" xfId="24" applyFont="1">
      <alignment/>
      <protection/>
    </xf>
    <xf numFmtId="0" fontId="8" fillId="12" borderId="19" xfId="24" applyNumberFormat="1" applyFont="1" applyFill="1" applyBorder="1" applyAlignment="1">
      <alignment/>
      <protection/>
    </xf>
    <xf numFmtId="4" fontId="8" fillId="0" borderId="19" xfId="24" applyNumberFormat="1" applyFont="1" applyFill="1" applyBorder="1" applyAlignment="1">
      <alignment/>
      <protection/>
    </xf>
    <xf numFmtId="3" fontId="8" fillId="0" borderId="19" xfId="24" applyNumberFormat="1" applyFont="1" applyFill="1" applyBorder="1" applyAlignment="1">
      <alignment/>
      <protection/>
    </xf>
    <xf numFmtId="3" fontId="4" fillId="0" borderId="0" xfId="24" applyNumberFormat="1" applyFont="1">
      <alignment/>
      <protection/>
    </xf>
    <xf numFmtId="0" fontId="8" fillId="0" borderId="19" xfId="24" applyNumberFormat="1" applyFont="1" applyFill="1" applyBorder="1" applyAlignment="1">
      <alignment/>
      <protection/>
    </xf>
    <xf numFmtId="0" fontId="4" fillId="0" borderId="0" xfId="24" applyFont="1" applyAlignment="1">
      <alignment horizontal="left"/>
      <protection/>
    </xf>
    <xf numFmtId="0" fontId="4" fillId="0" borderId="0" xfId="26" applyFont="1">
      <alignment/>
      <protection/>
    </xf>
    <xf numFmtId="0" fontId="5" fillId="0" borderId="0" xfId="26" applyFont="1">
      <alignment/>
      <protection/>
    </xf>
    <xf numFmtId="0" fontId="7" fillId="0" borderId="0" xfId="26" applyNumberFormat="1" applyFont="1" applyFill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0" fontId="7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3" fontId="8" fillId="11" borderId="20" xfId="27" applyNumberFormat="1" applyFont="1" applyFill="1" applyBorder="1" applyAlignment="1">
      <alignment horizontal="right" indent="1"/>
      <protection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4" fillId="0" borderId="0" xfId="27" applyFont="1">
      <alignment/>
      <protection/>
    </xf>
    <xf numFmtId="0" fontId="8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0" fontId="8" fillId="0" borderId="0" xfId="26" applyNumberFormat="1" applyFont="1" applyFill="1" applyBorder="1" applyAlignment="1">
      <alignment/>
      <protection/>
    </xf>
    <xf numFmtId="165" fontId="4" fillId="0" borderId="0" xfId="26" applyNumberFormat="1" applyFont="1" applyFill="1">
      <alignment/>
      <protection/>
    </xf>
    <xf numFmtId="165" fontId="4" fillId="0" borderId="0" xfId="26" applyNumberFormat="1" applyFont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>
      <alignment/>
      <protection/>
    </xf>
    <xf numFmtId="0" fontId="10" fillId="0" borderId="0" xfId="26" applyFont="1">
      <alignment/>
      <protection/>
    </xf>
    <xf numFmtId="3" fontId="8" fillId="11" borderId="21" xfId="27" applyNumberFormat="1" applyFont="1" applyFill="1" applyBorder="1" applyAlignment="1">
      <alignment horizontal="right" indent="1"/>
      <protection/>
    </xf>
    <xf numFmtId="0" fontId="7" fillId="11" borderId="22" xfId="27" applyFont="1" applyFill="1" applyBorder="1" applyAlignment="1">
      <alignment/>
      <protection/>
    </xf>
    <xf numFmtId="0" fontId="7" fillId="13" borderId="23" xfId="27" applyFont="1" applyFill="1" applyBorder="1" applyAlignment="1">
      <alignment/>
      <protection/>
    </xf>
    <xf numFmtId="0" fontId="7" fillId="13" borderId="24" xfId="27" applyFont="1" applyFill="1" applyBorder="1" applyAlignment="1">
      <alignment/>
      <protection/>
    </xf>
    <xf numFmtId="0" fontId="7" fillId="13" borderId="25" xfId="27" applyFont="1" applyFill="1" applyBorder="1" applyAlignment="1">
      <alignment/>
      <protection/>
    </xf>
    <xf numFmtId="0" fontId="15" fillId="0" borderId="0" xfId="24" applyFont="1">
      <alignment/>
      <protection/>
    </xf>
    <xf numFmtId="3" fontId="4" fillId="0" borderId="26" xfId="22" applyNumberFormat="1" applyFont="1" applyFill="1" applyBorder="1" applyAlignment="1">
      <alignment horizontal="right" vertical="top" indent="1"/>
    </xf>
    <xf numFmtId="3" fontId="4" fillId="0" borderId="27" xfId="22" applyNumberFormat="1" applyFont="1" applyFill="1" applyBorder="1" applyAlignment="1">
      <alignment horizontal="right" vertical="top" indent="1"/>
    </xf>
    <xf numFmtId="3" fontId="4" fillId="0" borderId="28" xfId="22" applyNumberFormat="1" applyFont="1" applyFill="1" applyBorder="1" applyAlignment="1">
      <alignment horizontal="right" vertical="top" indent="1"/>
    </xf>
    <xf numFmtId="3" fontId="4" fillId="0" borderId="15" xfId="22" applyNumberFormat="1" applyFont="1" applyFill="1" applyBorder="1" applyAlignment="1">
      <alignment horizontal="right" vertical="top" indent="1"/>
    </xf>
    <xf numFmtId="3" fontId="4" fillId="0" borderId="29" xfId="22" applyNumberFormat="1" applyFont="1" applyFill="1" applyBorder="1" applyAlignment="1">
      <alignment horizontal="right" vertical="top" indent="1"/>
    </xf>
    <xf numFmtId="3" fontId="4" fillId="0" borderId="18" xfId="22" applyNumberFormat="1" applyFont="1" applyFill="1" applyBorder="1" applyAlignment="1">
      <alignment horizontal="right" vertical="top" indent="1"/>
    </xf>
    <xf numFmtId="3" fontId="4" fillId="0" borderId="6" xfId="22" applyNumberFormat="1" applyFont="1" applyFill="1" applyBorder="1" applyAlignment="1">
      <alignment horizontal="right" vertical="top" indent="1"/>
    </xf>
    <xf numFmtId="3" fontId="4" fillId="0" borderId="0" xfId="26" applyNumberFormat="1" applyFont="1" applyFill="1">
      <alignment/>
      <protection/>
    </xf>
    <xf numFmtId="1" fontId="4" fillId="0" borderId="0" xfId="26" applyNumberFormat="1" applyFont="1">
      <alignment/>
      <protection/>
    </xf>
    <xf numFmtId="1" fontId="4" fillId="0" borderId="0" xfId="26" applyNumberFormat="1" applyFont="1" applyFill="1">
      <alignment/>
      <protection/>
    </xf>
    <xf numFmtId="3" fontId="8" fillId="0" borderId="26" xfId="22" applyNumberFormat="1" applyFont="1" applyFill="1" applyBorder="1" applyAlignment="1">
      <alignment horizontal="right" vertical="top" indent="1"/>
    </xf>
    <xf numFmtId="3" fontId="8" fillId="0" borderId="28" xfId="22" applyNumberFormat="1" applyFont="1" applyFill="1" applyBorder="1" applyAlignment="1">
      <alignment horizontal="right" vertical="top" indent="1"/>
    </xf>
    <xf numFmtId="3" fontId="8" fillId="0" borderId="29" xfId="22" applyNumberFormat="1" applyFont="1" applyFill="1" applyBorder="1" applyAlignment="1">
      <alignment horizontal="right" vertical="top" indent="1"/>
    </xf>
    <xf numFmtId="0" fontId="7" fillId="0" borderId="0" xfId="24" applyFont="1" applyAlignment="1">
      <alignment horizontal="left"/>
      <protection/>
    </xf>
    <xf numFmtId="0" fontId="5" fillId="0" borderId="15" xfId="24" applyFont="1" applyBorder="1" applyAlignment="1">
      <alignment horizontal="left"/>
      <protection/>
    </xf>
    <xf numFmtId="0" fontId="4" fillId="14" borderId="0" xfId="24" applyFont="1" applyFill="1">
      <alignment/>
      <protection/>
    </xf>
    <xf numFmtId="0" fontId="15" fillId="14" borderId="0" xfId="24" applyFont="1" applyFill="1">
      <alignment/>
      <protection/>
    </xf>
    <xf numFmtId="0" fontId="5" fillId="9" borderId="12" xfId="24" applyFont="1" applyFill="1" applyBorder="1" applyAlignment="1">
      <alignment horizontal="center"/>
      <protection/>
    </xf>
    <xf numFmtId="0" fontId="5" fillId="9" borderId="13" xfId="24" applyFont="1" applyFill="1" applyBorder="1" applyAlignment="1">
      <alignment horizontal="center" vertical="center" wrapText="1"/>
      <protection/>
    </xf>
    <xf numFmtId="0" fontId="5" fillId="9" borderId="12" xfId="24" applyFont="1" applyFill="1" applyBorder="1" applyAlignment="1">
      <alignment horizontal="center" vertical="center"/>
      <protection/>
    </xf>
    <xf numFmtId="0" fontId="5" fillId="9" borderId="12" xfId="24" applyFont="1" applyFill="1" applyBorder="1" applyAlignment="1">
      <alignment horizontal="center" vertical="center" wrapText="1"/>
      <protection/>
    </xf>
    <xf numFmtId="0" fontId="7" fillId="0" borderId="0" xfId="24" applyFont="1" applyAlignment="1">
      <alignment horizontal="left" wrapText="1"/>
      <protection/>
    </xf>
    <xf numFmtId="0" fontId="5" fillId="0" borderId="0" xfId="26" applyFont="1" applyAlignment="1">
      <alignment horizontal="left"/>
      <protection/>
    </xf>
    <xf numFmtId="0" fontId="7" fillId="14" borderId="0" xfId="24" applyFont="1" applyFill="1" applyAlignment="1">
      <alignment horizontal="left"/>
      <protection/>
    </xf>
    <xf numFmtId="0" fontId="5" fillId="9" borderId="12" xfId="24" applyFont="1" applyFill="1" applyBorder="1" applyAlignment="1">
      <alignment horizontal="center"/>
      <protection/>
    </xf>
    <xf numFmtId="0" fontId="5" fillId="9" borderId="12" xfId="24" applyFont="1" applyFill="1" applyBorder="1" applyAlignment="1">
      <alignment horizontal="center" vertical="center"/>
      <protection/>
    </xf>
    <xf numFmtId="2" fontId="4" fillId="0" borderId="15" xfId="24" applyNumberFormat="1" applyFont="1" applyBorder="1" applyAlignment="1">
      <alignment horizontal="right" indent="1"/>
      <protection/>
    </xf>
    <xf numFmtId="0" fontId="5" fillId="0" borderId="16" xfId="24" applyFont="1" applyBorder="1" applyAlignment="1">
      <alignment horizontal="left"/>
      <protection/>
    </xf>
    <xf numFmtId="2" fontId="4" fillId="0" borderId="16" xfId="24" applyNumberFormat="1" applyFont="1" applyBorder="1" applyAlignment="1">
      <alignment horizontal="right" indent="1"/>
      <protection/>
    </xf>
    <xf numFmtId="0" fontId="5" fillId="11" borderId="21" xfId="24" applyFont="1" applyFill="1" applyBorder="1" applyAlignment="1">
      <alignment horizontal="left"/>
      <protection/>
    </xf>
    <xf numFmtId="2" fontId="4" fillId="11" borderId="21" xfId="24" applyNumberFormat="1" applyFont="1" applyFill="1" applyBorder="1" applyAlignment="1">
      <alignment horizontal="right" indent="1"/>
      <protection/>
    </xf>
    <xf numFmtId="0" fontId="5" fillId="0" borderId="27" xfId="24" applyFont="1" applyBorder="1" applyAlignment="1">
      <alignment horizontal="left"/>
      <protection/>
    </xf>
    <xf numFmtId="2" fontId="4" fillId="0" borderId="27" xfId="24" applyNumberFormat="1" applyFont="1" applyBorder="1" applyAlignment="1">
      <alignment horizontal="right" indent="1"/>
      <protection/>
    </xf>
    <xf numFmtId="2" fontId="4" fillId="0" borderId="27" xfId="24" applyNumberFormat="1" applyFont="1" applyBorder="1" applyAlignment="1">
      <alignment horizontal="right" vertical="center" indent="1"/>
      <protection/>
    </xf>
    <xf numFmtId="0" fontId="4" fillId="0" borderId="0" xfId="24" applyFont="1" applyAlignment="1">
      <alignment wrapText="1"/>
      <protection/>
    </xf>
    <xf numFmtId="2" fontId="4" fillId="0" borderId="0" xfId="24" applyNumberFormat="1" applyFont="1" applyBorder="1" applyAlignment="1">
      <alignment horizontal="right" indent="1"/>
      <protection/>
    </xf>
    <xf numFmtId="0" fontId="1" fillId="12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2" fontId="16" fillId="11" borderId="21" xfId="24" applyNumberFormat="1" applyFont="1" applyFill="1" applyBorder="1" applyAlignment="1">
      <alignment horizontal="center"/>
      <protection/>
    </xf>
    <xf numFmtId="2" fontId="16" fillId="0" borderId="27" xfId="24" applyNumberFormat="1" applyFont="1" applyBorder="1" applyAlignment="1">
      <alignment horizontal="center"/>
      <protection/>
    </xf>
    <xf numFmtId="2" fontId="16" fillId="0" borderId="15" xfId="24" applyNumberFormat="1" applyFont="1" applyBorder="1" applyAlignment="1">
      <alignment horizontal="center"/>
      <protection/>
    </xf>
    <xf numFmtId="2" fontId="16" fillId="0" borderId="16" xfId="24" applyNumberFormat="1" applyFont="1" applyBorder="1" applyAlignment="1">
      <alignment horizontal="center"/>
      <protection/>
    </xf>
    <xf numFmtId="0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12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0" fontId="5" fillId="0" borderId="0" xfId="24" applyFont="1" applyBorder="1" applyAlignment="1">
      <alignment horizontal="left"/>
      <protection/>
    </xf>
    <xf numFmtId="2" fontId="16" fillId="0" borderId="0" xfId="24" applyNumberFormat="1" applyFont="1" applyBorder="1" applyAlignment="1">
      <alignment horizontal="center"/>
      <protection/>
    </xf>
    <xf numFmtId="0" fontId="5" fillId="0" borderId="17" xfId="24" applyFont="1" applyBorder="1" applyAlignment="1">
      <alignment horizontal="left"/>
      <protection/>
    </xf>
    <xf numFmtId="2" fontId="4" fillId="0" borderId="17" xfId="24" applyNumberFormat="1" applyFont="1" applyBorder="1" applyAlignment="1">
      <alignment horizontal="right" indent="1"/>
      <protection/>
    </xf>
    <xf numFmtId="2" fontId="16" fillId="0" borderId="17" xfId="24" applyNumberFormat="1" applyFont="1" applyBorder="1" applyAlignment="1">
      <alignment horizontal="center"/>
      <protection/>
    </xf>
    <xf numFmtId="0" fontId="5" fillId="0" borderId="30" xfId="24" applyFont="1" applyBorder="1" applyAlignment="1">
      <alignment horizontal="left"/>
      <protection/>
    </xf>
    <xf numFmtId="2" fontId="4" fillId="0" borderId="30" xfId="24" applyNumberFormat="1" applyFont="1" applyBorder="1" applyAlignment="1">
      <alignment horizontal="right" indent="1"/>
      <protection/>
    </xf>
    <xf numFmtId="2" fontId="16" fillId="0" borderId="30" xfId="24" applyNumberFormat="1" applyFont="1" applyBorder="1" applyAlignment="1">
      <alignment horizontal="center"/>
      <protection/>
    </xf>
    <xf numFmtId="0" fontId="1" fillId="12" borderId="19" xfId="23" applyNumberFormat="1" applyFont="1" applyFill="1" applyBorder="1" applyAlignment="1">
      <alignment/>
      <protection/>
    </xf>
    <xf numFmtId="4" fontId="11" fillId="0" borderId="0" xfId="23" applyNumberFormat="1">
      <alignment/>
      <protection/>
    </xf>
    <xf numFmtId="0" fontId="1" fillId="12" borderId="19" xfId="23" applyNumberFormat="1" applyFont="1" applyFill="1" applyBorder="1" applyAlignment="1">
      <alignment/>
      <protection/>
    </xf>
    <xf numFmtId="4" fontId="11" fillId="0" borderId="0" xfId="23" applyNumberFormat="1">
      <alignment/>
      <protection/>
    </xf>
    <xf numFmtId="0" fontId="1" fillId="12" borderId="31" xfId="23" applyNumberFormat="1" applyFont="1" applyFill="1" applyBorder="1" applyAlignment="1">
      <alignment/>
      <protection/>
    </xf>
    <xf numFmtId="166" fontId="16" fillId="0" borderId="27" xfId="24" applyNumberFormat="1" applyFont="1" applyBorder="1" applyAlignment="1">
      <alignment horizontal="center"/>
      <protection/>
    </xf>
    <xf numFmtId="166" fontId="16" fillId="0" borderId="15" xfId="24" applyNumberFormat="1" applyFont="1" applyBorder="1" applyAlignment="1">
      <alignment horizontal="center"/>
      <protection/>
    </xf>
    <xf numFmtId="166" fontId="16" fillId="0" borderId="16" xfId="24" applyNumberFormat="1" applyFont="1" applyBorder="1" applyAlignment="1">
      <alignment horizontal="center"/>
      <protection/>
    </xf>
    <xf numFmtId="0" fontId="7" fillId="0" borderId="27" xfId="24" applyNumberFormat="1" applyFont="1" applyFill="1" applyBorder="1" applyAlignment="1">
      <alignment horizontal="left"/>
      <protection/>
    </xf>
    <xf numFmtId="166" fontId="8" fillId="0" borderId="27" xfId="24" applyNumberFormat="1" applyFont="1" applyFill="1" applyBorder="1" applyAlignment="1">
      <alignment horizontal="right" indent="1"/>
      <protection/>
    </xf>
    <xf numFmtId="0" fontId="7" fillId="0" borderId="30" xfId="24" applyNumberFormat="1" applyFont="1" applyFill="1" applyBorder="1" applyAlignment="1">
      <alignment horizontal="left"/>
      <protection/>
    </xf>
    <xf numFmtId="166" fontId="8" fillId="0" borderId="30" xfId="24" applyNumberFormat="1" applyFont="1" applyFill="1" applyBorder="1" applyAlignment="1">
      <alignment horizontal="right" indent="1"/>
      <protection/>
    </xf>
    <xf numFmtId="166" fontId="16" fillId="0" borderId="30" xfId="24" applyNumberFormat="1" applyFont="1" applyBorder="1" applyAlignment="1">
      <alignment horizontal="center"/>
      <protection/>
    </xf>
    <xf numFmtId="166" fontId="8" fillId="0" borderId="30" xfId="24" applyNumberFormat="1" applyFont="1" applyFill="1" applyBorder="1" applyAlignment="1">
      <alignment horizontal="right" indent="2"/>
      <protection/>
    </xf>
    <xf numFmtId="0" fontId="8" fillId="0" borderId="0" xfId="0" applyNumberFormat="1" applyFont="1" applyFill="1" applyBorder="1" applyAlignment="1">
      <alignment horizontal="left"/>
    </xf>
    <xf numFmtId="0" fontId="18" fillId="0" borderId="0" xfId="24" applyFont="1" applyAlignment="1">
      <alignment horizontal="left" vertical="top"/>
      <protection/>
    </xf>
    <xf numFmtId="0" fontId="8" fillId="0" borderId="0" xfId="24" applyNumberFormat="1" applyFont="1" applyFill="1" applyBorder="1" applyAlignment="1">
      <alignment horizontal="left"/>
      <protection/>
    </xf>
    <xf numFmtId="167" fontId="4" fillId="0" borderId="0" xfId="22" applyFont="1" applyFill="1" applyBorder="1" applyAlignment="1">
      <alignment horizontal="right" indent="1"/>
    </xf>
    <xf numFmtId="0" fontId="7" fillId="11" borderId="21" xfId="24" applyNumberFormat="1" applyFont="1" applyFill="1" applyBorder="1" applyAlignment="1">
      <alignment horizontal="left"/>
      <protection/>
    </xf>
    <xf numFmtId="167" fontId="4" fillId="11" borderId="20" xfId="22" applyFont="1" applyFill="1" applyBorder="1" applyAlignment="1">
      <alignment horizontal="right" indent="1"/>
    </xf>
    <xf numFmtId="167" fontId="4" fillId="11" borderId="21" xfId="22" applyFont="1" applyFill="1" applyBorder="1" applyAlignment="1">
      <alignment horizontal="right" indent="1"/>
    </xf>
    <xf numFmtId="4" fontId="4" fillId="0" borderId="0" xfId="24" applyNumberFormat="1" applyFont="1" applyBorder="1">
      <alignment/>
      <protection/>
    </xf>
    <xf numFmtId="0" fontId="7" fillId="9" borderId="12" xfId="24" applyNumberFormat="1" applyFont="1" applyFill="1" applyBorder="1" applyAlignment="1">
      <alignment vertical="center" wrapText="1"/>
      <protection/>
    </xf>
    <xf numFmtId="0" fontId="5" fillId="9" borderId="12" xfId="24" applyFont="1" applyFill="1" applyBorder="1" applyAlignment="1">
      <alignment vertical="center" wrapText="1"/>
      <protection/>
    </xf>
    <xf numFmtId="0" fontId="1" fillId="12" borderId="19" xfId="23" applyNumberFormat="1" applyFont="1" applyFill="1" applyBorder="1" applyAlignment="1">
      <alignment/>
      <protection/>
    </xf>
    <xf numFmtId="4" fontId="1" fillId="0" borderId="19" xfId="23" applyNumberFormat="1" applyFont="1" applyFill="1" applyBorder="1" applyAlignment="1">
      <alignment/>
      <protection/>
    </xf>
    <xf numFmtId="0" fontId="1" fillId="0" borderId="19" xfId="23" applyNumberFormat="1" applyFont="1" applyFill="1" applyBorder="1" applyAlignment="1">
      <alignment/>
      <protection/>
    </xf>
    <xf numFmtId="166" fontId="1" fillId="0" borderId="19" xfId="23" applyNumberFormat="1" applyFont="1" applyFill="1" applyBorder="1" applyAlignment="1">
      <alignment/>
      <protection/>
    </xf>
    <xf numFmtId="3" fontId="1" fillId="0" borderId="19" xfId="23" applyNumberFormat="1" applyFont="1" applyFill="1" applyBorder="1" applyAlignment="1">
      <alignment/>
      <protection/>
    </xf>
    <xf numFmtId="165" fontId="7" fillId="0" borderId="0" xfId="24" applyNumberFormat="1" applyFont="1" applyFill="1" applyBorder="1" applyAlignment="1">
      <alignment horizontal="left"/>
      <protection/>
    </xf>
    <xf numFmtId="167" fontId="4" fillId="0" borderId="32" xfId="22" applyFont="1" applyFill="1" applyBorder="1" applyAlignment="1">
      <alignment horizontal="right" indent="1"/>
    </xf>
    <xf numFmtId="167" fontId="4" fillId="0" borderId="13" xfId="22" applyFont="1" applyFill="1" applyBorder="1" applyAlignment="1">
      <alignment horizontal="right" indent="1"/>
    </xf>
    <xf numFmtId="167" fontId="4" fillId="0" borderId="12" xfId="22" applyFont="1" applyFill="1" applyBorder="1" applyAlignment="1">
      <alignment horizontal="right" indent="1"/>
    </xf>
    <xf numFmtId="165" fontId="7" fillId="0" borderId="33" xfId="24" applyNumberFormat="1" applyFont="1" applyFill="1" applyBorder="1" applyAlignment="1">
      <alignment horizontal="left"/>
      <protection/>
    </xf>
    <xf numFmtId="167" fontId="16" fillId="0" borderId="0" xfId="22" applyFont="1" applyFill="1" applyBorder="1" applyAlignment="1">
      <alignment/>
    </xf>
    <xf numFmtId="167" fontId="16" fillId="0" borderId="12" xfId="22" applyFont="1" applyFill="1" applyBorder="1" applyAlignment="1">
      <alignment/>
    </xf>
    <xf numFmtId="0" fontId="16" fillId="0" borderId="34" xfId="24" applyFont="1" applyBorder="1">
      <alignment/>
      <protection/>
    </xf>
    <xf numFmtId="167" fontId="16" fillId="11" borderId="20" xfId="22" applyFont="1" applyFill="1" applyBorder="1" applyAlignment="1">
      <alignment/>
    </xf>
    <xf numFmtId="167" fontId="16" fillId="11" borderId="21" xfId="22" applyFont="1" applyFill="1" applyBorder="1" applyAlignment="1">
      <alignment/>
    </xf>
    <xf numFmtId="0" fontId="11" fillId="0" borderId="0" xfId="23">
      <alignment/>
      <protection/>
    </xf>
    <xf numFmtId="0" fontId="1" fillId="0" borderId="0" xfId="23" applyNumberFormat="1" applyFont="1" applyFill="1" applyBorder="1" applyAlignment="1">
      <alignment/>
      <protection/>
    </xf>
    <xf numFmtId="168" fontId="1" fillId="0" borderId="0" xfId="23" applyNumberFormat="1" applyFont="1" applyFill="1" applyBorder="1" applyAlignment="1">
      <alignment/>
      <protection/>
    </xf>
    <xf numFmtId="167" fontId="8" fillId="14" borderId="35" xfId="22" applyFont="1" applyFill="1" applyBorder="1" applyAlignment="1">
      <alignment horizontal="right"/>
    </xf>
    <xf numFmtId="167" fontId="8" fillId="14" borderId="28" xfId="22" applyFont="1" applyFill="1" applyBorder="1" applyAlignment="1">
      <alignment horizontal="right"/>
    </xf>
    <xf numFmtId="167" fontId="8" fillId="14" borderId="36" xfId="22" applyFont="1" applyFill="1" applyBorder="1" applyAlignment="1">
      <alignment horizontal="right"/>
    </xf>
    <xf numFmtId="165" fontId="8" fillId="14" borderId="0" xfId="24" applyNumberFormat="1" applyFont="1" applyFill="1" applyBorder="1" applyAlignment="1">
      <alignment/>
      <protection/>
    </xf>
    <xf numFmtId="4" fontId="8" fillId="14" borderId="0" xfId="24" applyNumberFormat="1" applyFont="1" applyFill="1" applyBorder="1" applyAlignment="1">
      <alignment/>
      <protection/>
    </xf>
    <xf numFmtId="3" fontId="8" fillId="14" borderId="0" xfId="24" applyNumberFormat="1" applyFont="1" applyFill="1" applyBorder="1" applyAlignment="1">
      <alignment/>
      <protection/>
    </xf>
    <xf numFmtId="166" fontId="4" fillId="14" borderId="0" xfId="24" applyNumberFormat="1" applyFont="1" applyFill="1">
      <alignment/>
      <protection/>
    </xf>
    <xf numFmtId="166" fontId="8" fillId="14" borderId="0" xfId="24" applyNumberFormat="1" applyFont="1" applyFill="1" applyBorder="1" applyAlignment="1">
      <alignment/>
      <protection/>
    </xf>
    <xf numFmtId="4" fontId="4" fillId="14" borderId="0" xfId="24" applyNumberFormat="1" applyFont="1" applyFill="1">
      <alignment/>
      <protection/>
    </xf>
    <xf numFmtId="0" fontId="4" fillId="14" borderId="0" xfId="24" applyFont="1" applyFill="1">
      <alignment/>
      <protection/>
    </xf>
    <xf numFmtId="0" fontId="5" fillId="11" borderId="37" xfId="24" applyFont="1" applyFill="1" applyBorder="1" applyAlignment="1">
      <alignment horizontal="center" vertical="center"/>
      <protection/>
    </xf>
    <xf numFmtId="9" fontId="4" fillId="0" borderId="0" xfId="15" applyFont="1"/>
    <xf numFmtId="10" fontId="4" fillId="0" borderId="0" xfId="15" applyNumberFormat="1" applyFont="1"/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horizontal="left" wrapText="1"/>
      <protection/>
    </xf>
    <xf numFmtId="0" fontId="4" fillId="0" borderId="0" xfId="24" applyFont="1">
      <alignment/>
      <protection/>
    </xf>
    <xf numFmtId="165" fontId="4" fillId="0" borderId="0" xfId="24" applyNumberFormat="1" applyFont="1">
      <alignment/>
      <protection/>
    </xf>
    <xf numFmtId="169" fontId="4" fillId="0" borderId="0" xfId="15" applyNumberFormat="1" applyFont="1"/>
    <xf numFmtId="166" fontId="4" fillId="0" borderId="0" xfId="24" applyNumberFormat="1" applyFont="1" applyBorder="1">
      <alignment/>
      <protection/>
    </xf>
    <xf numFmtId="166" fontId="15" fillId="11" borderId="12" xfId="24" applyNumberFormat="1" applyFont="1" applyFill="1" applyBorder="1" applyAlignment="1">
      <alignment horizontal="right" indent="1"/>
      <protection/>
    </xf>
    <xf numFmtId="2" fontId="4" fillId="0" borderId="0" xfId="24" applyNumberFormat="1" applyFont="1">
      <alignment/>
      <protection/>
    </xf>
    <xf numFmtId="4" fontId="8" fillId="0" borderId="0" xfId="24" applyNumberFormat="1" applyFont="1" applyFill="1" applyBorder="1" applyAlignment="1">
      <alignment/>
      <protection/>
    </xf>
    <xf numFmtId="2" fontId="8" fillId="11" borderId="21" xfId="24" applyNumberFormat="1" applyFont="1" applyFill="1" applyBorder="1" applyAlignment="1">
      <alignment horizontal="right"/>
      <protection/>
    </xf>
    <xf numFmtId="4" fontId="1" fillId="0" borderId="19" xfId="50" applyNumberFormat="1" applyFont="1" applyFill="1" applyBorder="1" applyAlignment="1">
      <alignment/>
      <protection/>
    </xf>
    <xf numFmtId="0" fontId="4" fillId="0" borderId="0" xfId="24" applyFont="1" applyAlignment="1">
      <alignment horizontal="left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horizontal="center" wrapText="1"/>
      <protection/>
    </xf>
    <xf numFmtId="0" fontId="4" fillId="0" borderId="38" xfId="24" applyFont="1" applyBorder="1" applyAlignment="1">
      <alignment horizontal="center"/>
      <protection/>
    </xf>
    <xf numFmtId="0" fontId="7" fillId="9" borderId="12" xfId="27" applyFont="1" applyFill="1" applyBorder="1" applyAlignment="1">
      <alignment horizontal="center" vertical="center"/>
      <protection/>
    </xf>
    <xf numFmtId="0" fontId="7" fillId="9" borderId="0" xfId="27" applyFont="1" applyFill="1" applyBorder="1" applyAlignment="1">
      <alignment horizontal="center" vertical="center"/>
      <protection/>
    </xf>
    <xf numFmtId="0" fontId="5" fillId="0" borderId="0" xfId="26" applyFont="1" applyAlignment="1">
      <alignment horizontal="left"/>
      <protection/>
    </xf>
    <xf numFmtId="0" fontId="7" fillId="9" borderId="39" xfId="27" applyFont="1" applyFill="1" applyBorder="1" applyAlignment="1">
      <alignment horizontal="center"/>
      <protection/>
    </xf>
    <xf numFmtId="0" fontId="7" fillId="9" borderId="40" xfId="27" applyFont="1" applyFill="1" applyBorder="1" applyAlignment="1">
      <alignment horizontal="center"/>
      <protection/>
    </xf>
    <xf numFmtId="0" fontId="7" fillId="9" borderId="13" xfId="27" applyFont="1" applyFill="1" applyBorder="1" applyAlignment="1">
      <alignment horizontal="center" vertical="center" wrapText="1"/>
      <protection/>
    </xf>
    <xf numFmtId="0" fontId="7" fillId="9" borderId="32" xfId="27" applyFont="1" applyFill="1" applyBorder="1" applyAlignment="1">
      <alignment horizontal="center" vertical="center" wrapText="1"/>
      <protection/>
    </xf>
    <xf numFmtId="0" fontId="7" fillId="9" borderId="13" xfId="27" applyFont="1" applyFill="1" applyBorder="1" applyAlignment="1">
      <alignment horizontal="center" vertical="center"/>
      <protection/>
    </xf>
    <xf numFmtId="0" fontId="7" fillId="9" borderId="32" xfId="27" applyFont="1" applyFill="1" applyBorder="1" applyAlignment="1">
      <alignment horizontal="center" vertical="center"/>
      <protection/>
    </xf>
    <xf numFmtId="0" fontId="7" fillId="9" borderId="12" xfId="27" applyFont="1" applyFill="1" applyBorder="1" applyAlignment="1">
      <alignment horizontal="center" wrapText="1"/>
      <protection/>
    </xf>
    <xf numFmtId="0" fontId="7" fillId="9" borderId="0" xfId="27" applyFont="1" applyFill="1" applyBorder="1" applyAlignment="1">
      <alignment horizontal="center" wrapText="1"/>
      <protection/>
    </xf>
    <xf numFmtId="0" fontId="8" fillId="0" borderId="0" xfId="27" applyFont="1" applyAlignment="1">
      <alignment horizontal="left" wrapText="1"/>
      <protection/>
    </xf>
    <xf numFmtId="0" fontId="5" fillId="15" borderId="0" xfId="26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16" borderId="0" xfId="26" applyFont="1" applyFill="1" applyAlignment="1">
      <alignment wrapText="1"/>
      <protection/>
    </xf>
    <xf numFmtId="0" fontId="4" fillId="16" borderId="0" xfId="0" applyFont="1" applyFill="1" applyAlignment="1">
      <alignment wrapText="1"/>
    </xf>
    <xf numFmtId="4" fontId="20" fillId="0" borderId="0" xfId="24" applyNumberFormat="1" applyFont="1">
      <alignment/>
      <protection/>
    </xf>
    <xf numFmtId="165" fontId="7" fillId="0" borderId="34" xfId="24" applyNumberFormat="1" applyFont="1" applyFill="1" applyBorder="1" applyAlignment="1">
      <alignment horizontal="left"/>
      <protection/>
    </xf>
    <xf numFmtId="167" fontId="4" fillId="0" borderId="41" xfId="22" applyFont="1" applyFill="1" applyBorder="1" applyAlignment="1">
      <alignment horizontal="right" indent="1"/>
    </xf>
    <xf numFmtId="167" fontId="16" fillId="0" borderId="34" xfId="22" applyFont="1" applyFill="1" applyBorder="1" applyAlignment="1">
      <alignment/>
    </xf>
    <xf numFmtId="167" fontId="4" fillId="0" borderId="34" xfId="22" applyFont="1" applyFill="1" applyBorder="1" applyAlignment="1">
      <alignment horizontal="right" inden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4 3" xfId="35"/>
    <cellStyle name="Normal 4 2 2" xfId="36"/>
    <cellStyle name="Normal 9" xfId="37"/>
    <cellStyle name="Percent 2" xfId="38"/>
    <cellStyle name="Percent 4" xfId="39"/>
    <cellStyle name="Normal 6" xfId="40"/>
    <cellStyle name="Good 2" xfId="41"/>
    <cellStyle name="Note 2" xfId="42"/>
    <cellStyle name="Normal 3 3" xfId="43"/>
    <cellStyle name="Normal 4 4" xfId="44"/>
    <cellStyle name="Normal 4 2 3" xfId="45"/>
    <cellStyle name="Percent 3" xfId="46"/>
    <cellStyle name="Normal 7" xfId="47"/>
    <cellStyle name="Normal 7 2" xfId="48"/>
    <cellStyle name="Normal 8" xfId="49"/>
    <cellStyle name="Normal 10" xfId="5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1'!$A$61</c:f>
              <c:strCache>
                <c:ptCount val="1"/>
                <c:pt idx="0">
                  <c:v>Poultry (2)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1'!$B$61:$K$61</c:f>
              <c:numCache/>
            </c:numRef>
          </c:val>
          <c:smooth val="0"/>
        </c:ser>
        <c:ser>
          <c:idx val="0"/>
          <c:order val="1"/>
          <c:tx>
            <c:strRef>
              <c:f>'Figure 1'!$A$62</c:f>
              <c:strCache>
                <c:ptCount val="1"/>
                <c:pt idx="0">
                  <c:v>Calves and young cattle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1'!$B$62:$K$62</c:f>
              <c:numCache/>
            </c:numRef>
          </c:val>
          <c:smooth val="0"/>
        </c:ser>
        <c:ser>
          <c:idx val="2"/>
          <c:order val="2"/>
          <c:tx>
            <c:strRef>
              <c:f>'Figure 1'!$A$63</c:f>
              <c:strCache>
                <c:ptCount val="1"/>
                <c:pt idx="0">
                  <c:v>Pigs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1'!$B$63:$K$63</c:f>
              <c:numCache/>
            </c:numRef>
          </c:val>
          <c:smooth val="0"/>
        </c:ser>
        <c:ser>
          <c:idx val="3"/>
          <c:order val="3"/>
          <c:tx>
            <c:strRef>
              <c:f>'Figure 1'!$A$64</c:f>
              <c:strCache>
                <c:ptCount val="1"/>
                <c:pt idx="0">
                  <c:v>Adult cattle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1'!$B$64:$K$64</c:f>
              <c:numCache/>
            </c:numRef>
          </c:val>
          <c:smooth val="0"/>
        </c:ser>
        <c:ser>
          <c:idx val="4"/>
          <c:order val="4"/>
          <c:tx>
            <c:strRef>
              <c:f>'Figure 1'!$A$65</c:f>
              <c:strCache>
                <c:ptCount val="1"/>
                <c:pt idx="0">
                  <c:v>Goats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1'!$B$65:$K$65</c:f>
              <c:numCache/>
            </c:numRef>
          </c:val>
          <c:smooth val="0"/>
        </c:ser>
        <c:ser>
          <c:idx val="5"/>
          <c:order val="5"/>
          <c:tx>
            <c:strRef>
              <c:f>'Figure 1'!$A$66</c:f>
              <c:strCache>
                <c:ptCount val="1"/>
                <c:pt idx="0">
                  <c:v>Sheep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1'!$B$60:$K$60</c:f>
              <c:strCache/>
            </c:strRef>
          </c:cat>
          <c:val>
            <c:numRef>
              <c:f>'Figure 1'!$B$66:$K$66</c:f>
              <c:numCache/>
            </c:numRef>
          </c:val>
          <c:smooth val="0"/>
        </c:ser>
        <c:axId val="60415243"/>
        <c:axId val="6866276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6866276"/>
        <c:crossesAt val="50"/>
        <c:auto val="1"/>
        <c:lblOffset val="100"/>
        <c:noMultiLvlLbl val="0"/>
      </c:catAx>
      <c:valAx>
        <c:axId val="6866276"/>
        <c:scaling>
          <c:orientation val="minMax"/>
          <c:max val="13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41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Sheep and goats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dLbl>
              <c:idx val="1"/>
              <c:layout>
                <c:manualLayout>
                  <c:x val="0.06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2'!$U$63:$U$67</c:f>
              <c:strCache/>
            </c:strRef>
          </c:cat>
          <c:val>
            <c:numRef>
              <c:f>'Figure 2'!$V$63:$V$67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Young cattle (1)</a:t>
            </a:r>
          </a:p>
        </c:rich>
      </c:tx>
      <c:layout>
        <c:manualLayout>
          <c:xMode val="edge"/>
          <c:yMode val="edge"/>
          <c:x val="0.29825"/>
          <c:y val="0.003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1"/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2'!$U$70:$U$74</c:f>
              <c:strCache/>
            </c:strRef>
          </c:cat>
          <c:val>
            <c:numRef>
              <c:f>'Figure 2'!$V$70:$V$74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Adult cattle</a:t>
            </a:r>
          </a:p>
        </c:rich>
      </c:tx>
      <c:layout>
        <c:manualLayout>
          <c:xMode val="edge"/>
          <c:yMode val="edge"/>
          <c:x val="0.3675"/>
          <c:y val="0.013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</c:dPt>
          <c:dPt>
            <c:idx val="4"/>
            <c:spPr>
              <a:solidFill>
                <a:schemeClr val="accent5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2'!$U$78:$U$82</c:f>
              <c:strCache/>
            </c:strRef>
          </c:cat>
          <c:val>
            <c:numRef>
              <c:f>'Figure 2'!$V$78:$V$82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Pigs</a:t>
            </a:r>
          </a:p>
        </c:rich>
      </c:tx>
      <c:layout>
        <c:manualLayout>
          <c:xMode val="edge"/>
          <c:yMode val="edge"/>
          <c:x val="0.44925"/>
          <c:y val="0.06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2"/>
          <c:y val="0.26625"/>
          <c:w val="0.356"/>
          <c:h val="0.5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2'!$U$104:$U$108</c:f>
              <c:strCache/>
            </c:strRef>
          </c:cat>
          <c:val>
            <c:numRef>
              <c:f>'Figure 2'!$V$104:$V$108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Poultry</a:t>
            </a:r>
          </a:p>
        </c:rich>
      </c:tx>
      <c:layout>
        <c:manualLayout>
          <c:xMode val="edge"/>
          <c:yMode val="edge"/>
          <c:x val="0.364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125"/>
          <c:y val="0.2875"/>
          <c:w val="0.38725"/>
          <c:h val="0.5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layout>
                <c:manualLayout>
                  <c:x val="0.0455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2'!$U$91:$U$95</c:f>
              <c:strCache/>
            </c:strRef>
          </c:cat>
          <c:val>
            <c:numRef>
              <c:f>'Figure 2'!$V$91:$V$95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5</xdr:row>
      <xdr:rowOff>95250</xdr:rowOff>
    </xdr:from>
    <xdr:to>
      <xdr:col>13</xdr:col>
      <xdr:colOff>209550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514350" y="876300"/>
        <a:ext cx="7820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10</xdr:col>
      <xdr:colOff>9525</xdr:colOff>
      <xdr:row>47</xdr:row>
      <xdr:rowOff>28575</xdr:rowOff>
    </xdr:to>
    <xdr:grpSp>
      <xdr:nvGrpSpPr>
        <xdr:cNvPr id="7" name="Group 6"/>
        <xdr:cNvGrpSpPr/>
      </xdr:nvGrpSpPr>
      <xdr:grpSpPr>
        <a:xfrm>
          <a:off x="0" y="723900"/>
          <a:ext cx="5600700" cy="6877050"/>
          <a:chOff x="16976" y="699057"/>
          <a:chExt cx="5684802" cy="5592754"/>
        </a:xfrm>
        <a:noFill/>
      </xdr:grpSpPr>
      <xdr:graphicFrame macro="">
        <xdr:nvGraphicFramePr>
          <xdr:cNvPr id="4" name="Chart 3"/>
          <xdr:cNvGraphicFramePr/>
        </xdr:nvGraphicFramePr>
        <xdr:xfrm>
          <a:off x="1698256" y="4499333"/>
          <a:ext cx="2724441" cy="17924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6976" y="699057"/>
          <a:ext cx="3373930" cy="17924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877853" y="739604"/>
          <a:ext cx="2724441" cy="17924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805371" y="2547462"/>
          <a:ext cx="2896407" cy="1957464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420597" y="2646734"/>
          <a:ext cx="2849507" cy="192390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1" bestFit="1" customWidth="1"/>
    <col min="2" max="27" width="9.140625" style="1" customWidth="1"/>
    <col min="28" max="28" width="13.28125" style="1" customWidth="1"/>
    <col min="29" max="33" width="9.140625" style="1" customWidth="1"/>
    <col min="34" max="34" width="2.7109375" style="1" customWidth="1"/>
    <col min="35" max="16384" width="9.140625" style="1" customWidth="1"/>
  </cols>
  <sheetData>
    <row r="1" spans="2:32" ht="12">
      <c r="B1" s="1" t="s">
        <v>0</v>
      </c>
      <c r="AB1" s="1" t="s">
        <v>0</v>
      </c>
      <c r="AF1" s="14" t="s">
        <v>46</v>
      </c>
    </row>
    <row r="2" spans="2:28" ht="12"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AB2" s="1" t="s">
        <v>6</v>
      </c>
    </row>
    <row r="3" spans="2:25" ht="12">
      <c r="B3" s="5">
        <v>2010</v>
      </c>
      <c r="C3" s="6">
        <v>2011</v>
      </c>
      <c r="D3" s="6">
        <v>2012</v>
      </c>
      <c r="E3" s="7">
        <v>2013</v>
      </c>
      <c r="F3" s="5">
        <v>2010</v>
      </c>
      <c r="G3" s="6">
        <v>2011</v>
      </c>
      <c r="H3" s="6">
        <v>2012</v>
      </c>
      <c r="I3" s="7">
        <v>2013</v>
      </c>
      <c r="J3" s="5">
        <v>2010</v>
      </c>
      <c r="K3" s="6">
        <v>2011</v>
      </c>
      <c r="L3" s="6">
        <v>2012</v>
      </c>
      <c r="M3" s="7">
        <v>2013</v>
      </c>
      <c r="N3" s="5">
        <v>2010</v>
      </c>
      <c r="O3" s="6">
        <v>2011</v>
      </c>
      <c r="P3" s="6">
        <v>2012</v>
      </c>
      <c r="Q3" s="7">
        <v>2013</v>
      </c>
      <c r="R3" s="5">
        <v>2010</v>
      </c>
      <c r="S3" s="6">
        <v>2011</v>
      </c>
      <c r="T3" s="6">
        <v>2012</v>
      </c>
      <c r="U3" s="7">
        <v>2013</v>
      </c>
      <c r="V3" s="5">
        <v>2010</v>
      </c>
      <c r="W3" s="6">
        <v>2011</v>
      </c>
      <c r="X3" s="6">
        <v>2012</v>
      </c>
      <c r="Y3" s="7">
        <v>2013</v>
      </c>
    </row>
    <row r="4" spans="1:35" ht="12">
      <c r="A4" s="1" t="s">
        <v>43</v>
      </c>
      <c r="B4" s="8">
        <f>SUM(B5:B32)</f>
        <v>16130.572000000002</v>
      </c>
      <c r="C4" s="8">
        <f aca="true" t="shared" si="0" ref="C4:U4">SUM(C5:C32)</f>
        <v>15984.725699999999</v>
      </c>
      <c r="D4" s="8">
        <f t="shared" si="0"/>
        <v>15034.053399999997</v>
      </c>
      <c r="E4" s="9">
        <f t="shared" si="0"/>
        <v>14858.9018</v>
      </c>
      <c r="F4" s="8">
        <f t="shared" si="0"/>
        <v>5110.049999999998</v>
      </c>
      <c r="G4" s="8">
        <f t="shared" si="0"/>
        <v>5381.652230000001</v>
      </c>
      <c r="H4" s="8">
        <f t="shared" si="0"/>
        <v>5139.175900000001</v>
      </c>
      <c r="I4" s="9">
        <f t="shared" si="0"/>
        <v>5150.807199999999</v>
      </c>
      <c r="J4" s="8">
        <f t="shared" si="0"/>
        <v>5395.37</v>
      </c>
      <c r="K4" s="8">
        <f t="shared" si="0"/>
        <v>6239.372999999999</v>
      </c>
      <c r="L4" s="8">
        <f t="shared" si="0"/>
        <v>5889.989799999999</v>
      </c>
      <c r="M4" s="9">
        <f t="shared" si="0"/>
        <v>5741.845700000001</v>
      </c>
      <c r="N4" s="8">
        <f t="shared" si="0"/>
        <v>10494.891000000001</v>
      </c>
      <c r="O4" s="8">
        <f t="shared" si="0"/>
        <v>11492.357799999998</v>
      </c>
      <c r="P4" s="8">
        <f t="shared" si="0"/>
        <v>10797.983</v>
      </c>
      <c r="Q4" s="9">
        <f t="shared" si="0"/>
        <v>11982.247800000001</v>
      </c>
      <c r="R4" s="8">
        <f t="shared" si="0"/>
        <v>2685.059</v>
      </c>
      <c r="S4" s="8">
        <f t="shared" si="0"/>
        <v>2674.6677999999997</v>
      </c>
      <c r="T4" s="8">
        <f t="shared" si="0"/>
        <v>2519.0780000000004</v>
      </c>
      <c r="U4" s="9">
        <f t="shared" si="0"/>
        <v>2585.1679000000004</v>
      </c>
      <c r="V4" s="8">
        <v>11975.071666666667</v>
      </c>
      <c r="W4" s="8">
        <v>11126.223</v>
      </c>
      <c r="X4" s="8">
        <v>11293.926433333332</v>
      </c>
      <c r="Y4" s="9">
        <v>11172.201599999999</v>
      </c>
      <c r="AC4" s="15">
        <v>2010</v>
      </c>
      <c r="AD4" s="15">
        <v>2011</v>
      </c>
      <c r="AE4" s="15">
        <v>2012</v>
      </c>
      <c r="AF4" s="15">
        <v>2013</v>
      </c>
      <c r="AG4" s="15"/>
      <c r="AI4" s="15">
        <v>2013</v>
      </c>
    </row>
    <row r="5" spans="1:37" ht="12">
      <c r="A5" s="1" t="s">
        <v>7</v>
      </c>
      <c r="B5" s="8">
        <v>227.68</v>
      </c>
      <c r="C5" s="8">
        <v>218.435</v>
      </c>
      <c r="D5" s="8">
        <v>231.825</v>
      </c>
      <c r="E5" s="10">
        <v>249.8</v>
      </c>
      <c r="F5" s="8">
        <v>314.1</v>
      </c>
      <c r="G5" s="8">
        <v>317.4</v>
      </c>
      <c r="H5" s="8">
        <v>317.4</v>
      </c>
      <c r="I5" s="10">
        <v>317.4</v>
      </c>
      <c r="J5" s="8">
        <v>80.325</v>
      </c>
      <c r="K5" s="8">
        <v>74.525</v>
      </c>
      <c r="L5" s="8">
        <v>74.5</v>
      </c>
      <c r="M5" s="10">
        <v>79.03</v>
      </c>
      <c r="N5" s="8">
        <v>343.98</v>
      </c>
      <c r="O5" s="8">
        <v>228.405</v>
      </c>
      <c r="P5" s="8">
        <v>220.38</v>
      </c>
      <c r="Q5" s="10">
        <v>228.92</v>
      </c>
      <c r="R5" s="8">
        <v>0</v>
      </c>
      <c r="S5" s="8">
        <v>0</v>
      </c>
      <c r="T5" s="8">
        <v>0</v>
      </c>
      <c r="U5" s="10">
        <v>0</v>
      </c>
      <c r="V5" s="8">
        <v>0</v>
      </c>
      <c r="W5" s="8">
        <v>0</v>
      </c>
      <c r="X5" s="8">
        <v>0</v>
      </c>
      <c r="Y5" s="10">
        <v>0</v>
      </c>
      <c r="Z5" s="8"/>
      <c r="AA5" s="8"/>
      <c r="AB5" s="16" t="s">
        <v>13</v>
      </c>
      <c r="AC5" s="8">
        <v>6153.964666666667</v>
      </c>
      <c r="AD5" s="8">
        <v>5736.197</v>
      </c>
      <c r="AE5" s="17">
        <v>6128.554</v>
      </c>
      <c r="AF5" s="18">
        <v>6597.143</v>
      </c>
      <c r="AG5" s="1" t="s">
        <v>44</v>
      </c>
      <c r="AH5" s="8"/>
      <c r="AI5" s="19">
        <v>6597.143</v>
      </c>
      <c r="AJ5" s="8"/>
      <c r="AK5" s="8"/>
    </row>
    <row r="6" spans="1:37" ht="12.75">
      <c r="A6" s="1" t="s">
        <v>8</v>
      </c>
      <c r="B6" s="8">
        <v>7.238</v>
      </c>
      <c r="C6" s="8">
        <v>15.518</v>
      </c>
      <c r="D6" s="8">
        <v>13.317</v>
      </c>
      <c r="E6" s="12">
        <v>8.288</v>
      </c>
      <c r="F6" s="8">
        <v>18.834</v>
      </c>
      <c r="G6" s="8">
        <v>24.39</v>
      </c>
      <c r="H6" s="8">
        <v>20.763</v>
      </c>
      <c r="I6" s="12">
        <v>23.124</v>
      </c>
      <c r="J6" s="8">
        <v>34.653</v>
      </c>
      <c r="K6" s="8">
        <v>45.631</v>
      </c>
      <c r="L6" s="8">
        <v>32.112</v>
      </c>
      <c r="M6" s="12">
        <v>32.823</v>
      </c>
      <c r="N6" s="8">
        <v>99.801</v>
      </c>
      <c r="O6" s="8">
        <v>84.594</v>
      </c>
      <c r="P6" s="8">
        <v>118.709</v>
      </c>
      <c r="Q6" s="12">
        <v>121.803</v>
      </c>
      <c r="R6" s="8">
        <v>1.802</v>
      </c>
      <c r="S6" s="8">
        <v>2.091</v>
      </c>
      <c r="T6" s="8">
        <v>1.561</v>
      </c>
      <c r="U6" s="12">
        <v>2.29</v>
      </c>
      <c r="V6" s="8">
        <v>0</v>
      </c>
      <c r="W6" s="8">
        <v>0</v>
      </c>
      <c r="X6" s="8">
        <v>0</v>
      </c>
      <c r="Y6" s="12">
        <v>0</v>
      </c>
      <c r="Z6" s="8"/>
      <c r="AA6" s="8"/>
      <c r="AB6" s="20" t="s">
        <v>16</v>
      </c>
      <c r="AC6" s="8">
        <v>4294.629</v>
      </c>
      <c r="AD6" s="8">
        <v>3805.591</v>
      </c>
      <c r="AE6" s="21" t="s">
        <v>48</v>
      </c>
      <c r="AF6" s="17">
        <v>3121.3533</v>
      </c>
      <c r="AI6" s="19">
        <v>3121.3533</v>
      </c>
      <c r="AK6" s="8"/>
    </row>
    <row r="7" spans="1:37" ht="12.75">
      <c r="A7" s="1" t="s">
        <v>9</v>
      </c>
      <c r="B7" s="8">
        <v>15</v>
      </c>
      <c r="C7" s="8">
        <v>13.24</v>
      </c>
      <c r="D7" s="8">
        <v>13.24</v>
      </c>
      <c r="E7" s="12">
        <v>12.5</v>
      </c>
      <c r="F7" s="8">
        <v>104.83</v>
      </c>
      <c r="G7" s="8">
        <v>107.24</v>
      </c>
      <c r="H7" s="8">
        <v>84.86</v>
      </c>
      <c r="I7" s="12">
        <v>96.62</v>
      </c>
      <c r="J7" s="8">
        <v>52.27</v>
      </c>
      <c r="K7" s="8">
        <v>62.94</v>
      </c>
      <c r="L7" s="8">
        <v>47.76</v>
      </c>
      <c r="M7" s="12">
        <v>48.36</v>
      </c>
      <c r="N7" s="8">
        <v>24.19</v>
      </c>
      <c r="O7" s="8">
        <v>26.51</v>
      </c>
      <c r="P7" s="8">
        <v>18.73</v>
      </c>
      <c r="Q7" s="12">
        <v>31.18</v>
      </c>
      <c r="R7" s="8">
        <v>0</v>
      </c>
      <c r="S7" s="8">
        <v>0</v>
      </c>
      <c r="T7" s="8">
        <v>0</v>
      </c>
      <c r="U7" s="12">
        <v>0</v>
      </c>
      <c r="V7" s="8">
        <v>0</v>
      </c>
      <c r="W7" s="8">
        <v>0</v>
      </c>
      <c r="X7" s="8">
        <v>0</v>
      </c>
      <c r="Y7" s="12">
        <v>0</v>
      </c>
      <c r="Z7" s="8"/>
      <c r="AA7" s="8"/>
      <c r="AB7" s="20" t="s">
        <v>12</v>
      </c>
      <c r="AC7" s="8">
        <v>1074.38</v>
      </c>
      <c r="AD7" s="8">
        <v>1101.697</v>
      </c>
      <c r="AE7" s="22">
        <v>951.31</v>
      </c>
      <c r="AF7" s="23" t="s">
        <v>45</v>
      </c>
      <c r="AH7" s="8"/>
      <c r="AI7" s="24">
        <v>951.31</v>
      </c>
      <c r="AJ7" s="25" t="s">
        <v>47</v>
      </c>
      <c r="AK7" s="8"/>
    </row>
    <row r="8" spans="1:37" ht="12.75">
      <c r="A8" s="1" t="s">
        <v>10</v>
      </c>
      <c r="B8" s="8">
        <v>73.285</v>
      </c>
      <c r="C8" s="8">
        <v>76.718</v>
      </c>
      <c r="D8" s="8">
        <v>61.188</v>
      </c>
      <c r="E8" s="12">
        <v>69.258</v>
      </c>
      <c r="F8" s="8">
        <v>553.972</v>
      </c>
      <c r="G8" s="8">
        <v>533.717</v>
      </c>
      <c r="H8" s="8">
        <v>592.761</v>
      </c>
      <c r="I8" s="12">
        <v>583.587</v>
      </c>
      <c r="J8" s="8">
        <v>387.114</v>
      </c>
      <c r="K8" s="8">
        <v>505.594</v>
      </c>
      <c r="L8" s="8">
        <v>588.281</v>
      </c>
      <c r="M8" s="12">
        <v>492.839</v>
      </c>
      <c r="N8" s="8">
        <v>834.96</v>
      </c>
      <c r="O8" s="8">
        <v>898.448</v>
      </c>
      <c r="P8" s="8">
        <v>972.405</v>
      </c>
      <c r="Q8" s="12">
        <v>803.784</v>
      </c>
      <c r="R8" s="8">
        <v>0</v>
      </c>
      <c r="S8" s="8">
        <v>0</v>
      </c>
      <c r="T8" s="8">
        <v>0</v>
      </c>
      <c r="U8" s="12">
        <v>0</v>
      </c>
      <c r="V8" s="8">
        <v>0</v>
      </c>
      <c r="W8" s="8">
        <v>0</v>
      </c>
      <c r="X8" s="8">
        <v>0</v>
      </c>
      <c r="Y8" s="12">
        <v>0</v>
      </c>
      <c r="Z8" s="8"/>
      <c r="AA8" s="8"/>
      <c r="AB8" s="20" t="s">
        <v>26</v>
      </c>
      <c r="AC8" s="8">
        <v>241.052</v>
      </c>
      <c r="AD8" s="8">
        <v>260</v>
      </c>
      <c r="AE8" s="8">
        <v>258.068</v>
      </c>
      <c r="AF8" s="26">
        <v>288.85400000000004</v>
      </c>
      <c r="AH8" s="8"/>
      <c r="AI8" s="19">
        <v>288.85400000000004</v>
      </c>
      <c r="AK8" s="8"/>
    </row>
    <row r="9" spans="1:37" ht="12.75">
      <c r="A9" s="1" t="s">
        <v>11</v>
      </c>
      <c r="B9" s="8">
        <v>0</v>
      </c>
      <c r="C9" s="8">
        <v>0</v>
      </c>
      <c r="D9" s="8">
        <v>0</v>
      </c>
      <c r="E9" s="12">
        <v>1.5</v>
      </c>
      <c r="F9" s="8">
        <v>16.7</v>
      </c>
      <c r="G9" s="8">
        <v>18.8</v>
      </c>
      <c r="H9" s="8">
        <v>12.2</v>
      </c>
      <c r="I9" s="12">
        <v>14.7</v>
      </c>
      <c r="J9" s="8">
        <v>0</v>
      </c>
      <c r="K9" s="8">
        <v>0</v>
      </c>
      <c r="L9" s="8">
        <v>0</v>
      </c>
      <c r="M9" s="12">
        <v>0</v>
      </c>
      <c r="N9" s="8">
        <v>0.6</v>
      </c>
      <c r="O9" s="8">
        <v>1.9</v>
      </c>
      <c r="P9" s="8">
        <v>1</v>
      </c>
      <c r="Q9" s="12">
        <v>4.5</v>
      </c>
      <c r="R9" s="8">
        <v>0</v>
      </c>
      <c r="S9" s="8">
        <v>0</v>
      </c>
      <c r="T9" s="8">
        <v>0</v>
      </c>
      <c r="U9" s="12">
        <v>0</v>
      </c>
      <c r="V9" s="11">
        <v>0</v>
      </c>
      <c r="W9" s="11">
        <v>0</v>
      </c>
      <c r="X9" s="11">
        <v>0</v>
      </c>
      <c r="Y9" s="12">
        <v>0</v>
      </c>
      <c r="Z9" s="8"/>
      <c r="AA9" s="8"/>
      <c r="AB9" s="20" t="s">
        <v>17</v>
      </c>
      <c r="AC9" s="8">
        <v>113.262</v>
      </c>
      <c r="AD9" s="8">
        <v>128.76</v>
      </c>
      <c r="AE9" s="8">
        <v>108.37</v>
      </c>
      <c r="AF9" s="17">
        <v>121.29</v>
      </c>
      <c r="AI9" s="19">
        <v>121.29</v>
      </c>
      <c r="AK9" s="8"/>
    </row>
    <row r="10" spans="1:37" ht="12.75">
      <c r="A10" s="1" t="s">
        <v>12</v>
      </c>
      <c r="B10" s="8">
        <v>1406.232</v>
      </c>
      <c r="C10" s="8">
        <v>1169.916</v>
      </c>
      <c r="D10" s="8">
        <v>979.62</v>
      </c>
      <c r="E10" s="27">
        <v>979.62</v>
      </c>
      <c r="F10" s="8">
        <v>43.636</v>
      </c>
      <c r="G10" s="8">
        <v>54.76953</v>
      </c>
      <c r="H10" s="8">
        <v>53.33</v>
      </c>
      <c r="I10" s="28">
        <v>53.33</v>
      </c>
      <c r="J10" s="8">
        <v>188.181</v>
      </c>
      <c r="K10" s="8">
        <v>243.1251</v>
      </c>
      <c r="L10" s="8">
        <v>249.61</v>
      </c>
      <c r="M10" s="28">
        <v>249.61</v>
      </c>
      <c r="N10" s="8">
        <v>207.1</v>
      </c>
      <c r="O10" s="8">
        <v>235.8</v>
      </c>
      <c r="P10" s="8">
        <v>191.03</v>
      </c>
      <c r="Q10" s="28">
        <v>191.03</v>
      </c>
      <c r="R10" s="8">
        <v>596.39</v>
      </c>
      <c r="S10" s="8">
        <v>541.7</v>
      </c>
      <c r="T10" s="8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8"/>
      <c r="AA10" s="8"/>
      <c r="AB10" s="20" t="s">
        <v>35</v>
      </c>
      <c r="AC10" s="8">
        <v>55.34</v>
      </c>
      <c r="AD10" s="8">
        <v>41.9</v>
      </c>
      <c r="AE10" s="26">
        <v>50.8</v>
      </c>
      <c r="AF10" s="8" t="s">
        <v>45</v>
      </c>
      <c r="AI10" s="19">
        <v>50.8</v>
      </c>
      <c r="AK10" s="8"/>
    </row>
    <row r="11" spans="1:37" ht="12.75">
      <c r="A11" s="1" t="s">
        <v>13</v>
      </c>
      <c r="B11" s="8">
        <v>4312.709</v>
      </c>
      <c r="C11" s="8">
        <v>3864.12</v>
      </c>
      <c r="D11" s="8">
        <v>4046.413</v>
      </c>
      <c r="E11" s="12">
        <v>3776.795</v>
      </c>
      <c r="F11" s="8">
        <v>424.311</v>
      </c>
      <c r="G11" s="8">
        <v>400.628</v>
      </c>
      <c r="H11" s="8">
        <v>370.26</v>
      </c>
      <c r="I11" s="12">
        <v>372.714</v>
      </c>
      <c r="J11" s="8">
        <v>1105.131</v>
      </c>
      <c r="K11" s="8">
        <v>1307.531</v>
      </c>
      <c r="L11" s="8">
        <v>1169.725</v>
      </c>
      <c r="M11" s="12">
        <v>1214.501</v>
      </c>
      <c r="N11" s="8">
        <v>646.264</v>
      </c>
      <c r="O11" s="8">
        <v>670.284</v>
      </c>
      <c r="P11" s="8">
        <v>481.516</v>
      </c>
      <c r="Q11" s="12">
        <v>545.98</v>
      </c>
      <c r="R11" s="8">
        <v>757.34</v>
      </c>
      <c r="S11" s="8">
        <v>802.391</v>
      </c>
      <c r="T11" s="8">
        <v>736.569</v>
      </c>
      <c r="U11" s="12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8"/>
      <c r="AA11" s="8"/>
      <c r="AB11" s="20" t="s">
        <v>14</v>
      </c>
      <c r="AC11" s="8">
        <v>40.465</v>
      </c>
      <c r="AD11" s="8">
        <v>50.328</v>
      </c>
      <c r="AE11" s="33">
        <v>54.8</v>
      </c>
      <c r="AF11" s="34">
        <v>39.9513</v>
      </c>
      <c r="AI11" s="19">
        <v>39.9513</v>
      </c>
      <c r="AK11" s="8"/>
    </row>
    <row r="12" spans="1:37" ht="12.75">
      <c r="A12" s="1" t="s">
        <v>14</v>
      </c>
      <c r="B12" s="8">
        <v>808.356</v>
      </c>
      <c r="C12" s="8">
        <v>845.0047</v>
      </c>
      <c r="D12" s="8">
        <v>763.4754</v>
      </c>
      <c r="E12" s="12">
        <v>775.6276</v>
      </c>
      <c r="F12" s="8">
        <v>541.666</v>
      </c>
      <c r="G12" s="8">
        <v>604.1767</v>
      </c>
      <c r="H12" s="8">
        <v>541.1679</v>
      </c>
      <c r="I12" s="12">
        <v>534.3692</v>
      </c>
      <c r="J12" s="8">
        <v>351.5</v>
      </c>
      <c r="K12" s="8">
        <v>358.4129</v>
      </c>
      <c r="L12" s="8">
        <v>411.6138</v>
      </c>
      <c r="M12" s="12">
        <v>416.6188</v>
      </c>
      <c r="N12" s="8">
        <v>1711.23</v>
      </c>
      <c r="O12" s="8">
        <v>1858.8813</v>
      </c>
      <c r="P12" s="8">
        <v>1382.9</v>
      </c>
      <c r="Q12" s="12">
        <v>2121.4406</v>
      </c>
      <c r="R12" s="8">
        <v>162.001</v>
      </c>
      <c r="S12" s="8">
        <v>142.7668</v>
      </c>
      <c r="T12" s="8">
        <v>140.4</v>
      </c>
      <c r="U12" s="12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8"/>
      <c r="AA12" s="8"/>
      <c r="AB12" s="20" t="s">
        <v>22</v>
      </c>
      <c r="AC12" s="8">
        <v>1.979</v>
      </c>
      <c r="AD12" s="35" t="s">
        <v>48</v>
      </c>
      <c r="AE12" s="22">
        <v>1.5</v>
      </c>
      <c r="AF12" s="8" t="s">
        <v>45</v>
      </c>
      <c r="AI12" s="24">
        <v>1.5</v>
      </c>
      <c r="AJ12" s="25" t="s">
        <v>47</v>
      </c>
      <c r="AK12" s="8"/>
    </row>
    <row r="13" spans="1:37" ht="12.75">
      <c r="A13" s="1" t="s">
        <v>15</v>
      </c>
      <c r="B13" s="8">
        <v>4.663</v>
      </c>
      <c r="C13" s="8">
        <v>4.663</v>
      </c>
      <c r="D13" s="8">
        <v>4.663</v>
      </c>
      <c r="E13" s="12">
        <v>4.663</v>
      </c>
      <c r="F13" s="8">
        <v>32.525</v>
      </c>
      <c r="G13" s="8">
        <v>39.03</v>
      </c>
      <c r="H13" s="8">
        <v>33.372</v>
      </c>
      <c r="I13" s="12">
        <v>37.08</v>
      </c>
      <c r="J13" s="8">
        <v>3.647</v>
      </c>
      <c r="K13" s="8">
        <v>3.829</v>
      </c>
      <c r="L13" s="8">
        <v>3.647</v>
      </c>
      <c r="M13" s="12">
        <v>3.647</v>
      </c>
      <c r="N13" s="35" t="s">
        <v>48</v>
      </c>
      <c r="O13" s="35" t="s">
        <v>48</v>
      </c>
      <c r="P13" s="35" t="s">
        <v>48</v>
      </c>
      <c r="Q13" s="12">
        <v>15.244</v>
      </c>
      <c r="R13" s="8">
        <v>0</v>
      </c>
      <c r="S13" s="8">
        <v>0</v>
      </c>
      <c r="T13" s="8">
        <v>0</v>
      </c>
      <c r="U13" s="12">
        <v>0</v>
      </c>
      <c r="V13" s="11">
        <v>0</v>
      </c>
      <c r="W13" s="11">
        <v>0</v>
      </c>
      <c r="X13" s="11">
        <v>0</v>
      </c>
      <c r="Y13" s="12">
        <v>0</v>
      </c>
      <c r="Z13" s="8"/>
      <c r="AA13" s="8"/>
      <c r="AC13" s="8"/>
      <c r="AD13" s="8"/>
      <c r="AE13" s="8"/>
      <c r="AF13" s="8"/>
      <c r="AG13" s="8"/>
      <c r="AI13" s="36">
        <f>SUM(AI5:AI12)</f>
        <v>11172.2016</v>
      </c>
      <c r="AK13" s="8"/>
    </row>
    <row r="14" spans="1:37" ht="12.75">
      <c r="A14" s="1" t="s">
        <v>16</v>
      </c>
      <c r="B14" s="8">
        <v>6024.781</v>
      </c>
      <c r="C14" s="8">
        <v>5961.528</v>
      </c>
      <c r="D14" s="8">
        <v>5131.977</v>
      </c>
      <c r="E14" s="12">
        <v>5234.6252</v>
      </c>
      <c r="F14" s="8">
        <v>489.171</v>
      </c>
      <c r="G14" s="8">
        <v>542.65</v>
      </c>
      <c r="H14" s="8">
        <v>482.302</v>
      </c>
      <c r="I14" s="12">
        <v>491.584</v>
      </c>
      <c r="J14" s="8">
        <v>380.855</v>
      </c>
      <c r="K14" s="8">
        <v>413.793</v>
      </c>
      <c r="L14" s="8">
        <v>337.45</v>
      </c>
      <c r="M14" s="12">
        <v>351.0309</v>
      </c>
      <c r="N14" s="8">
        <v>2204.972</v>
      </c>
      <c r="O14" s="8">
        <v>2411.202</v>
      </c>
      <c r="P14" s="8">
        <v>2048.904</v>
      </c>
      <c r="Q14" s="12">
        <v>2216.9632</v>
      </c>
      <c r="R14" s="8">
        <v>1017.546</v>
      </c>
      <c r="S14" s="8">
        <v>1025.904</v>
      </c>
      <c r="T14" s="8">
        <v>949.621</v>
      </c>
      <c r="U14" s="12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.75">
      <c r="A15" s="1" t="s">
        <v>17</v>
      </c>
      <c r="B15" s="8">
        <v>18.315</v>
      </c>
      <c r="C15" s="8">
        <v>17.171</v>
      </c>
      <c r="D15" s="8">
        <v>15.792</v>
      </c>
      <c r="E15" s="12">
        <v>13.466</v>
      </c>
      <c r="F15" s="8">
        <v>1.909</v>
      </c>
      <c r="G15" s="8">
        <v>1.891</v>
      </c>
      <c r="H15" s="8">
        <v>1.855</v>
      </c>
      <c r="I15" s="12">
        <v>2.591</v>
      </c>
      <c r="J15" s="8">
        <v>7.241</v>
      </c>
      <c r="K15" s="8">
        <v>7.431</v>
      </c>
      <c r="L15" s="8">
        <v>7.23</v>
      </c>
      <c r="M15" s="12">
        <v>7.548</v>
      </c>
      <c r="N15" s="8">
        <v>6.95</v>
      </c>
      <c r="O15" s="8">
        <v>7.121</v>
      </c>
      <c r="P15" s="8">
        <v>6.842</v>
      </c>
      <c r="Q15" s="12">
        <v>6.98</v>
      </c>
      <c r="R15" s="8">
        <v>2.119</v>
      </c>
      <c r="S15" s="8">
        <v>2.212</v>
      </c>
      <c r="T15" s="8">
        <v>2.112</v>
      </c>
      <c r="U15" s="12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8"/>
      <c r="AA15" s="8"/>
      <c r="AB15" s="8"/>
      <c r="AC15" s="8"/>
      <c r="AD15" s="8"/>
      <c r="AE15" s="8"/>
      <c r="AF15" s="8" t="s">
        <v>49</v>
      </c>
      <c r="AJ15" s="8"/>
      <c r="AK15" s="8"/>
    </row>
    <row r="16" spans="1:37" ht="12.75">
      <c r="A16" s="1" t="s">
        <v>18</v>
      </c>
      <c r="B16" s="8">
        <v>0</v>
      </c>
      <c r="C16" s="8">
        <v>0</v>
      </c>
      <c r="D16" s="8">
        <v>5.7</v>
      </c>
      <c r="E16" s="12">
        <v>6.4</v>
      </c>
      <c r="F16" s="8">
        <v>17.2</v>
      </c>
      <c r="G16" s="8">
        <v>19.4</v>
      </c>
      <c r="H16" s="8">
        <v>11.4</v>
      </c>
      <c r="I16" s="12">
        <v>13.9</v>
      </c>
      <c r="J16" s="8">
        <v>8.1</v>
      </c>
      <c r="K16" s="8">
        <v>10.1</v>
      </c>
      <c r="L16" s="8">
        <v>6.6</v>
      </c>
      <c r="M16" s="12">
        <v>4.5</v>
      </c>
      <c r="N16" s="8">
        <v>10.3</v>
      </c>
      <c r="O16" s="8">
        <v>7.5</v>
      </c>
      <c r="P16" s="8">
        <v>9.4</v>
      </c>
      <c r="Q16" s="12">
        <v>14.8</v>
      </c>
      <c r="R16" s="8">
        <v>0</v>
      </c>
      <c r="S16" s="8">
        <v>0</v>
      </c>
      <c r="T16" s="8">
        <v>0</v>
      </c>
      <c r="U16" s="12">
        <v>0</v>
      </c>
      <c r="V16" s="11">
        <v>0</v>
      </c>
      <c r="W16" s="11">
        <v>0</v>
      </c>
      <c r="X16" s="11">
        <v>0</v>
      </c>
      <c r="Y16" s="12">
        <v>0</v>
      </c>
      <c r="Z16" s="8"/>
      <c r="AA16" s="8"/>
      <c r="AB16" s="8"/>
      <c r="AC16" s="8"/>
      <c r="AD16" s="8"/>
      <c r="AE16" s="8"/>
      <c r="AF16" s="1" t="s">
        <v>50</v>
      </c>
      <c r="AK16" s="8"/>
    </row>
    <row r="17" spans="1:37" ht="12.75">
      <c r="A17" s="1" t="s">
        <v>19</v>
      </c>
      <c r="B17" s="8">
        <v>13.6</v>
      </c>
      <c r="C17" s="8">
        <v>14.6</v>
      </c>
      <c r="D17" s="8">
        <v>11.5</v>
      </c>
      <c r="E17" s="12">
        <v>12.2</v>
      </c>
      <c r="F17" s="8">
        <v>37.7</v>
      </c>
      <c r="G17" s="8">
        <v>64.2</v>
      </c>
      <c r="H17" s="8">
        <v>60.2</v>
      </c>
      <c r="I17" s="12">
        <v>52.2</v>
      </c>
      <c r="J17" s="8">
        <v>16.9</v>
      </c>
      <c r="K17" s="8">
        <v>21.4</v>
      </c>
      <c r="L17" s="8">
        <v>24.5</v>
      </c>
      <c r="M17" s="12">
        <v>23.2</v>
      </c>
      <c r="N17" s="8">
        <v>29.2</v>
      </c>
      <c r="O17" s="8">
        <v>43.5</v>
      </c>
      <c r="P17" s="8">
        <v>63.8</v>
      </c>
      <c r="Q17" s="12">
        <v>56.2</v>
      </c>
      <c r="R17" s="8">
        <v>0</v>
      </c>
      <c r="S17" s="8">
        <v>0</v>
      </c>
      <c r="T17" s="8">
        <v>0</v>
      </c>
      <c r="U17" s="12">
        <v>0</v>
      </c>
      <c r="V17" s="11">
        <v>0</v>
      </c>
      <c r="W17" s="11">
        <v>0</v>
      </c>
      <c r="X17" s="11">
        <v>0</v>
      </c>
      <c r="Y17" s="12">
        <v>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K17" s="8"/>
    </row>
    <row r="18" spans="1:37" ht="12.75">
      <c r="A18" s="1" t="s">
        <v>20</v>
      </c>
      <c r="B18" s="8">
        <v>0.071</v>
      </c>
      <c r="C18" s="8">
        <v>0.064</v>
      </c>
      <c r="D18" s="8">
        <v>0.096</v>
      </c>
      <c r="E18" s="12">
        <v>0.104</v>
      </c>
      <c r="F18" s="8">
        <v>0.478</v>
      </c>
      <c r="G18" s="8">
        <v>0.231</v>
      </c>
      <c r="H18" s="8">
        <v>0.498</v>
      </c>
      <c r="I18" s="12">
        <v>0.935</v>
      </c>
      <c r="J18" s="8">
        <v>0.04</v>
      </c>
      <c r="K18" s="8">
        <v>0.075</v>
      </c>
      <c r="L18" s="8">
        <v>0.096</v>
      </c>
      <c r="M18" s="12">
        <v>0.138</v>
      </c>
      <c r="N18" s="8">
        <v>2.647</v>
      </c>
      <c r="O18" s="8">
        <v>2.13</v>
      </c>
      <c r="P18" s="8">
        <v>1.816</v>
      </c>
      <c r="Q18" s="12">
        <v>1.926</v>
      </c>
      <c r="R18" s="8">
        <v>0</v>
      </c>
      <c r="S18" s="8">
        <v>0</v>
      </c>
      <c r="T18" s="8">
        <v>0</v>
      </c>
      <c r="U18" s="12">
        <v>0</v>
      </c>
      <c r="V18" s="11">
        <v>0</v>
      </c>
      <c r="W18" s="11">
        <v>0</v>
      </c>
      <c r="X18" s="11">
        <v>0</v>
      </c>
      <c r="Y18" s="12">
        <v>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2.75">
      <c r="A19" s="1" t="s">
        <v>21</v>
      </c>
      <c r="B19" s="8">
        <v>134.274</v>
      </c>
      <c r="C19" s="8">
        <v>165.214</v>
      </c>
      <c r="D19" s="8">
        <v>110</v>
      </c>
      <c r="E19" s="12">
        <v>138.1</v>
      </c>
      <c r="F19" s="8">
        <v>58.532</v>
      </c>
      <c r="G19" s="8">
        <v>62.111</v>
      </c>
      <c r="H19" s="8">
        <v>51.3</v>
      </c>
      <c r="I19" s="12">
        <v>63.4</v>
      </c>
      <c r="J19" s="8">
        <v>40.895</v>
      </c>
      <c r="K19" s="8">
        <v>50.449</v>
      </c>
      <c r="L19" s="8">
        <v>43.7</v>
      </c>
      <c r="M19" s="12">
        <v>62</v>
      </c>
      <c r="N19" s="8">
        <v>496.916</v>
      </c>
      <c r="O19" s="8">
        <v>234.971</v>
      </c>
      <c r="P19" s="8">
        <v>614</v>
      </c>
      <c r="Q19" s="12">
        <v>552.4</v>
      </c>
      <c r="R19" s="8">
        <v>52.912</v>
      </c>
      <c r="S19" s="8">
        <v>43.133</v>
      </c>
      <c r="T19" s="8">
        <v>17.7</v>
      </c>
      <c r="U19" s="12">
        <v>42.3</v>
      </c>
      <c r="V19" s="11">
        <v>0</v>
      </c>
      <c r="W19" s="11">
        <v>0</v>
      </c>
      <c r="X19" s="11">
        <v>0</v>
      </c>
      <c r="Y19" s="12">
        <v>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>
      <c r="A20" s="1" t="s">
        <v>22</v>
      </c>
      <c r="B20" s="8">
        <v>14.572</v>
      </c>
      <c r="C20" s="8">
        <v>13.953</v>
      </c>
      <c r="D20" s="8">
        <v>11.142</v>
      </c>
      <c r="E20" s="12">
        <v>12.287</v>
      </c>
      <c r="F20" s="8">
        <v>1.365</v>
      </c>
      <c r="G20" s="8">
        <v>1.327</v>
      </c>
      <c r="H20" s="8">
        <v>0.981</v>
      </c>
      <c r="I20" s="12">
        <v>1.307</v>
      </c>
      <c r="J20" s="8">
        <v>9.336</v>
      </c>
      <c r="K20" s="8">
        <v>8.715</v>
      </c>
      <c r="L20" s="8">
        <v>7.188</v>
      </c>
      <c r="M20" s="12">
        <v>8.287</v>
      </c>
      <c r="N20" s="8">
        <v>0.05</v>
      </c>
      <c r="O20" s="8">
        <v>0.042</v>
      </c>
      <c r="P20" s="8">
        <v>0.027</v>
      </c>
      <c r="Q20" s="12">
        <v>0.035</v>
      </c>
      <c r="R20" s="8">
        <v>0.814</v>
      </c>
      <c r="S20" s="8">
        <v>1.441</v>
      </c>
      <c r="T20" s="8">
        <v>0.663</v>
      </c>
      <c r="U20" s="12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.75">
      <c r="A21" s="1" t="s">
        <v>23</v>
      </c>
      <c r="B21" s="8">
        <v>765</v>
      </c>
      <c r="C21" s="8">
        <v>815</v>
      </c>
      <c r="D21" s="8">
        <v>805</v>
      </c>
      <c r="E21" s="12">
        <v>855</v>
      </c>
      <c r="F21" s="8">
        <v>511</v>
      </c>
      <c r="G21" s="8">
        <v>482</v>
      </c>
      <c r="H21" s="8">
        <v>511</v>
      </c>
      <c r="I21" s="12">
        <v>555</v>
      </c>
      <c r="J21" s="8">
        <v>1328</v>
      </c>
      <c r="K21" s="8">
        <v>1541</v>
      </c>
      <c r="L21" s="8">
        <v>1353</v>
      </c>
      <c r="M21" s="12">
        <v>1310</v>
      </c>
      <c r="N21" s="8">
        <v>340</v>
      </c>
      <c r="O21" s="8">
        <v>418</v>
      </c>
      <c r="P21" s="8">
        <v>281</v>
      </c>
      <c r="Q21" s="12">
        <v>314</v>
      </c>
      <c r="R21" s="8">
        <v>0</v>
      </c>
      <c r="S21" s="8">
        <v>0</v>
      </c>
      <c r="T21" s="8">
        <v>0</v>
      </c>
      <c r="U21" s="12">
        <v>0</v>
      </c>
      <c r="V21" s="11">
        <v>0</v>
      </c>
      <c r="W21" s="11">
        <v>0</v>
      </c>
      <c r="X21" s="11">
        <v>0</v>
      </c>
      <c r="Y21" s="12">
        <v>0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.75">
      <c r="A22" s="1" t="s">
        <v>24</v>
      </c>
      <c r="B22" s="8">
        <v>44.241</v>
      </c>
      <c r="C22" s="8">
        <v>50.389</v>
      </c>
      <c r="D22" s="8">
        <v>52.032</v>
      </c>
      <c r="E22" s="12">
        <v>53.327</v>
      </c>
      <c r="F22" s="8">
        <v>85.631</v>
      </c>
      <c r="G22" s="8">
        <v>109.044</v>
      </c>
      <c r="H22" s="8">
        <v>98.272</v>
      </c>
      <c r="I22" s="12">
        <v>95.501</v>
      </c>
      <c r="J22" s="8">
        <v>154.105</v>
      </c>
      <c r="K22" s="8">
        <v>200.497</v>
      </c>
      <c r="L22" s="8">
        <v>135.382</v>
      </c>
      <c r="M22" s="12">
        <v>143.962</v>
      </c>
      <c r="N22" s="8">
        <v>270.805</v>
      </c>
      <c r="O22" s="8">
        <v>302.81</v>
      </c>
      <c r="P22" s="8">
        <v>262.108</v>
      </c>
      <c r="Q22" s="12">
        <v>234.585</v>
      </c>
      <c r="R22" s="8">
        <v>2.883</v>
      </c>
      <c r="S22" s="8">
        <v>3.341</v>
      </c>
      <c r="T22" s="8">
        <v>2.662</v>
      </c>
      <c r="U22" s="12">
        <v>2.857</v>
      </c>
      <c r="V22" s="11">
        <v>0</v>
      </c>
      <c r="W22" s="11">
        <v>0</v>
      </c>
      <c r="X22" s="11">
        <v>0</v>
      </c>
      <c r="Y22" s="12">
        <v>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>
      <c r="A23" s="1" t="s">
        <v>25</v>
      </c>
      <c r="B23" s="8">
        <v>249.744</v>
      </c>
      <c r="C23" s="8">
        <v>712.3</v>
      </c>
      <c r="D23" s="8">
        <v>758.9</v>
      </c>
      <c r="E23" s="12">
        <v>761.5</v>
      </c>
      <c r="F23" s="8">
        <v>814.932</v>
      </c>
      <c r="G23" s="8">
        <v>887.4</v>
      </c>
      <c r="H23" s="8">
        <v>834.7</v>
      </c>
      <c r="I23" s="12">
        <v>735.1</v>
      </c>
      <c r="J23" s="8">
        <v>582.749</v>
      </c>
      <c r="K23" s="8">
        <v>677</v>
      </c>
      <c r="L23" s="8">
        <v>642.2</v>
      </c>
      <c r="M23" s="12">
        <v>538.6</v>
      </c>
      <c r="N23" s="8">
        <v>1877.9</v>
      </c>
      <c r="O23" s="8">
        <v>2493.1</v>
      </c>
      <c r="P23" s="8">
        <v>2877.3</v>
      </c>
      <c r="Q23" s="12">
        <v>3068.5</v>
      </c>
      <c r="R23" s="8">
        <v>9.3</v>
      </c>
      <c r="S23" s="8">
        <v>8.7</v>
      </c>
      <c r="T23" s="8">
        <v>9.1</v>
      </c>
      <c r="U23" s="12">
        <v>10</v>
      </c>
      <c r="V23" s="11">
        <v>0</v>
      </c>
      <c r="W23" s="11">
        <v>0</v>
      </c>
      <c r="X23" s="11">
        <v>0</v>
      </c>
      <c r="Y23" s="12">
        <v>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>
      <c r="A24" s="1" t="s">
        <v>26</v>
      </c>
      <c r="B24" s="8">
        <v>1406</v>
      </c>
      <c r="C24" s="8">
        <v>1245.364</v>
      </c>
      <c r="D24" s="8">
        <v>1392.694</v>
      </c>
      <c r="E24" s="12">
        <v>1186.84</v>
      </c>
      <c r="F24" s="35" t="s">
        <v>48</v>
      </c>
      <c r="G24" s="8">
        <v>85.059</v>
      </c>
      <c r="H24" s="8">
        <v>75.377</v>
      </c>
      <c r="I24" s="12">
        <v>77.159</v>
      </c>
      <c r="J24" s="35" t="s">
        <v>48</v>
      </c>
      <c r="K24" s="8">
        <v>38.65</v>
      </c>
      <c r="L24" s="8">
        <v>48.098</v>
      </c>
      <c r="M24" s="12">
        <v>41.336</v>
      </c>
      <c r="N24" s="8">
        <v>212.902</v>
      </c>
      <c r="O24" s="8">
        <v>247.229</v>
      </c>
      <c r="P24" s="8">
        <v>220.761</v>
      </c>
      <c r="Q24" s="12">
        <v>282.796</v>
      </c>
      <c r="R24" s="8">
        <v>33</v>
      </c>
      <c r="S24" s="8">
        <v>34.52</v>
      </c>
      <c r="T24" s="8">
        <v>30.157</v>
      </c>
      <c r="U24" s="12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>
      <c r="A25" s="1" t="s">
        <v>27</v>
      </c>
      <c r="B25" s="8">
        <v>3.77</v>
      </c>
      <c r="C25" s="8">
        <v>5.51</v>
      </c>
      <c r="D25" s="8">
        <v>7.31</v>
      </c>
      <c r="E25" s="12">
        <v>0</v>
      </c>
      <c r="F25" s="8">
        <v>2.04</v>
      </c>
      <c r="G25" s="8">
        <v>2.97</v>
      </c>
      <c r="H25" s="8">
        <v>2.71</v>
      </c>
      <c r="I25" s="12">
        <v>0</v>
      </c>
      <c r="J25" s="8">
        <v>4.67</v>
      </c>
      <c r="K25" s="8">
        <v>6.33</v>
      </c>
      <c r="L25" s="8">
        <v>5.87</v>
      </c>
      <c r="M25" s="12">
        <v>0</v>
      </c>
      <c r="N25" s="8">
        <v>77.29</v>
      </c>
      <c r="O25" s="8">
        <v>81.32</v>
      </c>
      <c r="P25" s="8">
        <v>55.34</v>
      </c>
      <c r="Q25" s="12">
        <v>69.574</v>
      </c>
      <c r="R25" s="8">
        <v>6.93</v>
      </c>
      <c r="S25" s="8">
        <v>7.63</v>
      </c>
      <c r="T25" s="8">
        <v>5.55</v>
      </c>
      <c r="U25" s="12">
        <v>0</v>
      </c>
      <c r="V25" s="11">
        <v>0</v>
      </c>
      <c r="W25" s="11">
        <v>0</v>
      </c>
      <c r="X25" s="11">
        <v>0</v>
      </c>
      <c r="Y25" s="12">
        <v>0</v>
      </c>
      <c r="Z25" s="8"/>
      <c r="AA25" s="8"/>
      <c r="AB25" s="8"/>
      <c r="AC25" s="21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" t="s">
        <v>28</v>
      </c>
      <c r="B26" s="8">
        <v>10.469</v>
      </c>
      <c r="C26" s="8">
        <v>19.088</v>
      </c>
      <c r="D26" s="8">
        <v>14.25</v>
      </c>
      <c r="E26" s="12">
        <v>9.73</v>
      </c>
      <c r="F26" s="8">
        <v>0</v>
      </c>
      <c r="G26" s="8">
        <v>0</v>
      </c>
      <c r="H26" s="8">
        <v>0</v>
      </c>
      <c r="I26" s="12">
        <v>6.52</v>
      </c>
      <c r="J26" s="8">
        <v>0</v>
      </c>
      <c r="K26" s="8">
        <v>0</v>
      </c>
      <c r="L26" s="8">
        <v>0</v>
      </c>
      <c r="M26" s="12">
        <v>14.93</v>
      </c>
      <c r="N26" s="8">
        <v>34.169</v>
      </c>
      <c r="O26" s="8">
        <v>31.355</v>
      </c>
      <c r="P26" s="8">
        <v>44.67</v>
      </c>
      <c r="Q26" s="12">
        <v>45.95</v>
      </c>
      <c r="R26" s="8">
        <v>1.904</v>
      </c>
      <c r="S26" s="8">
        <v>1.75</v>
      </c>
      <c r="T26" s="8">
        <v>2.01</v>
      </c>
      <c r="U26" s="12">
        <v>2.37</v>
      </c>
      <c r="V26" s="11">
        <v>0</v>
      </c>
      <c r="W26" s="11">
        <v>0</v>
      </c>
      <c r="X26" s="11">
        <v>0</v>
      </c>
      <c r="Y26" s="12">
        <v>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" t="s">
        <v>29</v>
      </c>
      <c r="B27" s="8">
        <v>39.198</v>
      </c>
      <c r="C27" s="8">
        <v>40.163</v>
      </c>
      <c r="D27" s="8">
        <v>38.347</v>
      </c>
      <c r="E27" s="12">
        <v>38.335</v>
      </c>
      <c r="F27" s="8">
        <v>67.508</v>
      </c>
      <c r="G27" s="8">
        <v>72.585</v>
      </c>
      <c r="H27" s="8">
        <v>55.564</v>
      </c>
      <c r="I27" s="12">
        <v>70.914</v>
      </c>
      <c r="J27" s="8">
        <v>19.991</v>
      </c>
      <c r="K27" s="8">
        <v>24.754</v>
      </c>
      <c r="L27" s="8">
        <v>21.466</v>
      </c>
      <c r="M27" s="12">
        <v>22.983</v>
      </c>
      <c r="N27" s="8">
        <v>4.262</v>
      </c>
      <c r="O27" s="8">
        <v>5.2485</v>
      </c>
      <c r="P27" s="8">
        <v>4.807</v>
      </c>
      <c r="Q27" s="12">
        <v>4.807</v>
      </c>
      <c r="R27" s="8">
        <v>0</v>
      </c>
      <c r="S27" s="8">
        <v>0</v>
      </c>
      <c r="T27" s="8">
        <v>0</v>
      </c>
      <c r="U27" s="12">
        <v>0</v>
      </c>
      <c r="V27" s="11">
        <v>0</v>
      </c>
      <c r="W27" s="11">
        <v>0</v>
      </c>
      <c r="X27" s="11">
        <v>0</v>
      </c>
      <c r="Y27" s="12">
        <v>0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" t="s">
        <v>30</v>
      </c>
      <c r="B28" s="8">
        <v>0</v>
      </c>
      <c r="C28" s="8">
        <v>0</v>
      </c>
      <c r="D28" s="8">
        <v>0</v>
      </c>
      <c r="E28" s="12">
        <v>15.1</v>
      </c>
      <c r="F28" s="8">
        <v>83</v>
      </c>
      <c r="G28" s="8">
        <v>104.87</v>
      </c>
      <c r="H28" s="8">
        <v>128.7</v>
      </c>
      <c r="I28" s="12">
        <v>112.8</v>
      </c>
      <c r="J28" s="8"/>
      <c r="K28" s="8">
        <v>41.623</v>
      </c>
      <c r="L28" s="8">
        <v>50.4</v>
      </c>
      <c r="M28" s="12">
        <v>49.6</v>
      </c>
      <c r="N28" s="8">
        <v>23.5</v>
      </c>
      <c r="O28" s="8">
        <v>20.684</v>
      </c>
      <c r="P28" s="8">
        <v>23.4</v>
      </c>
      <c r="Q28" s="12">
        <v>27.4</v>
      </c>
      <c r="R28" s="8">
        <v>0</v>
      </c>
      <c r="S28" s="8">
        <v>0</v>
      </c>
      <c r="T28" s="8">
        <v>0</v>
      </c>
      <c r="U28" s="12">
        <v>0</v>
      </c>
      <c r="V28" s="11">
        <v>0</v>
      </c>
      <c r="W28" s="11">
        <v>0</v>
      </c>
      <c r="X28" s="11">
        <v>0</v>
      </c>
      <c r="Y28" s="12">
        <v>0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2.75">
      <c r="A29" s="1" t="s">
        <v>31</v>
      </c>
      <c r="B29" s="8">
        <v>0</v>
      </c>
      <c r="C29" s="8">
        <v>0</v>
      </c>
      <c r="D29" s="8">
        <v>0</v>
      </c>
      <c r="E29" s="12">
        <v>0</v>
      </c>
      <c r="F29" s="8">
        <v>748</v>
      </c>
      <c r="G29" s="8">
        <v>688</v>
      </c>
      <c r="H29" s="8">
        <v>664</v>
      </c>
      <c r="I29" s="12">
        <v>696</v>
      </c>
      <c r="J29" s="8">
        <v>365</v>
      </c>
      <c r="K29" s="8">
        <v>313</v>
      </c>
      <c r="L29" s="8">
        <v>374</v>
      </c>
      <c r="M29" s="12">
        <v>354</v>
      </c>
      <c r="N29" s="8">
        <v>358.8</v>
      </c>
      <c r="O29" s="8">
        <v>430</v>
      </c>
      <c r="P29" s="8">
        <v>375</v>
      </c>
      <c r="Q29" s="28">
        <v>375</v>
      </c>
      <c r="R29" s="8">
        <v>0</v>
      </c>
      <c r="S29" s="8">
        <v>0</v>
      </c>
      <c r="T29" s="8">
        <v>0</v>
      </c>
      <c r="U29" s="12">
        <v>0</v>
      </c>
      <c r="V29" s="11">
        <v>0</v>
      </c>
      <c r="W29" s="11">
        <v>0</v>
      </c>
      <c r="X29" s="11">
        <v>0</v>
      </c>
      <c r="Y29" s="12">
        <v>0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2.75">
      <c r="A30" s="1" t="s">
        <v>32</v>
      </c>
      <c r="B30" s="8">
        <v>114.6</v>
      </c>
      <c r="C30" s="8">
        <v>103.1</v>
      </c>
      <c r="D30" s="8">
        <v>94</v>
      </c>
      <c r="E30" s="12">
        <v>117.9</v>
      </c>
      <c r="F30" s="8">
        <v>10.57</v>
      </c>
      <c r="G30" s="8">
        <v>12</v>
      </c>
      <c r="H30" s="8">
        <v>9.6</v>
      </c>
      <c r="I30" s="12">
        <v>5.4</v>
      </c>
      <c r="J30" s="8">
        <v>19.14</v>
      </c>
      <c r="K30" s="8">
        <v>16.8</v>
      </c>
      <c r="L30" s="8">
        <v>10.3</v>
      </c>
      <c r="M30" s="12">
        <v>12.8</v>
      </c>
      <c r="N30" s="8">
        <v>43.2</v>
      </c>
      <c r="O30" s="8">
        <v>40.4</v>
      </c>
      <c r="P30" s="8">
        <v>30.942</v>
      </c>
      <c r="Q30" s="12">
        <v>54.3</v>
      </c>
      <c r="R30" s="8">
        <v>24.4</v>
      </c>
      <c r="S30" s="8">
        <v>28.4</v>
      </c>
      <c r="T30" s="8">
        <v>25.214</v>
      </c>
      <c r="U30" s="12">
        <v>37</v>
      </c>
      <c r="V30" s="11">
        <v>0</v>
      </c>
      <c r="W30" s="11">
        <v>0</v>
      </c>
      <c r="X30" s="11">
        <v>0</v>
      </c>
      <c r="Y30" s="12">
        <v>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2.75">
      <c r="A31" s="1" t="s">
        <v>33</v>
      </c>
      <c r="B31" s="8">
        <v>414.495</v>
      </c>
      <c r="C31" s="8">
        <v>590.082</v>
      </c>
      <c r="D31" s="8">
        <v>453.134</v>
      </c>
      <c r="E31" s="12">
        <v>505.193</v>
      </c>
      <c r="F31" s="8">
        <v>120.968</v>
      </c>
      <c r="G31" s="8">
        <v>138.267</v>
      </c>
      <c r="H31" s="8">
        <v>111.069</v>
      </c>
      <c r="I31" s="12">
        <v>133.603</v>
      </c>
      <c r="J31" s="8">
        <v>232.735</v>
      </c>
      <c r="K31" s="8">
        <v>243.871</v>
      </c>
      <c r="L31" s="8">
        <v>222.328</v>
      </c>
      <c r="M31" s="12">
        <v>242.656</v>
      </c>
      <c r="N31" s="8">
        <v>543.779</v>
      </c>
      <c r="O31" s="8">
        <v>611.247</v>
      </c>
      <c r="P31" s="8">
        <v>453.783</v>
      </c>
      <c r="Q31" s="12">
        <v>485.142</v>
      </c>
      <c r="R31" s="8">
        <v>10.57</v>
      </c>
      <c r="S31" s="8">
        <v>20.882</v>
      </c>
      <c r="T31" s="8">
        <v>16.433</v>
      </c>
      <c r="U31" s="12">
        <v>17.563</v>
      </c>
      <c r="V31" s="11">
        <v>0</v>
      </c>
      <c r="W31" s="11">
        <v>0</v>
      </c>
      <c r="X31" s="11">
        <v>0</v>
      </c>
      <c r="Y31" s="12">
        <v>0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2.75">
      <c r="A32" s="1" t="s">
        <v>35</v>
      </c>
      <c r="B32" s="8">
        <v>22.279</v>
      </c>
      <c r="C32" s="8">
        <v>23.585</v>
      </c>
      <c r="D32" s="8">
        <v>18.438</v>
      </c>
      <c r="E32" s="13">
        <v>20.743</v>
      </c>
      <c r="F32" s="8">
        <v>9.472</v>
      </c>
      <c r="G32" s="8">
        <v>7.496</v>
      </c>
      <c r="H32" s="8">
        <v>13.534</v>
      </c>
      <c r="I32" s="13">
        <v>3.969</v>
      </c>
      <c r="J32" s="8">
        <v>22.792</v>
      </c>
      <c r="K32" s="8">
        <v>22.297</v>
      </c>
      <c r="L32" s="8">
        <v>22.933</v>
      </c>
      <c r="M32" s="13">
        <v>16.846</v>
      </c>
      <c r="N32" s="8">
        <v>89.124</v>
      </c>
      <c r="O32" s="8">
        <v>99.676</v>
      </c>
      <c r="P32" s="8">
        <v>37.413</v>
      </c>
      <c r="Q32" s="13">
        <v>107.008</v>
      </c>
      <c r="R32" s="8">
        <v>5.148</v>
      </c>
      <c r="S32" s="8">
        <v>7.806</v>
      </c>
      <c r="T32" s="8">
        <v>3.516</v>
      </c>
      <c r="U32" s="13">
        <v>3.112</v>
      </c>
      <c r="V32" s="29">
        <v>55.34</v>
      </c>
      <c r="W32" s="29">
        <v>41.9</v>
      </c>
      <c r="X32" s="29">
        <v>50.8</v>
      </c>
      <c r="Y32" s="39">
        <v>50.8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2:37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2:37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2:37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2.75">
      <c r="A36" s="1" t="s">
        <v>34</v>
      </c>
      <c r="B36" s="8"/>
      <c r="C36" s="8">
        <v>1.6</v>
      </c>
      <c r="D36" s="8">
        <v>1.716</v>
      </c>
      <c r="E36" s="8">
        <v>1.56</v>
      </c>
      <c r="F36" s="8"/>
      <c r="G36" s="8">
        <v>0.8</v>
      </c>
      <c r="H36" s="8">
        <v>0.682</v>
      </c>
      <c r="I36" s="8">
        <v>0.36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2.75">
      <c r="A37" s="1" t="s">
        <v>36</v>
      </c>
      <c r="B37" s="8">
        <v>167.515</v>
      </c>
      <c r="C37" s="8"/>
      <c r="D37" s="8">
        <v>145.818</v>
      </c>
      <c r="E37" s="8">
        <v>130.678</v>
      </c>
      <c r="F37" s="8">
        <v>4.032</v>
      </c>
      <c r="G37" s="8"/>
      <c r="H37" s="8">
        <v>3.634</v>
      </c>
      <c r="I37" s="8">
        <v>2.978</v>
      </c>
      <c r="J37" s="8">
        <v>47.432</v>
      </c>
      <c r="K37" s="8"/>
      <c r="L37" s="8">
        <v>43.732</v>
      </c>
      <c r="M37" s="8">
        <v>50.787</v>
      </c>
      <c r="N37" s="8">
        <v>121.382</v>
      </c>
      <c r="O37" s="8"/>
      <c r="P37" s="8">
        <v>127.171</v>
      </c>
      <c r="Q37" s="8">
        <v>110.884</v>
      </c>
      <c r="R37" s="8">
        <v>10.203</v>
      </c>
      <c r="S37" s="8"/>
      <c r="T37" s="8">
        <v>8.987</v>
      </c>
      <c r="U37" s="8">
        <v>10.977</v>
      </c>
      <c r="V37" s="8"/>
      <c r="W37" s="8"/>
      <c r="X37" s="8">
        <v>0.009</v>
      </c>
      <c r="Y37" s="8">
        <v>0.005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" t="s">
        <v>37</v>
      </c>
      <c r="B38" s="8">
        <v>36.632</v>
      </c>
      <c r="C38" s="8">
        <v>45.942</v>
      </c>
      <c r="D38" s="8">
        <v>44.021</v>
      </c>
      <c r="E38" s="8">
        <v>56.03</v>
      </c>
      <c r="F38" s="8">
        <v>22.858</v>
      </c>
      <c r="G38" s="8">
        <v>20.693</v>
      </c>
      <c r="H38" s="8">
        <v>13.698</v>
      </c>
      <c r="I38" s="8">
        <v>23.141</v>
      </c>
      <c r="J38" s="8">
        <v>37.156</v>
      </c>
      <c r="K38" s="8">
        <v>39.909</v>
      </c>
      <c r="L38" s="8">
        <v>32.89</v>
      </c>
      <c r="M38" s="8">
        <v>39.739</v>
      </c>
      <c r="N38" s="8">
        <v>71.659</v>
      </c>
      <c r="O38" s="8">
        <v>75.334</v>
      </c>
      <c r="P38" s="8">
        <v>50.023</v>
      </c>
      <c r="Q38" s="8">
        <v>85</v>
      </c>
      <c r="R38" s="8">
        <v>8.707</v>
      </c>
      <c r="S38" s="8">
        <v>8.718</v>
      </c>
      <c r="T38" s="8">
        <v>7.706</v>
      </c>
      <c r="U38" s="8">
        <v>8</v>
      </c>
      <c r="V38" s="8">
        <v>0</v>
      </c>
      <c r="W38" s="8">
        <v>0</v>
      </c>
      <c r="X38" s="8">
        <v>0</v>
      </c>
      <c r="Y38" s="8">
        <v>0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2.75">
      <c r="A39" s="1" t="s">
        <v>38</v>
      </c>
      <c r="B39" s="8"/>
      <c r="C39" s="8"/>
      <c r="D39" s="8">
        <v>0</v>
      </c>
      <c r="E39" s="8"/>
      <c r="F39" s="8"/>
      <c r="G39" s="8"/>
      <c r="H39" s="8">
        <v>0</v>
      </c>
      <c r="I39" s="8"/>
      <c r="J39" s="8"/>
      <c r="K39" s="8"/>
      <c r="L39" s="8">
        <v>0</v>
      </c>
      <c r="M39" s="8"/>
      <c r="N39" s="8"/>
      <c r="O39" s="8"/>
      <c r="P39" s="8">
        <v>0</v>
      </c>
      <c r="Q39" s="8"/>
      <c r="R39" s="8"/>
      <c r="S39" s="8"/>
      <c r="T39" s="8">
        <v>0</v>
      </c>
      <c r="U39" s="8"/>
      <c r="V39" s="8"/>
      <c r="W39" s="8"/>
      <c r="X39" s="8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2.75">
      <c r="A40" s="1" t="s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0</v>
      </c>
      <c r="W40" s="8">
        <v>0</v>
      </c>
      <c r="X40" s="8">
        <v>0</v>
      </c>
      <c r="Y40" s="8">
        <v>0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>
      <c r="A41" s="1" t="s">
        <v>40</v>
      </c>
      <c r="B41" s="8"/>
      <c r="C41" s="8">
        <v>11003</v>
      </c>
      <c r="D41" s="8">
        <v>11350</v>
      </c>
      <c r="E41" s="8">
        <v>11820</v>
      </c>
      <c r="F41" s="8"/>
      <c r="G41" s="8">
        <v>602</v>
      </c>
      <c r="H41" s="8">
        <v>714</v>
      </c>
      <c r="I41" s="8">
        <v>570</v>
      </c>
      <c r="J41" s="8"/>
      <c r="K41" s="8">
        <v>2295</v>
      </c>
      <c r="L41" s="8">
        <v>1819</v>
      </c>
      <c r="M41" s="8">
        <v>2058</v>
      </c>
      <c r="N41" s="8"/>
      <c r="O41" s="8">
        <v>2680</v>
      </c>
      <c r="P41" s="8">
        <v>2889</v>
      </c>
      <c r="Q41" s="8">
        <v>3128</v>
      </c>
      <c r="R41" s="8"/>
      <c r="S41" s="8">
        <v>493</v>
      </c>
      <c r="T41" s="8">
        <v>544</v>
      </c>
      <c r="U41" s="8">
        <v>564</v>
      </c>
      <c r="V41" s="8"/>
      <c r="W41" s="8">
        <v>3614</v>
      </c>
      <c r="X41" s="8">
        <v>3475</v>
      </c>
      <c r="Y41" s="8">
        <v>3681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>
      <c r="A42" s="1" t="s">
        <v>41</v>
      </c>
      <c r="B42" s="8">
        <v>199.284</v>
      </c>
      <c r="C42" s="8">
        <v>200</v>
      </c>
      <c r="D42" s="8">
        <v>205</v>
      </c>
      <c r="E42" s="8"/>
      <c r="F42" s="8">
        <v>6.3</v>
      </c>
      <c r="G42" s="8">
        <v>9.2</v>
      </c>
      <c r="H42" s="8">
        <v>9.5</v>
      </c>
      <c r="I42" s="8"/>
      <c r="J42" s="8">
        <v>96.592</v>
      </c>
      <c r="K42" s="8">
        <v>103.049</v>
      </c>
      <c r="L42" s="8">
        <v>105.6</v>
      </c>
      <c r="M42" s="8"/>
      <c r="N42" s="8">
        <v>54.6</v>
      </c>
      <c r="O42" s="8">
        <v>64</v>
      </c>
      <c r="P42" s="8">
        <v>71.3</v>
      </c>
      <c r="Q42" s="8"/>
      <c r="R42" s="8">
        <v>11.6</v>
      </c>
      <c r="S42" s="8">
        <v>13.1</v>
      </c>
      <c r="T42" s="8">
        <v>14.6</v>
      </c>
      <c r="U42" s="8"/>
      <c r="V42" s="8">
        <v>13.325</v>
      </c>
      <c r="W42" s="8">
        <v>15.01</v>
      </c>
      <c r="X42" s="8">
        <v>19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>
      <c r="A43" s="1" t="s">
        <v>42</v>
      </c>
      <c r="B43" s="8">
        <v>60.3</v>
      </c>
      <c r="C43" s="8">
        <v>62.4</v>
      </c>
      <c r="D43" s="8">
        <v>13.7</v>
      </c>
      <c r="E43" s="8"/>
      <c r="F43" s="8">
        <v>0</v>
      </c>
      <c r="G43" s="8">
        <v>0</v>
      </c>
      <c r="H43" s="8">
        <v>0</v>
      </c>
      <c r="I43" s="8">
        <v>0</v>
      </c>
      <c r="J43" s="8">
        <v>13.3</v>
      </c>
      <c r="K43" s="8">
        <v>13.7</v>
      </c>
      <c r="L43" s="8">
        <v>8.6</v>
      </c>
      <c r="M43" s="8"/>
      <c r="N43" s="8">
        <v>12.5</v>
      </c>
      <c r="O43" s="8">
        <v>13.5</v>
      </c>
      <c r="P43" s="8">
        <v>8.1</v>
      </c>
      <c r="Q43" s="8"/>
      <c r="R43" s="8">
        <v>0</v>
      </c>
      <c r="S43" s="8">
        <v>0</v>
      </c>
      <c r="T43" s="8">
        <v>0</v>
      </c>
      <c r="U43" s="8">
        <v>0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2:37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2:37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2:3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2:37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2:3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2:37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2:37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2:37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2:37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2:37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2:37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2:37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2:37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J56" s="8"/>
      <c r="AK56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12"/>
  <sheetViews>
    <sheetView showGridLines="0" tabSelected="1" zoomScale="70" zoomScaleNormal="70" workbookViewId="0" topLeftCell="A19">
      <selection activeCell="N50" sqref="N50"/>
    </sheetView>
  </sheetViews>
  <sheetFormatPr defaultColWidth="9.140625" defaultRowHeight="12.75"/>
  <cols>
    <col min="1" max="1" width="9.140625" style="40" customWidth="1"/>
    <col min="2" max="2" width="35.00390625" style="40" customWidth="1"/>
    <col min="3" max="3" width="9.140625" style="40" customWidth="1"/>
    <col min="4" max="4" width="1.7109375" style="40" customWidth="1"/>
    <col min="5" max="5" width="9.140625" style="40" customWidth="1"/>
    <col min="6" max="6" width="1.7109375" style="40" customWidth="1"/>
    <col min="7" max="7" width="9.140625" style="40" customWidth="1"/>
    <col min="8" max="8" width="1.7109375" style="40" customWidth="1"/>
    <col min="9" max="9" width="9.140625" style="40" customWidth="1"/>
    <col min="10" max="10" width="1.7109375" style="40" customWidth="1"/>
    <col min="11" max="11" width="9.140625" style="40" customWidth="1"/>
    <col min="12" max="15" width="9.140625" style="222" customWidth="1"/>
    <col min="16" max="23" width="9.140625" style="40" customWidth="1"/>
    <col min="24" max="24" width="6.421875" style="40" customWidth="1"/>
    <col min="25" max="27" width="9.140625" style="40" customWidth="1"/>
    <col min="28" max="16384" width="9.140625" style="40" customWidth="1"/>
  </cols>
  <sheetData>
    <row r="3" spans="2:11" ht="12">
      <c r="B3" s="118" t="s">
        <v>206</v>
      </c>
      <c r="K3" s="222"/>
    </row>
    <row r="4" spans="2:11" ht="12.75">
      <c r="B4" s="41" t="s">
        <v>252</v>
      </c>
      <c r="K4" s="222"/>
    </row>
    <row r="5" ht="12.75">
      <c r="K5" s="222"/>
    </row>
    <row r="6" spans="2:38" ht="24">
      <c r="B6" s="129"/>
      <c r="C6" s="51" t="s">
        <v>102</v>
      </c>
      <c r="D6" s="51"/>
      <c r="E6" s="130" t="s">
        <v>100</v>
      </c>
      <c r="F6" s="130"/>
      <c r="G6" s="130" t="s">
        <v>148</v>
      </c>
      <c r="H6" s="130"/>
      <c r="I6" s="130" t="s">
        <v>153</v>
      </c>
      <c r="J6" s="130"/>
      <c r="K6" s="222"/>
      <c r="P6" s="141" t="s">
        <v>91</v>
      </c>
      <c r="Q6" s="141" t="s">
        <v>86</v>
      </c>
      <c r="R6" s="141" t="s">
        <v>154</v>
      </c>
      <c r="S6" s="141" t="s">
        <v>155</v>
      </c>
      <c r="T6" s="141" t="s">
        <v>154</v>
      </c>
      <c r="V6" s="152" t="s">
        <v>91</v>
      </c>
      <c r="W6" s="152" t="s">
        <v>86</v>
      </c>
      <c r="X6" s="152" t="s">
        <v>154</v>
      </c>
      <c r="Y6" s="152" t="s">
        <v>155</v>
      </c>
      <c r="Z6" s="152" t="s">
        <v>154</v>
      </c>
      <c r="AB6" s="152" t="s">
        <v>91</v>
      </c>
      <c r="AC6" s="152" t="s">
        <v>86</v>
      </c>
      <c r="AD6" s="152" t="s">
        <v>154</v>
      </c>
      <c r="AE6" s="152" t="s">
        <v>155</v>
      </c>
      <c r="AF6" s="152" t="s">
        <v>154</v>
      </c>
      <c r="AH6" s="152" t="s">
        <v>91</v>
      </c>
      <c r="AI6" s="152" t="s">
        <v>86</v>
      </c>
      <c r="AJ6" s="152" t="s">
        <v>154</v>
      </c>
      <c r="AK6" s="152" t="s">
        <v>155</v>
      </c>
      <c r="AL6" s="152" t="s">
        <v>154</v>
      </c>
    </row>
    <row r="7" spans="2:32" ht="13.2">
      <c r="B7" s="134" t="s">
        <v>149</v>
      </c>
      <c r="C7" s="135">
        <v>88.38762</v>
      </c>
      <c r="D7" s="146" t="s">
        <v>157</v>
      </c>
      <c r="E7" s="135">
        <v>148.30992999999998</v>
      </c>
      <c r="F7" s="146" t="s">
        <v>157</v>
      </c>
      <c r="G7" s="135">
        <v>83.12738</v>
      </c>
      <c r="H7" s="229" t="s">
        <v>44</v>
      </c>
      <c r="I7" s="135">
        <v>10.58348</v>
      </c>
      <c r="J7" s="146" t="s">
        <v>44</v>
      </c>
      <c r="K7" s="222"/>
      <c r="P7" s="141" t="s">
        <v>126</v>
      </c>
      <c r="Q7" s="142">
        <v>87629.12</v>
      </c>
      <c r="R7" s="143" t="s">
        <v>156</v>
      </c>
      <c r="S7" s="142">
        <v>88387.62</v>
      </c>
      <c r="T7" s="143" t="s">
        <v>157</v>
      </c>
      <c r="V7" s="152" t="s">
        <v>126</v>
      </c>
      <c r="W7" s="153">
        <v>146240.91</v>
      </c>
      <c r="X7" s="154" t="s">
        <v>157</v>
      </c>
      <c r="Y7" s="153">
        <v>148309.93</v>
      </c>
      <c r="Z7" s="154" t="s">
        <v>157</v>
      </c>
      <c r="AB7" s="152" t="s">
        <v>126</v>
      </c>
      <c r="AC7" s="154" t="s">
        <v>56</v>
      </c>
      <c r="AD7" s="154" t="s">
        <v>156</v>
      </c>
      <c r="AE7" s="154" t="s">
        <v>56</v>
      </c>
      <c r="AF7" s="154" t="s">
        <v>156</v>
      </c>
    </row>
    <row r="8" spans="2:38" ht="13.2">
      <c r="B8" s="136" t="s">
        <v>85</v>
      </c>
      <c r="C8" s="137">
        <v>2.4772399999999997</v>
      </c>
      <c r="D8" s="147" t="s">
        <v>156</v>
      </c>
      <c r="E8" s="137">
        <v>6.35029</v>
      </c>
      <c r="F8" s="147" t="s">
        <v>156</v>
      </c>
      <c r="G8" s="138" t="s">
        <v>56</v>
      </c>
      <c r="H8" s="138"/>
      <c r="I8" s="138" t="s">
        <v>56</v>
      </c>
      <c r="J8" s="147" t="s">
        <v>156</v>
      </c>
      <c r="K8" s="222"/>
      <c r="M8" s="140"/>
      <c r="N8" s="140"/>
      <c r="O8" s="140"/>
      <c r="P8" s="141" t="s">
        <v>85</v>
      </c>
      <c r="Q8" s="142">
        <v>2441.32</v>
      </c>
      <c r="R8" s="143" t="s">
        <v>156</v>
      </c>
      <c r="S8" s="142">
        <v>2477.24</v>
      </c>
      <c r="T8" s="143" t="s">
        <v>156</v>
      </c>
      <c r="V8" s="152" t="s">
        <v>85</v>
      </c>
      <c r="W8" s="153">
        <v>6351.28</v>
      </c>
      <c r="X8" s="154" t="s">
        <v>156</v>
      </c>
      <c r="Y8" s="153">
        <v>6350.29</v>
      </c>
      <c r="Z8" s="154" t="s">
        <v>156</v>
      </c>
      <c r="AB8" s="152" t="s">
        <v>85</v>
      </c>
      <c r="AC8" s="153">
        <v>117.32</v>
      </c>
      <c r="AD8" s="154" t="s">
        <v>156</v>
      </c>
      <c r="AE8" s="154" t="s">
        <v>56</v>
      </c>
      <c r="AF8" s="154" t="s">
        <v>156</v>
      </c>
      <c r="AH8" s="152" t="s">
        <v>85</v>
      </c>
      <c r="AI8" s="153">
        <v>38.59</v>
      </c>
      <c r="AJ8" s="154" t="s">
        <v>156</v>
      </c>
      <c r="AK8" s="154" t="s">
        <v>56</v>
      </c>
      <c r="AL8" s="154" t="s">
        <v>156</v>
      </c>
    </row>
    <row r="9" spans="2:38" ht="13.2">
      <c r="B9" s="119" t="s">
        <v>84</v>
      </c>
      <c r="C9" s="137">
        <v>0.56236</v>
      </c>
      <c r="D9" s="148" t="s">
        <v>156</v>
      </c>
      <c r="E9" s="137">
        <v>0.55311</v>
      </c>
      <c r="F9" s="148" t="s">
        <v>156</v>
      </c>
      <c r="G9" s="138">
        <v>1.33528</v>
      </c>
      <c r="H9" s="131"/>
      <c r="I9" s="138">
        <v>0.29264</v>
      </c>
      <c r="J9" s="148" t="s">
        <v>156</v>
      </c>
      <c r="K9" s="222"/>
      <c r="M9" s="140"/>
      <c r="N9" s="140"/>
      <c r="O9" s="140"/>
      <c r="P9" s="141" t="s">
        <v>84</v>
      </c>
      <c r="Q9" s="142">
        <v>585.55</v>
      </c>
      <c r="R9" s="143" t="s">
        <v>156</v>
      </c>
      <c r="S9" s="142">
        <v>562.36</v>
      </c>
      <c r="T9" s="143" t="s">
        <v>156</v>
      </c>
      <c r="V9" s="152" t="s">
        <v>84</v>
      </c>
      <c r="W9" s="153">
        <v>586.42</v>
      </c>
      <c r="X9" s="154" t="s">
        <v>156</v>
      </c>
      <c r="Y9" s="153">
        <v>553.11</v>
      </c>
      <c r="Z9" s="154" t="s">
        <v>156</v>
      </c>
      <c r="AB9" s="152" t="s">
        <v>84</v>
      </c>
      <c r="AC9" s="153">
        <v>1369.58</v>
      </c>
      <c r="AD9" s="154" t="s">
        <v>156</v>
      </c>
      <c r="AE9" s="153">
        <v>1335.28</v>
      </c>
      <c r="AF9" s="154" t="s">
        <v>156</v>
      </c>
      <c r="AH9" s="152" t="s">
        <v>84</v>
      </c>
      <c r="AI9" s="153">
        <v>289.31</v>
      </c>
      <c r="AJ9" s="154" t="s">
        <v>156</v>
      </c>
      <c r="AK9" s="153">
        <v>292.64</v>
      </c>
      <c r="AL9" s="154" t="s">
        <v>156</v>
      </c>
    </row>
    <row r="10" spans="2:38" ht="13.2">
      <c r="B10" s="119" t="s">
        <v>83</v>
      </c>
      <c r="C10" s="137">
        <v>1.37307</v>
      </c>
      <c r="D10" s="148" t="s">
        <v>156</v>
      </c>
      <c r="E10" s="137">
        <v>1.60686</v>
      </c>
      <c r="F10" s="148" t="s">
        <v>156</v>
      </c>
      <c r="G10" s="138" t="s">
        <v>56</v>
      </c>
      <c r="H10" s="131"/>
      <c r="I10" s="138" t="s">
        <v>56</v>
      </c>
      <c r="J10" s="148" t="s">
        <v>156</v>
      </c>
      <c r="K10" s="222"/>
      <c r="M10" s="140"/>
      <c r="N10" s="140"/>
      <c r="O10" s="140"/>
      <c r="P10" s="141" t="s">
        <v>83</v>
      </c>
      <c r="Q10" s="142">
        <v>1332.08</v>
      </c>
      <c r="R10" s="143" t="s">
        <v>156</v>
      </c>
      <c r="S10" s="142">
        <v>1373.07</v>
      </c>
      <c r="T10" s="143" t="s">
        <v>156</v>
      </c>
      <c r="V10" s="152" t="s">
        <v>83</v>
      </c>
      <c r="W10" s="153">
        <v>1547.69</v>
      </c>
      <c r="X10" s="154" t="s">
        <v>156</v>
      </c>
      <c r="Y10" s="153">
        <v>1606.86</v>
      </c>
      <c r="Z10" s="154" t="s">
        <v>156</v>
      </c>
      <c r="AB10" s="152" t="s">
        <v>83</v>
      </c>
      <c r="AC10" s="154" t="s">
        <v>56</v>
      </c>
      <c r="AD10" s="154" t="s">
        <v>156</v>
      </c>
      <c r="AE10" s="154" t="s">
        <v>56</v>
      </c>
      <c r="AF10" s="154" t="s">
        <v>156</v>
      </c>
      <c r="AH10" s="152" t="s">
        <v>83</v>
      </c>
      <c r="AI10" s="154" t="s">
        <v>56</v>
      </c>
      <c r="AJ10" s="154" t="s">
        <v>156</v>
      </c>
      <c r="AK10" s="154" t="s">
        <v>56</v>
      </c>
      <c r="AL10" s="154" t="s">
        <v>156</v>
      </c>
    </row>
    <row r="11" spans="2:38" ht="13.2">
      <c r="B11" s="119" t="s">
        <v>82</v>
      </c>
      <c r="C11" s="137">
        <v>1.553</v>
      </c>
      <c r="D11" s="148" t="s">
        <v>156</v>
      </c>
      <c r="E11" s="137">
        <v>12.709</v>
      </c>
      <c r="F11" s="148" t="s">
        <v>156</v>
      </c>
      <c r="G11" s="138" t="s">
        <v>56</v>
      </c>
      <c r="H11" s="131"/>
      <c r="I11" s="138" t="s">
        <v>56</v>
      </c>
      <c r="J11" s="148" t="s">
        <v>44</v>
      </c>
      <c r="K11" s="222"/>
      <c r="M11" s="140"/>
      <c r="N11" s="140"/>
      <c r="O11" s="140"/>
      <c r="P11" s="141" t="s">
        <v>82</v>
      </c>
      <c r="Q11" s="144">
        <v>1583</v>
      </c>
      <c r="R11" s="143" t="s">
        <v>156</v>
      </c>
      <c r="S11" s="144">
        <v>1553</v>
      </c>
      <c r="T11" s="143" t="s">
        <v>156</v>
      </c>
      <c r="V11" s="152" t="s">
        <v>82</v>
      </c>
      <c r="W11" s="155">
        <v>12402</v>
      </c>
      <c r="X11" s="154" t="s">
        <v>156</v>
      </c>
      <c r="Y11" s="155">
        <v>12709</v>
      </c>
      <c r="Z11" s="154" t="s">
        <v>156</v>
      </c>
      <c r="AB11" s="152" t="s">
        <v>82</v>
      </c>
      <c r="AC11" s="154" t="s">
        <v>56</v>
      </c>
      <c r="AD11" s="154" t="s">
        <v>156</v>
      </c>
      <c r="AE11" s="154" t="s">
        <v>56</v>
      </c>
      <c r="AF11" s="154" t="s">
        <v>156</v>
      </c>
      <c r="AH11" s="152" t="s">
        <v>82</v>
      </c>
      <c r="AI11" s="154" t="s">
        <v>56</v>
      </c>
      <c r="AJ11" s="154" t="s">
        <v>156</v>
      </c>
      <c r="AK11" s="154" t="s">
        <v>56</v>
      </c>
      <c r="AL11" s="154" t="s">
        <v>156</v>
      </c>
    </row>
    <row r="12" spans="2:38" ht="13.2">
      <c r="B12" s="119" t="s">
        <v>144</v>
      </c>
      <c r="C12" s="137">
        <v>12.74219</v>
      </c>
      <c r="D12" s="148" t="s">
        <v>156</v>
      </c>
      <c r="E12" s="137">
        <v>28.338990000000003</v>
      </c>
      <c r="F12" s="148" t="s">
        <v>156</v>
      </c>
      <c r="G12" s="138">
        <v>1.6007799999999999</v>
      </c>
      <c r="H12" s="131"/>
      <c r="I12" s="138">
        <v>0.117</v>
      </c>
      <c r="J12" s="148" t="s">
        <v>156</v>
      </c>
      <c r="K12" s="222"/>
      <c r="M12" s="140"/>
      <c r="N12" s="140"/>
      <c r="O12" s="140"/>
      <c r="P12" s="141" t="s">
        <v>81</v>
      </c>
      <c r="Q12" s="142">
        <v>12685.99</v>
      </c>
      <c r="R12" s="143" t="s">
        <v>156</v>
      </c>
      <c r="S12" s="142">
        <v>12742.19</v>
      </c>
      <c r="T12" s="143" t="s">
        <v>156</v>
      </c>
      <c r="V12" s="152" t="s">
        <v>81</v>
      </c>
      <c r="W12" s="153">
        <v>28133.26</v>
      </c>
      <c r="X12" s="154" t="s">
        <v>156</v>
      </c>
      <c r="Y12" s="153">
        <v>28338.99</v>
      </c>
      <c r="Z12" s="154" t="s">
        <v>156</v>
      </c>
      <c r="AB12" s="152" t="s">
        <v>81</v>
      </c>
      <c r="AC12" s="153">
        <v>1569.96</v>
      </c>
      <c r="AD12" s="154" t="s">
        <v>156</v>
      </c>
      <c r="AE12" s="153">
        <v>1600.78</v>
      </c>
      <c r="AF12" s="154" t="s">
        <v>156</v>
      </c>
      <c r="AH12" s="152" t="s">
        <v>81</v>
      </c>
      <c r="AI12" s="153">
        <v>130.19</v>
      </c>
      <c r="AJ12" s="154" t="s">
        <v>156</v>
      </c>
      <c r="AK12" s="155">
        <v>117</v>
      </c>
      <c r="AL12" s="154" t="s">
        <v>44</v>
      </c>
    </row>
    <row r="13" spans="2:38" ht="13.2">
      <c r="B13" s="119" t="s">
        <v>80</v>
      </c>
      <c r="C13" s="137">
        <v>0.2647</v>
      </c>
      <c r="D13" s="148" t="s">
        <v>156</v>
      </c>
      <c r="E13" s="137">
        <v>0.3579</v>
      </c>
      <c r="F13" s="148" t="s">
        <v>156</v>
      </c>
      <c r="G13" s="138" t="s">
        <v>56</v>
      </c>
      <c r="H13" s="131"/>
      <c r="I13" s="138" t="s">
        <v>56</v>
      </c>
      <c r="J13" s="148" t="s">
        <v>156</v>
      </c>
      <c r="K13" s="222"/>
      <c r="M13" s="140"/>
      <c r="N13" s="140"/>
      <c r="O13" s="140"/>
      <c r="P13" s="141" t="s">
        <v>80</v>
      </c>
      <c r="Q13" s="145">
        <v>261.4</v>
      </c>
      <c r="R13" s="143" t="s">
        <v>156</v>
      </c>
      <c r="S13" s="145">
        <v>264.7</v>
      </c>
      <c r="T13" s="143" t="s">
        <v>156</v>
      </c>
      <c r="V13" s="152" t="s">
        <v>80</v>
      </c>
      <c r="W13" s="156">
        <v>358.7</v>
      </c>
      <c r="X13" s="154" t="s">
        <v>156</v>
      </c>
      <c r="Y13" s="156">
        <v>357.9</v>
      </c>
      <c r="Z13" s="154" t="s">
        <v>156</v>
      </c>
      <c r="AB13" s="152" t="s">
        <v>80</v>
      </c>
      <c r="AC13" s="154" t="s">
        <v>56</v>
      </c>
      <c r="AD13" s="154" t="s">
        <v>156</v>
      </c>
      <c r="AE13" s="154" t="s">
        <v>56</v>
      </c>
      <c r="AF13" s="154" t="s">
        <v>156</v>
      </c>
      <c r="AH13" s="152" t="s">
        <v>80</v>
      </c>
      <c r="AI13" s="154" t="s">
        <v>56</v>
      </c>
      <c r="AJ13" s="154" t="s">
        <v>156</v>
      </c>
      <c r="AK13" s="154" t="s">
        <v>56</v>
      </c>
      <c r="AL13" s="154" t="s">
        <v>156</v>
      </c>
    </row>
    <row r="14" spans="2:38" ht="13.2">
      <c r="B14" s="119" t="s">
        <v>79</v>
      </c>
      <c r="C14" s="137">
        <v>6.24305</v>
      </c>
      <c r="D14" s="148" t="s">
        <v>156</v>
      </c>
      <c r="E14" s="137">
        <v>1.505</v>
      </c>
      <c r="F14" s="148" t="s">
        <v>156</v>
      </c>
      <c r="G14" s="138">
        <v>3.3249</v>
      </c>
      <c r="H14" s="131"/>
      <c r="I14" s="138">
        <v>0</v>
      </c>
      <c r="J14" s="148" t="s">
        <v>156</v>
      </c>
      <c r="K14" s="222"/>
      <c r="M14" s="140"/>
      <c r="N14" s="140"/>
      <c r="O14" s="140"/>
      <c r="P14" s="141" t="s">
        <v>79</v>
      </c>
      <c r="Q14" s="142">
        <v>6309.05</v>
      </c>
      <c r="R14" s="143" t="s">
        <v>156</v>
      </c>
      <c r="S14" s="142">
        <v>6243.05</v>
      </c>
      <c r="T14" s="143" t="s">
        <v>156</v>
      </c>
      <c r="V14" s="152" t="s">
        <v>79</v>
      </c>
      <c r="W14" s="153">
        <v>1468.49</v>
      </c>
      <c r="X14" s="154" t="s">
        <v>156</v>
      </c>
      <c r="Y14" s="155">
        <v>1505</v>
      </c>
      <c r="Z14" s="154" t="s">
        <v>156</v>
      </c>
      <c r="AB14" s="152" t="s">
        <v>79</v>
      </c>
      <c r="AC14" s="153">
        <v>3324.09</v>
      </c>
      <c r="AD14" s="154" t="s">
        <v>156</v>
      </c>
      <c r="AE14" s="156">
        <v>3324.9</v>
      </c>
      <c r="AF14" s="154" t="s">
        <v>156</v>
      </c>
      <c r="AH14" s="152" t="s">
        <v>79</v>
      </c>
      <c r="AI14" s="155">
        <v>0</v>
      </c>
      <c r="AJ14" s="154" t="s">
        <v>156</v>
      </c>
      <c r="AK14" s="155">
        <v>0</v>
      </c>
      <c r="AL14" s="154" t="s">
        <v>156</v>
      </c>
    </row>
    <row r="15" spans="2:38" ht="13.2">
      <c r="B15" s="119" t="s">
        <v>78</v>
      </c>
      <c r="C15" s="137">
        <v>0.659</v>
      </c>
      <c r="D15" s="148" t="s">
        <v>156</v>
      </c>
      <c r="E15" s="137">
        <v>1.046</v>
      </c>
      <c r="F15" s="148" t="s">
        <v>156</v>
      </c>
      <c r="G15" s="138">
        <v>9.072</v>
      </c>
      <c r="H15" s="131"/>
      <c r="I15" s="138">
        <v>4.254</v>
      </c>
      <c r="J15" s="148" t="s">
        <v>156</v>
      </c>
      <c r="K15" s="222"/>
      <c r="M15" s="140"/>
      <c r="N15" s="140"/>
      <c r="O15" s="140"/>
      <c r="P15" s="141" t="s">
        <v>78</v>
      </c>
      <c r="Q15" s="144">
        <v>653</v>
      </c>
      <c r="R15" s="143" t="s">
        <v>157</v>
      </c>
      <c r="S15" s="144">
        <v>659</v>
      </c>
      <c r="T15" s="143" t="s">
        <v>156</v>
      </c>
      <c r="V15" s="152" t="s">
        <v>78</v>
      </c>
      <c r="W15" s="155">
        <v>1031</v>
      </c>
      <c r="X15" s="154" t="s">
        <v>157</v>
      </c>
      <c r="Y15" s="155">
        <v>1046</v>
      </c>
      <c r="Z15" s="154" t="s">
        <v>156</v>
      </c>
      <c r="AB15" s="152" t="s">
        <v>78</v>
      </c>
      <c r="AC15" s="155">
        <v>9356</v>
      </c>
      <c r="AD15" s="154" t="s">
        <v>157</v>
      </c>
      <c r="AE15" s="155">
        <v>9072</v>
      </c>
      <c r="AF15" s="154" t="s">
        <v>156</v>
      </c>
      <c r="AH15" s="152" t="s">
        <v>78</v>
      </c>
      <c r="AI15" s="155">
        <v>4387</v>
      </c>
      <c r="AJ15" s="154" t="s">
        <v>157</v>
      </c>
      <c r="AK15" s="155">
        <v>4254</v>
      </c>
      <c r="AL15" s="154" t="s">
        <v>156</v>
      </c>
    </row>
    <row r="16" spans="2:38" ht="13.2">
      <c r="B16" s="119" t="s">
        <v>77</v>
      </c>
      <c r="C16" s="137">
        <v>6.078729999999999</v>
      </c>
      <c r="D16" s="148" t="s">
        <v>156</v>
      </c>
      <c r="E16" s="137">
        <v>26.567580000000003</v>
      </c>
      <c r="F16" s="148" t="s">
        <v>156</v>
      </c>
      <c r="G16" s="138">
        <v>15.43183</v>
      </c>
      <c r="H16" s="131"/>
      <c r="I16" s="138">
        <v>2.70425</v>
      </c>
      <c r="J16" s="148" t="s">
        <v>156</v>
      </c>
      <c r="K16" s="222"/>
      <c r="M16" s="140"/>
      <c r="N16" s="140"/>
      <c r="O16" s="140"/>
      <c r="P16" s="141" t="s">
        <v>77</v>
      </c>
      <c r="Q16" s="142">
        <v>5696.91</v>
      </c>
      <c r="R16" s="143" t="s">
        <v>156</v>
      </c>
      <c r="S16" s="142">
        <v>6078.73</v>
      </c>
      <c r="T16" s="143" t="s">
        <v>156</v>
      </c>
      <c r="V16" s="152" t="s">
        <v>77</v>
      </c>
      <c r="W16" s="153">
        <v>25494.72</v>
      </c>
      <c r="X16" s="154" t="s">
        <v>157</v>
      </c>
      <c r="Y16" s="153">
        <v>26567.58</v>
      </c>
      <c r="Z16" s="154" t="s">
        <v>156</v>
      </c>
      <c r="AB16" s="152" t="s">
        <v>77</v>
      </c>
      <c r="AC16" s="153">
        <v>16118.59</v>
      </c>
      <c r="AD16" s="154" t="s">
        <v>156</v>
      </c>
      <c r="AE16" s="153">
        <v>15431.83</v>
      </c>
      <c r="AF16" s="154" t="s">
        <v>156</v>
      </c>
      <c r="AH16" s="152" t="s">
        <v>77</v>
      </c>
      <c r="AI16" s="153">
        <v>2609.99</v>
      </c>
      <c r="AJ16" s="154" t="s">
        <v>156</v>
      </c>
      <c r="AK16" s="153">
        <v>2704.25</v>
      </c>
      <c r="AL16" s="154" t="s">
        <v>156</v>
      </c>
    </row>
    <row r="17" spans="2:38" ht="13.2">
      <c r="B17" s="119" t="s">
        <v>76</v>
      </c>
      <c r="C17" s="137">
        <v>19.253</v>
      </c>
      <c r="D17" s="148" t="s">
        <v>157</v>
      </c>
      <c r="E17" s="137">
        <v>13.293</v>
      </c>
      <c r="F17" s="148" t="s">
        <v>157</v>
      </c>
      <c r="G17" s="138">
        <v>7.168</v>
      </c>
      <c r="H17" s="131"/>
      <c r="I17" s="138">
        <v>1.271</v>
      </c>
      <c r="J17" s="148" t="s">
        <v>156</v>
      </c>
      <c r="K17" s="222"/>
      <c r="M17" s="140"/>
      <c r="N17" s="140"/>
      <c r="O17" s="140"/>
      <c r="P17" s="141" t="s">
        <v>76</v>
      </c>
      <c r="Q17" s="144">
        <v>19129</v>
      </c>
      <c r="R17" s="143" t="s">
        <v>156</v>
      </c>
      <c r="S17" s="144">
        <v>19253</v>
      </c>
      <c r="T17" s="143" t="s">
        <v>157</v>
      </c>
      <c r="V17" s="152" t="s">
        <v>76</v>
      </c>
      <c r="W17" s="155">
        <v>13428</v>
      </c>
      <c r="X17" s="154" t="s">
        <v>156</v>
      </c>
      <c r="Y17" s="155">
        <v>13293</v>
      </c>
      <c r="Z17" s="154" t="s">
        <v>157</v>
      </c>
      <c r="AB17" s="152" t="s">
        <v>76</v>
      </c>
      <c r="AC17" s="155">
        <v>7193</v>
      </c>
      <c r="AD17" s="154" t="s">
        <v>156</v>
      </c>
      <c r="AE17" s="155">
        <v>7168</v>
      </c>
      <c r="AF17" s="154" t="s">
        <v>156</v>
      </c>
      <c r="AH17" s="152" t="s">
        <v>76</v>
      </c>
      <c r="AI17" s="155">
        <v>1283</v>
      </c>
      <c r="AJ17" s="154" t="s">
        <v>156</v>
      </c>
      <c r="AK17" s="155">
        <v>1271</v>
      </c>
      <c r="AL17" s="154" t="s">
        <v>156</v>
      </c>
    </row>
    <row r="18" spans="2:38" ht="13.2">
      <c r="B18" s="119" t="s">
        <v>75</v>
      </c>
      <c r="C18" s="137">
        <v>0.441</v>
      </c>
      <c r="D18" s="148" t="s">
        <v>156</v>
      </c>
      <c r="E18" s="137">
        <v>1.156</v>
      </c>
      <c r="F18" s="148" t="s">
        <v>156</v>
      </c>
      <c r="G18" s="138">
        <v>0.605</v>
      </c>
      <c r="H18" s="131"/>
      <c r="I18" s="138">
        <v>0.061</v>
      </c>
      <c r="J18" s="148" t="s">
        <v>156</v>
      </c>
      <c r="K18" s="222"/>
      <c r="M18" s="140"/>
      <c r="N18" s="140"/>
      <c r="O18" s="140"/>
      <c r="P18" s="141" t="s">
        <v>75</v>
      </c>
      <c r="Q18" s="144">
        <v>442</v>
      </c>
      <c r="R18" s="143" t="s">
        <v>156</v>
      </c>
      <c r="S18" s="144">
        <v>441</v>
      </c>
      <c r="T18" s="143" t="s">
        <v>156</v>
      </c>
      <c r="V18" s="152" t="s">
        <v>75</v>
      </c>
      <c r="W18" s="155">
        <v>1110</v>
      </c>
      <c r="X18" s="154" t="s">
        <v>156</v>
      </c>
      <c r="Y18" s="155">
        <v>1156</v>
      </c>
      <c r="Z18" s="154" t="s">
        <v>156</v>
      </c>
      <c r="AB18" s="152" t="s">
        <v>75</v>
      </c>
      <c r="AC18" s="155">
        <v>620</v>
      </c>
      <c r="AD18" s="154" t="s">
        <v>156</v>
      </c>
      <c r="AE18" s="155">
        <v>605</v>
      </c>
      <c r="AF18" s="154" t="s">
        <v>156</v>
      </c>
      <c r="AH18" s="152" t="s">
        <v>75</v>
      </c>
      <c r="AI18" s="155">
        <v>69</v>
      </c>
      <c r="AJ18" s="154" t="s">
        <v>156</v>
      </c>
      <c r="AK18" s="155">
        <v>61</v>
      </c>
      <c r="AL18" s="154" t="s">
        <v>156</v>
      </c>
    </row>
    <row r="19" spans="2:38" ht="13.2">
      <c r="B19" s="119" t="s">
        <v>74</v>
      </c>
      <c r="C19" s="137">
        <v>6.12542</v>
      </c>
      <c r="D19" s="148" t="s">
        <v>156</v>
      </c>
      <c r="E19" s="137">
        <v>8.6761</v>
      </c>
      <c r="F19" s="148" t="s">
        <v>156</v>
      </c>
      <c r="G19" s="138">
        <v>7.1660200000000005</v>
      </c>
      <c r="H19" s="131"/>
      <c r="I19" s="138">
        <v>0.9370299999999999</v>
      </c>
      <c r="J19" s="148" t="s">
        <v>156</v>
      </c>
      <c r="K19" s="222"/>
      <c r="M19" s="140"/>
      <c r="N19" s="140"/>
      <c r="O19" s="140"/>
      <c r="P19" s="141" t="s">
        <v>74</v>
      </c>
      <c r="Q19" s="142">
        <v>6249.29</v>
      </c>
      <c r="R19" s="143" t="s">
        <v>156</v>
      </c>
      <c r="S19" s="142">
        <v>6125.42</v>
      </c>
      <c r="T19" s="143" t="s">
        <v>156</v>
      </c>
      <c r="V19" s="152" t="s">
        <v>74</v>
      </c>
      <c r="W19" s="153">
        <v>8561.28</v>
      </c>
      <c r="X19" s="154" t="s">
        <v>156</v>
      </c>
      <c r="Y19" s="156">
        <v>8676.1</v>
      </c>
      <c r="Z19" s="154" t="s">
        <v>156</v>
      </c>
      <c r="AB19" s="152" t="s">
        <v>74</v>
      </c>
      <c r="AC19" s="153">
        <v>7181.83</v>
      </c>
      <c r="AD19" s="154" t="s">
        <v>156</v>
      </c>
      <c r="AE19" s="153">
        <v>7166.02</v>
      </c>
      <c r="AF19" s="154" t="s">
        <v>156</v>
      </c>
      <c r="AH19" s="152" t="s">
        <v>74</v>
      </c>
      <c r="AI19" s="153">
        <v>975.86</v>
      </c>
      <c r="AJ19" s="154" t="s">
        <v>156</v>
      </c>
      <c r="AK19" s="153">
        <v>937.03</v>
      </c>
      <c r="AL19" s="154" t="s">
        <v>156</v>
      </c>
    </row>
    <row r="20" spans="2:38" ht="13.2">
      <c r="B20" s="119" t="s">
        <v>73</v>
      </c>
      <c r="C20" s="137">
        <v>0.059539999999999996</v>
      </c>
      <c r="D20" s="148" t="s">
        <v>156</v>
      </c>
      <c r="E20" s="137">
        <v>0.34207</v>
      </c>
      <c r="F20" s="148" t="s">
        <v>156</v>
      </c>
      <c r="G20" s="138">
        <v>0.32239999999999996</v>
      </c>
      <c r="H20" s="131"/>
      <c r="I20" s="138">
        <v>0.24</v>
      </c>
      <c r="J20" s="148" t="s">
        <v>156</v>
      </c>
      <c r="K20" s="222"/>
      <c r="M20" s="140"/>
      <c r="N20" s="140"/>
      <c r="O20" s="140"/>
      <c r="P20" s="141" t="s">
        <v>73</v>
      </c>
      <c r="Q20" s="142">
        <v>57.08</v>
      </c>
      <c r="R20" s="143" t="s">
        <v>156</v>
      </c>
      <c r="S20" s="142">
        <v>59.54</v>
      </c>
      <c r="T20" s="143" t="s">
        <v>156</v>
      </c>
      <c r="V20" s="152" t="s">
        <v>73</v>
      </c>
      <c r="W20" s="156">
        <v>357.9</v>
      </c>
      <c r="X20" s="154" t="s">
        <v>156</v>
      </c>
      <c r="Y20" s="153">
        <v>342.07</v>
      </c>
      <c r="Z20" s="154" t="s">
        <v>156</v>
      </c>
      <c r="AB20" s="152" t="s">
        <v>73</v>
      </c>
      <c r="AC20" s="153">
        <v>313.46</v>
      </c>
      <c r="AD20" s="154" t="s">
        <v>156</v>
      </c>
      <c r="AE20" s="156">
        <v>322.4</v>
      </c>
      <c r="AF20" s="154" t="s">
        <v>156</v>
      </c>
      <c r="AH20" s="152" t="s">
        <v>73</v>
      </c>
      <c r="AI20" s="153">
        <v>243.13</v>
      </c>
      <c r="AJ20" s="154" t="s">
        <v>156</v>
      </c>
      <c r="AK20" s="155">
        <v>240</v>
      </c>
      <c r="AL20" s="154" t="s">
        <v>156</v>
      </c>
    </row>
    <row r="21" spans="2:38" ht="13.2">
      <c r="B21" s="119" t="s">
        <v>72</v>
      </c>
      <c r="C21" s="137">
        <v>0.42202</v>
      </c>
      <c r="D21" s="148" t="s">
        <v>156</v>
      </c>
      <c r="E21" s="137">
        <v>0.34943</v>
      </c>
      <c r="F21" s="148" t="s">
        <v>156</v>
      </c>
      <c r="G21" s="138" t="s">
        <v>56</v>
      </c>
      <c r="H21" s="131"/>
      <c r="I21" s="138" t="s">
        <v>56</v>
      </c>
      <c r="J21" s="148" t="s">
        <v>156</v>
      </c>
      <c r="K21" s="222"/>
      <c r="M21" s="140"/>
      <c r="N21" s="140"/>
      <c r="O21" s="140"/>
      <c r="P21" s="141" t="s">
        <v>72</v>
      </c>
      <c r="Q21" s="142">
        <v>406.49</v>
      </c>
      <c r="R21" s="143" t="s">
        <v>156</v>
      </c>
      <c r="S21" s="142">
        <v>422.02</v>
      </c>
      <c r="T21" s="143" t="s">
        <v>156</v>
      </c>
      <c r="V21" s="152" t="s">
        <v>72</v>
      </c>
      <c r="W21" s="153">
        <v>367.54</v>
      </c>
      <c r="X21" s="154" t="s">
        <v>156</v>
      </c>
      <c r="Y21" s="153">
        <v>349.43</v>
      </c>
      <c r="Z21" s="154" t="s">
        <v>156</v>
      </c>
      <c r="AB21" s="152" t="s">
        <v>72</v>
      </c>
      <c r="AC21" s="154" t="s">
        <v>56</v>
      </c>
      <c r="AD21" s="154" t="s">
        <v>156</v>
      </c>
      <c r="AE21" s="154" t="s">
        <v>56</v>
      </c>
      <c r="AF21" s="154" t="s">
        <v>156</v>
      </c>
      <c r="AH21" s="152" t="s">
        <v>72</v>
      </c>
      <c r="AI21" s="154" t="s">
        <v>56</v>
      </c>
      <c r="AJ21" s="154" t="s">
        <v>156</v>
      </c>
      <c r="AK21" s="154" t="s">
        <v>56</v>
      </c>
      <c r="AL21" s="154" t="s">
        <v>156</v>
      </c>
    </row>
    <row r="22" spans="2:38" ht="13.2">
      <c r="B22" s="119" t="s">
        <v>71</v>
      </c>
      <c r="C22" s="137">
        <v>0.7366</v>
      </c>
      <c r="D22" s="148" t="s">
        <v>156</v>
      </c>
      <c r="E22" s="137">
        <v>0.7142000000000001</v>
      </c>
      <c r="F22" s="148" t="s">
        <v>156</v>
      </c>
      <c r="G22" s="138">
        <v>0.12390000000000001</v>
      </c>
      <c r="H22" s="131"/>
      <c r="I22" s="138">
        <v>0.013</v>
      </c>
      <c r="J22" s="148" t="s">
        <v>156</v>
      </c>
      <c r="K22" s="222"/>
      <c r="M22" s="140"/>
      <c r="N22" s="140"/>
      <c r="O22" s="140"/>
      <c r="P22" s="141" t="s">
        <v>71</v>
      </c>
      <c r="Q22" s="145">
        <v>713.5</v>
      </c>
      <c r="R22" s="143" t="s">
        <v>156</v>
      </c>
      <c r="S22" s="145">
        <v>736.6</v>
      </c>
      <c r="T22" s="143" t="s">
        <v>156</v>
      </c>
      <c r="V22" s="152" t="s">
        <v>71</v>
      </c>
      <c r="W22" s="156">
        <v>754.6</v>
      </c>
      <c r="X22" s="154" t="s">
        <v>156</v>
      </c>
      <c r="Y22" s="156">
        <v>714.2</v>
      </c>
      <c r="Z22" s="154" t="s">
        <v>156</v>
      </c>
      <c r="AB22" s="152" t="s">
        <v>71</v>
      </c>
      <c r="AC22" s="156">
        <v>99.6</v>
      </c>
      <c r="AD22" s="154" t="s">
        <v>156</v>
      </c>
      <c r="AE22" s="156">
        <v>123.9</v>
      </c>
      <c r="AF22" s="154" t="s">
        <v>156</v>
      </c>
      <c r="AH22" s="152" t="s">
        <v>71</v>
      </c>
      <c r="AI22" s="156">
        <v>13.8</v>
      </c>
      <c r="AJ22" s="154" t="s">
        <v>156</v>
      </c>
      <c r="AK22" s="155">
        <v>13</v>
      </c>
      <c r="AL22" s="154" t="s">
        <v>156</v>
      </c>
    </row>
    <row r="23" spans="2:38" ht="13.2">
      <c r="B23" s="119" t="s">
        <v>70</v>
      </c>
      <c r="C23" s="137">
        <v>0.20115</v>
      </c>
      <c r="D23" s="148" t="s">
        <v>156</v>
      </c>
      <c r="E23" s="137">
        <v>0.09269</v>
      </c>
      <c r="F23" s="148" t="s">
        <v>156</v>
      </c>
      <c r="G23" s="138" t="s">
        <v>56</v>
      </c>
      <c r="H23" s="131"/>
      <c r="I23" s="138" t="s">
        <v>56</v>
      </c>
      <c r="J23" s="148" t="s">
        <v>156</v>
      </c>
      <c r="K23" s="222"/>
      <c r="M23" s="140"/>
      <c r="N23" s="140"/>
      <c r="O23" s="140"/>
      <c r="P23" s="141" t="s">
        <v>70</v>
      </c>
      <c r="Q23" s="142">
        <v>198.24</v>
      </c>
      <c r="R23" s="143" t="s">
        <v>156</v>
      </c>
      <c r="S23" s="142">
        <v>201.15</v>
      </c>
      <c r="T23" s="143" t="s">
        <v>156</v>
      </c>
      <c r="V23" s="152" t="s">
        <v>70</v>
      </c>
      <c r="W23" s="153">
        <v>89.55</v>
      </c>
      <c r="X23" s="154" t="s">
        <v>156</v>
      </c>
      <c r="Y23" s="153">
        <v>92.69</v>
      </c>
      <c r="Z23" s="154" t="s">
        <v>156</v>
      </c>
      <c r="AB23" s="152" t="s">
        <v>70</v>
      </c>
      <c r="AC23" s="154" t="s">
        <v>56</v>
      </c>
      <c r="AD23" s="154" t="s">
        <v>156</v>
      </c>
      <c r="AE23" s="154" t="s">
        <v>56</v>
      </c>
      <c r="AF23" s="154" t="s">
        <v>156</v>
      </c>
      <c r="AH23" s="152" t="s">
        <v>70</v>
      </c>
      <c r="AI23" s="154" t="s">
        <v>56</v>
      </c>
      <c r="AJ23" s="154" t="s">
        <v>156</v>
      </c>
      <c r="AK23" s="154" t="s">
        <v>56</v>
      </c>
      <c r="AL23" s="154" t="s">
        <v>156</v>
      </c>
    </row>
    <row r="24" spans="2:38" ht="13.2">
      <c r="B24" s="119" t="s">
        <v>69</v>
      </c>
      <c r="C24" s="137">
        <v>0.802</v>
      </c>
      <c r="D24" s="148" t="s">
        <v>156</v>
      </c>
      <c r="E24" s="137">
        <v>3.136</v>
      </c>
      <c r="F24" s="148" t="s">
        <v>156</v>
      </c>
      <c r="G24" s="138">
        <v>1.185</v>
      </c>
      <c r="H24" s="131"/>
      <c r="I24" s="138">
        <v>0.07</v>
      </c>
      <c r="J24" s="148" t="s">
        <v>156</v>
      </c>
      <c r="K24" s="222"/>
      <c r="M24" s="140"/>
      <c r="N24" s="140"/>
      <c r="O24" s="140"/>
      <c r="P24" s="141" t="s">
        <v>69</v>
      </c>
      <c r="Q24" s="144">
        <v>782</v>
      </c>
      <c r="R24" s="143" t="s">
        <v>156</v>
      </c>
      <c r="S24" s="144">
        <v>802</v>
      </c>
      <c r="T24" s="143" t="s">
        <v>156</v>
      </c>
      <c r="V24" s="152" t="s">
        <v>69</v>
      </c>
      <c r="W24" s="155">
        <v>3004</v>
      </c>
      <c r="X24" s="154" t="s">
        <v>156</v>
      </c>
      <c r="Y24" s="155">
        <v>3136</v>
      </c>
      <c r="Z24" s="154" t="s">
        <v>156</v>
      </c>
      <c r="AB24" s="152" t="s">
        <v>69</v>
      </c>
      <c r="AC24" s="155">
        <v>1214</v>
      </c>
      <c r="AD24" s="154" t="s">
        <v>156</v>
      </c>
      <c r="AE24" s="155">
        <v>1185</v>
      </c>
      <c r="AF24" s="154" t="s">
        <v>156</v>
      </c>
      <c r="AH24" s="152" t="s">
        <v>69</v>
      </c>
      <c r="AI24" s="155">
        <v>73</v>
      </c>
      <c r="AJ24" s="154" t="s">
        <v>156</v>
      </c>
      <c r="AK24" s="155">
        <v>70</v>
      </c>
      <c r="AL24" s="154" t="s">
        <v>156</v>
      </c>
    </row>
    <row r="25" spans="2:38" ht="13.2">
      <c r="B25" s="119" t="s">
        <v>68</v>
      </c>
      <c r="C25" s="137">
        <v>0.01488</v>
      </c>
      <c r="D25" s="148" t="s">
        <v>156</v>
      </c>
      <c r="E25" s="137">
        <v>0.04725</v>
      </c>
      <c r="F25" s="148" t="s">
        <v>156</v>
      </c>
      <c r="G25" s="138">
        <v>0.01053</v>
      </c>
      <c r="H25" s="131"/>
      <c r="I25" s="138">
        <v>0.00463</v>
      </c>
      <c r="J25" s="148" t="s">
        <v>156</v>
      </c>
      <c r="K25" s="222"/>
      <c r="M25" s="140"/>
      <c r="N25" s="140"/>
      <c r="O25" s="140"/>
      <c r="P25" s="141" t="s">
        <v>68</v>
      </c>
      <c r="Q25" s="142">
        <v>15.22</v>
      </c>
      <c r="R25" s="143" t="s">
        <v>156</v>
      </c>
      <c r="S25" s="142">
        <v>14.88</v>
      </c>
      <c r="T25" s="143" t="s">
        <v>156</v>
      </c>
      <c r="V25" s="152" t="s">
        <v>68</v>
      </c>
      <c r="W25" s="153">
        <v>49.45</v>
      </c>
      <c r="X25" s="154" t="s">
        <v>156</v>
      </c>
      <c r="Y25" s="153">
        <v>47.25</v>
      </c>
      <c r="Z25" s="154" t="s">
        <v>156</v>
      </c>
      <c r="AB25" s="152" t="s">
        <v>68</v>
      </c>
      <c r="AC25" s="153">
        <v>10.93</v>
      </c>
      <c r="AD25" s="154" t="s">
        <v>156</v>
      </c>
      <c r="AE25" s="153">
        <v>10.53</v>
      </c>
      <c r="AF25" s="154" t="s">
        <v>156</v>
      </c>
      <c r="AH25" s="152" t="s">
        <v>68</v>
      </c>
      <c r="AI25" s="156">
        <v>4.6</v>
      </c>
      <c r="AJ25" s="154" t="s">
        <v>156</v>
      </c>
      <c r="AK25" s="153">
        <v>4.63</v>
      </c>
      <c r="AL25" s="154" t="s">
        <v>156</v>
      </c>
    </row>
    <row r="26" spans="2:38" ht="13.2">
      <c r="B26" s="119" t="s">
        <v>67</v>
      </c>
      <c r="C26" s="137">
        <v>4.169</v>
      </c>
      <c r="D26" s="148" t="s">
        <v>156</v>
      </c>
      <c r="E26" s="137">
        <v>12.065</v>
      </c>
      <c r="F26" s="148" t="s">
        <v>156</v>
      </c>
      <c r="G26" s="138">
        <v>1.07</v>
      </c>
      <c r="H26" s="131"/>
      <c r="I26" s="138">
        <v>0.441</v>
      </c>
      <c r="J26" s="148" t="s">
        <v>156</v>
      </c>
      <c r="K26" s="222"/>
      <c r="M26" s="140"/>
      <c r="N26" s="140"/>
      <c r="O26" s="140"/>
      <c r="P26" s="141" t="s">
        <v>67</v>
      </c>
      <c r="Q26" s="144">
        <v>4090</v>
      </c>
      <c r="R26" s="143" t="s">
        <v>156</v>
      </c>
      <c r="S26" s="144">
        <v>4169</v>
      </c>
      <c r="T26" s="143" t="s">
        <v>156</v>
      </c>
      <c r="V26" s="152" t="s">
        <v>67</v>
      </c>
      <c r="W26" s="155">
        <v>12013</v>
      </c>
      <c r="X26" s="154" t="s">
        <v>156</v>
      </c>
      <c r="Y26" s="155">
        <v>12065</v>
      </c>
      <c r="Z26" s="154" t="s">
        <v>156</v>
      </c>
      <c r="AB26" s="152" t="s">
        <v>67</v>
      </c>
      <c r="AC26" s="155">
        <v>1074</v>
      </c>
      <c r="AD26" s="154" t="s">
        <v>156</v>
      </c>
      <c r="AE26" s="155">
        <v>1070</v>
      </c>
      <c r="AF26" s="154" t="s">
        <v>156</v>
      </c>
      <c r="AH26" s="152" t="s">
        <v>67</v>
      </c>
      <c r="AI26" s="155">
        <v>409</v>
      </c>
      <c r="AJ26" s="154" t="s">
        <v>156</v>
      </c>
      <c r="AK26" s="155">
        <v>441</v>
      </c>
      <c r="AL26" s="154" t="s">
        <v>156</v>
      </c>
    </row>
    <row r="27" spans="2:38" ht="13.2">
      <c r="B27" s="119" t="s">
        <v>66</v>
      </c>
      <c r="C27" s="137">
        <v>1.9612</v>
      </c>
      <c r="D27" s="148" t="s">
        <v>156</v>
      </c>
      <c r="E27" s="137">
        <v>2.8681900000000002</v>
      </c>
      <c r="F27" s="148" t="s">
        <v>156</v>
      </c>
      <c r="G27" s="138">
        <v>0.34908999999999996</v>
      </c>
      <c r="H27" s="131"/>
      <c r="I27" s="138">
        <v>0.07071</v>
      </c>
      <c r="J27" s="148" t="s">
        <v>156</v>
      </c>
      <c r="K27" s="222"/>
      <c r="M27" s="140"/>
      <c r="N27" s="140"/>
      <c r="O27" s="140"/>
      <c r="P27" s="141" t="s">
        <v>66</v>
      </c>
      <c r="Q27" s="142">
        <v>1958.28</v>
      </c>
      <c r="R27" s="143" t="s">
        <v>156</v>
      </c>
      <c r="S27" s="145">
        <v>1961.2</v>
      </c>
      <c r="T27" s="143" t="s">
        <v>156</v>
      </c>
      <c r="V27" s="152" t="s">
        <v>66</v>
      </c>
      <c r="W27" s="153">
        <v>2895.84</v>
      </c>
      <c r="X27" s="154" t="s">
        <v>156</v>
      </c>
      <c r="Y27" s="153">
        <v>2868.19</v>
      </c>
      <c r="Z27" s="154" t="s">
        <v>156</v>
      </c>
      <c r="AB27" s="152" t="s">
        <v>66</v>
      </c>
      <c r="AC27" s="153">
        <v>357.44</v>
      </c>
      <c r="AD27" s="154" t="s">
        <v>156</v>
      </c>
      <c r="AE27" s="153">
        <v>349.09</v>
      </c>
      <c r="AF27" s="154" t="s">
        <v>156</v>
      </c>
      <c r="AH27" s="152" t="s">
        <v>66</v>
      </c>
      <c r="AI27" s="153">
        <v>72.07</v>
      </c>
      <c r="AJ27" s="154" t="s">
        <v>156</v>
      </c>
      <c r="AK27" s="153">
        <v>70.71</v>
      </c>
      <c r="AL27" s="154" t="s">
        <v>156</v>
      </c>
    </row>
    <row r="28" spans="2:38" ht="13.2">
      <c r="B28" s="119" t="s">
        <v>65</v>
      </c>
      <c r="C28" s="137">
        <v>5.660270000000001</v>
      </c>
      <c r="D28" s="148" t="s">
        <v>156</v>
      </c>
      <c r="E28" s="137">
        <v>11.265649999999999</v>
      </c>
      <c r="F28" s="148" t="s">
        <v>156</v>
      </c>
      <c r="G28" s="138" t="s">
        <v>56</v>
      </c>
      <c r="H28" s="131"/>
      <c r="I28" s="138" t="s">
        <v>56</v>
      </c>
      <c r="J28" s="148" t="s">
        <v>156</v>
      </c>
      <c r="K28" s="222"/>
      <c r="M28" s="140"/>
      <c r="N28" s="140"/>
      <c r="O28" s="140"/>
      <c r="P28" s="141" t="s">
        <v>65</v>
      </c>
      <c r="Q28" s="142">
        <v>5589.54</v>
      </c>
      <c r="R28" s="143" t="s">
        <v>156</v>
      </c>
      <c r="S28" s="142">
        <v>5660.27</v>
      </c>
      <c r="T28" s="143" t="s">
        <v>156</v>
      </c>
      <c r="V28" s="152" t="s">
        <v>65</v>
      </c>
      <c r="W28" s="156">
        <v>10994.4</v>
      </c>
      <c r="X28" s="154" t="s">
        <v>156</v>
      </c>
      <c r="Y28" s="153">
        <v>11265.65</v>
      </c>
      <c r="Z28" s="154" t="s">
        <v>156</v>
      </c>
      <c r="AB28" s="152" t="s">
        <v>65</v>
      </c>
      <c r="AC28" s="154" t="s">
        <v>56</v>
      </c>
      <c r="AD28" s="154" t="s">
        <v>156</v>
      </c>
      <c r="AE28" s="154" t="s">
        <v>56</v>
      </c>
      <c r="AF28" s="154" t="s">
        <v>156</v>
      </c>
      <c r="AH28" s="152" t="s">
        <v>65</v>
      </c>
      <c r="AI28" s="154" t="s">
        <v>56</v>
      </c>
      <c r="AJ28" s="154" t="s">
        <v>156</v>
      </c>
      <c r="AK28" s="154" t="s">
        <v>56</v>
      </c>
      <c r="AL28" s="154" t="s">
        <v>156</v>
      </c>
    </row>
    <row r="29" spans="2:38" ht="13.2">
      <c r="B29" s="119" t="s">
        <v>64</v>
      </c>
      <c r="C29" s="137">
        <v>1.5486099999999998</v>
      </c>
      <c r="D29" s="148" t="s">
        <v>156</v>
      </c>
      <c r="E29" s="137">
        <v>2.1269099999999996</v>
      </c>
      <c r="F29" s="148" t="s">
        <v>156</v>
      </c>
      <c r="G29" s="138">
        <v>2.03262</v>
      </c>
      <c r="H29" s="131"/>
      <c r="I29" s="138">
        <v>0.38205</v>
      </c>
      <c r="J29" s="148" t="s">
        <v>156</v>
      </c>
      <c r="K29" s="222"/>
      <c r="M29" s="140"/>
      <c r="N29" s="140"/>
      <c r="O29" s="140"/>
      <c r="P29" s="141" t="s">
        <v>64</v>
      </c>
      <c r="Q29" s="145">
        <v>1470.5</v>
      </c>
      <c r="R29" s="143" t="s">
        <v>156</v>
      </c>
      <c r="S29" s="142">
        <v>1548.61</v>
      </c>
      <c r="T29" s="143" t="s">
        <v>156</v>
      </c>
      <c r="V29" s="152" t="s">
        <v>64</v>
      </c>
      <c r="W29" s="153">
        <v>2014.38</v>
      </c>
      <c r="X29" s="154" t="s">
        <v>156</v>
      </c>
      <c r="Y29" s="153">
        <v>2126.91</v>
      </c>
      <c r="Z29" s="154" t="s">
        <v>156</v>
      </c>
      <c r="AB29" s="152" t="s">
        <v>64</v>
      </c>
      <c r="AC29" s="153">
        <v>2073.65</v>
      </c>
      <c r="AD29" s="154" t="s">
        <v>156</v>
      </c>
      <c r="AE29" s="153">
        <v>2032.62</v>
      </c>
      <c r="AF29" s="154" t="s">
        <v>156</v>
      </c>
      <c r="AH29" s="152" t="s">
        <v>64</v>
      </c>
      <c r="AI29" s="153">
        <v>398.39</v>
      </c>
      <c r="AJ29" s="154" t="s">
        <v>156</v>
      </c>
      <c r="AK29" s="153">
        <v>382.05</v>
      </c>
      <c r="AL29" s="154" t="s">
        <v>156</v>
      </c>
    </row>
    <row r="30" spans="2:38" ht="13.2">
      <c r="B30" s="119" t="s">
        <v>63</v>
      </c>
      <c r="C30" s="137">
        <v>2.0689</v>
      </c>
      <c r="D30" s="148" t="s">
        <v>156</v>
      </c>
      <c r="E30" s="137">
        <v>5.0417</v>
      </c>
      <c r="F30" s="148" t="s">
        <v>156</v>
      </c>
      <c r="G30" s="138">
        <v>9.5182</v>
      </c>
      <c r="H30" s="131"/>
      <c r="I30" s="138">
        <v>1.4172</v>
      </c>
      <c r="J30" s="148" t="s">
        <v>156</v>
      </c>
      <c r="K30" s="222"/>
      <c r="M30" s="140"/>
      <c r="N30" s="140"/>
      <c r="O30" s="140"/>
      <c r="P30" s="141" t="s">
        <v>63</v>
      </c>
      <c r="Q30" s="145">
        <v>2022.4</v>
      </c>
      <c r="R30" s="143" t="s">
        <v>156</v>
      </c>
      <c r="S30" s="145">
        <v>2068.9</v>
      </c>
      <c r="T30" s="143" t="s">
        <v>156</v>
      </c>
      <c r="V30" s="152" t="s">
        <v>63</v>
      </c>
      <c r="W30" s="156">
        <v>5180.2</v>
      </c>
      <c r="X30" s="154" t="s">
        <v>156</v>
      </c>
      <c r="Y30" s="156">
        <v>5041.7</v>
      </c>
      <c r="Z30" s="154" t="s">
        <v>156</v>
      </c>
      <c r="AB30" s="152" t="s">
        <v>63</v>
      </c>
      <c r="AC30" s="156">
        <v>9135.6</v>
      </c>
      <c r="AD30" s="154" t="s">
        <v>156</v>
      </c>
      <c r="AE30" s="156">
        <v>9518.2</v>
      </c>
      <c r="AF30" s="154" t="s">
        <v>156</v>
      </c>
      <c r="AH30" s="152" t="s">
        <v>63</v>
      </c>
      <c r="AI30" s="155">
        <v>1313</v>
      </c>
      <c r="AJ30" s="154" t="s">
        <v>156</v>
      </c>
      <c r="AK30" s="156">
        <v>1417.2</v>
      </c>
      <c r="AL30" s="154" t="s">
        <v>156</v>
      </c>
    </row>
    <row r="31" spans="2:38" ht="13.2">
      <c r="B31" s="119" t="s">
        <v>62</v>
      </c>
      <c r="C31" s="137">
        <v>0.46825</v>
      </c>
      <c r="D31" s="148" t="s">
        <v>156</v>
      </c>
      <c r="E31" s="137">
        <v>0.28168</v>
      </c>
      <c r="F31" s="148" t="s">
        <v>156</v>
      </c>
      <c r="G31" s="138" t="s">
        <v>56</v>
      </c>
      <c r="H31" s="131"/>
      <c r="I31" s="138" t="s">
        <v>56</v>
      </c>
      <c r="J31" s="148" t="s">
        <v>156</v>
      </c>
      <c r="K31" s="222"/>
      <c r="M31" s="140"/>
      <c r="N31" s="140"/>
      <c r="O31" s="140"/>
      <c r="P31" s="141" t="s">
        <v>62</v>
      </c>
      <c r="Q31" s="142">
        <v>460.58</v>
      </c>
      <c r="R31" s="143" t="s">
        <v>156</v>
      </c>
      <c r="S31" s="142">
        <v>468.25</v>
      </c>
      <c r="T31" s="143" t="s">
        <v>156</v>
      </c>
      <c r="V31" s="152" t="s">
        <v>62</v>
      </c>
      <c r="W31" s="153">
        <v>288.35</v>
      </c>
      <c r="X31" s="154" t="s">
        <v>156</v>
      </c>
      <c r="Y31" s="153">
        <v>281.68</v>
      </c>
      <c r="Z31" s="154" t="s">
        <v>156</v>
      </c>
      <c r="AB31" s="152" t="s">
        <v>62</v>
      </c>
      <c r="AC31" s="154" t="s">
        <v>56</v>
      </c>
      <c r="AD31" s="154" t="s">
        <v>156</v>
      </c>
      <c r="AE31" s="154" t="s">
        <v>56</v>
      </c>
      <c r="AF31" s="154" t="s">
        <v>156</v>
      </c>
      <c r="AH31" s="152" t="s">
        <v>62</v>
      </c>
      <c r="AI31" s="154" t="s">
        <v>56</v>
      </c>
      <c r="AJ31" s="154" t="s">
        <v>156</v>
      </c>
      <c r="AK31" s="154" t="s">
        <v>56</v>
      </c>
      <c r="AL31" s="154" t="s">
        <v>156</v>
      </c>
    </row>
    <row r="32" spans="2:38" ht="13.2">
      <c r="B32" s="119" t="s">
        <v>61</v>
      </c>
      <c r="C32" s="137">
        <v>0.46554</v>
      </c>
      <c r="D32" s="148" t="s">
        <v>156</v>
      </c>
      <c r="E32" s="137">
        <v>0.64183</v>
      </c>
      <c r="F32" s="148" t="s">
        <v>156</v>
      </c>
      <c r="G32" s="138">
        <v>0.39115</v>
      </c>
      <c r="H32" s="131"/>
      <c r="I32" s="138">
        <v>0.03518</v>
      </c>
      <c r="J32" s="148" t="s">
        <v>156</v>
      </c>
      <c r="K32" s="222"/>
      <c r="M32" s="140"/>
      <c r="N32" s="140"/>
      <c r="O32" s="140"/>
      <c r="P32" s="141" t="s">
        <v>61</v>
      </c>
      <c r="Q32" s="142">
        <v>467.82</v>
      </c>
      <c r="R32" s="143" t="s">
        <v>156</v>
      </c>
      <c r="S32" s="142">
        <v>465.54</v>
      </c>
      <c r="T32" s="143" t="s">
        <v>156</v>
      </c>
      <c r="V32" s="152" t="s">
        <v>61</v>
      </c>
      <c r="W32" s="153">
        <v>637.17</v>
      </c>
      <c r="X32" s="154" t="s">
        <v>156</v>
      </c>
      <c r="Y32" s="153">
        <v>641.83</v>
      </c>
      <c r="Z32" s="154" t="s">
        <v>156</v>
      </c>
      <c r="AB32" s="152" t="s">
        <v>61</v>
      </c>
      <c r="AC32" s="153">
        <v>399.91</v>
      </c>
      <c r="AD32" s="154" t="s">
        <v>156</v>
      </c>
      <c r="AE32" s="153">
        <v>391.15</v>
      </c>
      <c r="AF32" s="154" t="s">
        <v>156</v>
      </c>
      <c r="AH32" s="152" t="s">
        <v>61</v>
      </c>
      <c r="AI32" s="153">
        <v>35.46</v>
      </c>
      <c r="AJ32" s="154" t="s">
        <v>156</v>
      </c>
      <c r="AK32" s="153">
        <v>35.18</v>
      </c>
      <c r="AL32" s="154" t="s">
        <v>156</v>
      </c>
    </row>
    <row r="33" spans="2:38" ht="13.2">
      <c r="B33" s="119" t="s">
        <v>60</v>
      </c>
      <c r="C33" s="131">
        <v>0.9074</v>
      </c>
      <c r="D33" s="148" t="s">
        <v>156</v>
      </c>
      <c r="E33" s="137">
        <v>1.2226</v>
      </c>
      <c r="F33" s="148" t="s">
        <v>156</v>
      </c>
      <c r="G33" s="137" t="s">
        <v>56</v>
      </c>
      <c r="H33" s="131"/>
      <c r="I33" s="138" t="s">
        <v>56</v>
      </c>
      <c r="J33" s="148" t="s">
        <v>171</v>
      </c>
      <c r="K33" s="222"/>
      <c r="M33" s="140"/>
      <c r="N33" s="140"/>
      <c r="O33" s="140"/>
      <c r="P33" s="141" t="s">
        <v>60</v>
      </c>
      <c r="Q33" s="142">
        <v>903.36</v>
      </c>
      <c r="R33" s="143" t="s">
        <v>156</v>
      </c>
      <c r="S33" s="145">
        <v>907.4</v>
      </c>
      <c r="T33" s="143" t="s">
        <v>156</v>
      </c>
      <c r="V33" s="152" t="s">
        <v>60</v>
      </c>
      <c r="W33" s="156">
        <v>1258.3</v>
      </c>
      <c r="X33" s="154" t="s">
        <v>156</v>
      </c>
      <c r="Y33" s="156">
        <v>1222.6</v>
      </c>
      <c r="Z33" s="154" t="s">
        <v>156</v>
      </c>
      <c r="AB33" s="152" t="s">
        <v>60</v>
      </c>
      <c r="AC33" s="154" t="s">
        <v>56</v>
      </c>
      <c r="AD33" s="154" t="s">
        <v>156</v>
      </c>
      <c r="AE33" s="154" t="s">
        <v>56</v>
      </c>
      <c r="AF33" s="154" t="s">
        <v>156</v>
      </c>
      <c r="AH33" s="152" t="s">
        <v>60</v>
      </c>
      <c r="AI33" s="154" t="s">
        <v>56</v>
      </c>
      <c r="AJ33" s="154" t="s">
        <v>156</v>
      </c>
      <c r="AK33" s="154" t="s">
        <v>56</v>
      </c>
      <c r="AL33" s="154" t="s">
        <v>156</v>
      </c>
    </row>
    <row r="34" spans="2:38" ht="13.2">
      <c r="B34" s="119" t="s">
        <v>59</v>
      </c>
      <c r="C34" s="131">
        <v>1.43649</v>
      </c>
      <c r="D34" s="148" t="s">
        <v>156</v>
      </c>
      <c r="E34" s="131">
        <v>1.4689</v>
      </c>
      <c r="F34" s="148" t="s">
        <v>156</v>
      </c>
      <c r="G34" s="131">
        <v>0.58876</v>
      </c>
      <c r="H34" s="131"/>
      <c r="I34" s="131">
        <v>0</v>
      </c>
      <c r="J34" s="148" t="s">
        <v>156</v>
      </c>
      <c r="K34" s="222"/>
      <c r="M34" s="140"/>
      <c r="N34" s="140"/>
      <c r="O34" s="140"/>
      <c r="P34" s="141" t="s">
        <v>59</v>
      </c>
      <c r="Q34" s="142">
        <v>1443.52</v>
      </c>
      <c r="R34" s="143" t="s">
        <v>156</v>
      </c>
      <c r="S34" s="142">
        <v>1436.49</v>
      </c>
      <c r="T34" s="143" t="s">
        <v>156</v>
      </c>
      <c r="V34" s="152" t="s">
        <v>59</v>
      </c>
      <c r="W34" s="156">
        <v>1480.4</v>
      </c>
      <c r="X34" s="154" t="s">
        <v>156</v>
      </c>
      <c r="Y34" s="156">
        <v>1468.9</v>
      </c>
      <c r="Z34" s="154" t="s">
        <v>156</v>
      </c>
      <c r="AB34" s="152" t="s">
        <v>59</v>
      </c>
      <c r="AC34" s="153">
        <v>576.77</v>
      </c>
      <c r="AD34" s="154" t="s">
        <v>156</v>
      </c>
      <c r="AE34" s="153">
        <v>588.76</v>
      </c>
      <c r="AF34" s="154" t="s">
        <v>156</v>
      </c>
      <c r="AH34" s="152" t="s">
        <v>59</v>
      </c>
      <c r="AI34" s="155">
        <v>0</v>
      </c>
      <c r="AJ34" s="154" t="s">
        <v>171</v>
      </c>
      <c r="AK34" s="155">
        <v>0</v>
      </c>
      <c r="AL34" s="154" t="s">
        <v>171</v>
      </c>
    </row>
    <row r="35" spans="2:38" ht="13.2">
      <c r="B35" s="132" t="s">
        <v>58</v>
      </c>
      <c r="C35" s="133">
        <v>9.693</v>
      </c>
      <c r="D35" s="149" t="s">
        <v>156</v>
      </c>
      <c r="E35" s="133">
        <v>4.486</v>
      </c>
      <c r="F35" s="149" t="s">
        <v>156</v>
      </c>
      <c r="G35" s="133">
        <v>23.029</v>
      </c>
      <c r="H35" s="133"/>
      <c r="I35" s="133">
        <v>0</v>
      </c>
      <c r="J35" s="149" t="s">
        <v>156</v>
      </c>
      <c r="K35" s="222"/>
      <c r="M35" s="140"/>
      <c r="N35" s="140"/>
      <c r="O35" s="140"/>
      <c r="P35" s="141" t="s">
        <v>58</v>
      </c>
      <c r="Q35" s="144">
        <v>9682</v>
      </c>
      <c r="R35" s="143" t="s">
        <v>156</v>
      </c>
      <c r="S35" s="144">
        <v>9693</v>
      </c>
      <c r="T35" s="143" t="s">
        <v>156</v>
      </c>
      <c r="V35" s="152" t="s">
        <v>58</v>
      </c>
      <c r="W35" s="155">
        <v>4383</v>
      </c>
      <c r="X35" s="154" t="s">
        <v>156</v>
      </c>
      <c r="Y35" s="155">
        <v>4486</v>
      </c>
      <c r="Z35" s="154" t="s">
        <v>156</v>
      </c>
      <c r="AB35" s="152" t="s">
        <v>58</v>
      </c>
      <c r="AC35" s="155">
        <v>22027</v>
      </c>
      <c r="AD35" s="154" t="s">
        <v>156</v>
      </c>
      <c r="AE35" s="155">
        <v>23029</v>
      </c>
      <c r="AF35" s="154" t="s">
        <v>156</v>
      </c>
      <c r="AH35" s="152" t="s">
        <v>58</v>
      </c>
      <c r="AI35" s="155">
        <v>0</v>
      </c>
      <c r="AJ35" s="154" t="s">
        <v>156</v>
      </c>
      <c r="AK35" s="155">
        <v>0</v>
      </c>
      <c r="AL35" s="154" t="s">
        <v>156</v>
      </c>
    </row>
    <row r="36" spans="2:38" ht="13.2">
      <c r="B36" s="159" t="s">
        <v>130</v>
      </c>
      <c r="C36" s="160">
        <v>0.0737</v>
      </c>
      <c r="D36" s="161" t="s">
        <v>156</v>
      </c>
      <c r="E36" s="160">
        <v>0.0365</v>
      </c>
      <c r="F36" s="161" t="s">
        <v>44</v>
      </c>
      <c r="G36" s="160" t="s">
        <v>56</v>
      </c>
      <c r="H36" s="160"/>
      <c r="I36" s="160" t="s">
        <v>56</v>
      </c>
      <c r="J36" s="161" t="s">
        <v>156</v>
      </c>
      <c r="K36" s="222"/>
      <c r="P36" s="141" t="s">
        <v>130</v>
      </c>
      <c r="Q36" s="145">
        <v>73.2</v>
      </c>
      <c r="R36" s="143" t="s">
        <v>156</v>
      </c>
      <c r="S36" s="145">
        <v>73.7</v>
      </c>
      <c r="T36" s="143" t="s">
        <v>156</v>
      </c>
      <c r="V36" s="152" t="s">
        <v>130</v>
      </c>
      <c r="W36" s="156">
        <v>36.3</v>
      </c>
      <c r="X36" s="154" t="s">
        <v>156</v>
      </c>
      <c r="Y36" s="156">
        <v>36.5</v>
      </c>
      <c r="Z36" s="154" t="s">
        <v>44</v>
      </c>
      <c r="AB36" s="152" t="s">
        <v>130</v>
      </c>
      <c r="AC36" s="156">
        <v>473.5</v>
      </c>
      <c r="AD36" s="154" t="s">
        <v>156</v>
      </c>
      <c r="AE36" s="154" t="s">
        <v>56</v>
      </c>
      <c r="AF36" s="154" t="s">
        <v>156</v>
      </c>
      <c r="AH36" s="152" t="s">
        <v>130</v>
      </c>
      <c r="AI36" s="156">
        <v>0.9</v>
      </c>
      <c r="AJ36" s="154" t="s">
        <v>156</v>
      </c>
      <c r="AK36" s="154" t="s">
        <v>56</v>
      </c>
      <c r="AL36" s="154" t="s">
        <v>156</v>
      </c>
    </row>
    <row r="37" spans="2:38" ht="13.2">
      <c r="B37" s="132" t="s">
        <v>152</v>
      </c>
      <c r="C37" s="131">
        <v>0.094</v>
      </c>
      <c r="D37" s="148" t="s">
        <v>156</v>
      </c>
      <c r="E37" s="131">
        <v>0.022</v>
      </c>
      <c r="F37" s="148" t="s">
        <v>156</v>
      </c>
      <c r="G37" s="131">
        <v>0.204</v>
      </c>
      <c r="H37" s="131"/>
      <c r="I37" s="131">
        <v>0.033</v>
      </c>
      <c r="J37" s="148" t="s">
        <v>156</v>
      </c>
      <c r="K37" s="222"/>
      <c r="P37" s="141" t="s">
        <v>128</v>
      </c>
      <c r="Q37" s="144">
        <v>89</v>
      </c>
      <c r="R37" s="143" t="s">
        <v>156</v>
      </c>
      <c r="S37" s="144">
        <v>94</v>
      </c>
      <c r="T37" s="143" t="s">
        <v>156</v>
      </c>
      <c r="V37" s="152" t="s">
        <v>128</v>
      </c>
      <c r="W37" s="155">
        <v>21</v>
      </c>
      <c r="X37" s="154" t="s">
        <v>156</v>
      </c>
      <c r="Y37" s="155">
        <v>22</v>
      </c>
      <c r="Z37" s="154" t="s">
        <v>156</v>
      </c>
      <c r="AB37" s="152" t="s">
        <v>128</v>
      </c>
      <c r="AC37" s="155">
        <v>191</v>
      </c>
      <c r="AD37" s="154" t="s">
        <v>156</v>
      </c>
      <c r="AE37" s="155">
        <v>204</v>
      </c>
      <c r="AF37" s="154" t="s">
        <v>156</v>
      </c>
      <c r="AH37" s="152" t="s">
        <v>128</v>
      </c>
      <c r="AI37" s="155">
        <v>30</v>
      </c>
      <c r="AJ37" s="154" t="s">
        <v>156</v>
      </c>
      <c r="AK37" s="155">
        <v>33</v>
      </c>
      <c r="AL37" s="154" t="s">
        <v>156</v>
      </c>
    </row>
    <row r="38" spans="2:38" ht="13.2">
      <c r="B38" s="132" t="s">
        <v>159</v>
      </c>
      <c r="C38" s="133">
        <v>0.242</v>
      </c>
      <c r="D38" s="149" t="s">
        <v>156</v>
      </c>
      <c r="E38" s="133">
        <v>0.165</v>
      </c>
      <c r="F38" s="149" t="s">
        <v>156</v>
      </c>
      <c r="G38" s="133" t="s">
        <v>56</v>
      </c>
      <c r="H38" s="133"/>
      <c r="I38" s="133" t="s">
        <v>56</v>
      </c>
      <c r="J38" s="149" t="s">
        <v>156</v>
      </c>
      <c r="K38" s="222"/>
      <c r="P38" s="141" t="s">
        <v>158</v>
      </c>
      <c r="Q38" s="144">
        <v>238</v>
      </c>
      <c r="R38" s="143" t="s">
        <v>156</v>
      </c>
      <c r="S38" s="144">
        <v>242</v>
      </c>
      <c r="T38" s="143" t="s">
        <v>156</v>
      </c>
      <c r="V38" s="152" t="s">
        <v>158</v>
      </c>
      <c r="W38" s="155">
        <v>167</v>
      </c>
      <c r="X38" s="154" t="s">
        <v>156</v>
      </c>
      <c r="Y38" s="155">
        <v>165</v>
      </c>
      <c r="Z38" s="154" t="s">
        <v>156</v>
      </c>
      <c r="AB38" s="152" t="s">
        <v>158</v>
      </c>
      <c r="AC38" s="155">
        <v>732</v>
      </c>
      <c r="AD38" s="154" t="s">
        <v>156</v>
      </c>
      <c r="AE38" s="154" t="s">
        <v>56</v>
      </c>
      <c r="AF38" s="154" t="s">
        <v>156</v>
      </c>
      <c r="AH38" s="152" t="s">
        <v>158</v>
      </c>
      <c r="AI38" s="155">
        <v>75</v>
      </c>
      <c r="AJ38" s="154" t="s">
        <v>156</v>
      </c>
      <c r="AK38" s="154" t="s">
        <v>56</v>
      </c>
      <c r="AL38" s="154" t="s">
        <v>156</v>
      </c>
    </row>
    <row r="39" spans="2:38" ht="13.2">
      <c r="B39" s="119" t="s">
        <v>146</v>
      </c>
      <c r="C39" s="131">
        <v>0.92</v>
      </c>
      <c r="D39" s="148" t="s">
        <v>156</v>
      </c>
      <c r="E39" s="131">
        <v>3.236</v>
      </c>
      <c r="F39" s="148" t="s">
        <v>156</v>
      </c>
      <c r="G39" s="131">
        <v>1.748</v>
      </c>
      <c r="H39" s="131"/>
      <c r="I39" s="131">
        <v>0.219</v>
      </c>
      <c r="J39" s="148" t="s">
        <v>157</v>
      </c>
      <c r="K39" s="222"/>
      <c r="P39" s="141" t="s">
        <v>146</v>
      </c>
      <c r="Q39" s="144">
        <v>913</v>
      </c>
      <c r="R39" s="143" t="s">
        <v>156</v>
      </c>
      <c r="S39" s="144">
        <v>920</v>
      </c>
      <c r="T39" s="143" t="s">
        <v>156</v>
      </c>
      <c r="V39" s="152" t="s">
        <v>146</v>
      </c>
      <c r="W39" s="155">
        <v>3144</v>
      </c>
      <c r="X39" s="154" t="s">
        <v>156</v>
      </c>
      <c r="Y39" s="155">
        <v>3236</v>
      </c>
      <c r="Z39" s="154" t="s">
        <v>156</v>
      </c>
      <c r="AB39" s="152" t="s">
        <v>146</v>
      </c>
      <c r="AC39" s="155">
        <v>1616</v>
      </c>
      <c r="AD39" s="154" t="s">
        <v>156</v>
      </c>
      <c r="AE39" s="155">
        <v>1748</v>
      </c>
      <c r="AF39" s="154" t="s">
        <v>156</v>
      </c>
      <c r="AH39" s="152" t="s">
        <v>146</v>
      </c>
      <c r="AI39" s="155">
        <v>225</v>
      </c>
      <c r="AJ39" s="154" t="s">
        <v>156</v>
      </c>
      <c r="AK39" s="155">
        <v>219</v>
      </c>
      <c r="AL39" s="154" t="s">
        <v>156</v>
      </c>
    </row>
    <row r="40" spans="2:38" ht="13.2">
      <c r="B40" s="162" t="s">
        <v>129</v>
      </c>
      <c r="C40" s="163">
        <v>14.24467</v>
      </c>
      <c r="D40" s="164" t="s">
        <v>157</v>
      </c>
      <c r="E40" s="163" t="s">
        <v>56</v>
      </c>
      <c r="F40" s="164"/>
      <c r="G40" s="163">
        <v>31.11519</v>
      </c>
      <c r="H40" s="164" t="s">
        <v>157</v>
      </c>
      <c r="I40" s="163">
        <v>10.34716</v>
      </c>
      <c r="J40" s="164" t="s">
        <v>156</v>
      </c>
      <c r="K40" s="222"/>
      <c r="P40" s="141" t="s">
        <v>129</v>
      </c>
      <c r="Q40" s="142">
        <v>14532.85</v>
      </c>
      <c r="R40" s="143" t="s">
        <v>157</v>
      </c>
      <c r="S40" s="142">
        <v>14244.67</v>
      </c>
      <c r="T40" s="143" t="s">
        <v>157</v>
      </c>
      <c r="W40" s="40" t="s">
        <v>56</v>
      </c>
      <c r="AB40" s="152" t="s">
        <v>129</v>
      </c>
      <c r="AC40" s="153">
        <v>29284.25</v>
      </c>
      <c r="AD40" s="154" t="s">
        <v>157</v>
      </c>
      <c r="AE40" s="153">
        <v>31115.19</v>
      </c>
      <c r="AF40" s="154" t="s">
        <v>157</v>
      </c>
      <c r="AH40" s="152" t="s">
        <v>129</v>
      </c>
      <c r="AI40" s="153">
        <v>9225.55</v>
      </c>
      <c r="AJ40" s="154" t="s">
        <v>157</v>
      </c>
      <c r="AK40" s="153">
        <v>10347.16</v>
      </c>
      <c r="AL40" s="154" t="s">
        <v>157</v>
      </c>
    </row>
    <row r="41" spans="2:38" ht="13.2">
      <c r="B41" s="157"/>
      <c r="C41" s="140"/>
      <c r="D41" s="158"/>
      <c r="E41" s="140"/>
      <c r="F41" s="158"/>
      <c r="G41" s="140"/>
      <c r="H41" s="140"/>
      <c r="I41" s="140"/>
      <c r="J41" s="158"/>
      <c r="K41" s="222"/>
      <c r="P41" s="141" t="s">
        <v>145</v>
      </c>
      <c r="Q41" s="144">
        <v>447</v>
      </c>
      <c r="R41" s="143" t="s">
        <v>44</v>
      </c>
      <c r="S41" s="143" t="s">
        <v>56</v>
      </c>
      <c r="T41" s="143" t="s">
        <v>156</v>
      </c>
      <c r="V41" s="152" t="s">
        <v>145</v>
      </c>
      <c r="W41" s="155">
        <v>530</v>
      </c>
      <c r="X41" s="154" t="s">
        <v>44</v>
      </c>
      <c r="Y41" s="154" t="s">
        <v>56</v>
      </c>
      <c r="Z41" s="154" t="s">
        <v>156</v>
      </c>
      <c r="AB41" s="152" t="s">
        <v>145</v>
      </c>
      <c r="AC41" s="155">
        <v>1020</v>
      </c>
      <c r="AD41" s="154" t="s">
        <v>44</v>
      </c>
      <c r="AE41" s="154" t="s">
        <v>56</v>
      </c>
      <c r="AF41" s="154" t="s">
        <v>156</v>
      </c>
      <c r="AH41" s="152" t="s">
        <v>145</v>
      </c>
      <c r="AI41" s="155">
        <v>69</v>
      </c>
      <c r="AJ41" s="154" t="s">
        <v>44</v>
      </c>
      <c r="AK41" s="154" t="s">
        <v>56</v>
      </c>
      <c r="AL41" s="154" t="s">
        <v>156</v>
      </c>
    </row>
    <row r="42" spans="2:16" ht="12.75">
      <c r="B42" s="232" t="s">
        <v>249</v>
      </c>
      <c r="C42" s="232"/>
      <c r="D42" s="232"/>
      <c r="E42" s="232"/>
      <c r="F42" s="232"/>
      <c r="G42" s="232"/>
      <c r="H42" s="232"/>
      <c r="I42" s="232"/>
      <c r="K42" s="222"/>
      <c r="P42" s="1"/>
    </row>
    <row r="43" spans="2:35" ht="24" customHeight="1">
      <c r="B43" s="231" t="s">
        <v>250</v>
      </c>
      <c r="C43" s="231"/>
      <c r="D43" s="231"/>
      <c r="E43" s="231"/>
      <c r="F43" s="231"/>
      <c r="G43" s="231"/>
      <c r="H43" s="231"/>
      <c r="I43" s="231"/>
      <c r="J43" s="220"/>
      <c r="K43" s="222"/>
      <c r="P43" s="150" t="s">
        <v>160</v>
      </c>
      <c r="Q43"/>
      <c r="V43" s="40" t="s">
        <v>172</v>
      </c>
      <c r="AB43" s="150" t="s">
        <v>178</v>
      </c>
      <c r="AC43"/>
      <c r="AH43" s="150" t="s">
        <v>176</v>
      </c>
      <c r="AI43"/>
    </row>
    <row r="44" spans="2:35" ht="13.2">
      <c r="B44" s="221" t="s">
        <v>180</v>
      </c>
      <c r="J44" s="139"/>
      <c r="K44" s="222"/>
      <c r="P44"/>
      <c r="Q44"/>
      <c r="AB44"/>
      <c r="AC44"/>
      <c r="AH44"/>
      <c r="AI44"/>
    </row>
    <row r="45" spans="2:35" ht="13.2">
      <c r="B45" s="221" t="s">
        <v>181</v>
      </c>
      <c r="K45" s="222"/>
      <c r="P45" s="150" t="s">
        <v>94</v>
      </c>
      <c r="Q45" s="151">
        <v>42209.3406712963</v>
      </c>
      <c r="V45" s="40" t="s">
        <v>94</v>
      </c>
      <c r="W45" s="40">
        <v>42222.32346064815</v>
      </c>
      <c r="AB45" s="150" t="s">
        <v>94</v>
      </c>
      <c r="AC45" s="151">
        <v>42201.47263888889</v>
      </c>
      <c r="AH45" s="150" t="s">
        <v>94</v>
      </c>
      <c r="AI45" s="151">
        <v>42201.47262731481</v>
      </c>
    </row>
    <row r="46" spans="2:35" ht="13.2">
      <c r="B46" s="221" t="s">
        <v>182</v>
      </c>
      <c r="K46" s="222"/>
      <c r="P46" s="150" t="s">
        <v>93</v>
      </c>
      <c r="Q46" s="151">
        <v>42233.43091309028</v>
      </c>
      <c r="V46" s="40" t="s">
        <v>93</v>
      </c>
      <c r="W46" s="40">
        <v>42233.45544787037</v>
      </c>
      <c r="AB46" s="150" t="s">
        <v>93</v>
      </c>
      <c r="AC46" s="151">
        <v>42233.45996065972</v>
      </c>
      <c r="AH46" s="150" t="s">
        <v>93</v>
      </c>
      <c r="AI46" s="151">
        <v>42233.46305476852</v>
      </c>
    </row>
    <row r="47" spans="2:35" ht="13.2">
      <c r="B47" s="221" t="s">
        <v>183</v>
      </c>
      <c r="K47" s="222"/>
      <c r="P47" s="150" t="s">
        <v>92</v>
      </c>
      <c r="Q47" s="150" t="s">
        <v>161</v>
      </c>
      <c r="V47" s="40" t="s">
        <v>92</v>
      </c>
      <c r="W47" s="40" t="s">
        <v>161</v>
      </c>
      <c r="AB47" s="150" t="s">
        <v>92</v>
      </c>
      <c r="AC47" s="150" t="s">
        <v>161</v>
      </c>
      <c r="AH47" s="150" t="s">
        <v>92</v>
      </c>
      <c r="AI47" s="150" t="s">
        <v>161</v>
      </c>
    </row>
    <row r="48" spans="2:35" ht="13.2">
      <c r="B48" s="40" t="s">
        <v>104</v>
      </c>
      <c r="K48" s="222"/>
      <c r="P48"/>
      <c r="Q48"/>
      <c r="AB48"/>
      <c r="AC48"/>
      <c r="AH48"/>
      <c r="AI48"/>
    </row>
    <row r="49" spans="11:35" ht="13.2">
      <c r="K49" s="222"/>
      <c r="P49" s="150" t="s">
        <v>162</v>
      </c>
      <c r="Q49" s="150" t="s">
        <v>163</v>
      </c>
      <c r="V49" s="40" t="s">
        <v>162</v>
      </c>
      <c r="W49" s="40" t="s">
        <v>173</v>
      </c>
      <c r="AB49" s="150" t="s">
        <v>164</v>
      </c>
      <c r="AC49" s="150" t="s">
        <v>165</v>
      </c>
      <c r="AH49" s="150" t="s">
        <v>164</v>
      </c>
      <c r="AI49" s="150" t="s">
        <v>165</v>
      </c>
    </row>
    <row r="50" spans="11:35" ht="13.2">
      <c r="K50" s="222"/>
      <c r="P50" s="150" t="s">
        <v>164</v>
      </c>
      <c r="Q50" s="150" t="s">
        <v>165</v>
      </c>
      <c r="V50" s="40" t="s">
        <v>164</v>
      </c>
      <c r="W50" s="40" t="s">
        <v>165</v>
      </c>
      <c r="AB50" s="150" t="s">
        <v>162</v>
      </c>
      <c r="AC50" s="150" t="s">
        <v>179</v>
      </c>
      <c r="AH50" s="150" t="s">
        <v>162</v>
      </c>
      <c r="AI50" s="150" t="s">
        <v>177</v>
      </c>
    </row>
    <row r="51" spans="11:35" ht="13.2">
      <c r="K51" s="222"/>
      <c r="P51" s="150" t="s">
        <v>166</v>
      </c>
      <c r="Q51" s="150" t="s">
        <v>167</v>
      </c>
      <c r="V51" s="40" t="s">
        <v>166</v>
      </c>
      <c r="W51" s="40" t="s">
        <v>167</v>
      </c>
      <c r="AB51" s="150" t="s">
        <v>166</v>
      </c>
      <c r="AC51" s="150" t="s">
        <v>167</v>
      </c>
      <c r="AH51" s="150" t="s">
        <v>166</v>
      </c>
      <c r="AI51" s="150" t="s">
        <v>167</v>
      </c>
    </row>
    <row r="52" ht="12.75">
      <c r="K52" s="222"/>
    </row>
    <row r="53" ht="12.75">
      <c r="K53" s="222"/>
    </row>
    <row r="54" ht="12.75">
      <c r="K54" s="222"/>
    </row>
    <row r="55" ht="12.75">
      <c r="K55" s="222"/>
    </row>
    <row r="57" ht="12.75">
      <c r="A57" s="40" t="s">
        <v>169</v>
      </c>
    </row>
    <row r="58" ht="12.75">
      <c r="A58" s="40" t="s">
        <v>168</v>
      </c>
    </row>
    <row r="59" ht="12.75">
      <c r="A59" s="40" t="s">
        <v>100</v>
      </c>
    </row>
    <row r="60" ht="12.75">
      <c r="A60" s="40" t="s">
        <v>170</v>
      </c>
    </row>
    <row r="61" ht="12.75">
      <c r="A61" s="40" t="s">
        <v>101</v>
      </c>
    </row>
    <row r="62" ht="12.75">
      <c r="A62" s="40" t="s">
        <v>174</v>
      </c>
    </row>
    <row r="63" ht="12.75">
      <c r="A63" s="40" t="s">
        <v>103</v>
      </c>
    </row>
    <row r="64" ht="12.75">
      <c r="A64" s="40" t="s">
        <v>175</v>
      </c>
    </row>
    <row r="69" spans="1:3" ht="12.75">
      <c r="A69" s="222"/>
      <c r="B69" s="222"/>
      <c r="C69" s="222"/>
    </row>
    <row r="70" spans="1:3" ht="12.75">
      <c r="A70" s="222"/>
      <c r="B70" s="222"/>
      <c r="C70" s="222"/>
    </row>
    <row r="71" spans="1:3" ht="12.75">
      <c r="A71" s="222"/>
      <c r="B71" s="222"/>
      <c r="C71" s="222"/>
    </row>
    <row r="72" spans="1:3" ht="12.75">
      <c r="A72" s="222"/>
      <c r="B72" s="222"/>
      <c r="C72" s="222"/>
    </row>
    <row r="73" spans="1:3" ht="12.75">
      <c r="A73" s="222"/>
      <c r="B73" s="222"/>
      <c r="C73" s="222"/>
    </row>
    <row r="74" spans="1:3" ht="12.75">
      <c r="A74" s="222"/>
      <c r="B74" s="222"/>
      <c r="C74" s="222"/>
    </row>
    <row r="75" spans="1:3" ht="12.75">
      <c r="A75" s="222"/>
      <c r="B75" s="222"/>
      <c r="C75" s="222"/>
    </row>
    <row r="76" spans="1:3" ht="12.75">
      <c r="A76" s="222"/>
      <c r="B76" s="222"/>
      <c r="C76" s="222"/>
    </row>
    <row r="77" spans="1:3" ht="12.75">
      <c r="A77" s="222"/>
      <c r="B77" s="222"/>
      <c r="C77" s="222"/>
    </row>
    <row r="78" spans="1:3" ht="12.75">
      <c r="A78" s="222"/>
      <c r="B78" s="222"/>
      <c r="C78" s="222"/>
    </row>
    <row r="79" spans="1:3" ht="12.75">
      <c r="A79" s="222"/>
      <c r="B79" s="222"/>
      <c r="C79" s="222"/>
    </row>
    <row r="80" spans="1:3" ht="12.75">
      <c r="A80" s="222"/>
      <c r="B80" s="222"/>
      <c r="C80" s="222"/>
    </row>
    <row r="81" spans="1:3" ht="12.75">
      <c r="A81" s="222"/>
      <c r="B81" s="222"/>
      <c r="C81" s="222"/>
    </row>
    <row r="82" spans="1:3" ht="12.75">
      <c r="A82" s="222"/>
      <c r="B82" s="222"/>
      <c r="C82" s="222"/>
    </row>
    <row r="83" spans="1:3" ht="12.75">
      <c r="A83" s="222"/>
      <c r="B83" s="222"/>
      <c r="C83" s="222"/>
    </row>
    <row r="84" spans="1:3" ht="12.75">
      <c r="A84" s="222"/>
      <c r="B84" s="222"/>
      <c r="C84" s="222"/>
    </row>
    <row r="85" spans="1:3" ht="12.75">
      <c r="A85" s="222"/>
      <c r="B85" s="222"/>
      <c r="C85" s="222"/>
    </row>
    <row r="86" spans="1:3" ht="12.75">
      <c r="A86" s="222"/>
      <c r="B86" s="222"/>
      <c r="C86" s="222"/>
    </row>
    <row r="87" spans="1:3" ht="12.75">
      <c r="A87" s="222"/>
      <c r="B87" s="222"/>
      <c r="C87" s="222"/>
    </row>
    <row r="88" spans="1:3" ht="12.75">
      <c r="A88" s="222"/>
      <c r="B88" s="222"/>
      <c r="C88" s="222"/>
    </row>
    <row r="89" spans="1:3" ht="12.75">
      <c r="A89" s="222"/>
      <c r="B89" s="222"/>
      <c r="C89" s="222"/>
    </row>
    <row r="90" spans="1:3" ht="12.75">
      <c r="A90" s="222"/>
      <c r="B90" s="222"/>
      <c r="C90" s="222"/>
    </row>
    <row r="91" spans="1:3" ht="12.75">
      <c r="A91" s="222"/>
      <c r="B91" s="222"/>
      <c r="C91" s="222"/>
    </row>
    <row r="92" spans="1:3" ht="12.75">
      <c r="A92" s="222"/>
      <c r="B92" s="222"/>
      <c r="C92" s="222"/>
    </row>
    <row r="93" spans="1:3" ht="12.75">
      <c r="A93" s="222"/>
      <c r="B93" s="222"/>
      <c r="C93" s="222"/>
    </row>
    <row r="94" spans="1:3" ht="12.75">
      <c r="A94" s="222"/>
      <c r="B94" s="222"/>
      <c r="C94" s="222"/>
    </row>
    <row r="95" spans="1:3" ht="12.75">
      <c r="A95" s="222"/>
      <c r="B95" s="222"/>
      <c r="C95" s="222"/>
    </row>
    <row r="96" spans="1:3" ht="12.75">
      <c r="A96" s="222"/>
      <c r="B96" s="222"/>
      <c r="C96" s="222"/>
    </row>
    <row r="97" spans="1:3" ht="12.75">
      <c r="A97" s="222"/>
      <c r="B97" s="222"/>
      <c r="C97" s="222"/>
    </row>
    <row r="98" spans="1:3" ht="12.75">
      <c r="A98" s="222"/>
      <c r="B98" s="222"/>
      <c r="C98" s="222"/>
    </row>
    <row r="99" spans="1:3" ht="12.75">
      <c r="A99" s="222"/>
      <c r="B99" s="222"/>
      <c r="C99" s="222"/>
    </row>
    <row r="100" spans="1:3" ht="12.75">
      <c r="A100" s="222"/>
      <c r="B100" s="222"/>
      <c r="C100" s="222"/>
    </row>
    <row r="101" spans="1:3" ht="12.75">
      <c r="A101" s="222"/>
      <c r="B101" s="222"/>
      <c r="C101" s="222"/>
    </row>
    <row r="102" spans="1:3" ht="12.75">
      <c r="A102" s="222"/>
      <c r="B102" s="222"/>
      <c r="C102" s="222"/>
    </row>
    <row r="103" spans="1:3" ht="12.75">
      <c r="A103" s="222"/>
      <c r="B103" s="222"/>
      <c r="C103" s="222"/>
    </row>
    <row r="104" spans="1:3" ht="12.75">
      <c r="A104" s="222"/>
      <c r="B104" s="222"/>
      <c r="C104" s="222"/>
    </row>
    <row r="105" spans="1:3" ht="12.75">
      <c r="A105" s="222"/>
      <c r="B105" s="222"/>
      <c r="C105" s="222"/>
    </row>
    <row r="106" spans="1:3" ht="12.75">
      <c r="A106" s="222"/>
      <c r="B106" s="222"/>
      <c r="C106" s="222"/>
    </row>
    <row r="107" spans="1:3" ht="12.75">
      <c r="A107" s="222"/>
      <c r="B107" s="222"/>
      <c r="C107" s="222"/>
    </row>
    <row r="108" spans="1:3" ht="12.75">
      <c r="A108" s="222"/>
      <c r="B108" s="222"/>
      <c r="C108" s="222"/>
    </row>
    <row r="109" spans="1:3" ht="12.75">
      <c r="A109" s="222"/>
      <c r="B109" s="222"/>
      <c r="C109" s="222"/>
    </row>
    <row r="110" spans="1:3" ht="12.75">
      <c r="A110" s="222"/>
      <c r="B110" s="222"/>
      <c r="C110" s="222"/>
    </row>
    <row r="111" spans="1:3" ht="12.75">
      <c r="A111" s="222"/>
      <c r="B111" s="222"/>
      <c r="C111" s="222"/>
    </row>
    <row r="112" spans="1:3" ht="12.75">
      <c r="A112" s="222"/>
      <c r="B112" s="222"/>
      <c r="C112" s="222"/>
    </row>
  </sheetData>
  <mergeCells count="2">
    <mergeCell ref="B43:I43"/>
    <mergeCell ref="B42:I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1"/>
  <sheetViews>
    <sheetView workbookViewId="0" topLeftCell="A19">
      <selection activeCell="O12" sqref="O12"/>
    </sheetView>
  </sheetViews>
  <sheetFormatPr defaultColWidth="9.140625" defaultRowHeight="12.75"/>
  <cols>
    <col min="1" max="2" width="9.140625" style="120" customWidth="1"/>
    <col min="3" max="4" width="9.57421875" style="120" bestFit="1" customWidth="1"/>
    <col min="5" max="5" width="9.140625" style="120" customWidth="1"/>
    <col min="6" max="10" width="9.57421875" style="120" bestFit="1" customWidth="1"/>
    <col min="11" max="14" width="9.140625" style="120" customWidth="1"/>
    <col min="15" max="15" width="9.57421875" style="120" bestFit="1" customWidth="1"/>
    <col min="16" max="16384" width="9.140625" style="120" customWidth="1"/>
  </cols>
  <sheetData>
    <row r="2" ht="12.75">
      <c r="F2" s="121"/>
    </row>
    <row r="3" ht="12">
      <c r="B3" s="128" t="s">
        <v>189</v>
      </c>
    </row>
    <row r="4" ht="12.75">
      <c r="B4" s="120" t="s">
        <v>118</v>
      </c>
    </row>
    <row r="13" ht="12.75">
      <c r="P13" s="121"/>
    </row>
    <row r="30" ht="12.75">
      <c r="B30" s="120" t="s">
        <v>244</v>
      </c>
    </row>
    <row r="31" ht="12.75">
      <c r="B31" s="120" t="s">
        <v>248</v>
      </c>
    </row>
    <row r="32" ht="12.75">
      <c r="B32" s="120" t="s">
        <v>143</v>
      </c>
    </row>
    <row r="58" ht="12.75">
      <c r="A58" s="120" t="s">
        <v>106</v>
      </c>
    </row>
    <row r="60" spans="2:25" ht="12.75">
      <c r="B60" s="120" t="s">
        <v>98</v>
      </c>
      <c r="C60" s="120" t="s">
        <v>99</v>
      </c>
      <c r="D60" s="120" t="s">
        <v>90</v>
      </c>
      <c r="E60" s="120" t="s">
        <v>51</v>
      </c>
      <c r="F60" s="120" t="s">
        <v>52</v>
      </c>
      <c r="G60" s="120" t="s">
        <v>89</v>
      </c>
      <c r="H60" s="120" t="s">
        <v>88</v>
      </c>
      <c r="I60" s="120" t="s">
        <v>87</v>
      </c>
      <c r="J60" s="120" t="s">
        <v>86</v>
      </c>
      <c r="K60" s="120">
        <v>2014</v>
      </c>
      <c r="P60" s="120">
        <v>2005</v>
      </c>
      <c r="Q60" s="120">
        <v>2006</v>
      </c>
      <c r="R60" s="120">
        <v>2007</v>
      </c>
      <c r="S60" s="120">
        <v>2008</v>
      </c>
      <c r="T60" s="120">
        <v>2009</v>
      </c>
      <c r="U60" s="120">
        <v>2010</v>
      </c>
      <c r="V60" s="120">
        <v>2011</v>
      </c>
      <c r="W60" s="120">
        <v>2012</v>
      </c>
      <c r="X60" s="120">
        <v>2013</v>
      </c>
      <c r="Y60" s="120">
        <v>2014</v>
      </c>
    </row>
    <row r="61" spans="1:26" ht="13.2">
      <c r="A61" s="120" t="s">
        <v>247</v>
      </c>
      <c r="F61" s="120">
        <v>100</v>
      </c>
      <c r="G61" s="120">
        <v>103.98369109831604</v>
      </c>
      <c r="H61" s="120">
        <v>105.956439619063</v>
      </c>
      <c r="I61" s="120">
        <v>108.82571389101318</v>
      </c>
      <c r="J61" s="120">
        <v>109.5354676952831</v>
      </c>
      <c r="K61" s="120">
        <v>113.68797357937267</v>
      </c>
      <c r="O61" s="120" t="s">
        <v>211</v>
      </c>
      <c r="T61" s="120">
        <v>100</v>
      </c>
      <c r="U61" s="120">
        <v>103.98369109831604</v>
      </c>
      <c r="V61" s="120">
        <v>105.956439619063</v>
      </c>
      <c r="W61" s="120">
        <v>108.82571389101318</v>
      </c>
      <c r="X61" s="120">
        <v>109.5354676952831</v>
      </c>
      <c r="Y61" s="120">
        <v>113.68797357937267</v>
      </c>
      <c r="Z61" s="120">
        <f>+(Y61-X61)/X61*100</f>
        <v>3.791014884458636</v>
      </c>
    </row>
    <row r="62" spans="1:26" ht="12.75">
      <c r="A62" s="120" t="s">
        <v>151</v>
      </c>
      <c r="B62" s="120">
        <v>100</v>
      </c>
      <c r="C62" s="120">
        <v>95.0324992164948</v>
      </c>
      <c r="D62" s="120">
        <v>90.02828336584214</v>
      </c>
      <c r="E62" s="120">
        <v>83.24378135159556</v>
      </c>
      <c r="F62" s="120">
        <v>102.2838943818813</v>
      </c>
      <c r="G62" s="120">
        <v>108.35703439551853</v>
      </c>
      <c r="H62" s="120">
        <v>113.19884216319723</v>
      </c>
      <c r="I62" s="120">
        <v>112.0754307234196</v>
      </c>
      <c r="J62" s="120">
        <v>109.02916985546094</v>
      </c>
      <c r="K62" s="120">
        <v>106.03101495929734</v>
      </c>
      <c r="O62" s="120" t="s">
        <v>245</v>
      </c>
      <c r="P62" s="120">
        <v>100</v>
      </c>
      <c r="Q62" s="120">
        <v>95.0324992164948</v>
      </c>
      <c r="R62" s="120">
        <v>90.02828336584214</v>
      </c>
      <c r="S62" s="120">
        <v>83.24378135159556</v>
      </c>
      <c r="T62" s="120">
        <v>102.2838943818813</v>
      </c>
      <c r="U62" s="120">
        <v>108.35703439551853</v>
      </c>
      <c r="V62" s="120">
        <v>113.19884216319723</v>
      </c>
      <c r="W62" s="120">
        <v>112.0754307234196</v>
      </c>
      <c r="X62" s="120">
        <v>109.02916985546094</v>
      </c>
      <c r="Y62" s="120">
        <v>106.03101495929734</v>
      </c>
      <c r="Z62" s="120">
        <f aca="true" t="shared" si="0" ref="Z62:Z66">+(Y62-X62)/X62*100</f>
        <v>-2.749864921596878</v>
      </c>
    </row>
    <row r="63" spans="1:26" ht="12.75">
      <c r="A63" s="120" t="s">
        <v>100</v>
      </c>
      <c r="B63" s="120">
        <v>100</v>
      </c>
      <c r="C63" s="120">
        <v>101.39955111336694</v>
      </c>
      <c r="D63" s="120">
        <v>105.48510816184435</v>
      </c>
      <c r="E63" s="120">
        <v>104.3207760316484</v>
      </c>
      <c r="F63" s="120">
        <v>101.07539477299821</v>
      </c>
      <c r="G63" s="120">
        <v>104.57720139344403</v>
      </c>
      <c r="H63" s="120">
        <v>106.3749299086719</v>
      </c>
      <c r="I63" s="120">
        <v>104.14536974129416</v>
      </c>
      <c r="J63" s="120">
        <v>103.84257819366931</v>
      </c>
      <c r="K63" s="120">
        <v>104.78816648509832</v>
      </c>
      <c r="O63" s="120" t="s">
        <v>212</v>
      </c>
      <c r="P63" s="120">
        <v>100</v>
      </c>
      <c r="Q63" s="120">
        <v>101.39955111336694</v>
      </c>
      <c r="R63" s="120">
        <v>105.48510816184435</v>
      </c>
      <c r="S63" s="120">
        <v>104.3207760316484</v>
      </c>
      <c r="T63" s="120">
        <v>101.07539477299821</v>
      </c>
      <c r="U63" s="120">
        <v>104.57720139344403</v>
      </c>
      <c r="V63" s="120">
        <v>106.3749299086719</v>
      </c>
      <c r="W63" s="120">
        <v>104.14536974129416</v>
      </c>
      <c r="X63" s="120">
        <v>103.84257819366931</v>
      </c>
      <c r="Y63" s="120">
        <v>104.78816648509832</v>
      </c>
      <c r="Z63" s="120">
        <f t="shared" si="0"/>
        <v>0.910597856753379</v>
      </c>
    </row>
    <row r="64" spans="1:26" ht="12.75">
      <c r="A64" s="120" t="s">
        <v>105</v>
      </c>
      <c r="B64" s="120">
        <v>100</v>
      </c>
      <c r="C64" s="120">
        <v>101.44285148640088</v>
      </c>
      <c r="D64" s="120">
        <v>103.0646970492781</v>
      </c>
      <c r="E64" s="120">
        <v>102.20018429336265</v>
      </c>
      <c r="F64" s="120">
        <v>97.52130679000864</v>
      </c>
      <c r="G64" s="120">
        <v>99.68252752514333</v>
      </c>
      <c r="H64" s="120">
        <v>98.01749206750996</v>
      </c>
      <c r="I64" s="120">
        <v>93.55809301105576</v>
      </c>
      <c r="J64" s="120">
        <v>89.56180817893032</v>
      </c>
      <c r="K64" s="120">
        <v>90.74485601911763</v>
      </c>
      <c r="O64" s="120" t="s">
        <v>246</v>
      </c>
      <c r="P64" s="120">
        <v>100</v>
      </c>
      <c r="Q64" s="120">
        <v>101.44285148640088</v>
      </c>
      <c r="R64" s="120">
        <v>103.0646970492781</v>
      </c>
      <c r="S64" s="120">
        <v>102.20018429336265</v>
      </c>
      <c r="T64" s="120">
        <v>97.52130679000864</v>
      </c>
      <c r="U64" s="120">
        <v>99.68252752514333</v>
      </c>
      <c r="V64" s="120">
        <v>98.01749206750996</v>
      </c>
      <c r="W64" s="120">
        <v>93.55809301105576</v>
      </c>
      <c r="X64" s="120">
        <v>89.56180817893032</v>
      </c>
      <c r="Y64" s="120">
        <v>90.74485601911763</v>
      </c>
      <c r="Z64" s="120">
        <f t="shared" si="0"/>
        <v>1.3209289363874512</v>
      </c>
    </row>
    <row r="65" spans="1:26" ht="12.75">
      <c r="A65" s="120" t="s">
        <v>103</v>
      </c>
      <c r="B65" s="120">
        <v>100</v>
      </c>
      <c r="C65" s="120">
        <v>91.46227976064998</v>
      </c>
      <c r="D65" s="120">
        <v>94.87931808091312</v>
      </c>
      <c r="E65" s="120">
        <v>92.09629115815778</v>
      </c>
      <c r="F65" s="120">
        <v>91.27571299195768</v>
      </c>
      <c r="G65" s="120">
        <v>92.79470353513105</v>
      </c>
      <c r="H65" s="120">
        <v>91.25107533284512</v>
      </c>
      <c r="I65" s="120">
        <v>82.21573064697125</v>
      </c>
      <c r="J65" s="120">
        <v>72.82421024105165</v>
      </c>
      <c r="K65" s="120">
        <v>70.88731661213049</v>
      </c>
      <c r="O65" s="120" t="s">
        <v>210</v>
      </c>
      <c r="P65" s="120">
        <v>100</v>
      </c>
      <c r="Q65" s="120">
        <v>91.46227976064998</v>
      </c>
      <c r="R65" s="120">
        <v>94.87931808091312</v>
      </c>
      <c r="S65" s="120">
        <v>92.09629115815778</v>
      </c>
      <c r="T65" s="120">
        <v>91.27571299195768</v>
      </c>
      <c r="U65" s="120">
        <v>92.79470353513105</v>
      </c>
      <c r="V65" s="120">
        <v>91.25107533284512</v>
      </c>
      <c r="W65" s="120">
        <v>82.21573064697125</v>
      </c>
      <c r="X65" s="120">
        <v>72.82421024105165</v>
      </c>
      <c r="Y65" s="120">
        <v>70.88731661213049</v>
      </c>
      <c r="Z65" s="120">
        <f t="shared" si="0"/>
        <v>-2.6596836718310346</v>
      </c>
    </row>
    <row r="66" spans="1:26" ht="12.75">
      <c r="A66" s="120" t="s">
        <v>101</v>
      </c>
      <c r="B66" s="120">
        <v>100</v>
      </c>
      <c r="C66" s="120">
        <v>97.86659198504867</v>
      </c>
      <c r="D66" s="120">
        <v>95.43694375798654</v>
      </c>
      <c r="E66" s="120">
        <v>89.26686294046675</v>
      </c>
      <c r="F66" s="120">
        <v>85.97028403408335</v>
      </c>
      <c r="G66" s="120">
        <v>83.5181636776496</v>
      </c>
      <c r="H66" s="120">
        <v>83.86884098526328</v>
      </c>
      <c r="I66" s="120">
        <v>81.13962414379718</v>
      </c>
      <c r="J66" s="120">
        <v>81.71910447594843</v>
      </c>
      <c r="K66" s="120">
        <v>81.10912284175386</v>
      </c>
      <c r="O66" s="120" t="s">
        <v>209</v>
      </c>
      <c r="P66" s="120">
        <v>100</v>
      </c>
      <c r="Q66" s="120">
        <v>97.86659198504867</v>
      </c>
      <c r="R66" s="120">
        <v>95.43694375798654</v>
      </c>
      <c r="S66" s="120">
        <v>89.26686294046675</v>
      </c>
      <c r="T66" s="120">
        <v>85.97028403408335</v>
      </c>
      <c r="U66" s="120">
        <v>83.5181636776496</v>
      </c>
      <c r="V66" s="120">
        <v>83.86884098526328</v>
      </c>
      <c r="W66" s="120">
        <v>81.13962414379718</v>
      </c>
      <c r="X66" s="120">
        <v>81.71910447594843</v>
      </c>
      <c r="Y66" s="120">
        <v>81.10912284175386</v>
      </c>
      <c r="Z66" s="120">
        <f t="shared" si="0"/>
        <v>-0.7464370028358523</v>
      </c>
    </row>
    <row r="70" ht="12.75">
      <c r="A70" s="120" t="s">
        <v>184</v>
      </c>
    </row>
    <row r="74" ht="12.75">
      <c r="A74" s="120" t="s">
        <v>107</v>
      </c>
    </row>
    <row r="76" spans="1:2" ht="12.75">
      <c r="A76" s="120" t="s">
        <v>94</v>
      </c>
      <c r="B76" s="120">
        <v>42222.32328703704</v>
      </c>
    </row>
    <row r="77" spans="1:2" ht="12.75">
      <c r="A77" s="120" t="s">
        <v>93</v>
      </c>
      <c r="B77" s="120">
        <v>42233.496869571754</v>
      </c>
    </row>
    <row r="78" spans="1:2" ht="12.75">
      <c r="A78" s="120" t="s">
        <v>92</v>
      </c>
      <c r="B78" s="120" t="s">
        <v>161</v>
      </c>
    </row>
    <row r="80" spans="1:2" ht="12.75">
      <c r="A80" s="120" t="s">
        <v>195</v>
      </c>
      <c r="B80" s="120" t="s">
        <v>196</v>
      </c>
    </row>
    <row r="81" spans="1:2" ht="12.75">
      <c r="A81" s="120" t="s">
        <v>166</v>
      </c>
      <c r="B81" s="120" t="s">
        <v>197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showGridLines="0" zoomScale="70" zoomScaleNormal="70" workbookViewId="0" topLeftCell="A25">
      <selection activeCell="M17" sqref="M17"/>
    </sheetView>
  </sheetViews>
  <sheetFormatPr defaultColWidth="9.140625" defaultRowHeight="12.75"/>
  <cols>
    <col min="1" max="1" width="9.140625" style="40" customWidth="1"/>
    <col min="2" max="2" width="14.00390625" style="40" customWidth="1"/>
    <col min="3" max="3" width="9.28125" style="40" bestFit="1" customWidth="1"/>
    <col min="4" max="4" width="1.7109375" style="40" customWidth="1"/>
    <col min="5" max="5" width="10.140625" style="40" bestFit="1" customWidth="1"/>
    <col min="6" max="6" width="1.7109375" style="40" customWidth="1"/>
    <col min="7" max="7" width="9.28125" style="40" bestFit="1" customWidth="1"/>
    <col min="8" max="8" width="1.7109375" style="40" customWidth="1"/>
    <col min="9" max="9" width="9.28125" style="40" bestFit="1" customWidth="1"/>
    <col min="10" max="10" width="1.7109375" style="40" customWidth="1"/>
    <col min="11" max="11" width="10.140625" style="40" bestFit="1" customWidth="1"/>
    <col min="12" max="12" width="1.7109375" style="40" customWidth="1"/>
    <col min="13" max="14" width="14.8515625" style="222" customWidth="1"/>
    <col min="15" max="16" width="9.140625" style="40" customWidth="1"/>
    <col min="17" max="17" width="10.7109375" style="40" customWidth="1"/>
    <col min="18" max="18" width="9.140625" style="43" customWidth="1"/>
    <col min="19" max="19" width="9.140625" style="40" customWidth="1"/>
    <col min="20" max="20" width="11.140625" style="40" bestFit="1" customWidth="1"/>
    <col min="21" max="26" width="9.28125" style="40" customWidth="1"/>
    <col min="27" max="27" width="4.00390625" style="40" customWidth="1"/>
    <col min="28" max="29" width="9.28125" style="40" customWidth="1"/>
    <col min="30" max="30" width="9.140625" style="40" customWidth="1"/>
    <col min="31" max="31" width="13.00390625" style="40" customWidth="1"/>
    <col min="32" max="39" width="9.140625" style="40" customWidth="1"/>
    <col min="40" max="40" width="9.00390625" style="40" customWidth="1"/>
    <col min="41" max="41" width="6.140625" style="40" customWidth="1"/>
    <col min="42" max="16384" width="9.140625" style="40" customWidth="1"/>
  </cols>
  <sheetData>
    <row r="1" ht="12.75">
      <c r="R1" s="40"/>
    </row>
    <row r="2" spans="15:21" ht="12.75">
      <c r="O2" s="222"/>
      <c r="P2" s="222"/>
      <c r="Q2" s="222"/>
      <c r="R2" s="222"/>
      <c r="S2" s="222"/>
      <c r="T2" s="222"/>
      <c r="U2" s="222"/>
    </row>
    <row r="3" spans="2:21" ht="13.8">
      <c r="B3" s="180" t="s">
        <v>205</v>
      </c>
      <c r="C3" s="126"/>
      <c r="D3" s="126"/>
      <c r="E3" s="118"/>
      <c r="F3" s="118"/>
      <c r="G3" s="118"/>
      <c r="H3" s="118"/>
      <c r="I3" s="118"/>
      <c r="J3" s="118"/>
      <c r="O3" s="222"/>
      <c r="P3" s="222"/>
      <c r="Q3" s="222"/>
      <c r="R3" s="222"/>
      <c r="S3" s="222"/>
      <c r="T3" s="222"/>
      <c r="U3" s="222"/>
    </row>
    <row r="4" spans="2:18" ht="12" customHeight="1">
      <c r="B4" s="181" t="s">
        <v>109</v>
      </c>
      <c r="R4" s="40"/>
    </row>
    <row r="5" spans="15:20" ht="13.2">
      <c r="O5" s="167" t="s">
        <v>190</v>
      </c>
      <c r="P5" s="165" t="s">
        <v>155</v>
      </c>
      <c r="Q5" s="165" t="s">
        <v>155</v>
      </c>
      <c r="R5" s="165" t="s">
        <v>155</v>
      </c>
      <c r="S5" s="165" t="s">
        <v>155</v>
      </c>
      <c r="T5" s="165" t="s">
        <v>155</v>
      </c>
    </row>
    <row r="6" spans="2:26" ht="24">
      <c r="B6" s="122"/>
      <c r="C6" s="51" t="s">
        <v>102</v>
      </c>
      <c r="D6" s="51"/>
      <c r="E6" s="124" t="s">
        <v>100</v>
      </c>
      <c r="F6" s="51"/>
      <c r="G6" s="124" t="s">
        <v>101</v>
      </c>
      <c r="H6" s="51"/>
      <c r="I6" s="124" t="s">
        <v>103</v>
      </c>
      <c r="J6" s="51"/>
      <c r="K6" s="124" t="s">
        <v>110</v>
      </c>
      <c r="L6" s="51"/>
      <c r="O6" s="167" t="s">
        <v>191</v>
      </c>
      <c r="P6" s="165" t="s">
        <v>102</v>
      </c>
      <c r="Q6" s="165" t="s">
        <v>186</v>
      </c>
      <c r="R6" s="165" t="s">
        <v>101</v>
      </c>
      <c r="S6" s="165" t="s">
        <v>187</v>
      </c>
      <c r="T6" s="165" t="s">
        <v>188</v>
      </c>
      <c r="U6" s="222"/>
      <c r="V6" s="222"/>
      <c r="W6" s="222"/>
      <c r="X6" s="222"/>
      <c r="Y6" s="222"/>
      <c r="Z6" s="222"/>
    </row>
    <row r="7" spans="2:26" ht="13.8">
      <c r="B7" s="52" t="s">
        <v>115</v>
      </c>
      <c r="C7" s="53">
        <v>7326.4</v>
      </c>
      <c r="D7" s="146" t="s">
        <v>44</v>
      </c>
      <c r="E7" s="53">
        <v>22135.79</v>
      </c>
      <c r="F7" s="146"/>
      <c r="G7" s="53">
        <v>705</v>
      </c>
      <c r="H7" s="146" t="s">
        <v>44</v>
      </c>
      <c r="I7" s="54">
        <v>46.3</v>
      </c>
      <c r="J7" s="146" t="s">
        <v>44</v>
      </c>
      <c r="K7" s="53">
        <v>13200</v>
      </c>
      <c r="L7" s="146" t="s">
        <v>44</v>
      </c>
      <c r="O7" s="167" t="s">
        <v>126</v>
      </c>
      <c r="P7" s="168">
        <v>7326.4</v>
      </c>
      <c r="Q7" s="168">
        <v>22135.79</v>
      </c>
      <c r="R7" s="168">
        <v>705</v>
      </c>
      <c r="S7" s="168">
        <v>46.3</v>
      </c>
      <c r="T7" s="168">
        <v>13200</v>
      </c>
      <c r="U7" s="222"/>
      <c r="V7" s="222"/>
      <c r="W7" s="222"/>
      <c r="X7" s="222"/>
      <c r="Y7" s="222"/>
      <c r="Z7" s="222"/>
    </row>
    <row r="8" spans="2:26" ht="13.8">
      <c r="B8" s="56" t="s">
        <v>85</v>
      </c>
      <c r="C8" s="57">
        <v>257.67</v>
      </c>
      <c r="D8" s="170"/>
      <c r="E8" s="57">
        <v>1118.33</v>
      </c>
      <c r="F8" s="170"/>
      <c r="G8" s="57">
        <v>2.44</v>
      </c>
      <c r="H8" s="170"/>
      <c r="I8" s="58">
        <v>0.13</v>
      </c>
      <c r="J8" s="170"/>
      <c r="K8" s="57">
        <v>433.27</v>
      </c>
      <c r="L8" s="147"/>
      <c r="O8" s="167" t="s">
        <v>85</v>
      </c>
      <c r="P8" s="168">
        <v>257.67</v>
      </c>
      <c r="Q8" s="168">
        <v>1118.33</v>
      </c>
      <c r="R8" s="168">
        <v>2.44</v>
      </c>
      <c r="S8" s="168">
        <v>0.13</v>
      </c>
      <c r="T8" s="168">
        <v>433.27</v>
      </c>
      <c r="U8" s="222"/>
      <c r="V8" s="222"/>
      <c r="W8" s="222"/>
      <c r="X8" s="222"/>
      <c r="Y8" s="222"/>
      <c r="Z8" s="222"/>
    </row>
    <row r="9" spans="2:26" ht="13.8">
      <c r="B9" s="59" t="s">
        <v>84</v>
      </c>
      <c r="C9" s="60">
        <v>4.800000000000001</v>
      </c>
      <c r="D9" s="171"/>
      <c r="E9" s="60">
        <v>53.67</v>
      </c>
      <c r="F9" s="171"/>
      <c r="G9" s="60" t="s">
        <v>56</v>
      </c>
      <c r="H9" s="171" t="s">
        <v>192</v>
      </c>
      <c r="I9" s="61" t="s">
        <v>56</v>
      </c>
      <c r="J9" s="171" t="s">
        <v>192</v>
      </c>
      <c r="K9" s="60">
        <v>97.87</v>
      </c>
      <c r="L9" s="148"/>
      <c r="O9" s="167" t="s">
        <v>84</v>
      </c>
      <c r="P9" s="168">
        <v>4.800000000000001</v>
      </c>
      <c r="Q9" s="168">
        <v>53.67</v>
      </c>
      <c r="R9" s="168" t="s">
        <v>56</v>
      </c>
      <c r="S9" s="168" t="s">
        <v>56</v>
      </c>
      <c r="T9" s="168">
        <v>97.87</v>
      </c>
      <c r="U9" s="222"/>
      <c r="V9" s="222"/>
      <c r="W9" s="222"/>
      <c r="X9" s="222"/>
      <c r="Y9" s="222"/>
      <c r="Z9" s="222"/>
    </row>
    <row r="10" spans="2:26" ht="13.8">
      <c r="B10" s="59" t="s">
        <v>83</v>
      </c>
      <c r="C10" s="60">
        <v>65.53</v>
      </c>
      <c r="D10" s="171"/>
      <c r="E10" s="60">
        <v>235.99</v>
      </c>
      <c r="F10" s="171"/>
      <c r="G10" s="60">
        <v>0.19</v>
      </c>
      <c r="H10" s="171"/>
      <c r="I10" s="61">
        <v>0</v>
      </c>
      <c r="J10" s="171"/>
      <c r="K10" s="60">
        <v>149.41</v>
      </c>
      <c r="L10" s="148"/>
      <c r="O10" s="167" t="s">
        <v>83</v>
      </c>
      <c r="P10" s="168">
        <v>65.53</v>
      </c>
      <c r="Q10" s="168">
        <v>235.99</v>
      </c>
      <c r="R10" s="168">
        <v>0.19</v>
      </c>
      <c r="S10" s="168">
        <v>0</v>
      </c>
      <c r="T10" s="168">
        <v>149.41</v>
      </c>
      <c r="U10" s="222"/>
      <c r="V10" s="222"/>
      <c r="W10" s="222"/>
      <c r="X10" s="222"/>
      <c r="Y10" s="222"/>
      <c r="Z10" s="222"/>
    </row>
    <row r="11" spans="2:26" ht="13.8">
      <c r="B11" s="59" t="s">
        <v>82</v>
      </c>
      <c r="C11" s="60">
        <v>125.60000000000001</v>
      </c>
      <c r="D11" s="171"/>
      <c r="E11" s="60">
        <v>1587.4</v>
      </c>
      <c r="F11" s="171"/>
      <c r="G11" s="60">
        <v>1.7</v>
      </c>
      <c r="H11" s="171"/>
      <c r="I11" s="61">
        <v>0</v>
      </c>
      <c r="J11" s="171" t="s">
        <v>171</v>
      </c>
      <c r="K11" s="60">
        <v>143</v>
      </c>
      <c r="L11" s="148"/>
      <c r="O11" s="167" t="s">
        <v>82</v>
      </c>
      <c r="P11" s="168">
        <v>125.60000000000001</v>
      </c>
      <c r="Q11" s="168">
        <v>1587.4</v>
      </c>
      <c r="R11" s="168">
        <v>1.7</v>
      </c>
      <c r="S11" s="168">
        <v>0</v>
      </c>
      <c r="T11" s="168">
        <v>143</v>
      </c>
      <c r="U11" s="222"/>
      <c r="V11" s="222"/>
      <c r="W11" s="222"/>
      <c r="X11" s="222"/>
      <c r="Y11" s="222"/>
      <c r="Z11" s="222"/>
    </row>
    <row r="12" spans="2:26" ht="13.8">
      <c r="B12" s="59" t="s">
        <v>144</v>
      </c>
      <c r="C12" s="60">
        <v>1128</v>
      </c>
      <c r="D12" s="171"/>
      <c r="E12" s="60">
        <v>5507</v>
      </c>
      <c r="F12" s="171"/>
      <c r="G12" s="60">
        <v>19</v>
      </c>
      <c r="H12" s="171"/>
      <c r="I12" s="61">
        <v>0</v>
      </c>
      <c r="J12" s="171" t="s">
        <v>171</v>
      </c>
      <c r="K12" s="60">
        <v>1527</v>
      </c>
      <c r="L12" s="148"/>
      <c r="O12" s="167" t="s">
        <v>81</v>
      </c>
      <c r="P12" s="168">
        <v>1128</v>
      </c>
      <c r="Q12" s="168">
        <v>5507</v>
      </c>
      <c r="R12" s="168">
        <v>19</v>
      </c>
      <c r="S12" s="168">
        <v>0</v>
      </c>
      <c r="T12" s="168">
        <v>1527</v>
      </c>
      <c r="U12" s="222"/>
      <c r="V12" s="222"/>
      <c r="W12" s="222"/>
      <c r="X12" s="222"/>
      <c r="Y12" s="222"/>
      <c r="Z12" s="222"/>
    </row>
    <row r="13" spans="2:26" ht="13.8">
      <c r="B13" s="59" t="s">
        <v>80</v>
      </c>
      <c r="C13" s="60">
        <v>8.9</v>
      </c>
      <c r="D13" s="171" t="s">
        <v>44</v>
      </c>
      <c r="E13" s="60">
        <v>40.55</v>
      </c>
      <c r="F13" s="171"/>
      <c r="G13" s="60">
        <v>0.11</v>
      </c>
      <c r="H13" s="171"/>
      <c r="I13" s="61">
        <v>0</v>
      </c>
      <c r="J13" s="171"/>
      <c r="K13" s="60" t="s">
        <v>56</v>
      </c>
      <c r="L13" s="148" t="s">
        <v>192</v>
      </c>
      <c r="O13" s="167" t="s">
        <v>80</v>
      </c>
      <c r="P13" s="168">
        <v>8.9</v>
      </c>
      <c r="Q13" s="168">
        <v>40.55</v>
      </c>
      <c r="R13" s="168">
        <v>0.11</v>
      </c>
      <c r="S13" s="168">
        <v>0</v>
      </c>
      <c r="T13" s="168" t="s">
        <v>56</v>
      </c>
      <c r="U13" s="222"/>
      <c r="V13" s="222"/>
      <c r="W13" s="222"/>
      <c r="X13" s="222"/>
      <c r="Y13" s="222"/>
      <c r="Z13" s="222"/>
    </row>
    <row r="14" spans="2:26" ht="13.8">
      <c r="B14" s="59" t="s">
        <v>79</v>
      </c>
      <c r="C14" s="60">
        <v>581.81</v>
      </c>
      <c r="D14" s="171"/>
      <c r="E14" s="60">
        <v>254.14</v>
      </c>
      <c r="F14" s="171"/>
      <c r="G14" s="60">
        <v>57.86</v>
      </c>
      <c r="H14" s="171"/>
      <c r="I14" s="61">
        <v>0</v>
      </c>
      <c r="J14" s="171" t="s">
        <v>171</v>
      </c>
      <c r="K14" s="60" t="s">
        <v>56</v>
      </c>
      <c r="L14" s="148" t="s">
        <v>192</v>
      </c>
      <c r="O14" s="167" t="s">
        <v>79</v>
      </c>
      <c r="P14" s="168">
        <v>581.81</v>
      </c>
      <c r="Q14" s="168">
        <v>254.14</v>
      </c>
      <c r="R14" s="168">
        <v>57.86</v>
      </c>
      <c r="S14" s="168">
        <v>0</v>
      </c>
      <c r="T14" s="168" t="s">
        <v>56</v>
      </c>
      <c r="U14" s="222"/>
      <c r="V14" s="222"/>
      <c r="W14" s="222"/>
      <c r="X14" s="222"/>
      <c r="Y14" s="222"/>
      <c r="Z14" s="222"/>
    </row>
    <row r="15" spans="2:26" ht="13.8">
      <c r="B15" s="59" t="s">
        <v>78</v>
      </c>
      <c r="C15" s="60">
        <v>46.040000000000006</v>
      </c>
      <c r="D15" s="171"/>
      <c r="E15" s="60">
        <v>96.24</v>
      </c>
      <c r="F15" s="171"/>
      <c r="G15" s="60">
        <v>58.42</v>
      </c>
      <c r="H15" s="171"/>
      <c r="I15" s="61">
        <v>23.89</v>
      </c>
      <c r="J15" s="171"/>
      <c r="K15" s="60">
        <v>190.53</v>
      </c>
      <c r="L15" s="148"/>
      <c r="O15" s="167" t="s">
        <v>78</v>
      </c>
      <c r="P15" s="168">
        <v>46.040000000000006</v>
      </c>
      <c r="Q15" s="168">
        <v>96.24</v>
      </c>
      <c r="R15" s="168">
        <v>58.42</v>
      </c>
      <c r="S15" s="168">
        <v>23.89</v>
      </c>
      <c r="T15" s="168">
        <v>190.53</v>
      </c>
      <c r="U15" s="222"/>
      <c r="V15" s="222"/>
      <c r="W15" s="222"/>
      <c r="X15" s="222"/>
      <c r="Y15" s="222"/>
      <c r="Z15" s="222"/>
    </row>
    <row r="16" spans="2:26" ht="13.8">
      <c r="B16" s="59" t="s">
        <v>77</v>
      </c>
      <c r="C16" s="60">
        <v>578.6</v>
      </c>
      <c r="D16" s="171"/>
      <c r="E16" s="60">
        <v>3620.22</v>
      </c>
      <c r="F16" s="171"/>
      <c r="G16" s="60">
        <v>114.22</v>
      </c>
      <c r="H16" s="171"/>
      <c r="I16" s="61">
        <v>8.62</v>
      </c>
      <c r="J16" s="171"/>
      <c r="K16" s="60">
        <v>1436.69</v>
      </c>
      <c r="L16" s="148"/>
      <c r="O16" s="167" t="s">
        <v>77</v>
      </c>
      <c r="P16" s="168">
        <v>578.6</v>
      </c>
      <c r="Q16" s="168">
        <v>3620.22</v>
      </c>
      <c r="R16" s="168">
        <v>114.22</v>
      </c>
      <c r="S16" s="168">
        <v>8.62</v>
      </c>
      <c r="T16" s="168">
        <v>1436.69</v>
      </c>
      <c r="U16" s="222"/>
      <c r="V16" s="222"/>
      <c r="W16" s="222"/>
      <c r="X16" s="222"/>
      <c r="Y16" s="222"/>
      <c r="Z16" s="222"/>
    </row>
    <row r="17" spans="2:26" ht="13.8">
      <c r="B17" s="59" t="s">
        <v>76</v>
      </c>
      <c r="C17" s="60">
        <v>1420.43</v>
      </c>
      <c r="D17" s="171" t="s">
        <v>157</v>
      </c>
      <c r="E17" s="60">
        <v>1943.55</v>
      </c>
      <c r="F17" s="171" t="s">
        <v>157</v>
      </c>
      <c r="G17" s="60">
        <v>80.45</v>
      </c>
      <c r="H17" s="171" t="s">
        <v>157</v>
      </c>
      <c r="I17" s="61">
        <v>6.22</v>
      </c>
      <c r="J17" s="171" t="s">
        <v>157</v>
      </c>
      <c r="K17" s="60">
        <v>1678</v>
      </c>
      <c r="L17" s="148" t="s">
        <v>157</v>
      </c>
      <c r="O17" s="167" t="s">
        <v>76</v>
      </c>
      <c r="P17" s="168">
        <v>1420.43</v>
      </c>
      <c r="Q17" s="168">
        <v>1943.55</v>
      </c>
      <c r="R17" s="168">
        <v>80.45</v>
      </c>
      <c r="S17" s="168">
        <v>6.22</v>
      </c>
      <c r="T17" s="168">
        <v>1678</v>
      </c>
      <c r="U17" s="222"/>
      <c r="V17" s="222"/>
      <c r="W17" s="222"/>
      <c r="X17" s="222"/>
      <c r="Y17" s="222"/>
      <c r="Z17" s="222"/>
    </row>
    <row r="18" spans="2:26" ht="13.8">
      <c r="B18" s="59" t="s">
        <v>75</v>
      </c>
      <c r="C18" s="60">
        <v>44.419999999999995</v>
      </c>
      <c r="D18" s="171"/>
      <c r="E18" s="60">
        <v>68.7</v>
      </c>
      <c r="F18" s="171"/>
      <c r="G18" s="60">
        <v>0.83</v>
      </c>
      <c r="H18" s="171"/>
      <c r="I18" s="61" t="s">
        <v>56</v>
      </c>
      <c r="J18" s="171"/>
      <c r="K18" s="60">
        <v>59.1</v>
      </c>
      <c r="L18" s="148" t="s">
        <v>44</v>
      </c>
      <c r="O18" s="167" t="s">
        <v>75</v>
      </c>
      <c r="P18" s="168">
        <v>44.419999999999995</v>
      </c>
      <c r="Q18" s="168">
        <v>68.7</v>
      </c>
      <c r="R18" s="168">
        <v>0.83</v>
      </c>
      <c r="S18" s="168" t="s">
        <v>56</v>
      </c>
      <c r="T18" s="168">
        <v>59.1</v>
      </c>
      <c r="U18" s="222"/>
      <c r="V18" s="222"/>
      <c r="W18" s="222"/>
      <c r="X18" s="222"/>
      <c r="Y18" s="222"/>
      <c r="Z18" s="222"/>
    </row>
    <row r="19" spans="2:26" ht="13.8">
      <c r="B19" s="59" t="s">
        <v>74</v>
      </c>
      <c r="C19" s="60">
        <v>709.4300000000001</v>
      </c>
      <c r="D19" s="171"/>
      <c r="E19" s="60">
        <v>1327.82</v>
      </c>
      <c r="F19" s="171"/>
      <c r="G19" s="60">
        <v>25.32</v>
      </c>
      <c r="H19" s="171"/>
      <c r="I19" s="61">
        <v>1.32</v>
      </c>
      <c r="J19" s="171"/>
      <c r="K19" s="60">
        <v>1242.79</v>
      </c>
      <c r="L19" s="148"/>
      <c r="O19" s="167" t="s">
        <v>74</v>
      </c>
      <c r="P19" s="168">
        <v>709.4300000000001</v>
      </c>
      <c r="Q19" s="168">
        <v>1327.82</v>
      </c>
      <c r="R19" s="168">
        <v>25.32</v>
      </c>
      <c r="S19" s="168">
        <v>1.32</v>
      </c>
      <c r="T19" s="168">
        <v>1242.79</v>
      </c>
      <c r="U19" s="222"/>
      <c r="V19" s="222"/>
      <c r="W19" s="222"/>
      <c r="X19" s="222"/>
      <c r="Y19" s="222"/>
      <c r="Z19" s="222"/>
    </row>
    <row r="20" spans="2:26" ht="13.8">
      <c r="B20" s="59" t="s">
        <v>73</v>
      </c>
      <c r="C20" s="60">
        <v>4.6</v>
      </c>
      <c r="D20" s="171"/>
      <c r="E20" s="60">
        <v>42.59</v>
      </c>
      <c r="F20" s="171"/>
      <c r="G20" s="60">
        <v>3.13</v>
      </c>
      <c r="H20" s="171"/>
      <c r="I20" s="61">
        <v>2.08</v>
      </c>
      <c r="J20" s="171"/>
      <c r="K20" s="60">
        <v>21.65</v>
      </c>
      <c r="L20" s="148"/>
      <c r="O20" s="167" t="s">
        <v>73</v>
      </c>
      <c r="P20" s="168">
        <v>4.6</v>
      </c>
      <c r="Q20" s="168">
        <v>42.59</v>
      </c>
      <c r="R20" s="168">
        <v>3.13</v>
      </c>
      <c r="S20" s="168">
        <v>2.08</v>
      </c>
      <c r="T20" s="168">
        <v>21.65</v>
      </c>
      <c r="U20" s="222"/>
      <c r="V20" s="222"/>
      <c r="W20" s="222"/>
      <c r="X20" s="222"/>
      <c r="Y20" s="222"/>
      <c r="Z20" s="222"/>
    </row>
    <row r="21" spans="2:26" ht="13.8">
      <c r="B21" s="59" t="s">
        <v>72</v>
      </c>
      <c r="C21" s="60">
        <v>17</v>
      </c>
      <c r="D21" s="171"/>
      <c r="E21" s="60">
        <v>28.22</v>
      </c>
      <c r="F21" s="171"/>
      <c r="G21" s="60">
        <v>0.23</v>
      </c>
      <c r="H21" s="171"/>
      <c r="I21" s="61">
        <v>0</v>
      </c>
      <c r="J21" s="171" t="s">
        <v>157</v>
      </c>
      <c r="K21" s="60">
        <v>28.56</v>
      </c>
      <c r="L21" s="148"/>
      <c r="O21" s="167" t="s">
        <v>72</v>
      </c>
      <c r="P21" s="168">
        <v>17</v>
      </c>
      <c r="Q21" s="168">
        <v>28.22</v>
      </c>
      <c r="R21" s="168">
        <v>0.23</v>
      </c>
      <c r="S21" s="166">
        <v>0</v>
      </c>
      <c r="T21" s="168">
        <v>28.56</v>
      </c>
      <c r="U21" s="222"/>
      <c r="V21" s="222"/>
      <c r="W21" s="222"/>
      <c r="X21" s="222"/>
      <c r="Y21" s="222"/>
      <c r="Z21" s="222"/>
    </row>
    <row r="22" spans="2:26" ht="13.8">
      <c r="B22" s="59" t="s">
        <v>71</v>
      </c>
      <c r="C22" s="60">
        <v>39.050000000000004</v>
      </c>
      <c r="D22" s="171"/>
      <c r="E22" s="60">
        <v>66.53</v>
      </c>
      <c r="F22" s="171"/>
      <c r="G22" s="60">
        <v>0.09</v>
      </c>
      <c r="H22" s="171"/>
      <c r="I22" s="61">
        <v>0</v>
      </c>
      <c r="J22" s="171"/>
      <c r="K22" s="60">
        <v>93.34</v>
      </c>
      <c r="L22" s="148"/>
      <c r="O22" s="167" t="s">
        <v>71</v>
      </c>
      <c r="P22" s="168">
        <v>39.050000000000004</v>
      </c>
      <c r="Q22" s="168">
        <v>66.53</v>
      </c>
      <c r="R22" s="168">
        <v>0.09</v>
      </c>
      <c r="S22" s="168">
        <v>0</v>
      </c>
      <c r="T22" s="168">
        <v>93.34</v>
      </c>
      <c r="U22" s="222"/>
      <c r="V22" s="222"/>
      <c r="W22" s="222"/>
      <c r="X22" s="222"/>
      <c r="Y22" s="222"/>
      <c r="Z22" s="222"/>
    </row>
    <row r="23" spans="2:26" ht="13.8">
      <c r="B23" s="59" t="s">
        <v>70</v>
      </c>
      <c r="C23" s="60">
        <v>8.48</v>
      </c>
      <c r="D23" s="171"/>
      <c r="E23" s="60">
        <v>11.92</v>
      </c>
      <c r="F23" s="171"/>
      <c r="G23" s="60">
        <v>0.04</v>
      </c>
      <c r="H23" s="171"/>
      <c r="I23" s="61">
        <v>0.01</v>
      </c>
      <c r="J23" s="171"/>
      <c r="K23" s="60">
        <v>0</v>
      </c>
      <c r="L23" s="148" t="s">
        <v>171</v>
      </c>
      <c r="O23" s="167" t="s">
        <v>70</v>
      </c>
      <c r="P23" s="168">
        <v>8.48</v>
      </c>
      <c r="Q23" s="168">
        <v>11.92</v>
      </c>
      <c r="R23" s="168">
        <v>0.04</v>
      </c>
      <c r="S23" s="168">
        <v>0.01</v>
      </c>
      <c r="T23" s="168">
        <v>0</v>
      </c>
      <c r="U23" s="222"/>
      <c r="V23" s="222"/>
      <c r="W23" s="222"/>
      <c r="X23" s="222"/>
      <c r="Y23" s="222"/>
      <c r="Z23" s="222"/>
    </row>
    <row r="24" spans="2:26" ht="13.8">
      <c r="B24" s="59" t="s">
        <v>69</v>
      </c>
      <c r="C24" s="60">
        <v>23.12</v>
      </c>
      <c r="D24" s="171"/>
      <c r="E24" s="60">
        <v>368.62</v>
      </c>
      <c r="F24" s="171"/>
      <c r="G24" s="60">
        <v>0.34</v>
      </c>
      <c r="H24" s="171"/>
      <c r="I24" s="61">
        <v>0</v>
      </c>
      <c r="J24" s="171"/>
      <c r="K24" s="60">
        <v>430.09</v>
      </c>
      <c r="L24" s="148"/>
      <c r="O24" s="167" t="s">
        <v>69</v>
      </c>
      <c r="P24" s="168">
        <v>23.12</v>
      </c>
      <c r="Q24" s="168">
        <v>368.62</v>
      </c>
      <c r="R24" s="168">
        <v>0.34</v>
      </c>
      <c r="S24" s="168">
        <v>0</v>
      </c>
      <c r="T24" s="168">
        <v>430.09</v>
      </c>
      <c r="U24" s="222"/>
      <c r="V24" s="222"/>
      <c r="W24" s="222"/>
      <c r="X24" s="222"/>
      <c r="Y24" s="222"/>
      <c r="Z24" s="222"/>
    </row>
    <row r="25" spans="2:26" ht="13.8">
      <c r="B25" s="59" t="s">
        <v>68</v>
      </c>
      <c r="C25" s="60">
        <v>1.13</v>
      </c>
      <c r="D25" s="171"/>
      <c r="E25" s="60">
        <v>6.15</v>
      </c>
      <c r="F25" s="171"/>
      <c r="G25" s="60">
        <v>0.1</v>
      </c>
      <c r="H25" s="171"/>
      <c r="I25" s="61">
        <v>0.02</v>
      </c>
      <c r="J25" s="171"/>
      <c r="K25" s="60">
        <v>3.92</v>
      </c>
      <c r="L25" s="148"/>
      <c r="O25" s="167" t="s">
        <v>68</v>
      </c>
      <c r="P25" s="168">
        <v>1.13</v>
      </c>
      <c r="Q25" s="168">
        <v>6.15</v>
      </c>
      <c r="R25" s="168">
        <v>0.1</v>
      </c>
      <c r="S25" s="168">
        <v>0.02</v>
      </c>
      <c r="T25" s="168">
        <v>3.92</v>
      </c>
      <c r="U25" s="222"/>
      <c r="V25" s="222"/>
      <c r="W25" s="222"/>
      <c r="X25" s="222"/>
      <c r="Y25" s="222"/>
      <c r="Z25" s="222"/>
    </row>
    <row r="26" spans="2:26" ht="13.8">
      <c r="B26" s="59" t="s">
        <v>67</v>
      </c>
      <c r="C26" s="60">
        <v>376.18</v>
      </c>
      <c r="D26" s="171" t="s">
        <v>157</v>
      </c>
      <c r="E26" s="60">
        <v>1370.89</v>
      </c>
      <c r="F26" s="171" t="s">
        <v>157</v>
      </c>
      <c r="G26" s="60">
        <v>12.66</v>
      </c>
      <c r="H26" s="171" t="s">
        <v>157</v>
      </c>
      <c r="I26" s="61">
        <v>1.62</v>
      </c>
      <c r="J26" s="171" t="s">
        <v>157</v>
      </c>
      <c r="K26" s="60" t="s">
        <v>56</v>
      </c>
      <c r="L26" s="148" t="s">
        <v>192</v>
      </c>
      <c r="O26" s="167" t="s">
        <v>67</v>
      </c>
      <c r="P26" s="168">
        <v>376.18</v>
      </c>
      <c r="Q26" s="168">
        <v>1370.89</v>
      </c>
      <c r="R26" s="168">
        <v>12.66</v>
      </c>
      <c r="S26" s="168">
        <v>1.62</v>
      </c>
      <c r="T26" s="168" t="s">
        <v>56</v>
      </c>
      <c r="U26" s="222"/>
      <c r="V26" s="222"/>
      <c r="W26" s="222"/>
      <c r="X26" s="222"/>
      <c r="Y26" s="222"/>
      <c r="Z26" s="222"/>
    </row>
    <row r="27" spans="2:26" ht="13.8">
      <c r="B27" s="59" t="s">
        <v>66</v>
      </c>
      <c r="C27" s="60">
        <v>221.64000000000001</v>
      </c>
      <c r="D27" s="171"/>
      <c r="E27" s="60">
        <v>525.57</v>
      </c>
      <c r="F27" s="171"/>
      <c r="G27" s="60">
        <v>7.15</v>
      </c>
      <c r="H27" s="171"/>
      <c r="I27" s="61">
        <v>0.83</v>
      </c>
      <c r="J27" s="171"/>
      <c r="K27" s="60" t="s">
        <v>56</v>
      </c>
      <c r="L27" s="148" t="s">
        <v>192</v>
      </c>
      <c r="O27" s="167" t="s">
        <v>66</v>
      </c>
      <c r="P27" s="168">
        <v>221.64000000000001</v>
      </c>
      <c r="Q27" s="168">
        <v>525.57</v>
      </c>
      <c r="R27" s="168">
        <v>7.15</v>
      </c>
      <c r="S27" s="168">
        <v>0.83</v>
      </c>
      <c r="T27" s="168" t="s">
        <v>56</v>
      </c>
      <c r="U27" s="222"/>
      <c r="V27" s="222"/>
      <c r="W27" s="222"/>
      <c r="X27" s="222"/>
      <c r="Y27" s="222"/>
      <c r="Z27" s="222"/>
    </row>
    <row r="28" spans="2:26" ht="13.8">
      <c r="B28" s="59" t="s">
        <v>65</v>
      </c>
      <c r="C28" s="60">
        <v>412.66999999999996</v>
      </c>
      <c r="D28" s="171"/>
      <c r="E28" s="60">
        <v>1838.46</v>
      </c>
      <c r="F28" s="171"/>
      <c r="G28" s="60">
        <v>0.56</v>
      </c>
      <c r="H28" s="171"/>
      <c r="I28" s="61">
        <v>0</v>
      </c>
      <c r="J28" s="171"/>
      <c r="K28" s="60">
        <v>1804.06</v>
      </c>
      <c r="L28" s="148"/>
      <c r="O28" s="167" t="s">
        <v>65</v>
      </c>
      <c r="P28" s="168">
        <v>412.66999999999996</v>
      </c>
      <c r="Q28" s="168">
        <v>1838.46</v>
      </c>
      <c r="R28" s="168">
        <v>0.56</v>
      </c>
      <c r="S28" s="168">
        <v>0</v>
      </c>
      <c r="T28" s="168">
        <v>1804.06</v>
      </c>
      <c r="U28" s="222"/>
      <c r="V28" s="222"/>
      <c r="W28" s="222"/>
      <c r="X28" s="222"/>
      <c r="Y28" s="222"/>
      <c r="Z28" s="222"/>
    </row>
    <row r="29" spans="2:26" ht="13.8">
      <c r="B29" s="59" t="s">
        <v>64</v>
      </c>
      <c r="C29" s="60">
        <v>79.84</v>
      </c>
      <c r="D29" s="171"/>
      <c r="E29" s="60">
        <v>359.98</v>
      </c>
      <c r="F29" s="171"/>
      <c r="G29" s="60">
        <v>10.22</v>
      </c>
      <c r="H29" s="171"/>
      <c r="I29" s="61">
        <v>0.71</v>
      </c>
      <c r="J29" s="171"/>
      <c r="K29" s="60">
        <v>295.21</v>
      </c>
      <c r="L29" s="148"/>
      <c r="O29" s="167" t="s">
        <v>64</v>
      </c>
      <c r="P29" s="168">
        <v>79.84</v>
      </c>
      <c r="Q29" s="168">
        <v>359.98</v>
      </c>
      <c r="R29" s="168">
        <v>10.22</v>
      </c>
      <c r="S29" s="168">
        <v>0.71</v>
      </c>
      <c r="T29" s="168">
        <v>295.21</v>
      </c>
      <c r="U29" s="222"/>
      <c r="V29" s="222"/>
      <c r="W29" s="222"/>
      <c r="X29" s="222"/>
      <c r="Y29" s="222"/>
      <c r="Z29" s="222"/>
    </row>
    <row r="30" spans="2:26" ht="13.8">
      <c r="B30" s="59" t="s">
        <v>63</v>
      </c>
      <c r="C30" s="60">
        <v>29.2</v>
      </c>
      <c r="D30" s="171"/>
      <c r="E30" s="60">
        <v>324.87</v>
      </c>
      <c r="F30" s="171"/>
      <c r="G30" s="60">
        <v>4.78</v>
      </c>
      <c r="H30" s="171"/>
      <c r="I30" s="61" t="s">
        <v>56</v>
      </c>
      <c r="J30" s="171" t="s">
        <v>192</v>
      </c>
      <c r="K30" s="60">
        <v>345.62</v>
      </c>
      <c r="L30" s="148"/>
      <c r="O30" s="167" t="s">
        <v>63</v>
      </c>
      <c r="P30" s="168">
        <v>29.2</v>
      </c>
      <c r="Q30" s="168">
        <v>324.87</v>
      </c>
      <c r="R30" s="168">
        <v>4.78</v>
      </c>
      <c r="S30" s="168" t="s">
        <v>56</v>
      </c>
      <c r="T30" s="168">
        <v>345.62</v>
      </c>
      <c r="U30" s="222"/>
      <c r="V30" s="222"/>
      <c r="W30" s="222"/>
      <c r="X30" s="222"/>
      <c r="Y30" s="222"/>
      <c r="Z30" s="222"/>
    </row>
    <row r="31" spans="2:26" ht="13.8">
      <c r="B31" s="59" t="s">
        <v>62</v>
      </c>
      <c r="C31" s="60">
        <v>31.57</v>
      </c>
      <c r="D31" s="171"/>
      <c r="E31" s="60">
        <v>20.21</v>
      </c>
      <c r="F31" s="171"/>
      <c r="G31" s="60">
        <v>0.11</v>
      </c>
      <c r="H31" s="171"/>
      <c r="I31" s="61">
        <v>0.01</v>
      </c>
      <c r="J31" s="171"/>
      <c r="K31" s="60">
        <v>59.8</v>
      </c>
      <c r="L31" s="148"/>
      <c r="O31" s="167" t="s">
        <v>62</v>
      </c>
      <c r="P31" s="168">
        <v>31.57</v>
      </c>
      <c r="Q31" s="168">
        <v>20.21</v>
      </c>
      <c r="R31" s="168">
        <v>0.11</v>
      </c>
      <c r="S31" s="168">
        <v>0.01</v>
      </c>
      <c r="T31" s="168">
        <v>59.8</v>
      </c>
      <c r="U31" s="222"/>
      <c r="V31" s="222"/>
      <c r="W31" s="222"/>
      <c r="X31" s="222"/>
      <c r="Y31" s="222"/>
      <c r="Z31" s="222"/>
    </row>
    <row r="32" spans="2:26" ht="13.8">
      <c r="B32" s="59" t="s">
        <v>61</v>
      </c>
      <c r="C32" s="60">
        <v>8.83</v>
      </c>
      <c r="D32" s="171"/>
      <c r="E32" s="60">
        <v>33.77</v>
      </c>
      <c r="F32" s="171"/>
      <c r="G32" s="60">
        <v>0.6</v>
      </c>
      <c r="H32" s="171"/>
      <c r="I32" s="61">
        <v>0</v>
      </c>
      <c r="J32" s="171" t="s">
        <v>171</v>
      </c>
      <c r="K32" s="60" t="s">
        <v>56</v>
      </c>
      <c r="L32" s="148" t="s">
        <v>192</v>
      </c>
      <c r="O32" s="167" t="s">
        <v>61</v>
      </c>
      <c r="P32" s="168">
        <v>8.83</v>
      </c>
      <c r="Q32" s="168">
        <v>33.77</v>
      </c>
      <c r="R32" s="168">
        <v>0.6</v>
      </c>
      <c r="S32" s="168">
        <v>0</v>
      </c>
      <c r="T32" s="168" t="s">
        <v>56</v>
      </c>
      <c r="U32" s="222"/>
      <c r="V32" s="222"/>
      <c r="W32" s="222"/>
      <c r="X32" s="222"/>
      <c r="Y32" s="222"/>
      <c r="Z32" s="222"/>
    </row>
    <row r="33" spans="2:26" ht="13.8">
      <c r="B33" s="64" t="s">
        <v>60</v>
      </c>
      <c r="C33" s="65">
        <v>82.32000000000001</v>
      </c>
      <c r="D33" s="172"/>
      <c r="E33" s="65">
        <v>186.07</v>
      </c>
      <c r="F33" s="172"/>
      <c r="G33" s="65">
        <v>1.03</v>
      </c>
      <c r="H33" s="172"/>
      <c r="I33" s="66">
        <v>0</v>
      </c>
      <c r="J33" s="172"/>
      <c r="K33" s="65">
        <v>113.37</v>
      </c>
      <c r="L33" s="149"/>
      <c r="O33" s="167" t="s">
        <v>60</v>
      </c>
      <c r="P33" s="168">
        <v>82.32000000000001</v>
      </c>
      <c r="Q33" s="168">
        <v>186.07</v>
      </c>
      <c r="R33" s="168">
        <v>1.03</v>
      </c>
      <c r="S33" s="168">
        <v>0</v>
      </c>
      <c r="T33" s="168">
        <v>113.37</v>
      </c>
      <c r="U33" s="222"/>
      <c r="V33" s="222"/>
      <c r="W33" s="222"/>
      <c r="X33" s="222"/>
      <c r="Y33" s="222"/>
      <c r="Z33" s="222"/>
    </row>
    <row r="34" spans="2:26" ht="13.8">
      <c r="B34" s="59" t="s">
        <v>59</v>
      </c>
      <c r="C34" s="60">
        <v>141.96</v>
      </c>
      <c r="D34" s="171"/>
      <c r="E34" s="60">
        <v>236.2</v>
      </c>
      <c r="F34" s="171"/>
      <c r="G34" s="60">
        <v>5.09</v>
      </c>
      <c r="H34" s="171"/>
      <c r="I34" s="61">
        <v>0</v>
      </c>
      <c r="J34" s="171"/>
      <c r="K34" s="60">
        <v>133.68</v>
      </c>
      <c r="L34" s="148"/>
      <c r="O34" s="169" t="s">
        <v>59</v>
      </c>
      <c r="P34" s="168">
        <v>141.96</v>
      </c>
      <c r="Q34" s="168">
        <v>236.2</v>
      </c>
      <c r="R34" s="168">
        <v>5.09</v>
      </c>
      <c r="S34" s="168">
        <v>0</v>
      </c>
      <c r="T34" s="168">
        <v>133.68</v>
      </c>
      <c r="U34" s="222"/>
      <c r="V34" s="222"/>
      <c r="W34" s="222"/>
      <c r="X34" s="222"/>
      <c r="Y34" s="222"/>
      <c r="Z34" s="222"/>
    </row>
    <row r="35" spans="2:26" ht="13.8">
      <c r="B35" s="175" t="s">
        <v>58</v>
      </c>
      <c r="C35" s="176">
        <v>877.58</v>
      </c>
      <c r="D35" s="177"/>
      <c r="E35" s="176">
        <v>862.13</v>
      </c>
      <c r="F35" s="177"/>
      <c r="G35" s="176">
        <v>298.22</v>
      </c>
      <c r="H35" s="177"/>
      <c r="I35" s="178">
        <v>0.29</v>
      </c>
      <c r="J35" s="177"/>
      <c r="K35" s="71">
        <v>1642.62</v>
      </c>
      <c r="L35" s="71"/>
      <c r="O35" s="169" t="s">
        <v>58</v>
      </c>
      <c r="P35" s="168">
        <v>877.58</v>
      </c>
      <c r="Q35" s="168">
        <v>862.13</v>
      </c>
      <c r="R35" s="168">
        <v>298.22</v>
      </c>
      <c r="S35" s="168">
        <v>0.29</v>
      </c>
      <c r="T35" s="168">
        <v>1642.62</v>
      </c>
      <c r="U35" s="222"/>
      <c r="V35" s="222"/>
      <c r="W35" s="222"/>
      <c r="X35" s="222"/>
      <c r="Y35" s="222"/>
      <c r="Z35" s="222"/>
    </row>
    <row r="36" spans="2:26" ht="13.8">
      <c r="B36" s="173" t="s">
        <v>130</v>
      </c>
      <c r="C36" s="174">
        <v>3.7</v>
      </c>
      <c r="D36" s="170"/>
      <c r="E36" s="174">
        <v>6.4</v>
      </c>
      <c r="F36" s="174"/>
      <c r="G36" s="174">
        <v>10.1</v>
      </c>
      <c r="H36" s="174"/>
      <c r="I36" s="174">
        <v>0</v>
      </c>
      <c r="J36" s="170"/>
      <c r="K36" s="174">
        <v>8.2</v>
      </c>
      <c r="L36" s="147"/>
      <c r="O36" s="169" t="s">
        <v>130</v>
      </c>
      <c r="P36" s="168">
        <v>3.7</v>
      </c>
      <c r="Q36" s="168">
        <v>6.4</v>
      </c>
      <c r="R36" s="168">
        <v>10.1</v>
      </c>
      <c r="S36" s="168">
        <v>0</v>
      </c>
      <c r="T36" s="168">
        <v>8.2</v>
      </c>
      <c r="U36" s="222"/>
      <c r="V36" s="222"/>
      <c r="W36" s="222"/>
      <c r="X36" s="222"/>
      <c r="Y36" s="222"/>
      <c r="Z36" s="222"/>
    </row>
    <row r="37" spans="2:26" ht="13.8">
      <c r="B37" s="59" t="s">
        <v>128</v>
      </c>
      <c r="C37" s="60">
        <v>3.87</v>
      </c>
      <c r="D37" s="171"/>
      <c r="E37" s="60">
        <v>0.37</v>
      </c>
      <c r="F37" s="60"/>
      <c r="G37" s="60">
        <v>0.82</v>
      </c>
      <c r="H37" s="60"/>
      <c r="I37" s="60">
        <v>0</v>
      </c>
      <c r="J37" s="171"/>
      <c r="K37" s="60">
        <v>0.51</v>
      </c>
      <c r="L37" s="148"/>
      <c r="O37" s="169" t="s">
        <v>128</v>
      </c>
      <c r="P37" s="168">
        <v>3.87</v>
      </c>
      <c r="Q37" s="168">
        <v>0.37</v>
      </c>
      <c r="R37" s="168">
        <v>0.82</v>
      </c>
      <c r="S37" s="168">
        <v>0</v>
      </c>
      <c r="T37" s="168">
        <v>0.51</v>
      </c>
      <c r="U37" s="222"/>
      <c r="V37" s="222"/>
      <c r="W37" s="222"/>
      <c r="X37" s="222"/>
      <c r="Y37" s="222"/>
      <c r="Z37" s="222"/>
    </row>
    <row r="38" spans="2:26" ht="13.8">
      <c r="B38" s="59" t="s">
        <v>146</v>
      </c>
      <c r="C38" s="60">
        <v>36.849999999999994</v>
      </c>
      <c r="D38" s="171"/>
      <c r="E38" s="60">
        <v>150.52</v>
      </c>
      <c r="F38" s="60"/>
      <c r="G38" s="60">
        <v>1.28</v>
      </c>
      <c r="H38" s="60"/>
      <c r="I38" s="60">
        <v>0</v>
      </c>
      <c r="J38" s="171"/>
      <c r="K38" s="60">
        <v>55.3</v>
      </c>
      <c r="L38" s="148"/>
      <c r="O38" s="169" t="s">
        <v>146</v>
      </c>
      <c r="P38" s="168">
        <v>36.849999999999994</v>
      </c>
      <c r="Q38" s="168">
        <v>150.52</v>
      </c>
      <c r="R38" s="168">
        <v>1.28</v>
      </c>
      <c r="S38" s="168">
        <v>0</v>
      </c>
      <c r="T38" s="168">
        <v>55.3</v>
      </c>
      <c r="U38" s="222"/>
      <c r="V38" s="222"/>
      <c r="W38" s="222"/>
      <c r="X38" s="222"/>
      <c r="Y38" s="222"/>
      <c r="Z38" s="222"/>
    </row>
    <row r="39" spans="2:26" ht="13.8">
      <c r="B39" s="175" t="s">
        <v>129</v>
      </c>
      <c r="C39" s="176" t="s">
        <v>56</v>
      </c>
      <c r="D39" s="177"/>
      <c r="E39" s="176" t="s">
        <v>56</v>
      </c>
      <c r="F39" s="176"/>
      <c r="G39" s="176" t="s">
        <v>56</v>
      </c>
      <c r="H39" s="176"/>
      <c r="I39" s="176" t="s">
        <v>56</v>
      </c>
      <c r="J39" s="177"/>
      <c r="K39" s="176">
        <v>1943.35</v>
      </c>
      <c r="L39" s="164"/>
      <c r="O39" s="169" t="s">
        <v>129</v>
      </c>
      <c r="P39" s="168" t="s">
        <v>56</v>
      </c>
      <c r="Q39" s="168" t="s">
        <v>56</v>
      </c>
      <c r="R39" s="168" t="s">
        <v>56</v>
      </c>
      <c r="S39" s="168" t="s">
        <v>56</v>
      </c>
      <c r="T39" s="168">
        <v>1943.35</v>
      </c>
      <c r="U39" s="222"/>
      <c r="V39" s="222"/>
      <c r="W39" s="222"/>
      <c r="X39" s="222"/>
      <c r="Y39" s="222"/>
      <c r="Z39" s="222"/>
    </row>
    <row r="40" spans="16:26" ht="9" customHeight="1">
      <c r="P40" s="166"/>
      <c r="Q40" s="166"/>
      <c r="R40" s="166"/>
      <c r="S40" s="166"/>
      <c r="T40" s="166"/>
      <c r="U40" s="222"/>
      <c r="V40" s="222"/>
      <c r="W40" s="222"/>
      <c r="X40" s="222"/>
      <c r="Y40" s="222"/>
      <c r="Z40" s="222"/>
    </row>
    <row r="41" spans="2:26" ht="13.8">
      <c r="B41" s="79" t="s">
        <v>193</v>
      </c>
      <c r="O41" s="40" t="s">
        <v>107</v>
      </c>
      <c r="P41" s="166"/>
      <c r="Q41" s="166"/>
      <c r="R41" s="166"/>
      <c r="S41" s="166"/>
      <c r="T41" s="166"/>
      <c r="U41" s="222"/>
      <c r="V41" s="222"/>
      <c r="W41" s="222"/>
      <c r="X41" s="222"/>
      <c r="Y41" s="222"/>
      <c r="Z41" s="222"/>
    </row>
    <row r="42" spans="2:26" ht="12.75">
      <c r="B42" s="179" t="s">
        <v>180</v>
      </c>
      <c r="U42" s="222"/>
      <c r="V42" s="222"/>
      <c r="W42" s="222"/>
      <c r="X42" s="222"/>
      <c r="Y42" s="222"/>
      <c r="Z42" s="222"/>
    </row>
    <row r="43" spans="2:26" ht="13.2">
      <c r="B43" s="179" t="s">
        <v>181</v>
      </c>
      <c r="O43" s="40" t="s">
        <v>94</v>
      </c>
      <c r="P43" s="151">
        <v>42222.32328703704</v>
      </c>
      <c r="R43" s="40"/>
      <c r="U43" s="222"/>
      <c r="V43" s="222"/>
      <c r="W43" s="222"/>
      <c r="X43" s="222"/>
      <c r="Y43" s="222"/>
      <c r="Z43" s="222"/>
    </row>
    <row r="44" spans="2:18" ht="13.2">
      <c r="B44" s="179" t="s">
        <v>182</v>
      </c>
      <c r="O44" s="40" t="s">
        <v>93</v>
      </c>
      <c r="P44" s="151">
        <v>42233.496869571754</v>
      </c>
      <c r="R44" s="40"/>
    </row>
    <row r="45" spans="2:18" ht="12.75">
      <c r="B45" s="79" t="s">
        <v>183</v>
      </c>
      <c r="O45" s="40" t="s">
        <v>92</v>
      </c>
      <c r="P45" s="40" t="s">
        <v>161</v>
      </c>
      <c r="R45" s="40"/>
    </row>
    <row r="46" spans="2:18" ht="12.75">
      <c r="B46" s="73" t="s">
        <v>116</v>
      </c>
      <c r="R46" s="40"/>
    </row>
    <row r="47" spans="15:18" ht="12.75">
      <c r="O47" s="40" t="s">
        <v>195</v>
      </c>
      <c r="P47" s="40" t="s">
        <v>196</v>
      </c>
      <c r="R47" s="40"/>
    </row>
    <row r="48" spans="15:18" ht="12.75">
      <c r="O48" s="40" t="s">
        <v>166</v>
      </c>
      <c r="P48" s="40" t="s">
        <v>197</v>
      </c>
      <c r="R48" s="40"/>
    </row>
    <row r="49" ht="12.75">
      <c r="R49" s="40"/>
    </row>
    <row r="50" ht="12.75">
      <c r="R50" s="40"/>
    </row>
    <row r="51" spans="1:18" ht="12.75">
      <c r="A51" s="40" t="s">
        <v>194</v>
      </c>
      <c r="R51" s="40"/>
    </row>
    <row r="52" ht="12.75">
      <c r="R52" s="40"/>
    </row>
    <row r="53" ht="12.75">
      <c r="R53" s="40"/>
    </row>
    <row r="54" ht="12.75">
      <c r="R54" s="40"/>
    </row>
    <row r="55" ht="12.75">
      <c r="R55" s="40"/>
    </row>
    <row r="56" ht="12.75">
      <c r="R56" s="40"/>
    </row>
    <row r="57" ht="12.75">
      <c r="R57" s="40"/>
    </row>
    <row r="58" ht="12.75">
      <c r="R58" s="40"/>
    </row>
    <row r="59" ht="12.75">
      <c r="R59" s="40"/>
    </row>
    <row r="60" ht="12.75">
      <c r="R60" s="40"/>
    </row>
    <row r="61" ht="12.75">
      <c r="R61" s="40"/>
    </row>
    <row r="62" ht="12.75">
      <c r="R62" s="40"/>
    </row>
    <row r="63" ht="12.75">
      <c r="R63" s="40"/>
    </row>
    <row r="64" ht="12.75">
      <c r="R64" s="40"/>
    </row>
    <row r="65" ht="12.75">
      <c r="R65" s="40"/>
    </row>
    <row r="66" ht="12.75">
      <c r="R66" s="40"/>
    </row>
    <row r="67" ht="12.75">
      <c r="R67" s="40"/>
    </row>
    <row r="68" ht="12.75">
      <c r="R68" s="40"/>
    </row>
    <row r="69" ht="12.75">
      <c r="R69" s="40"/>
    </row>
    <row r="70" ht="12.75">
      <c r="R70" s="40"/>
    </row>
    <row r="71" ht="12.75">
      <c r="R71" s="4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workbookViewId="0" topLeftCell="A1">
      <selection activeCell="O5" sqref="O5"/>
    </sheetView>
  </sheetViews>
  <sheetFormatPr defaultColWidth="9.140625" defaultRowHeight="12.75"/>
  <cols>
    <col min="1" max="1" width="9.140625" style="40" customWidth="1"/>
    <col min="2" max="2" width="14.57421875" style="40" customWidth="1"/>
    <col min="3" max="3" width="9.28125" style="40" customWidth="1"/>
    <col min="4" max="4" width="1.7109375" style="40" customWidth="1"/>
    <col min="5" max="5" width="9.28125" style="40" customWidth="1"/>
    <col min="6" max="6" width="1.7109375" style="40" customWidth="1"/>
    <col min="7" max="7" width="9.28125" style="40" customWidth="1"/>
    <col min="8" max="8" width="1.7109375" style="40" customWidth="1"/>
    <col min="9" max="9" width="9.28125" style="40" customWidth="1"/>
    <col min="10" max="10" width="1.7109375" style="40" customWidth="1"/>
    <col min="11" max="11" width="9.28125" style="40" customWidth="1"/>
    <col min="12" max="12" width="1.7109375" style="40" customWidth="1"/>
    <col min="13" max="13" width="9.28125" style="40" customWidth="1"/>
    <col min="14" max="14" width="1.7109375" style="40" customWidth="1"/>
    <col min="15" max="15" width="8.28125" style="40" customWidth="1"/>
    <col min="16" max="16" width="8.28125" style="222" customWidth="1"/>
    <col min="17" max="17" width="16.28125" style="222" customWidth="1"/>
    <col min="18" max="19" width="9.28125" style="40" customWidth="1"/>
    <col min="20" max="16384" width="9.140625" style="40" customWidth="1"/>
  </cols>
  <sheetData>
    <row r="2" spans="9:18" ht="12" customHeight="1">
      <c r="I2" s="48"/>
      <c r="J2" s="48"/>
      <c r="K2" s="48"/>
      <c r="L2" s="48"/>
      <c r="M2" s="48"/>
      <c r="R2" s="48"/>
    </row>
    <row r="3" spans="2:17" ht="13.8">
      <c r="B3" s="180" t="s">
        <v>204</v>
      </c>
      <c r="M3" s="48"/>
      <c r="N3" s="48"/>
      <c r="O3" s="48"/>
      <c r="P3" s="48"/>
      <c r="Q3" s="48"/>
    </row>
    <row r="4" spans="2:12" ht="12">
      <c r="B4" s="79" t="s">
        <v>109</v>
      </c>
      <c r="C4" s="50"/>
      <c r="D4" s="50"/>
      <c r="E4" s="48"/>
      <c r="F4" s="48"/>
      <c r="G4" s="48"/>
      <c r="H4" s="48"/>
      <c r="I4" s="48"/>
      <c r="J4" s="48"/>
      <c r="K4" s="48"/>
      <c r="L4" s="48"/>
    </row>
    <row r="5" ht="12.75">
      <c r="V5" s="222"/>
    </row>
    <row r="6" spans="2:30" ht="36">
      <c r="B6" s="129"/>
      <c r="C6" s="51" t="s">
        <v>54</v>
      </c>
      <c r="D6" s="187"/>
      <c r="E6" s="125" t="s">
        <v>151</v>
      </c>
      <c r="F6" s="188"/>
      <c r="G6" s="125" t="s">
        <v>111</v>
      </c>
      <c r="H6" s="188"/>
      <c r="I6" s="125" t="s">
        <v>112</v>
      </c>
      <c r="J6" s="188"/>
      <c r="K6" s="125" t="s">
        <v>113</v>
      </c>
      <c r="L6" s="188"/>
      <c r="M6" s="125" t="s">
        <v>114</v>
      </c>
      <c r="N6" s="188"/>
      <c r="R6" s="189" t="s">
        <v>191</v>
      </c>
      <c r="S6" s="189" t="s">
        <v>199</v>
      </c>
      <c r="T6" s="189" t="s">
        <v>154</v>
      </c>
      <c r="U6" s="189" t="s">
        <v>185</v>
      </c>
      <c r="V6" s="189" t="s">
        <v>154</v>
      </c>
      <c r="W6" s="189" t="s">
        <v>200</v>
      </c>
      <c r="X6" s="189" t="s">
        <v>154</v>
      </c>
      <c r="Y6" s="189" t="s">
        <v>201</v>
      </c>
      <c r="Z6" s="189" t="s">
        <v>154</v>
      </c>
      <c r="AA6" s="189" t="s">
        <v>202</v>
      </c>
      <c r="AB6" s="189" t="s">
        <v>154</v>
      </c>
      <c r="AC6" s="189" t="s">
        <v>203</v>
      </c>
      <c r="AD6" s="189" t="s">
        <v>154</v>
      </c>
    </row>
    <row r="7" spans="2:30" ht="13.2">
      <c r="B7" s="183" t="s">
        <v>221</v>
      </c>
      <c r="C7" s="184">
        <f>SUM(C8:C35)</f>
        <v>7317.469999999999</v>
      </c>
      <c r="D7" s="202" t="s">
        <v>192</v>
      </c>
      <c r="E7" s="184">
        <f>SUM(E8:E35)</f>
        <v>980.5200000000002</v>
      </c>
      <c r="F7" s="203" t="s">
        <v>192</v>
      </c>
      <c r="G7" s="185">
        <v>1057.9</v>
      </c>
      <c r="H7" s="203" t="s">
        <v>156</v>
      </c>
      <c r="I7" s="185">
        <v>2202.06</v>
      </c>
      <c r="J7" s="203" t="s">
        <v>156</v>
      </c>
      <c r="K7" s="184">
        <f>SUM(K8:K35)</f>
        <v>685.35</v>
      </c>
      <c r="L7" s="203" t="s">
        <v>192</v>
      </c>
      <c r="M7" s="184">
        <f>SUM(M8:M35)</f>
        <v>2402.19</v>
      </c>
      <c r="N7" s="203" t="s">
        <v>192</v>
      </c>
      <c r="R7" s="189" t="s">
        <v>126</v>
      </c>
      <c r="S7" s="191" t="s">
        <v>56</v>
      </c>
      <c r="T7" s="191" t="s">
        <v>192</v>
      </c>
      <c r="U7" s="191" t="s">
        <v>56</v>
      </c>
      <c r="V7" s="191" t="s">
        <v>192</v>
      </c>
      <c r="W7" s="192">
        <v>1057.9</v>
      </c>
      <c r="X7" s="191" t="s">
        <v>156</v>
      </c>
      <c r="Y7" s="190">
        <v>2202.06</v>
      </c>
      <c r="Z7" s="191" t="s">
        <v>156</v>
      </c>
      <c r="AA7" s="191" t="s">
        <v>56</v>
      </c>
      <c r="AB7" s="191" t="s">
        <v>192</v>
      </c>
      <c r="AC7" s="191" t="s">
        <v>56</v>
      </c>
      <c r="AD7" s="191" t="s">
        <v>192</v>
      </c>
    </row>
    <row r="8" spans="2:30" ht="13.2">
      <c r="B8" s="194" t="s">
        <v>85</v>
      </c>
      <c r="C8" s="195">
        <v>257.67</v>
      </c>
      <c r="D8" s="199" t="s">
        <v>156</v>
      </c>
      <c r="E8" s="182">
        <v>55.51</v>
      </c>
      <c r="F8" s="199" t="s">
        <v>156</v>
      </c>
      <c r="G8" s="182">
        <v>2.6</v>
      </c>
      <c r="H8" s="199" t="s">
        <v>156</v>
      </c>
      <c r="I8" s="182">
        <v>119.61</v>
      </c>
      <c r="J8" s="199" t="s">
        <v>156</v>
      </c>
      <c r="K8" s="182">
        <v>0.04</v>
      </c>
      <c r="L8" s="199" t="s">
        <v>156</v>
      </c>
      <c r="M8" s="182">
        <v>79.91</v>
      </c>
      <c r="N8" s="199" t="s">
        <v>156</v>
      </c>
      <c r="O8" s="43"/>
      <c r="P8" s="43"/>
      <c r="Q8" s="43"/>
      <c r="R8" s="189" t="s">
        <v>85</v>
      </c>
      <c r="S8" s="190">
        <v>257.67</v>
      </c>
      <c r="T8" s="191" t="s">
        <v>156</v>
      </c>
      <c r="U8" s="190">
        <v>55.51</v>
      </c>
      <c r="V8" s="191" t="s">
        <v>156</v>
      </c>
      <c r="W8" s="192">
        <v>2.6</v>
      </c>
      <c r="X8" s="191" t="s">
        <v>156</v>
      </c>
      <c r="Y8" s="190">
        <v>119.61</v>
      </c>
      <c r="Z8" s="191" t="s">
        <v>156</v>
      </c>
      <c r="AA8" s="190">
        <v>0.04</v>
      </c>
      <c r="AB8" s="191" t="s">
        <v>156</v>
      </c>
      <c r="AC8" s="190">
        <v>79.91</v>
      </c>
      <c r="AD8" s="191" t="s">
        <v>156</v>
      </c>
    </row>
    <row r="9" spans="2:30" ht="13.2">
      <c r="B9" s="194" t="s">
        <v>84</v>
      </c>
      <c r="C9" s="195">
        <v>4.8</v>
      </c>
      <c r="D9" s="199" t="s">
        <v>156</v>
      </c>
      <c r="E9" s="182">
        <v>0.52</v>
      </c>
      <c r="F9" s="199" t="s">
        <v>156</v>
      </c>
      <c r="G9" s="182">
        <v>0.49</v>
      </c>
      <c r="H9" s="199" t="s">
        <v>156</v>
      </c>
      <c r="I9" s="182">
        <v>2.66</v>
      </c>
      <c r="J9" s="199" t="s">
        <v>156</v>
      </c>
      <c r="K9" s="182" t="s">
        <v>56</v>
      </c>
      <c r="L9" s="199" t="s">
        <v>192</v>
      </c>
      <c r="M9" s="182" t="s">
        <v>56</v>
      </c>
      <c r="N9" s="199" t="s">
        <v>192</v>
      </c>
      <c r="O9" s="43"/>
      <c r="P9" s="43"/>
      <c r="Q9" s="43"/>
      <c r="R9" s="189" t="s">
        <v>84</v>
      </c>
      <c r="S9" s="192">
        <v>4.8</v>
      </c>
      <c r="T9" s="191" t="s">
        <v>156</v>
      </c>
      <c r="U9" s="190">
        <v>0.52</v>
      </c>
      <c r="V9" s="191" t="s">
        <v>156</v>
      </c>
      <c r="W9" s="190">
        <v>0.49</v>
      </c>
      <c r="X9" s="191" t="s">
        <v>156</v>
      </c>
      <c r="Y9" s="190">
        <v>2.66</v>
      </c>
      <c r="Z9" s="191" t="s">
        <v>156</v>
      </c>
      <c r="AA9" s="191" t="s">
        <v>56</v>
      </c>
      <c r="AB9" s="191" t="s">
        <v>192</v>
      </c>
      <c r="AC9" s="191" t="s">
        <v>56</v>
      </c>
      <c r="AD9" s="191" t="s">
        <v>192</v>
      </c>
    </row>
    <row r="10" spans="2:30" ht="13.2">
      <c r="B10" s="194" t="s">
        <v>83</v>
      </c>
      <c r="C10" s="195">
        <v>65.53</v>
      </c>
      <c r="D10" s="199" t="s">
        <v>156</v>
      </c>
      <c r="E10" s="182">
        <v>0.75</v>
      </c>
      <c r="F10" s="199" t="s">
        <v>156</v>
      </c>
      <c r="G10" s="182">
        <v>4.74</v>
      </c>
      <c r="H10" s="199" t="s">
        <v>156</v>
      </c>
      <c r="I10" s="182">
        <v>25.31</v>
      </c>
      <c r="J10" s="199" t="s">
        <v>156</v>
      </c>
      <c r="K10" s="182">
        <v>0.08</v>
      </c>
      <c r="L10" s="199" t="s">
        <v>156</v>
      </c>
      <c r="M10" s="182">
        <v>34.65</v>
      </c>
      <c r="N10" s="199" t="s">
        <v>156</v>
      </c>
      <c r="O10" s="43"/>
      <c r="P10" s="43"/>
      <c r="Q10" s="43"/>
      <c r="R10" s="189" t="s">
        <v>83</v>
      </c>
      <c r="S10" s="190">
        <v>65.53</v>
      </c>
      <c r="T10" s="191" t="s">
        <v>156</v>
      </c>
      <c r="U10" s="190">
        <v>0.75</v>
      </c>
      <c r="V10" s="191" t="s">
        <v>156</v>
      </c>
      <c r="W10" s="190">
        <v>4.74</v>
      </c>
      <c r="X10" s="191" t="s">
        <v>156</v>
      </c>
      <c r="Y10" s="190">
        <v>25.31</v>
      </c>
      <c r="Z10" s="191" t="s">
        <v>156</v>
      </c>
      <c r="AA10" s="190">
        <v>0.08</v>
      </c>
      <c r="AB10" s="191" t="s">
        <v>156</v>
      </c>
      <c r="AC10" s="190">
        <v>34.65</v>
      </c>
      <c r="AD10" s="191" t="s">
        <v>156</v>
      </c>
    </row>
    <row r="11" spans="2:30" ht="13.2">
      <c r="B11" s="194" t="s">
        <v>82</v>
      </c>
      <c r="C11" s="195">
        <v>125.6</v>
      </c>
      <c r="D11" s="199" t="s">
        <v>156</v>
      </c>
      <c r="E11" s="182">
        <v>26.2</v>
      </c>
      <c r="F11" s="199" t="s">
        <v>156</v>
      </c>
      <c r="G11" s="182">
        <v>12.3</v>
      </c>
      <c r="H11" s="199" t="s">
        <v>156</v>
      </c>
      <c r="I11" s="182">
        <v>60.4</v>
      </c>
      <c r="J11" s="199" t="s">
        <v>156</v>
      </c>
      <c r="K11" s="182">
        <v>2.1</v>
      </c>
      <c r="L11" s="199" t="s">
        <v>156</v>
      </c>
      <c r="M11" s="182">
        <v>24.6</v>
      </c>
      <c r="N11" s="199" t="s">
        <v>156</v>
      </c>
      <c r="O11" s="43"/>
      <c r="P11" s="43"/>
      <c r="Q11" s="43"/>
      <c r="R11" s="189" t="s">
        <v>82</v>
      </c>
      <c r="S11" s="192">
        <v>125.6</v>
      </c>
      <c r="T11" s="191" t="s">
        <v>156</v>
      </c>
      <c r="U11" s="192">
        <v>26.2</v>
      </c>
      <c r="V11" s="191" t="s">
        <v>156</v>
      </c>
      <c r="W11" s="192">
        <v>12.3</v>
      </c>
      <c r="X11" s="191" t="s">
        <v>156</v>
      </c>
      <c r="Y11" s="192">
        <v>60.4</v>
      </c>
      <c r="Z11" s="191" t="s">
        <v>156</v>
      </c>
      <c r="AA11" s="192">
        <v>2.1</v>
      </c>
      <c r="AB11" s="191" t="s">
        <v>156</v>
      </c>
      <c r="AC11" s="192">
        <v>24.6</v>
      </c>
      <c r="AD11" s="191" t="s">
        <v>156</v>
      </c>
    </row>
    <row r="12" spans="2:30" ht="13.2">
      <c r="B12" s="194" t="s">
        <v>144</v>
      </c>
      <c r="C12" s="195">
        <v>1128</v>
      </c>
      <c r="D12" s="199" t="s">
        <v>156</v>
      </c>
      <c r="E12" s="182">
        <v>55</v>
      </c>
      <c r="F12" s="199" t="s">
        <v>156</v>
      </c>
      <c r="G12" s="182">
        <v>140</v>
      </c>
      <c r="H12" s="199" t="s">
        <v>156</v>
      </c>
      <c r="I12" s="182">
        <v>381</v>
      </c>
      <c r="J12" s="199" t="s">
        <v>156</v>
      </c>
      <c r="K12" s="182">
        <v>8</v>
      </c>
      <c r="L12" s="199" t="s">
        <v>156</v>
      </c>
      <c r="M12" s="182">
        <v>547</v>
      </c>
      <c r="N12" s="199" t="s">
        <v>156</v>
      </c>
      <c r="O12" s="43"/>
      <c r="P12" s="43"/>
      <c r="Q12" s="43"/>
      <c r="R12" s="189" t="s">
        <v>81</v>
      </c>
      <c r="S12" s="193">
        <v>1128</v>
      </c>
      <c r="T12" s="191" t="s">
        <v>156</v>
      </c>
      <c r="U12" s="193">
        <v>55</v>
      </c>
      <c r="V12" s="191" t="s">
        <v>156</v>
      </c>
      <c r="W12" s="190">
        <v>140</v>
      </c>
      <c r="X12" s="191" t="s">
        <v>156</v>
      </c>
      <c r="Y12" s="193">
        <v>381</v>
      </c>
      <c r="Z12" s="191" t="s">
        <v>156</v>
      </c>
      <c r="AA12" s="193">
        <v>8</v>
      </c>
      <c r="AB12" s="191" t="s">
        <v>156</v>
      </c>
      <c r="AC12" s="193">
        <v>547</v>
      </c>
      <c r="AD12" s="191" t="s">
        <v>156</v>
      </c>
    </row>
    <row r="13" spans="2:30" ht="13.2">
      <c r="B13" s="194" t="s">
        <v>80</v>
      </c>
      <c r="C13" s="195" t="s">
        <v>56</v>
      </c>
      <c r="D13" s="199" t="s">
        <v>192</v>
      </c>
      <c r="E13" s="182" t="s">
        <v>56</v>
      </c>
      <c r="F13" s="199" t="s">
        <v>192</v>
      </c>
      <c r="G13" s="182">
        <v>0.96</v>
      </c>
      <c r="H13" s="199" t="s">
        <v>156</v>
      </c>
      <c r="I13" s="182">
        <v>5.02</v>
      </c>
      <c r="J13" s="199" t="s">
        <v>156</v>
      </c>
      <c r="K13" s="182">
        <v>0.09</v>
      </c>
      <c r="L13" s="199" t="s">
        <v>156</v>
      </c>
      <c r="M13" s="182">
        <v>2.57</v>
      </c>
      <c r="N13" s="199" t="s">
        <v>156</v>
      </c>
      <c r="O13" s="43"/>
      <c r="P13" s="43"/>
      <c r="Q13" s="43"/>
      <c r="R13" s="189" t="s">
        <v>80</v>
      </c>
      <c r="S13" s="191" t="s">
        <v>56</v>
      </c>
      <c r="T13" s="191" t="s">
        <v>192</v>
      </c>
      <c r="U13" s="191" t="s">
        <v>56</v>
      </c>
      <c r="V13" s="191" t="s">
        <v>192</v>
      </c>
      <c r="W13" s="190">
        <v>0.96</v>
      </c>
      <c r="X13" s="191" t="s">
        <v>156</v>
      </c>
      <c r="Y13" s="190">
        <v>5.02</v>
      </c>
      <c r="Z13" s="191" t="s">
        <v>156</v>
      </c>
      <c r="AA13" s="190">
        <v>0.09</v>
      </c>
      <c r="AB13" s="191" t="s">
        <v>156</v>
      </c>
      <c r="AC13" s="190">
        <v>2.57</v>
      </c>
      <c r="AD13" s="191" t="s">
        <v>156</v>
      </c>
    </row>
    <row r="14" spans="2:30" ht="13.2">
      <c r="B14" s="194" t="s">
        <v>79</v>
      </c>
      <c r="C14" s="195">
        <v>581.81</v>
      </c>
      <c r="D14" s="199" t="s">
        <v>156</v>
      </c>
      <c r="E14" s="182">
        <v>1.16</v>
      </c>
      <c r="F14" s="199" t="s">
        <v>156</v>
      </c>
      <c r="G14" s="182">
        <v>160.6</v>
      </c>
      <c r="H14" s="199" t="s">
        <v>156</v>
      </c>
      <c r="I14" s="182">
        <v>115.91</v>
      </c>
      <c r="J14" s="199" t="s">
        <v>156</v>
      </c>
      <c r="K14" s="182">
        <v>217.09</v>
      </c>
      <c r="L14" s="199" t="s">
        <v>156</v>
      </c>
      <c r="M14" s="182">
        <v>87.05</v>
      </c>
      <c r="N14" s="199" t="s">
        <v>156</v>
      </c>
      <c r="O14" s="186"/>
      <c r="P14" s="186"/>
      <c r="Q14" s="186"/>
      <c r="R14" s="189" t="s">
        <v>79</v>
      </c>
      <c r="S14" s="190">
        <v>581.81</v>
      </c>
      <c r="T14" s="191" t="s">
        <v>156</v>
      </c>
      <c r="U14" s="190">
        <v>1.16</v>
      </c>
      <c r="V14" s="191" t="s">
        <v>156</v>
      </c>
      <c r="W14" s="190">
        <v>160.6</v>
      </c>
      <c r="X14" s="191" t="s">
        <v>156</v>
      </c>
      <c r="Y14" s="190">
        <v>115.91</v>
      </c>
      <c r="Z14" s="191" t="s">
        <v>156</v>
      </c>
      <c r="AA14" s="190">
        <v>217.09</v>
      </c>
      <c r="AB14" s="191" t="s">
        <v>156</v>
      </c>
      <c r="AC14" s="190">
        <v>87.05</v>
      </c>
      <c r="AD14" s="191" t="s">
        <v>156</v>
      </c>
    </row>
    <row r="15" spans="2:30" ht="13.2">
      <c r="B15" s="194" t="s">
        <v>78</v>
      </c>
      <c r="C15" s="195">
        <v>46.04</v>
      </c>
      <c r="D15" s="199" t="s">
        <v>156</v>
      </c>
      <c r="E15" s="182">
        <v>8.8</v>
      </c>
      <c r="F15" s="199" t="s">
        <v>156</v>
      </c>
      <c r="G15" s="182">
        <v>3.89</v>
      </c>
      <c r="H15" s="199" t="s">
        <v>156</v>
      </c>
      <c r="I15" s="182">
        <v>7.57</v>
      </c>
      <c r="J15" s="199" t="s">
        <v>156</v>
      </c>
      <c r="K15" s="182">
        <v>0.81</v>
      </c>
      <c r="L15" s="199" t="s">
        <v>156</v>
      </c>
      <c r="M15" s="182">
        <v>24.97</v>
      </c>
      <c r="N15" s="199" t="s">
        <v>156</v>
      </c>
      <c r="O15" s="43"/>
      <c r="P15" s="43"/>
      <c r="Q15" s="43"/>
      <c r="R15" s="189" t="s">
        <v>78</v>
      </c>
      <c r="S15" s="190">
        <v>46.04</v>
      </c>
      <c r="T15" s="191" t="s">
        <v>156</v>
      </c>
      <c r="U15" s="192">
        <v>8.8</v>
      </c>
      <c r="V15" s="191" t="s">
        <v>156</v>
      </c>
      <c r="W15" s="190">
        <v>3.89</v>
      </c>
      <c r="X15" s="191" t="s">
        <v>156</v>
      </c>
      <c r="Y15" s="190">
        <v>7.57</v>
      </c>
      <c r="Z15" s="191" t="s">
        <v>156</v>
      </c>
      <c r="AA15" s="190">
        <v>0.81</v>
      </c>
      <c r="AB15" s="191" t="s">
        <v>156</v>
      </c>
      <c r="AC15" s="190">
        <v>24.97</v>
      </c>
      <c r="AD15" s="191" t="s">
        <v>156</v>
      </c>
    </row>
    <row r="16" spans="2:30" ht="13.2">
      <c r="B16" s="194" t="s">
        <v>77</v>
      </c>
      <c r="C16" s="195">
        <v>578.6</v>
      </c>
      <c r="D16" s="199" t="s">
        <v>156</v>
      </c>
      <c r="E16" s="182">
        <v>237.63</v>
      </c>
      <c r="F16" s="199" t="s">
        <v>156</v>
      </c>
      <c r="G16" s="182">
        <v>73.29</v>
      </c>
      <c r="H16" s="199" t="s">
        <v>156</v>
      </c>
      <c r="I16" s="182">
        <v>90.11</v>
      </c>
      <c r="J16" s="199" t="s">
        <v>156</v>
      </c>
      <c r="K16" s="182">
        <v>1.8</v>
      </c>
      <c r="L16" s="199" t="s">
        <v>156</v>
      </c>
      <c r="M16" s="182">
        <v>175.78</v>
      </c>
      <c r="N16" s="199" t="s">
        <v>156</v>
      </c>
      <c r="O16" s="43"/>
      <c r="P16" s="43"/>
      <c r="Q16" s="43"/>
      <c r="R16" s="189" t="s">
        <v>77</v>
      </c>
      <c r="S16" s="192">
        <v>578.6</v>
      </c>
      <c r="T16" s="191" t="s">
        <v>156</v>
      </c>
      <c r="U16" s="190">
        <v>237.63</v>
      </c>
      <c r="V16" s="191" t="s">
        <v>156</v>
      </c>
      <c r="W16" s="190">
        <v>73.29</v>
      </c>
      <c r="X16" s="191" t="s">
        <v>156</v>
      </c>
      <c r="Y16" s="190">
        <v>90.11</v>
      </c>
      <c r="Z16" s="191" t="s">
        <v>156</v>
      </c>
      <c r="AA16" s="192">
        <v>1.8</v>
      </c>
      <c r="AB16" s="191" t="s">
        <v>156</v>
      </c>
      <c r="AC16" s="190">
        <v>175.78</v>
      </c>
      <c r="AD16" s="191" t="s">
        <v>156</v>
      </c>
    </row>
    <row r="17" spans="2:30" ht="13.2">
      <c r="B17" s="194" t="s">
        <v>76</v>
      </c>
      <c r="C17" s="195">
        <v>1420.43</v>
      </c>
      <c r="D17" s="199" t="s">
        <v>157</v>
      </c>
      <c r="E17" s="182">
        <v>209.24</v>
      </c>
      <c r="F17" s="199" t="s">
        <v>157</v>
      </c>
      <c r="G17" s="182">
        <v>146.78</v>
      </c>
      <c r="H17" s="199" t="s">
        <v>157</v>
      </c>
      <c r="I17" s="182">
        <v>602.04</v>
      </c>
      <c r="J17" s="199" t="s">
        <v>157</v>
      </c>
      <c r="K17" s="182">
        <v>68.7</v>
      </c>
      <c r="L17" s="199" t="s">
        <v>157</v>
      </c>
      <c r="M17" s="182">
        <v>393.67</v>
      </c>
      <c r="N17" s="199" t="s">
        <v>157</v>
      </c>
      <c r="O17" s="43"/>
      <c r="P17" s="43"/>
      <c r="Q17" s="43"/>
      <c r="R17" s="189" t="s">
        <v>76</v>
      </c>
      <c r="S17" s="190">
        <v>1420.43</v>
      </c>
      <c r="T17" s="191" t="s">
        <v>157</v>
      </c>
      <c r="U17" s="190">
        <v>209.24</v>
      </c>
      <c r="V17" s="191" t="s">
        <v>157</v>
      </c>
      <c r="W17" s="190">
        <v>146.78</v>
      </c>
      <c r="X17" s="191" t="s">
        <v>157</v>
      </c>
      <c r="Y17" s="190">
        <v>602.04</v>
      </c>
      <c r="Z17" s="191" t="s">
        <v>157</v>
      </c>
      <c r="AA17" s="192">
        <v>68.7</v>
      </c>
      <c r="AB17" s="191" t="s">
        <v>157</v>
      </c>
      <c r="AC17" s="190">
        <v>393.67</v>
      </c>
      <c r="AD17" s="191" t="s">
        <v>157</v>
      </c>
    </row>
    <row r="18" spans="2:30" ht="13.2">
      <c r="B18" s="194" t="s">
        <v>75</v>
      </c>
      <c r="C18" s="195">
        <v>44.42</v>
      </c>
      <c r="D18" s="199" t="s">
        <v>156</v>
      </c>
      <c r="E18" s="182">
        <v>5.12</v>
      </c>
      <c r="F18" s="199" t="s">
        <v>156</v>
      </c>
      <c r="G18" s="182">
        <v>6.2</v>
      </c>
      <c r="H18" s="199" t="s">
        <v>156</v>
      </c>
      <c r="I18" s="182">
        <v>7.9</v>
      </c>
      <c r="J18" s="199" t="s">
        <v>156</v>
      </c>
      <c r="K18" s="182">
        <v>0</v>
      </c>
      <c r="L18" s="199" t="s">
        <v>156</v>
      </c>
      <c r="M18" s="182">
        <v>25.2</v>
      </c>
      <c r="N18" s="199" t="s">
        <v>156</v>
      </c>
      <c r="O18" s="43"/>
      <c r="P18" s="43"/>
      <c r="Q18" s="43"/>
      <c r="R18" s="189" t="s">
        <v>75</v>
      </c>
      <c r="S18" s="190">
        <v>44.42</v>
      </c>
      <c r="T18" s="191" t="s">
        <v>156</v>
      </c>
      <c r="U18" s="190">
        <v>5.12</v>
      </c>
      <c r="V18" s="191" t="s">
        <v>156</v>
      </c>
      <c r="W18" s="190">
        <v>6.2</v>
      </c>
      <c r="X18" s="191" t="s">
        <v>156</v>
      </c>
      <c r="Y18" s="192">
        <v>7.9</v>
      </c>
      <c r="Z18" s="191" t="s">
        <v>156</v>
      </c>
      <c r="AA18" s="193">
        <v>0</v>
      </c>
      <c r="AB18" s="191" t="s">
        <v>156</v>
      </c>
      <c r="AC18" s="192">
        <v>25.2</v>
      </c>
      <c r="AD18" s="191" t="s">
        <v>156</v>
      </c>
    </row>
    <row r="19" spans="2:30" ht="13.2">
      <c r="B19" s="194" t="s">
        <v>74</v>
      </c>
      <c r="C19" s="195">
        <v>709.43</v>
      </c>
      <c r="D19" s="199" t="s">
        <v>156</v>
      </c>
      <c r="E19" s="182">
        <v>101.69</v>
      </c>
      <c r="F19" s="199" t="s">
        <v>156</v>
      </c>
      <c r="G19" s="182">
        <v>130.87</v>
      </c>
      <c r="H19" s="199" t="s">
        <v>156</v>
      </c>
      <c r="I19" s="182">
        <v>124.18</v>
      </c>
      <c r="J19" s="199" t="s">
        <v>156</v>
      </c>
      <c r="K19" s="182">
        <v>2.3</v>
      </c>
      <c r="L19" s="199" t="s">
        <v>156</v>
      </c>
      <c r="M19" s="182">
        <v>350.4</v>
      </c>
      <c r="N19" s="199" t="s">
        <v>156</v>
      </c>
      <c r="O19" s="43"/>
      <c r="P19" s="43"/>
      <c r="Q19" s="43"/>
      <c r="R19" s="189" t="s">
        <v>74</v>
      </c>
      <c r="S19" s="190">
        <v>709.43</v>
      </c>
      <c r="T19" s="191" t="s">
        <v>156</v>
      </c>
      <c r="U19" s="190">
        <v>101.69</v>
      </c>
      <c r="V19" s="191" t="s">
        <v>156</v>
      </c>
      <c r="W19" s="190">
        <v>130.87</v>
      </c>
      <c r="X19" s="191" t="s">
        <v>156</v>
      </c>
      <c r="Y19" s="190">
        <v>124.18</v>
      </c>
      <c r="Z19" s="191" t="s">
        <v>156</v>
      </c>
      <c r="AA19" s="192">
        <v>2.3</v>
      </c>
      <c r="AB19" s="191" t="s">
        <v>156</v>
      </c>
      <c r="AC19" s="192">
        <v>350.4</v>
      </c>
      <c r="AD19" s="191" t="s">
        <v>156</v>
      </c>
    </row>
    <row r="20" spans="2:30" ht="13.2">
      <c r="B20" s="194" t="s">
        <v>73</v>
      </c>
      <c r="C20" s="195">
        <v>4.6</v>
      </c>
      <c r="D20" s="199" t="s">
        <v>156</v>
      </c>
      <c r="E20" s="182">
        <v>0.69</v>
      </c>
      <c r="F20" s="199" t="s">
        <v>156</v>
      </c>
      <c r="G20" s="182">
        <v>0.51</v>
      </c>
      <c r="H20" s="199" t="s">
        <v>156</v>
      </c>
      <c r="I20" s="182">
        <v>1.33</v>
      </c>
      <c r="J20" s="199" t="s">
        <v>156</v>
      </c>
      <c r="K20" s="182">
        <v>0</v>
      </c>
      <c r="L20" s="199" t="s">
        <v>156</v>
      </c>
      <c r="M20" s="182">
        <v>2.04</v>
      </c>
      <c r="N20" s="199" t="s">
        <v>156</v>
      </c>
      <c r="O20" s="43"/>
      <c r="P20" s="43"/>
      <c r="Q20" s="43"/>
      <c r="R20" s="189" t="s">
        <v>73</v>
      </c>
      <c r="S20" s="192">
        <v>4.6</v>
      </c>
      <c r="T20" s="191" t="s">
        <v>156</v>
      </c>
      <c r="U20" s="190">
        <v>0.69</v>
      </c>
      <c r="V20" s="191" t="s">
        <v>156</v>
      </c>
      <c r="W20" s="190">
        <v>0.51</v>
      </c>
      <c r="X20" s="191" t="s">
        <v>156</v>
      </c>
      <c r="Y20" s="190">
        <v>1.33</v>
      </c>
      <c r="Z20" s="191" t="s">
        <v>156</v>
      </c>
      <c r="AA20" s="193">
        <v>0</v>
      </c>
      <c r="AB20" s="191" t="s">
        <v>156</v>
      </c>
      <c r="AC20" s="190">
        <v>2.04</v>
      </c>
      <c r="AD20" s="191" t="s">
        <v>156</v>
      </c>
    </row>
    <row r="21" spans="2:30" ht="13.2">
      <c r="B21" s="194" t="s">
        <v>72</v>
      </c>
      <c r="C21" s="195">
        <v>17</v>
      </c>
      <c r="D21" s="199" t="s">
        <v>156</v>
      </c>
      <c r="E21" s="182">
        <v>1.08</v>
      </c>
      <c r="F21" s="199" t="s">
        <v>156</v>
      </c>
      <c r="G21" s="182">
        <v>2.4</v>
      </c>
      <c r="H21" s="199" t="s">
        <v>156</v>
      </c>
      <c r="I21" s="182">
        <v>8.97</v>
      </c>
      <c r="J21" s="199" t="s">
        <v>156</v>
      </c>
      <c r="K21" s="182">
        <v>0.01</v>
      </c>
      <c r="L21" s="199" t="s">
        <v>157</v>
      </c>
      <c r="M21" s="182">
        <v>4.56</v>
      </c>
      <c r="N21" s="199" t="s">
        <v>156</v>
      </c>
      <c r="O21" s="43"/>
      <c r="P21" s="43"/>
      <c r="Q21" s="43"/>
      <c r="R21" s="189" t="s">
        <v>72</v>
      </c>
      <c r="S21" s="193">
        <v>17</v>
      </c>
      <c r="T21" s="191" t="s">
        <v>156</v>
      </c>
      <c r="U21" s="190">
        <v>1.08</v>
      </c>
      <c r="V21" s="191" t="s">
        <v>156</v>
      </c>
      <c r="W21" s="190">
        <v>2.4</v>
      </c>
      <c r="X21" s="191" t="s">
        <v>156</v>
      </c>
      <c r="Y21" s="190">
        <v>8.97</v>
      </c>
      <c r="Z21" s="191" t="s">
        <v>156</v>
      </c>
      <c r="AA21" s="190">
        <v>0.01</v>
      </c>
      <c r="AB21" s="191" t="s">
        <v>157</v>
      </c>
      <c r="AC21" s="190">
        <v>4.56</v>
      </c>
      <c r="AD21" s="191" t="s">
        <v>156</v>
      </c>
    </row>
    <row r="22" spans="2:30" ht="13.2">
      <c r="B22" s="194" t="s">
        <v>71</v>
      </c>
      <c r="C22" s="195">
        <v>39.05</v>
      </c>
      <c r="D22" s="199" t="s">
        <v>156</v>
      </c>
      <c r="E22" s="182">
        <v>0.42</v>
      </c>
      <c r="F22" s="199" t="s">
        <v>156</v>
      </c>
      <c r="G22" s="182">
        <v>4.8</v>
      </c>
      <c r="H22" s="199" t="s">
        <v>156</v>
      </c>
      <c r="I22" s="182">
        <v>16.82</v>
      </c>
      <c r="J22" s="199" t="s">
        <v>156</v>
      </c>
      <c r="K22" s="182">
        <v>0</v>
      </c>
      <c r="L22" s="199" t="s">
        <v>156</v>
      </c>
      <c r="M22" s="182">
        <v>17.01</v>
      </c>
      <c r="N22" s="199" t="s">
        <v>156</v>
      </c>
      <c r="O22" s="43"/>
      <c r="P22" s="43"/>
      <c r="Q22" s="43"/>
      <c r="R22" s="189" t="s">
        <v>71</v>
      </c>
      <c r="S22" s="190">
        <v>39.05</v>
      </c>
      <c r="T22" s="191" t="s">
        <v>156</v>
      </c>
      <c r="U22" s="190">
        <v>0.42</v>
      </c>
      <c r="V22" s="191" t="s">
        <v>156</v>
      </c>
      <c r="W22" s="190">
        <v>4.8</v>
      </c>
      <c r="X22" s="191" t="s">
        <v>156</v>
      </c>
      <c r="Y22" s="190">
        <v>16.82</v>
      </c>
      <c r="Z22" s="191" t="s">
        <v>156</v>
      </c>
      <c r="AA22" s="193">
        <v>0</v>
      </c>
      <c r="AB22" s="191" t="s">
        <v>156</v>
      </c>
      <c r="AC22" s="190">
        <v>17.01</v>
      </c>
      <c r="AD22" s="191" t="s">
        <v>156</v>
      </c>
    </row>
    <row r="23" spans="2:30" ht="13.2">
      <c r="B23" s="194" t="s">
        <v>70</v>
      </c>
      <c r="C23" s="195">
        <v>8.48</v>
      </c>
      <c r="D23" s="199" t="s">
        <v>156</v>
      </c>
      <c r="E23" s="182">
        <v>0.16</v>
      </c>
      <c r="F23" s="199" t="s">
        <v>156</v>
      </c>
      <c r="G23" s="182">
        <v>1.61</v>
      </c>
      <c r="H23" s="199" t="s">
        <v>156</v>
      </c>
      <c r="I23" s="182">
        <v>2.01</v>
      </c>
      <c r="J23" s="199" t="s">
        <v>156</v>
      </c>
      <c r="K23" s="182">
        <v>0.25</v>
      </c>
      <c r="L23" s="199" t="s">
        <v>156</v>
      </c>
      <c r="M23" s="182">
        <v>4.45</v>
      </c>
      <c r="N23" s="199" t="s">
        <v>156</v>
      </c>
      <c r="O23" s="43"/>
      <c r="P23" s="43"/>
      <c r="Q23" s="43"/>
      <c r="R23" s="189" t="s">
        <v>70</v>
      </c>
      <c r="S23" s="190">
        <v>8.48</v>
      </c>
      <c r="T23" s="191" t="s">
        <v>156</v>
      </c>
      <c r="U23" s="190">
        <v>0.16</v>
      </c>
      <c r="V23" s="191" t="s">
        <v>156</v>
      </c>
      <c r="W23" s="190">
        <v>1.61</v>
      </c>
      <c r="X23" s="191" t="s">
        <v>156</v>
      </c>
      <c r="Y23" s="190">
        <v>2.01</v>
      </c>
      <c r="Z23" s="191" t="s">
        <v>156</v>
      </c>
      <c r="AA23" s="190">
        <v>0.25</v>
      </c>
      <c r="AB23" s="191" t="s">
        <v>156</v>
      </c>
      <c r="AC23" s="190">
        <v>4.45</v>
      </c>
      <c r="AD23" s="191" t="s">
        <v>156</v>
      </c>
    </row>
    <row r="24" spans="2:30" ht="13.2">
      <c r="B24" s="194" t="s">
        <v>69</v>
      </c>
      <c r="C24" s="195">
        <v>23.11</v>
      </c>
      <c r="D24" s="199" t="s">
        <v>156</v>
      </c>
      <c r="E24" s="182">
        <v>0.6</v>
      </c>
      <c r="F24" s="199" t="s">
        <v>156</v>
      </c>
      <c r="G24" s="182">
        <v>1.51</v>
      </c>
      <c r="H24" s="199" t="s">
        <v>156</v>
      </c>
      <c r="I24" s="182">
        <v>16.08</v>
      </c>
      <c r="J24" s="199" t="s">
        <v>156</v>
      </c>
      <c r="K24" s="182">
        <v>0.02</v>
      </c>
      <c r="L24" s="199" t="s">
        <v>156</v>
      </c>
      <c r="M24" s="182">
        <v>4.92</v>
      </c>
      <c r="N24" s="199" t="s">
        <v>156</v>
      </c>
      <c r="O24" s="43"/>
      <c r="P24" s="43"/>
      <c r="Q24" s="43"/>
      <c r="R24" s="189" t="s">
        <v>69</v>
      </c>
      <c r="S24" s="190">
        <v>23.11</v>
      </c>
      <c r="T24" s="191" t="s">
        <v>156</v>
      </c>
      <c r="U24" s="192">
        <v>0.6</v>
      </c>
      <c r="V24" s="191" t="s">
        <v>156</v>
      </c>
      <c r="W24" s="190">
        <v>1.51</v>
      </c>
      <c r="X24" s="191" t="s">
        <v>156</v>
      </c>
      <c r="Y24" s="190">
        <v>16.08</v>
      </c>
      <c r="Z24" s="191" t="s">
        <v>156</v>
      </c>
      <c r="AA24" s="190">
        <v>0.02</v>
      </c>
      <c r="AB24" s="191" t="s">
        <v>156</v>
      </c>
      <c r="AC24" s="190">
        <v>4.92</v>
      </c>
      <c r="AD24" s="191" t="s">
        <v>156</v>
      </c>
    </row>
    <row r="25" spans="2:30" ht="13.2">
      <c r="B25" s="194" t="s">
        <v>68</v>
      </c>
      <c r="C25" s="195">
        <v>1.13</v>
      </c>
      <c r="D25" s="199" t="s">
        <v>156</v>
      </c>
      <c r="E25" s="182">
        <v>0</v>
      </c>
      <c r="F25" s="199" t="s">
        <v>171</v>
      </c>
      <c r="G25" s="182">
        <v>0.07</v>
      </c>
      <c r="H25" s="199" t="s">
        <v>156</v>
      </c>
      <c r="I25" s="182">
        <v>0.39</v>
      </c>
      <c r="J25" s="199" t="s">
        <v>156</v>
      </c>
      <c r="K25" s="182">
        <v>0</v>
      </c>
      <c r="L25" s="199" t="s">
        <v>171</v>
      </c>
      <c r="M25" s="182">
        <v>0.67</v>
      </c>
      <c r="N25" s="199" t="s">
        <v>156</v>
      </c>
      <c r="O25" s="43"/>
      <c r="P25" s="43"/>
      <c r="Q25" s="43"/>
      <c r="R25" s="189" t="s">
        <v>68</v>
      </c>
      <c r="S25" s="190">
        <v>1.13</v>
      </c>
      <c r="T25" s="191" t="s">
        <v>156</v>
      </c>
      <c r="U25" s="193">
        <v>0</v>
      </c>
      <c r="V25" s="191" t="s">
        <v>171</v>
      </c>
      <c r="W25" s="190">
        <v>0.07</v>
      </c>
      <c r="X25" s="191" t="s">
        <v>156</v>
      </c>
      <c r="Y25" s="190">
        <v>0.39</v>
      </c>
      <c r="Z25" s="191" t="s">
        <v>156</v>
      </c>
      <c r="AA25" s="193">
        <v>0</v>
      </c>
      <c r="AB25" s="191" t="s">
        <v>171</v>
      </c>
      <c r="AC25" s="190">
        <v>0.67</v>
      </c>
      <c r="AD25" s="191" t="s">
        <v>156</v>
      </c>
    </row>
    <row r="26" spans="2:30" ht="13.2">
      <c r="B26" s="194" t="s">
        <v>67</v>
      </c>
      <c r="C26" s="195">
        <v>376.18</v>
      </c>
      <c r="D26" s="199" t="s">
        <v>157</v>
      </c>
      <c r="E26" s="182">
        <v>217.21</v>
      </c>
      <c r="F26" s="199" t="s">
        <v>157</v>
      </c>
      <c r="G26" s="182">
        <v>2.88</v>
      </c>
      <c r="H26" s="199" t="s">
        <v>157</v>
      </c>
      <c r="I26" s="182">
        <v>136.07</v>
      </c>
      <c r="J26" s="199" t="s">
        <v>157</v>
      </c>
      <c r="K26" s="182">
        <v>0</v>
      </c>
      <c r="L26" s="199" t="s">
        <v>157</v>
      </c>
      <c r="M26" s="182">
        <v>20.03</v>
      </c>
      <c r="N26" s="199" t="s">
        <v>157</v>
      </c>
      <c r="O26" s="43"/>
      <c r="P26" s="43"/>
      <c r="Q26" s="43"/>
      <c r="R26" s="189" t="s">
        <v>67</v>
      </c>
      <c r="S26" s="190">
        <v>376.18</v>
      </c>
      <c r="T26" s="191" t="s">
        <v>157</v>
      </c>
      <c r="U26" s="190">
        <v>217.21</v>
      </c>
      <c r="V26" s="191" t="s">
        <v>157</v>
      </c>
      <c r="W26" s="190">
        <v>2.88</v>
      </c>
      <c r="X26" s="191" t="s">
        <v>157</v>
      </c>
      <c r="Y26" s="190">
        <v>136.07</v>
      </c>
      <c r="Z26" s="191" t="s">
        <v>157</v>
      </c>
      <c r="AA26" s="193">
        <v>0</v>
      </c>
      <c r="AB26" s="191" t="s">
        <v>157</v>
      </c>
      <c r="AC26" s="190">
        <v>20.03</v>
      </c>
      <c r="AD26" s="191" t="s">
        <v>157</v>
      </c>
    </row>
    <row r="27" spans="2:30" ht="13.2">
      <c r="B27" s="194" t="s">
        <v>66</v>
      </c>
      <c r="C27" s="195">
        <v>221.64</v>
      </c>
      <c r="D27" s="199" t="s">
        <v>156</v>
      </c>
      <c r="E27" s="182">
        <v>6.87</v>
      </c>
      <c r="F27" s="199" t="s">
        <v>156</v>
      </c>
      <c r="G27" s="182">
        <v>31.41</v>
      </c>
      <c r="H27" s="199" t="s">
        <v>156</v>
      </c>
      <c r="I27" s="182">
        <v>63.78</v>
      </c>
      <c r="J27" s="199" t="s">
        <v>156</v>
      </c>
      <c r="K27" s="182">
        <v>10.21</v>
      </c>
      <c r="L27" s="199" t="s">
        <v>156</v>
      </c>
      <c r="M27" s="182">
        <v>109.36</v>
      </c>
      <c r="N27" s="199" t="s">
        <v>156</v>
      </c>
      <c r="O27" s="43"/>
      <c r="P27" s="43"/>
      <c r="Q27" s="43"/>
      <c r="R27" s="189" t="s">
        <v>66</v>
      </c>
      <c r="S27" s="190">
        <v>221.64</v>
      </c>
      <c r="T27" s="191" t="s">
        <v>156</v>
      </c>
      <c r="U27" s="190">
        <v>6.87</v>
      </c>
      <c r="V27" s="191" t="s">
        <v>156</v>
      </c>
      <c r="W27" s="190">
        <v>31.41</v>
      </c>
      <c r="X27" s="191" t="s">
        <v>156</v>
      </c>
      <c r="Y27" s="190">
        <v>63.78</v>
      </c>
      <c r="Z27" s="191" t="s">
        <v>156</v>
      </c>
      <c r="AA27" s="190">
        <v>10.21</v>
      </c>
      <c r="AB27" s="191" t="s">
        <v>156</v>
      </c>
      <c r="AC27" s="190">
        <v>109.36</v>
      </c>
      <c r="AD27" s="191" t="s">
        <v>156</v>
      </c>
    </row>
    <row r="28" spans="2:30" ht="13.2">
      <c r="B28" s="194" t="s">
        <v>65</v>
      </c>
      <c r="C28" s="195">
        <v>412.66</v>
      </c>
      <c r="D28" s="199" t="s">
        <v>156</v>
      </c>
      <c r="E28" s="182">
        <v>3.59</v>
      </c>
      <c r="F28" s="199" t="s">
        <v>156</v>
      </c>
      <c r="G28" s="182">
        <v>51.56</v>
      </c>
      <c r="H28" s="199" t="s">
        <v>156</v>
      </c>
      <c r="I28" s="182">
        <v>130.15</v>
      </c>
      <c r="J28" s="199" t="s">
        <v>156</v>
      </c>
      <c r="K28" s="182" t="s">
        <v>56</v>
      </c>
      <c r="L28" s="199" t="s">
        <v>192</v>
      </c>
      <c r="M28" s="182">
        <v>227.37</v>
      </c>
      <c r="N28" s="199" t="s">
        <v>156</v>
      </c>
      <c r="O28" s="43"/>
      <c r="P28" s="43"/>
      <c r="Q28" s="43"/>
      <c r="R28" s="189" t="s">
        <v>65</v>
      </c>
      <c r="S28" s="190">
        <v>412.66</v>
      </c>
      <c r="T28" s="191" t="s">
        <v>156</v>
      </c>
      <c r="U28" s="190">
        <v>3.59</v>
      </c>
      <c r="V28" s="191" t="s">
        <v>156</v>
      </c>
      <c r="W28" s="190">
        <v>51.56</v>
      </c>
      <c r="X28" s="191" t="s">
        <v>156</v>
      </c>
      <c r="Y28" s="190">
        <v>130.15</v>
      </c>
      <c r="Z28" s="191" t="s">
        <v>156</v>
      </c>
      <c r="AA28" s="191" t="s">
        <v>56</v>
      </c>
      <c r="AB28" s="191" t="s">
        <v>192</v>
      </c>
      <c r="AC28" s="190">
        <v>227.37</v>
      </c>
      <c r="AD28" s="191" t="s">
        <v>156</v>
      </c>
    </row>
    <row r="29" spans="2:30" ht="13.2">
      <c r="B29" s="194" t="s">
        <v>64</v>
      </c>
      <c r="C29" s="195">
        <v>79.84</v>
      </c>
      <c r="D29" s="199" t="s">
        <v>156</v>
      </c>
      <c r="E29" s="182">
        <v>19.92</v>
      </c>
      <c r="F29" s="199" t="s">
        <v>156</v>
      </c>
      <c r="G29" s="182">
        <v>9</v>
      </c>
      <c r="H29" s="199" t="s">
        <v>156</v>
      </c>
      <c r="I29" s="182">
        <v>16.62</v>
      </c>
      <c r="J29" s="199" t="s">
        <v>156</v>
      </c>
      <c r="K29" s="182">
        <v>0.42</v>
      </c>
      <c r="L29" s="199" t="s">
        <v>156</v>
      </c>
      <c r="M29" s="182">
        <v>33.89</v>
      </c>
      <c r="N29" s="199" t="s">
        <v>156</v>
      </c>
      <c r="O29" s="43"/>
      <c r="P29" s="43"/>
      <c r="Q29" s="43"/>
      <c r="R29" s="189" t="s">
        <v>64</v>
      </c>
      <c r="S29" s="190">
        <v>79.84</v>
      </c>
      <c r="T29" s="191" t="s">
        <v>156</v>
      </c>
      <c r="U29" s="190">
        <v>19.92</v>
      </c>
      <c r="V29" s="191" t="s">
        <v>156</v>
      </c>
      <c r="W29" s="190">
        <v>9</v>
      </c>
      <c r="X29" s="191" t="s">
        <v>156</v>
      </c>
      <c r="Y29" s="190">
        <v>16.62</v>
      </c>
      <c r="Z29" s="191" t="s">
        <v>156</v>
      </c>
      <c r="AA29" s="190">
        <v>0.42</v>
      </c>
      <c r="AB29" s="191" t="s">
        <v>156</v>
      </c>
      <c r="AC29" s="190">
        <v>33.89</v>
      </c>
      <c r="AD29" s="191" t="s">
        <v>156</v>
      </c>
    </row>
    <row r="30" spans="2:30" ht="13.2">
      <c r="B30" s="194" t="s">
        <v>63</v>
      </c>
      <c r="C30" s="195">
        <v>29.2</v>
      </c>
      <c r="D30" s="199" t="s">
        <v>156</v>
      </c>
      <c r="E30" s="182">
        <v>6.46</v>
      </c>
      <c r="F30" s="199" t="s">
        <v>156</v>
      </c>
      <c r="G30" s="182">
        <v>1.38</v>
      </c>
      <c r="H30" s="199" t="s">
        <v>156</v>
      </c>
      <c r="I30" s="182">
        <v>14.46</v>
      </c>
      <c r="J30" s="199" t="s">
        <v>156</v>
      </c>
      <c r="K30" s="182">
        <v>1.18</v>
      </c>
      <c r="L30" s="199" t="s">
        <v>156</v>
      </c>
      <c r="M30" s="182">
        <v>5.72</v>
      </c>
      <c r="N30" s="199" t="s">
        <v>156</v>
      </c>
      <c r="O30" s="43"/>
      <c r="P30" s="43"/>
      <c r="Q30" s="43"/>
      <c r="R30" s="189" t="s">
        <v>63</v>
      </c>
      <c r="S30" s="192">
        <v>29.2</v>
      </c>
      <c r="T30" s="191" t="s">
        <v>156</v>
      </c>
      <c r="U30" s="190">
        <v>6.46</v>
      </c>
      <c r="V30" s="191" t="s">
        <v>156</v>
      </c>
      <c r="W30" s="190">
        <v>1.38</v>
      </c>
      <c r="X30" s="191" t="s">
        <v>156</v>
      </c>
      <c r="Y30" s="190">
        <v>14.46</v>
      </c>
      <c r="Z30" s="191" t="s">
        <v>156</v>
      </c>
      <c r="AA30" s="190">
        <v>1.18</v>
      </c>
      <c r="AB30" s="191" t="s">
        <v>156</v>
      </c>
      <c r="AC30" s="190">
        <v>5.72</v>
      </c>
      <c r="AD30" s="191" t="s">
        <v>156</v>
      </c>
    </row>
    <row r="31" spans="2:30" ht="13.2">
      <c r="B31" s="194" t="s">
        <v>62</v>
      </c>
      <c r="C31" s="195">
        <v>31.57</v>
      </c>
      <c r="D31" s="199" t="s">
        <v>156</v>
      </c>
      <c r="E31" s="182">
        <v>1.78</v>
      </c>
      <c r="F31" s="199" t="s">
        <v>156</v>
      </c>
      <c r="G31" s="182">
        <v>3.18</v>
      </c>
      <c r="H31" s="199" t="s">
        <v>156</v>
      </c>
      <c r="I31" s="182">
        <v>4.88</v>
      </c>
      <c r="J31" s="199" t="s">
        <v>156</v>
      </c>
      <c r="K31" s="182">
        <v>0.16</v>
      </c>
      <c r="L31" s="199" t="s">
        <v>156</v>
      </c>
      <c r="M31" s="182">
        <v>21.57</v>
      </c>
      <c r="N31" s="199" t="s">
        <v>156</v>
      </c>
      <c r="O31" s="43"/>
      <c r="P31" s="43"/>
      <c r="Q31" s="43"/>
      <c r="R31" s="189" t="s">
        <v>62</v>
      </c>
      <c r="S31" s="190">
        <v>31.57</v>
      </c>
      <c r="T31" s="191" t="s">
        <v>156</v>
      </c>
      <c r="U31" s="190">
        <v>1.78</v>
      </c>
      <c r="V31" s="191" t="s">
        <v>156</v>
      </c>
      <c r="W31" s="190">
        <v>3.18</v>
      </c>
      <c r="X31" s="191" t="s">
        <v>156</v>
      </c>
      <c r="Y31" s="190">
        <v>4.88</v>
      </c>
      <c r="Z31" s="191" t="s">
        <v>156</v>
      </c>
      <c r="AA31" s="190">
        <v>0.16</v>
      </c>
      <c r="AB31" s="191" t="s">
        <v>156</v>
      </c>
      <c r="AC31" s="190">
        <v>21.57</v>
      </c>
      <c r="AD31" s="191" t="s">
        <v>156</v>
      </c>
    </row>
    <row r="32" spans="2:30" ht="13.2">
      <c r="B32" s="194" t="s">
        <v>61</v>
      </c>
      <c r="C32" s="195">
        <v>8.83</v>
      </c>
      <c r="D32" s="199" t="s">
        <v>156</v>
      </c>
      <c r="E32" s="182">
        <v>0.1</v>
      </c>
      <c r="F32" s="199" t="s">
        <v>156</v>
      </c>
      <c r="G32" s="182">
        <v>0.49</v>
      </c>
      <c r="H32" s="199" t="s">
        <v>156</v>
      </c>
      <c r="I32" s="182">
        <v>4.26</v>
      </c>
      <c r="J32" s="199" t="s">
        <v>156</v>
      </c>
      <c r="K32" s="182">
        <v>0.01</v>
      </c>
      <c r="L32" s="199" t="s">
        <v>156</v>
      </c>
      <c r="M32" s="182">
        <v>3.98</v>
      </c>
      <c r="N32" s="199" t="s">
        <v>156</v>
      </c>
      <c r="O32" s="43"/>
      <c r="P32" s="43"/>
      <c r="Q32" s="43"/>
      <c r="R32" s="189" t="s">
        <v>61</v>
      </c>
      <c r="S32" s="190">
        <v>8.83</v>
      </c>
      <c r="T32" s="191" t="s">
        <v>156</v>
      </c>
      <c r="U32" s="192">
        <v>0.1</v>
      </c>
      <c r="V32" s="191" t="s">
        <v>156</v>
      </c>
      <c r="W32" s="190">
        <v>0.49</v>
      </c>
      <c r="X32" s="191" t="s">
        <v>156</v>
      </c>
      <c r="Y32" s="190">
        <v>4.26</v>
      </c>
      <c r="Z32" s="191" t="s">
        <v>156</v>
      </c>
      <c r="AA32" s="190">
        <v>0.01</v>
      </c>
      <c r="AB32" s="191" t="s">
        <v>156</v>
      </c>
      <c r="AC32" s="190">
        <v>3.98</v>
      </c>
      <c r="AD32" s="191" t="s">
        <v>156</v>
      </c>
    </row>
    <row r="33" spans="2:30" ht="13.2">
      <c r="B33" s="194" t="s">
        <v>60</v>
      </c>
      <c r="C33" s="195">
        <v>82.32</v>
      </c>
      <c r="D33" s="199" t="s">
        <v>156</v>
      </c>
      <c r="E33" s="182">
        <v>0.37</v>
      </c>
      <c r="F33" s="199" t="s">
        <v>156</v>
      </c>
      <c r="G33" s="182">
        <v>10.3</v>
      </c>
      <c r="H33" s="199" t="s">
        <v>156</v>
      </c>
      <c r="I33" s="182">
        <v>23.58</v>
      </c>
      <c r="J33" s="199" t="s">
        <v>156</v>
      </c>
      <c r="K33" s="182">
        <v>0</v>
      </c>
      <c r="L33" s="199" t="s">
        <v>171</v>
      </c>
      <c r="M33" s="182">
        <v>48.07</v>
      </c>
      <c r="N33" s="199" t="s">
        <v>156</v>
      </c>
      <c r="O33" s="43"/>
      <c r="P33" s="43"/>
      <c r="Q33" s="43"/>
      <c r="R33" s="189" t="s">
        <v>60</v>
      </c>
      <c r="S33" s="190">
        <v>82.32</v>
      </c>
      <c r="T33" s="191" t="s">
        <v>156</v>
      </c>
      <c r="U33" s="190">
        <v>0.37</v>
      </c>
      <c r="V33" s="191" t="s">
        <v>156</v>
      </c>
      <c r="W33" s="190">
        <v>10.3</v>
      </c>
      <c r="X33" s="191" t="s">
        <v>156</v>
      </c>
      <c r="Y33" s="190">
        <v>23.58</v>
      </c>
      <c r="Z33" s="191" t="s">
        <v>156</v>
      </c>
      <c r="AA33" s="193">
        <v>0</v>
      </c>
      <c r="AB33" s="191" t="s">
        <v>171</v>
      </c>
      <c r="AC33" s="190">
        <v>48.07</v>
      </c>
      <c r="AD33" s="191" t="s">
        <v>156</v>
      </c>
    </row>
    <row r="34" spans="2:30" ht="13.2">
      <c r="B34" s="194" t="s">
        <v>59</v>
      </c>
      <c r="C34" s="195">
        <v>141.95</v>
      </c>
      <c r="D34" s="199" t="s">
        <v>156</v>
      </c>
      <c r="E34" s="182">
        <v>14.41</v>
      </c>
      <c r="F34" s="199" t="s">
        <v>156</v>
      </c>
      <c r="G34" s="182">
        <v>17.77</v>
      </c>
      <c r="H34" s="199" t="s">
        <v>156</v>
      </c>
      <c r="I34" s="182">
        <v>42.69</v>
      </c>
      <c r="J34" s="199" t="s">
        <v>156</v>
      </c>
      <c r="K34" s="182">
        <v>10.44</v>
      </c>
      <c r="L34" s="199" t="s">
        <v>156</v>
      </c>
      <c r="M34" s="182">
        <v>56.62</v>
      </c>
      <c r="N34" s="199" t="s">
        <v>156</v>
      </c>
      <c r="O34" s="43"/>
      <c r="P34" s="43"/>
      <c r="Q34" s="43"/>
      <c r="R34" s="189" t="s">
        <v>59</v>
      </c>
      <c r="S34" s="190">
        <v>141.95</v>
      </c>
      <c r="T34" s="191" t="s">
        <v>156</v>
      </c>
      <c r="U34" s="190">
        <v>14.41</v>
      </c>
      <c r="V34" s="191" t="s">
        <v>156</v>
      </c>
      <c r="W34" s="190">
        <v>17.77</v>
      </c>
      <c r="X34" s="191" t="s">
        <v>156</v>
      </c>
      <c r="Y34" s="190">
        <v>42.69</v>
      </c>
      <c r="Z34" s="191" t="s">
        <v>156</v>
      </c>
      <c r="AA34" s="190">
        <v>10.44</v>
      </c>
      <c r="AB34" s="191" t="s">
        <v>156</v>
      </c>
      <c r="AC34" s="190">
        <v>56.62</v>
      </c>
      <c r="AD34" s="191" t="s">
        <v>156</v>
      </c>
    </row>
    <row r="35" spans="2:30" ht="13.2">
      <c r="B35" s="198" t="s">
        <v>58</v>
      </c>
      <c r="C35" s="182">
        <v>877.58</v>
      </c>
      <c r="D35" s="199" t="s">
        <v>156</v>
      </c>
      <c r="E35" s="182">
        <v>5.24</v>
      </c>
      <c r="F35" s="199" t="s">
        <v>156</v>
      </c>
      <c r="G35" s="182">
        <v>236.32</v>
      </c>
      <c r="H35" s="199" t="s">
        <v>156</v>
      </c>
      <c r="I35" s="182">
        <v>178.28</v>
      </c>
      <c r="J35" s="199" t="s">
        <v>156</v>
      </c>
      <c r="K35" s="182">
        <v>361.64</v>
      </c>
      <c r="L35" s="199" t="s">
        <v>156</v>
      </c>
      <c r="M35" s="182">
        <v>96.13</v>
      </c>
      <c r="N35" s="199" t="s">
        <v>156</v>
      </c>
      <c r="O35" s="186"/>
      <c r="P35" s="186"/>
      <c r="Q35" s="186"/>
      <c r="R35" s="189" t="s">
        <v>58</v>
      </c>
      <c r="S35" s="190">
        <v>877.58</v>
      </c>
      <c r="T35" s="191" t="s">
        <v>156</v>
      </c>
      <c r="U35" s="190">
        <v>5.24</v>
      </c>
      <c r="V35" s="191" t="s">
        <v>156</v>
      </c>
      <c r="W35" s="190">
        <v>236.32</v>
      </c>
      <c r="X35" s="191" t="s">
        <v>156</v>
      </c>
      <c r="Y35" s="190">
        <v>178.28</v>
      </c>
      <c r="Z35" s="191" t="s">
        <v>156</v>
      </c>
      <c r="AA35" s="190">
        <v>361.64</v>
      </c>
      <c r="AB35" s="191" t="s">
        <v>156</v>
      </c>
      <c r="AC35" s="190">
        <v>96.13</v>
      </c>
      <c r="AD35" s="191" t="s">
        <v>156</v>
      </c>
    </row>
    <row r="36" spans="2:30" ht="13.2">
      <c r="B36" s="194" t="s">
        <v>130</v>
      </c>
      <c r="C36" s="196">
        <v>3.7</v>
      </c>
      <c r="D36" s="200" t="s">
        <v>156</v>
      </c>
      <c r="E36" s="197">
        <v>0</v>
      </c>
      <c r="F36" s="200" t="s">
        <v>171</v>
      </c>
      <c r="G36" s="197">
        <v>0</v>
      </c>
      <c r="H36" s="200" t="s">
        <v>171</v>
      </c>
      <c r="I36" s="197">
        <v>1.3</v>
      </c>
      <c r="J36" s="200" t="s">
        <v>156</v>
      </c>
      <c r="K36" s="197">
        <v>0</v>
      </c>
      <c r="L36" s="200" t="s">
        <v>171</v>
      </c>
      <c r="M36" s="197">
        <v>1.2</v>
      </c>
      <c r="N36" s="200" t="s">
        <v>156</v>
      </c>
      <c r="O36" s="43"/>
      <c r="P36" s="43"/>
      <c r="Q36" s="43"/>
      <c r="R36" s="189" t="s">
        <v>130</v>
      </c>
      <c r="S36" s="192">
        <v>3.7</v>
      </c>
      <c r="T36" s="191" t="s">
        <v>156</v>
      </c>
      <c r="U36" s="193">
        <v>0</v>
      </c>
      <c r="V36" s="191" t="s">
        <v>171</v>
      </c>
      <c r="W36" s="190">
        <v>0</v>
      </c>
      <c r="X36" s="191" t="s">
        <v>171</v>
      </c>
      <c r="Y36" s="192">
        <v>1.3</v>
      </c>
      <c r="Z36" s="191" t="s">
        <v>156</v>
      </c>
      <c r="AA36" s="193">
        <v>0</v>
      </c>
      <c r="AB36" s="191" t="s">
        <v>171</v>
      </c>
      <c r="AC36" s="192">
        <v>1.2</v>
      </c>
      <c r="AD36" s="191" t="s">
        <v>156</v>
      </c>
    </row>
    <row r="37" spans="2:30" ht="13.2">
      <c r="B37" s="194" t="s">
        <v>128</v>
      </c>
      <c r="C37" s="195">
        <v>3.87</v>
      </c>
      <c r="D37" s="199" t="s">
        <v>156</v>
      </c>
      <c r="E37" s="182">
        <v>2.7</v>
      </c>
      <c r="F37" s="199" t="s">
        <v>156</v>
      </c>
      <c r="G37" s="182">
        <v>0.18</v>
      </c>
      <c r="H37" s="199" t="s">
        <v>156</v>
      </c>
      <c r="I37" s="182">
        <v>0.43</v>
      </c>
      <c r="J37" s="199" t="s">
        <v>156</v>
      </c>
      <c r="K37" s="182">
        <v>0.01</v>
      </c>
      <c r="L37" s="199" t="s">
        <v>156</v>
      </c>
      <c r="M37" s="182">
        <v>0.55</v>
      </c>
      <c r="N37" s="199" t="s">
        <v>156</v>
      </c>
      <c r="O37" s="43"/>
      <c r="P37" s="43"/>
      <c r="Q37" s="43"/>
      <c r="R37" s="189" t="s">
        <v>128</v>
      </c>
      <c r="S37" s="190">
        <v>3.87</v>
      </c>
      <c r="T37" s="191" t="s">
        <v>156</v>
      </c>
      <c r="U37" s="192">
        <v>2.7</v>
      </c>
      <c r="V37" s="191" t="s">
        <v>156</v>
      </c>
      <c r="W37" s="190">
        <v>0.18</v>
      </c>
      <c r="X37" s="191" t="s">
        <v>156</v>
      </c>
      <c r="Y37" s="190">
        <v>0.43</v>
      </c>
      <c r="Z37" s="191" t="s">
        <v>156</v>
      </c>
      <c r="AA37" s="190">
        <v>0.01</v>
      </c>
      <c r="AB37" s="191" t="s">
        <v>156</v>
      </c>
      <c r="AC37" s="190">
        <v>0.55</v>
      </c>
      <c r="AD37" s="191" t="s">
        <v>156</v>
      </c>
    </row>
    <row r="38" spans="2:30" ht="13.2">
      <c r="B38" s="252" t="s">
        <v>146</v>
      </c>
      <c r="C38" s="253">
        <v>36.85</v>
      </c>
      <c r="D38" s="254" t="s">
        <v>156</v>
      </c>
      <c r="E38" s="255">
        <v>3.16</v>
      </c>
      <c r="F38" s="254" t="s">
        <v>156</v>
      </c>
      <c r="G38" s="255">
        <v>2.36</v>
      </c>
      <c r="H38" s="254" t="s">
        <v>156</v>
      </c>
      <c r="I38" s="255">
        <v>5.63</v>
      </c>
      <c r="J38" s="254" t="s">
        <v>156</v>
      </c>
      <c r="K38" s="255">
        <v>0.27</v>
      </c>
      <c r="L38" s="254" t="s">
        <v>156</v>
      </c>
      <c r="M38" s="255">
        <v>25.44</v>
      </c>
      <c r="N38" s="201" t="s">
        <v>156</v>
      </c>
      <c r="R38" s="189" t="s">
        <v>146</v>
      </c>
      <c r="S38" s="190">
        <v>36.85</v>
      </c>
      <c r="T38" s="191" t="s">
        <v>156</v>
      </c>
      <c r="U38" s="190">
        <v>3.16</v>
      </c>
      <c r="V38" s="191" t="s">
        <v>156</v>
      </c>
      <c r="W38" s="190">
        <v>2.36</v>
      </c>
      <c r="X38" s="191" t="s">
        <v>156</v>
      </c>
      <c r="Y38" s="190">
        <v>5.63</v>
      </c>
      <c r="Z38" s="191" t="s">
        <v>156</v>
      </c>
      <c r="AA38" s="190">
        <v>0.27</v>
      </c>
      <c r="AB38" s="191" t="s">
        <v>156</v>
      </c>
      <c r="AC38" s="190">
        <v>25.44</v>
      </c>
      <c r="AD38" s="191" t="s">
        <v>156</v>
      </c>
    </row>
    <row r="39" spans="3:14" ht="12.7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ht="12.75">
      <c r="B40" s="40" t="s">
        <v>251</v>
      </c>
    </row>
    <row r="41" spans="2:20" ht="13.8">
      <c r="B41" s="40" t="s">
        <v>117</v>
      </c>
      <c r="R41" s="205" t="s">
        <v>107</v>
      </c>
      <c r="S41" s="204"/>
      <c r="T41" s="204"/>
    </row>
    <row r="43" spans="18:20" ht="13.8">
      <c r="R43" s="205" t="s">
        <v>94</v>
      </c>
      <c r="S43" s="206">
        <v>42222.32328703704</v>
      </c>
      <c r="T43" s="204"/>
    </row>
    <row r="44" spans="18:20" ht="13.8">
      <c r="R44" s="205" t="s">
        <v>93</v>
      </c>
      <c r="S44" s="206">
        <v>42233.518539282406</v>
      </c>
      <c r="T44" s="204"/>
    </row>
    <row r="45" spans="18:20" ht="13.8">
      <c r="R45" s="205" t="s">
        <v>92</v>
      </c>
      <c r="S45" s="205" t="s">
        <v>161</v>
      </c>
      <c r="T45" s="204"/>
    </row>
    <row r="47" spans="18:20" ht="13.8">
      <c r="R47" s="205" t="s">
        <v>195</v>
      </c>
      <c r="S47" s="205" t="s">
        <v>196</v>
      </c>
      <c r="T47" s="204"/>
    </row>
    <row r="48" spans="18:20" ht="13.8">
      <c r="R48" s="205" t="s">
        <v>166</v>
      </c>
      <c r="S48" s="205" t="s">
        <v>197</v>
      </c>
      <c r="T48" s="204"/>
    </row>
    <row r="49" spans="18:20" ht="13.8">
      <c r="R49" s="205" t="s">
        <v>190</v>
      </c>
      <c r="S49" s="205" t="s">
        <v>155</v>
      </c>
      <c r="T49" s="204"/>
    </row>
    <row r="50" ht="12.75">
      <c r="A50" s="40" t="s">
        <v>198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showGridLines="0" zoomScale="55" zoomScaleNormal="55" workbookViewId="0" topLeftCell="A1">
      <selection activeCell="B3" sqref="B3"/>
    </sheetView>
  </sheetViews>
  <sheetFormatPr defaultColWidth="9.140625" defaultRowHeight="12.75"/>
  <cols>
    <col min="1" max="1" width="3.421875" style="40" customWidth="1"/>
    <col min="2" max="2" width="6.140625" style="40" customWidth="1"/>
    <col min="3" max="3" width="9.28125" style="40" customWidth="1"/>
    <col min="4" max="4" width="10.140625" style="40" bestFit="1" customWidth="1"/>
    <col min="5" max="6" width="9.28125" style="40" bestFit="1" customWidth="1"/>
    <col min="7" max="7" width="10.140625" style="40" bestFit="1" customWidth="1"/>
    <col min="8" max="8" width="9.140625" style="40" customWidth="1"/>
    <col min="9" max="9" width="9.421875" style="40" bestFit="1" customWidth="1"/>
    <col min="10" max="10" width="7.57421875" style="40" customWidth="1"/>
    <col min="11" max="16" width="9.28125" style="40" customWidth="1"/>
    <col min="17" max="17" width="8.140625" style="40" customWidth="1"/>
    <col min="18" max="19" width="9.28125" style="40" customWidth="1"/>
    <col min="20" max="20" width="9.140625" style="40" customWidth="1"/>
    <col min="21" max="21" width="13.00390625" style="40" customWidth="1"/>
    <col min="22" max="29" width="9.140625" style="40" customWidth="1"/>
    <col min="30" max="30" width="9.00390625" style="40" customWidth="1"/>
    <col min="31" max="31" width="11.00390625" style="40" customWidth="1"/>
    <col min="32" max="16384" width="9.140625" style="40" customWidth="1"/>
  </cols>
  <sheetData>
    <row r="1" ht="12.75">
      <c r="B1" s="104"/>
    </row>
    <row r="3" spans="2:8" ht="13.8">
      <c r="B3" s="180" t="s">
        <v>207</v>
      </c>
      <c r="C3" s="44"/>
      <c r="D3" s="44"/>
      <c r="E3" s="44"/>
      <c r="F3" s="45"/>
      <c r="G3" s="46"/>
      <c r="H3" s="46"/>
    </row>
    <row r="4" ht="11.25" customHeight="1">
      <c r="B4" s="79" t="s">
        <v>95</v>
      </c>
    </row>
    <row r="8" ht="12" customHeight="1"/>
    <row r="9" ht="12" customHeight="1"/>
    <row r="49" spans="1:4" ht="12.75">
      <c r="A49" s="40" t="s">
        <v>150</v>
      </c>
      <c r="C49" s="79"/>
      <c r="D49" s="79"/>
    </row>
    <row r="50" ht="12.75">
      <c r="A50" s="73" t="s">
        <v>116</v>
      </c>
    </row>
    <row r="58" spans="2:11" ht="13.8">
      <c r="B58" s="40" t="s">
        <v>107</v>
      </c>
      <c r="C58" s="168"/>
      <c r="J58" s="205" t="s">
        <v>107</v>
      </c>
      <c r="K58" s="204"/>
    </row>
    <row r="60" spans="2:11" ht="13.2">
      <c r="B60" s="40" t="s">
        <v>94</v>
      </c>
      <c r="C60" s="151">
        <v>42222.32328703704</v>
      </c>
      <c r="J60" s="205" t="s">
        <v>94</v>
      </c>
      <c r="K60" s="206">
        <v>42222.32328703704</v>
      </c>
    </row>
    <row r="61" spans="2:11" ht="13.2">
      <c r="B61" s="40" t="s">
        <v>93</v>
      </c>
      <c r="C61" s="151">
        <v>42233.496869571754</v>
      </c>
      <c r="J61" s="205" t="s">
        <v>93</v>
      </c>
      <c r="K61" s="206">
        <v>42233.518539282406</v>
      </c>
    </row>
    <row r="62" spans="2:21" ht="13.2">
      <c r="B62" s="40" t="s">
        <v>92</v>
      </c>
      <c r="C62" s="40" t="s">
        <v>161</v>
      </c>
      <c r="J62" s="205" t="s">
        <v>92</v>
      </c>
      <c r="K62" s="205" t="s">
        <v>161</v>
      </c>
      <c r="U62" s="217" t="s">
        <v>108</v>
      </c>
    </row>
    <row r="63" spans="21:23" ht="12">
      <c r="U63" s="194" t="s">
        <v>58</v>
      </c>
      <c r="V63" s="214">
        <f>H98</f>
        <v>298.51000000000005</v>
      </c>
      <c r="W63" s="224">
        <f>V63/V68</f>
        <v>0.39767398486624755</v>
      </c>
    </row>
    <row r="64" spans="2:23" ht="13.2">
      <c r="B64" s="40" t="s">
        <v>195</v>
      </c>
      <c r="C64" s="40" t="s">
        <v>196</v>
      </c>
      <c r="J64" s="205" t="s">
        <v>195</v>
      </c>
      <c r="K64" s="205" t="s">
        <v>196</v>
      </c>
      <c r="U64" s="194" t="s">
        <v>77</v>
      </c>
      <c r="V64" s="214">
        <f>H79</f>
        <v>122.84</v>
      </c>
      <c r="W64" s="224">
        <f>V64/V68</f>
        <v>0.1636470212085687</v>
      </c>
    </row>
    <row r="65" spans="2:23" ht="13.2">
      <c r="B65" s="40" t="s">
        <v>166</v>
      </c>
      <c r="C65" s="40" t="s">
        <v>197</v>
      </c>
      <c r="J65" s="205" t="s">
        <v>166</v>
      </c>
      <c r="K65" s="205" t="s">
        <v>197</v>
      </c>
      <c r="U65" s="194" t="s">
        <v>76</v>
      </c>
      <c r="V65" s="214">
        <f>H80</f>
        <v>86.67</v>
      </c>
      <c r="W65" s="224">
        <f>V65/V68</f>
        <v>0.11546147287647875</v>
      </c>
    </row>
    <row r="66" spans="2:23" ht="13.2">
      <c r="B66" s="205" t="s">
        <v>190</v>
      </c>
      <c r="C66" s="205" t="s">
        <v>155</v>
      </c>
      <c r="J66" s="205" t="s">
        <v>190</v>
      </c>
      <c r="K66" s="205" t="s">
        <v>155</v>
      </c>
      <c r="U66" s="194" t="s">
        <v>78</v>
      </c>
      <c r="V66" s="214">
        <f>H78</f>
        <v>82.31</v>
      </c>
      <c r="W66" s="224">
        <f>V66/V68</f>
        <v>0.10965309602472557</v>
      </c>
    </row>
    <row r="67" spans="2:35" ht="13.8">
      <c r="B67" s="180" t="s">
        <v>205</v>
      </c>
      <c r="C67" s="126"/>
      <c r="D67" s="118"/>
      <c r="E67" s="118"/>
      <c r="F67" s="118"/>
      <c r="J67" s="180" t="s">
        <v>204</v>
      </c>
      <c r="P67" s="48"/>
      <c r="Q67" s="48"/>
      <c r="R67" s="48"/>
      <c r="U67" s="210" t="s">
        <v>55</v>
      </c>
      <c r="V67" s="213">
        <f>+V68-V63-V64-V65-V66</f>
        <v>160.30999999999995</v>
      </c>
      <c r="W67" s="224">
        <f>V67/V68</f>
        <v>0.21356442502397946</v>
      </c>
      <c r="Z67" s="180" t="s">
        <v>222</v>
      </c>
      <c r="AA67" s="126"/>
      <c r="AB67" s="118"/>
      <c r="AC67" s="118"/>
      <c r="AD67" s="118"/>
      <c r="AE67" s="222"/>
      <c r="AF67" s="222"/>
      <c r="AG67" s="222"/>
      <c r="AH67" s="222"/>
      <c r="AI67" s="225">
        <f>+AE70-AI70</f>
        <v>835.4199999999983</v>
      </c>
    </row>
    <row r="68" spans="2:35" ht="12">
      <c r="B68" s="181" t="s">
        <v>109</v>
      </c>
      <c r="J68" s="79" t="s">
        <v>109</v>
      </c>
      <c r="K68" s="50"/>
      <c r="L68" s="48"/>
      <c r="M68" s="48"/>
      <c r="N68" s="48"/>
      <c r="O68" s="48"/>
      <c r="V68" s="63">
        <f>+H70</f>
        <v>750.64</v>
      </c>
      <c r="Z68" s="42" t="s">
        <v>109</v>
      </c>
      <c r="AA68" s="222"/>
      <c r="AB68" s="222"/>
      <c r="AC68" s="222"/>
      <c r="AD68" s="222"/>
      <c r="AE68" s="222"/>
      <c r="AF68" s="222"/>
      <c r="AG68" s="222"/>
      <c r="AH68" s="222"/>
      <c r="AI68" s="225"/>
    </row>
    <row r="69" spans="2:35" ht="36">
      <c r="B69" s="122"/>
      <c r="C69" s="51" t="s">
        <v>102</v>
      </c>
      <c r="D69" s="124" t="s">
        <v>100</v>
      </c>
      <c r="E69" s="124" t="s">
        <v>101</v>
      </c>
      <c r="F69" s="130" t="s">
        <v>103</v>
      </c>
      <c r="G69" s="130" t="s">
        <v>110</v>
      </c>
      <c r="J69" s="129"/>
      <c r="K69" s="51" t="s">
        <v>54</v>
      </c>
      <c r="L69" s="123" t="s">
        <v>151</v>
      </c>
      <c r="M69" s="125" t="s">
        <v>111</v>
      </c>
      <c r="N69" s="125" t="s">
        <v>112</v>
      </c>
      <c r="O69" s="125" t="s">
        <v>113</v>
      </c>
      <c r="P69" s="125" t="s">
        <v>114</v>
      </c>
      <c r="Q69" s="251"/>
      <c r="R69" s="251">
        <v>2013</v>
      </c>
      <c r="S69" s="251"/>
      <c r="T69" s="251"/>
      <c r="U69" s="217" t="s">
        <v>147</v>
      </c>
      <c r="Z69" s="129"/>
      <c r="AA69" s="51" t="s">
        <v>102</v>
      </c>
      <c r="AB69" s="130" t="s">
        <v>100</v>
      </c>
      <c r="AC69" s="130" t="s">
        <v>101</v>
      </c>
      <c r="AD69" s="130" t="s">
        <v>103</v>
      </c>
      <c r="AE69" s="130" t="s">
        <v>110</v>
      </c>
      <c r="AF69" s="222"/>
      <c r="AG69" s="222"/>
      <c r="AH69" s="222"/>
      <c r="AI69" s="43"/>
    </row>
    <row r="70" spans="2:35" ht="12">
      <c r="B70" s="52" t="s">
        <v>115</v>
      </c>
      <c r="C70" s="53">
        <v>7326.13</v>
      </c>
      <c r="D70" s="53">
        <v>22135.79</v>
      </c>
      <c r="E70" s="53">
        <v>704.89</v>
      </c>
      <c r="F70" s="53">
        <v>45.74999999999999</v>
      </c>
      <c r="G70" s="53">
        <v>13200</v>
      </c>
      <c r="H70" s="63">
        <f>+E70+F70</f>
        <v>750.64</v>
      </c>
      <c r="I70" s="223">
        <f aca="true" t="shared" si="0" ref="I70:I97">+E70/$E$70*100</f>
        <v>100</v>
      </c>
      <c r="J70" s="183" t="s">
        <v>53</v>
      </c>
      <c r="K70" s="184">
        <f>SUM(K71:K98)</f>
        <v>7317.469999999999</v>
      </c>
      <c r="L70" s="55">
        <v>980.5200000000002</v>
      </c>
      <c r="M70" s="185">
        <v>1057.9</v>
      </c>
      <c r="N70" s="185">
        <v>2202.06</v>
      </c>
      <c r="O70" s="184">
        <f>SUM(O71:O98)</f>
        <v>685.35</v>
      </c>
      <c r="P70" s="184">
        <f>SUM(P71:P98)</f>
        <v>2402.19</v>
      </c>
      <c r="Q70" s="251">
        <f>P70+O70+N70+M70</f>
        <v>6347.5</v>
      </c>
      <c r="R70" s="251">
        <v>6263.169999999998</v>
      </c>
      <c r="S70" s="251">
        <f aca="true" t="shared" si="1" ref="S70:S98">+(Q70-R70)/R70*100</f>
        <v>1.3464427757828987</v>
      </c>
      <c r="T70" s="251">
        <f>+G70/$G$70*100</f>
        <v>100</v>
      </c>
      <c r="U70" s="194" t="s">
        <v>77</v>
      </c>
      <c r="V70" s="211">
        <f>L79</f>
        <v>237.63</v>
      </c>
      <c r="W70" s="219">
        <f>V70/V75</f>
        <v>0.24235099742993507</v>
      </c>
      <c r="Z70" s="52" t="s">
        <v>115</v>
      </c>
      <c r="AA70" s="53">
        <v>7271.65</v>
      </c>
      <c r="AB70" s="53">
        <v>21940.13</v>
      </c>
      <c r="AC70" s="53">
        <f>SUM(AC71:AC98)</f>
        <v>710.5199999999999</v>
      </c>
      <c r="AD70" s="54">
        <f>SUM(AD71:AD98)</f>
        <v>47.50999999999999</v>
      </c>
      <c r="AE70" s="226">
        <v>12765</v>
      </c>
      <c r="AF70" s="63">
        <f>AC70+AD70</f>
        <v>758.0299999999999</v>
      </c>
      <c r="AG70" s="222"/>
      <c r="AH70" s="63">
        <v>750.64</v>
      </c>
      <c r="AI70" s="53">
        <v>11929.580000000002</v>
      </c>
    </row>
    <row r="71" spans="2:35" ht="12">
      <c r="B71" s="56" t="s">
        <v>85</v>
      </c>
      <c r="C71" s="57">
        <v>257.67</v>
      </c>
      <c r="D71" s="207">
        <v>1118.33</v>
      </c>
      <c r="E71" s="57">
        <v>2.44</v>
      </c>
      <c r="F71" s="57">
        <v>0.13</v>
      </c>
      <c r="G71" s="207">
        <v>433.27</v>
      </c>
      <c r="H71" s="207">
        <f aca="true" t="shared" si="2" ref="H71:H98">+E71+F71</f>
        <v>2.57</v>
      </c>
      <c r="I71" s="223">
        <f t="shared" si="0"/>
        <v>0.34615330051497395</v>
      </c>
      <c r="J71" s="194" t="s">
        <v>85</v>
      </c>
      <c r="K71" s="195">
        <v>257.67</v>
      </c>
      <c r="L71" s="207">
        <v>55.51</v>
      </c>
      <c r="M71" s="182">
        <v>2.6</v>
      </c>
      <c r="N71" s="182">
        <v>119.61</v>
      </c>
      <c r="O71" s="182">
        <v>0.04</v>
      </c>
      <c r="P71" s="182">
        <v>79.91</v>
      </c>
      <c r="Q71" s="251">
        <f aca="true" t="shared" si="3" ref="Q71:Q98">P71+O71+N71+M71</f>
        <v>202.16</v>
      </c>
      <c r="R71" s="251">
        <v>195.54</v>
      </c>
      <c r="S71" s="251">
        <f t="shared" si="1"/>
        <v>3.3854965735910834</v>
      </c>
      <c r="T71" s="251">
        <f aca="true" t="shared" si="4" ref="T71:T98">+G71/$G$70*100</f>
        <v>3.2823484848484843</v>
      </c>
      <c r="U71" s="194" t="s">
        <v>67</v>
      </c>
      <c r="V71" s="211">
        <f>L89</f>
        <v>217.21</v>
      </c>
      <c r="W71" s="219">
        <f>V71/V75</f>
        <v>0.22152531309917184</v>
      </c>
      <c r="Z71" s="56" t="s">
        <v>223</v>
      </c>
      <c r="AA71" s="57">
        <v>249.91</v>
      </c>
      <c r="AB71" s="57">
        <v>1130.57</v>
      </c>
      <c r="AC71" s="57">
        <v>2.3</v>
      </c>
      <c r="AD71" s="58">
        <v>0.11</v>
      </c>
      <c r="AE71" s="57">
        <v>388.09</v>
      </c>
      <c r="AF71" s="63">
        <f aca="true" t="shared" si="5" ref="AF71:AF98">AC71+AD71</f>
        <v>2.4099999999999997</v>
      </c>
      <c r="AG71" s="227">
        <f>AE71*100/$G$70</f>
        <v>2.9400757575757575</v>
      </c>
      <c r="AH71" s="207">
        <v>2.57</v>
      </c>
      <c r="AI71" s="207">
        <v>433.27</v>
      </c>
    </row>
    <row r="72" spans="2:35" ht="12">
      <c r="B72" s="59" t="s">
        <v>84</v>
      </c>
      <c r="C72" s="60">
        <v>4.800000000000001</v>
      </c>
      <c r="D72" s="208">
        <v>53.67</v>
      </c>
      <c r="E72" s="60" t="s">
        <v>56</v>
      </c>
      <c r="F72" s="60" t="s">
        <v>56</v>
      </c>
      <c r="G72" s="208">
        <v>97.87</v>
      </c>
      <c r="H72" s="208"/>
      <c r="I72" s="223" t="e">
        <f t="shared" si="0"/>
        <v>#VALUE!</v>
      </c>
      <c r="J72" s="194" t="s">
        <v>84</v>
      </c>
      <c r="K72" s="195">
        <v>4.8</v>
      </c>
      <c r="L72" s="208">
        <v>0.52</v>
      </c>
      <c r="M72" s="182">
        <v>0.49</v>
      </c>
      <c r="N72" s="182">
        <v>2.66</v>
      </c>
      <c r="O72" s="182" t="s">
        <v>56</v>
      </c>
      <c r="P72" s="182" t="s">
        <v>56</v>
      </c>
      <c r="Q72" s="251"/>
      <c r="R72" s="251"/>
      <c r="S72" s="251"/>
      <c r="T72" s="251">
        <f t="shared" si="4"/>
        <v>0.741439393939394</v>
      </c>
      <c r="U72" s="194" t="s">
        <v>76</v>
      </c>
      <c r="V72" s="211">
        <f>L80</f>
        <v>209.24</v>
      </c>
      <c r="W72" s="219">
        <f>V72/V75</f>
        <v>0.21339697303471625</v>
      </c>
      <c r="Z72" s="59" t="s">
        <v>215</v>
      </c>
      <c r="AA72" s="60">
        <v>5.68</v>
      </c>
      <c r="AB72" s="60">
        <v>52.06</v>
      </c>
      <c r="AC72" s="60" t="s">
        <v>56</v>
      </c>
      <c r="AD72" s="61" t="s">
        <v>56</v>
      </c>
      <c r="AE72" s="60">
        <v>94.71</v>
      </c>
      <c r="AF72" s="61" t="s">
        <v>56</v>
      </c>
      <c r="AG72" s="227">
        <f aca="true" t="shared" si="6" ref="AG72:AG98">AE72*100/$G$70</f>
        <v>0.7175</v>
      </c>
      <c r="AH72" s="208"/>
      <c r="AI72" s="208">
        <v>97.87</v>
      </c>
    </row>
    <row r="73" spans="2:35" ht="12">
      <c r="B73" s="59" t="s">
        <v>83</v>
      </c>
      <c r="C73" s="60">
        <v>65.53</v>
      </c>
      <c r="D73" s="208">
        <v>235.99</v>
      </c>
      <c r="E73" s="60">
        <v>0.19</v>
      </c>
      <c r="F73" s="60">
        <v>0</v>
      </c>
      <c r="G73" s="208">
        <v>149.41</v>
      </c>
      <c r="H73" s="208">
        <f t="shared" si="2"/>
        <v>0.19</v>
      </c>
      <c r="I73" s="223">
        <f t="shared" si="0"/>
        <v>0.026954560286002075</v>
      </c>
      <c r="J73" s="194" t="s">
        <v>83</v>
      </c>
      <c r="K73" s="195">
        <v>65.53</v>
      </c>
      <c r="L73" s="208">
        <v>0.75</v>
      </c>
      <c r="M73" s="182">
        <v>4.74</v>
      </c>
      <c r="N73" s="182">
        <v>25.31</v>
      </c>
      <c r="O73" s="182">
        <v>0.08</v>
      </c>
      <c r="P73" s="182">
        <v>34.65</v>
      </c>
      <c r="Q73" s="251">
        <f t="shared" si="3"/>
        <v>64.77999999999999</v>
      </c>
      <c r="R73" s="251">
        <v>64.11999999999999</v>
      </c>
      <c r="S73" s="251">
        <f t="shared" si="1"/>
        <v>1.0293200249532075</v>
      </c>
      <c r="T73" s="251">
        <f t="shared" si="4"/>
        <v>1.1318939393939393</v>
      </c>
      <c r="U73" s="194" t="s">
        <v>74</v>
      </c>
      <c r="V73" s="214">
        <f>L82</f>
        <v>101.69</v>
      </c>
      <c r="W73" s="219">
        <f>V73/V75</f>
        <v>0.1037102761799861</v>
      </c>
      <c r="Z73" s="59" t="s">
        <v>224</v>
      </c>
      <c r="AA73" s="60">
        <v>64.83</v>
      </c>
      <c r="AB73" s="60">
        <v>234.27</v>
      </c>
      <c r="AC73" s="60">
        <v>0.17</v>
      </c>
      <c r="AD73" s="61">
        <v>0</v>
      </c>
      <c r="AE73" s="60">
        <v>148.17</v>
      </c>
      <c r="AF73" s="63">
        <f t="shared" si="5"/>
        <v>0.17</v>
      </c>
      <c r="AG73" s="227">
        <f t="shared" si="6"/>
        <v>1.1224999999999998</v>
      </c>
      <c r="AH73" s="208">
        <v>0.19</v>
      </c>
      <c r="AI73" s="208">
        <v>149.41</v>
      </c>
    </row>
    <row r="74" spans="2:35" ht="12">
      <c r="B74" s="59" t="s">
        <v>82</v>
      </c>
      <c r="C74" s="60">
        <v>125.60000000000001</v>
      </c>
      <c r="D74" s="208">
        <v>1587.4</v>
      </c>
      <c r="E74" s="60">
        <v>1.7</v>
      </c>
      <c r="F74" s="60">
        <v>0</v>
      </c>
      <c r="G74" s="208">
        <v>143</v>
      </c>
      <c r="H74" s="208">
        <f t="shared" si="2"/>
        <v>1.7</v>
      </c>
      <c r="I74" s="223">
        <f t="shared" si="0"/>
        <v>0.24117238150633433</v>
      </c>
      <c r="J74" s="194" t="s">
        <v>82</v>
      </c>
      <c r="K74" s="195">
        <v>125.6</v>
      </c>
      <c r="L74" s="208">
        <v>26.2</v>
      </c>
      <c r="M74" s="182">
        <v>12.3</v>
      </c>
      <c r="N74" s="182">
        <v>60.4</v>
      </c>
      <c r="O74" s="182">
        <v>2.1</v>
      </c>
      <c r="P74" s="182">
        <v>24.6</v>
      </c>
      <c r="Q74" s="251">
        <f t="shared" si="3"/>
        <v>99.39999999999999</v>
      </c>
      <c r="R74" s="251">
        <v>97.8</v>
      </c>
      <c r="S74" s="251">
        <f t="shared" si="1"/>
        <v>1.635991820040894</v>
      </c>
      <c r="T74" s="251">
        <f t="shared" si="4"/>
        <v>1.0833333333333335</v>
      </c>
      <c r="U74" s="210" t="s">
        <v>55</v>
      </c>
      <c r="V74" s="215">
        <f>L70-SUM(V70:V73)</f>
        <v>214.75000000000023</v>
      </c>
      <c r="W74" s="219">
        <f>V74/V75</f>
        <v>0.21901644025619077</v>
      </c>
      <c r="Z74" s="59" t="s">
        <v>225</v>
      </c>
      <c r="AA74" s="60">
        <v>125.2</v>
      </c>
      <c r="AB74" s="60">
        <v>1589.4</v>
      </c>
      <c r="AC74" s="60">
        <v>1.6</v>
      </c>
      <c r="AD74" s="61">
        <v>0</v>
      </c>
      <c r="AE74" s="60">
        <v>160.3</v>
      </c>
      <c r="AF74" s="63">
        <f t="shared" si="5"/>
        <v>1.6</v>
      </c>
      <c r="AG74" s="227">
        <f t="shared" si="6"/>
        <v>1.2143939393939396</v>
      </c>
      <c r="AH74" s="208">
        <v>1.7</v>
      </c>
      <c r="AI74" s="208">
        <v>143</v>
      </c>
    </row>
    <row r="75" spans="2:35" ht="12">
      <c r="B75" s="59" t="s">
        <v>144</v>
      </c>
      <c r="C75" s="60">
        <v>1128</v>
      </c>
      <c r="D75" s="208">
        <v>5507</v>
      </c>
      <c r="E75" s="60">
        <v>19</v>
      </c>
      <c r="F75" s="60">
        <v>0</v>
      </c>
      <c r="G75" s="208">
        <v>1527</v>
      </c>
      <c r="H75" s="208">
        <f t="shared" si="2"/>
        <v>19</v>
      </c>
      <c r="I75" s="223">
        <f t="shared" si="0"/>
        <v>2.695456028600207</v>
      </c>
      <c r="J75" s="194" t="s">
        <v>81</v>
      </c>
      <c r="K75" s="195">
        <v>1128</v>
      </c>
      <c r="L75" s="208">
        <v>55</v>
      </c>
      <c r="M75" s="182">
        <v>140</v>
      </c>
      <c r="N75" s="182">
        <v>381</v>
      </c>
      <c r="O75" s="182">
        <v>8</v>
      </c>
      <c r="P75" s="182">
        <v>547</v>
      </c>
      <c r="Q75" s="251">
        <f t="shared" si="3"/>
        <v>1076</v>
      </c>
      <c r="R75" s="251">
        <v>1051</v>
      </c>
      <c r="S75" s="251">
        <f t="shared" si="1"/>
        <v>2.378686964795433</v>
      </c>
      <c r="T75" s="251">
        <f t="shared" si="4"/>
        <v>11.568181818181818</v>
      </c>
      <c r="U75" s="216"/>
      <c r="V75" s="215">
        <f>SUM(V70:V74)</f>
        <v>980.5200000000002</v>
      </c>
      <c r="Z75" s="59" t="s">
        <v>226</v>
      </c>
      <c r="AA75" s="60">
        <v>1106</v>
      </c>
      <c r="AB75" s="60">
        <v>5474</v>
      </c>
      <c r="AC75" s="60">
        <v>20</v>
      </c>
      <c r="AD75" s="61">
        <v>0</v>
      </c>
      <c r="AE75" s="60">
        <v>1456</v>
      </c>
      <c r="AF75" s="63">
        <f t="shared" si="5"/>
        <v>20</v>
      </c>
      <c r="AG75" s="227">
        <f t="shared" si="6"/>
        <v>11.030303030303031</v>
      </c>
      <c r="AH75" s="208">
        <v>19</v>
      </c>
      <c r="AI75" s="208">
        <v>1527</v>
      </c>
    </row>
    <row r="76" spans="2:35" ht="12">
      <c r="B76" s="59" t="s">
        <v>80</v>
      </c>
      <c r="C76" s="60" t="s">
        <v>56</v>
      </c>
      <c r="D76" s="208">
        <v>40.55</v>
      </c>
      <c r="E76" s="60">
        <v>0.11</v>
      </c>
      <c r="F76" s="60">
        <v>0</v>
      </c>
      <c r="G76" s="208" t="s">
        <v>56</v>
      </c>
      <c r="H76" s="208">
        <f t="shared" si="2"/>
        <v>0.11</v>
      </c>
      <c r="I76" s="223">
        <f t="shared" si="0"/>
        <v>0.015605271744527515</v>
      </c>
      <c r="J76" s="194" t="s">
        <v>80</v>
      </c>
      <c r="K76" s="195" t="s">
        <v>56</v>
      </c>
      <c r="L76" s="208" t="s">
        <v>56</v>
      </c>
      <c r="M76" s="182">
        <v>0.96</v>
      </c>
      <c r="N76" s="182">
        <v>5.02</v>
      </c>
      <c r="O76" s="182">
        <v>0.09</v>
      </c>
      <c r="P76" s="182">
        <v>2.57</v>
      </c>
      <c r="Q76" s="251">
        <f t="shared" si="3"/>
        <v>8.64</v>
      </c>
      <c r="R76" s="251">
        <v>7.43</v>
      </c>
      <c r="S76" s="251">
        <f t="shared" si="1"/>
        <v>16.28532974427996</v>
      </c>
      <c r="T76" s="251"/>
      <c r="Z76" s="59" t="s">
        <v>213</v>
      </c>
      <c r="AA76" s="60">
        <v>7.56</v>
      </c>
      <c r="AB76" s="60">
        <v>34.56</v>
      </c>
      <c r="AC76" s="60">
        <v>0.09</v>
      </c>
      <c r="AD76" s="61">
        <v>0</v>
      </c>
      <c r="AE76" s="60" t="s">
        <v>56</v>
      </c>
      <c r="AF76" s="63">
        <f t="shared" si="5"/>
        <v>0.09</v>
      </c>
      <c r="AG76" s="227" t="e">
        <f t="shared" si="6"/>
        <v>#VALUE!</v>
      </c>
      <c r="AH76" s="208">
        <v>0.11</v>
      </c>
      <c r="AI76" s="208" t="s">
        <v>56</v>
      </c>
    </row>
    <row r="77" spans="2:35" ht="12">
      <c r="B77" s="59" t="s">
        <v>79</v>
      </c>
      <c r="C77" s="60">
        <v>581.81</v>
      </c>
      <c r="D77" s="208">
        <v>254.14</v>
      </c>
      <c r="E77" s="60">
        <v>57.86</v>
      </c>
      <c r="F77" s="60">
        <v>0</v>
      </c>
      <c r="G77" s="208" t="s">
        <v>56</v>
      </c>
      <c r="H77" s="208">
        <f t="shared" si="2"/>
        <v>57.86</v>
      </c>
      <c r="I77" s="223">
        <f t="shared" si="0"/>
        <v>8.208372937621473</v>
      </c>
      <c r="J77" s="194" t="s">
        <v>79</v>
      </c>
      <c r="K77" s="195">
        <v>581.81</v>
      </c>
      <c r="L77" s="208">
        <v>1.16</v>
      </c>
      <c r="M77" s="182">
        <v>160.6</v>
      </c>
      <c r="N77" s="182">
        <v>115.91</v>
      </c>
      <c r="O77" s="182">
        <v>217.09</v>
      </c>
      <c r="P77" s="182">
        <v>87.05</v>
      </c>
      <c r="Q77" s="251">
        <f t="shared" si="3"/>
        <v>580.65</v>
      </c>
      <c r="R77" s="251">
        <v>516.6999999999999</v>
      </c>
      <c r="S77" s="251">
        <f t="shared" si="1"/>
        <v>12.376620863170128</v>
      </c>
      <c r="T77" s="251"/>
      <c r="U77" s="217" t="s">
        <v>105</v>
      </c>
      <c r="Z77" s="59" t="s">
        <v>218</v>
      </c>
      <c r="AA77" s="60">
        <v>517.57</v>
      </c>
      <c r="AB77" s="60">
        <v>239.31</v>
      </c>
      <c r="AC77" s="60">
        <v>57.47</v>
      </c>
      <c r="AD77" s="61">
        <v>0</v>
      </c>
      <c r="AE77" s="60" t="s">
        <v>56</v>
      </c>
      <c r="AF77" s="63">
        <f t="shared" si="5"/>
        <v>57.47</v>
      </c>
      <c r="AG77" s="227" t="e">
        <f t="shared" si="6"/>
        <v>#VALUE!</v>
      </c>
      <c r="AH77" s="208">
        <v>57.86</v>
      </c>
      <c r="AI77" s="208" t="s">
        <v>56</v>
      </c>
    </row>
    <row r="78" spans="2:35" ht="12">
      <c r="B78" s="59" t="s">
        <v>78</v>
      </c>
      <c r="C78" s="60">
        <v>46.040000000000006</v>
      </c>
      <c r="D78" s="208">
        <v>96.24</v>
      </c>
      <c r="E78" s="60">
        <v>58.42</v>
      </c>
      <c r="F78" s="60">
        <v>23.89</v>
      </c>
      <c r="G78" s="208">
        <v>190.53</v>
      </c>
      <c r="H78" s="208">
        <f t="shared" si="2"/>
        <v>82.31</v>
      </c>
      <c r="I78" s="223">
        <f t="shared" si="0"/>
        <v>8.287817957411796</v>
      </c>
      <c r="J78" s="194" t="s">
        <v>78</v>
      </c>
      <c r="K78" s="195">
        <v>46.04</v>
      </c>
      <c r="L78" s="208">
        <v>8.8</v>
      </c>
      <c r="M78" s="182">
        <v>3.89</v>
      </c>
      <c r="N78" s="182">
        <v>7.57</v>
      </c>
      <c r="O78" s="182">
        <v>0.81</v>
      </c>
      <c r="P78" s="182">
        <v>24.97</v>
      </c>
      <c r="Q78" s="251">
        <f t="shared" si="3"/>
        <v>37.239999999999995</v>
      </c>
      <c r="R78" s="251">
        <v>42.31</v>
      </c>
      <c r="S78" s="251">
        <f t="shared" si="1"/>
        <v>-11.982982746395669</v>
      </c>
      <c r="T78" s="251">
        <f t="shared" si="4"/>
        <v>1.4434090909090909</v>
      </c>
      <c r="U78" s="194" t="s">
        <v>76</v>
      </c>
      <c r="V78" s="211">
        <f>+Q80</f>
        <v>1211.1899999999998</v>
      </c>
      <c r="W78" s="224">
        <f>V78/V83</f>
        <v>0.1908137061835368</v>
      </c>
      <c r="Z78" s="59" t="s">
        <v>227</v>
      </c>
      <c r="AA78" s="60">
        <v>50.12</v>
      </c>
      <c r="AB78" s="60">
        <v>108.64</v>
      </c>
      <c r="AC78" s="60">
        <v>60.88</v>
      </c>
      <c r="AD78" s="61">
        <v>24.82</v>
      </c>
      <c r="AE78" s="60">
        <v>180.47</v>
      </c>
      <c r="AF78" s="63">
        <f t="shared" si="5"/>
        <v>85.7</v>
      </c>
      <c r="AG78" s="227">
        <f t="shared" si="6"/>
        <v>1.3671969696969697</v>
      </c>
      <c r="AH78" s="208">
        <v>82.31</v>
      </c>
      <c r="AI78" s="208">
        <v>190.53</v>
      </c>
    </row>
    <row r="79" spans="2:35" ht="12">
      <c r="B79" s="59" t="s">
        <v>77</v>
      </c>
      <c r="C79" s="60">
        <v>578.6</v>
      </c>
      <c r="D79" s="208">
        <v>3620.22</v>
      </c>
      <c r="E79" s="60">
        <v>114.22</v>
      </c>
      <c r="F79" s="60">
        <v>8.62</v>
      </c>
      <c r="G79" s="208">
        <v>1436.69</v>
      </c>
      <c r="H79" s="208">
        <f t="shared" si="2"/>
        <v>122.84</v>
      </c>
      <c r="I79" s="223">
        <f t="shared" si="0"/>
        <v>16.203946715090296</v>
      </c>
      <c r="J79" s="194" t="s">
        <v>77</v>
      </c>
      <c r="K79" s="195">
        <v>578.6</v>
      </c>
      <c r="L79" s="208">
        <v>237.63</v>
      </c>
      <c r="M79" s="182">
        <v>73.29</v>
      </c>
      <c r="N79" s="182">
        <v>90.11</v>
      </c>
      <c r="O79" s="182">
        <v>1.8</v>
      </c>
      <c r="P79" s="182">
        <v>175.78</v>
      </c>
      <c r="Q79" s="251">
        <f t="shared" si="3"/>
        <v>340.98</v>
      </c>
      <c r="R79" s="251">
        <v>338.66</v>
      </c>
      <c r="S79" s="251">
        <f t="shared" si="1"/>
        <v>0.6850528553711667</v>
      </c>
      <c r="T79" s="251">
        <f t="shared" si="4"/>
        <v>10.884015151515152</v>
      </c>
      <c r="U79" s="194" t="s">
        <v>144</v>
      </c>
      <c r="V79" s="212">
        <f>+Q75</f>
        <v>1076</v>
      </c>
      <c r="W79" s="224">
        <f>V79/V83</f>
        <v>0.169515557306026</v>
      </c>
      <c r="Z79" s="59" t="s">
        <v>228</v>
      </c>
      <c r="AA79" s="60">
        <v>580.84</v>
      </c>
      <c r="AB79" s="60">
        <v>3431.22</v>
      </c>
      <c r="AC79" s="60">
        <v>118.26</v>
      </c>
      <c r="AD79" s="61">
        <v>8.94</v>
      </c>
      <c r="AE79" s="60">
        <v>1342.58</v>
      </c>
      <c r="AF79" s="63">
        <f t="shared" si="5"/>
        <v>127.2</v>
      </c>
      <c r="AG79" s="227">
        <f t="shared" si="6"/>
        <v>10.171060606060607</v>
      </c>
      <c r="AH79" s="208">
        <v>122.84</v>
      </c>
      <c r="AI79" s="208">
        <v>1436.69</v>
      </c>
    </row>
    <row r="80" spans="2:35" ht="12">
      <c r="B80" s="59" t="s">
        <v>76</v>
      </c>
      <c r="C80" s="60">
        <v>1420.43</v>
      </c>
      <c r="D80" s="208">
        <v>1943.55</v>
      </c>
      <c r="E80" s="60">
        <v>80.45</v>
      </c>
      <c r="F80" s="60">
        <v>6.22</v>
      </c>
      <c r="G80" s="208">
        <v>1678</v>
      </c>
      <c r="H80" s="208">
        <f t="shared" si="2"/>
        <v>86.67</v>
      </c>
      <c r="I80" s="223">
        <f t="shared" si="0"/>
        <v>11.413128289520351</v>
      </c>
      <c r="J80" s="194" t="s">
        <v>76</v>
      </c>
      <c r="K80" s="195">
        <v>1420.43</v>
      </c>
      <c r="L80" s="208">
        <v>209.24</v>
      </c>
      <c r="M80" s="182">
        <v>146.78</v>
      </c>
      <c r="N80" s="182">
        <v>602.04</v>
      </c>
      <c r="O80" s="182">
        <v>68.7</v>
      </c>
      <c r="P80" s="182">
        <v>393.67</v>
      </c>
      <c r="Q80" s="251">
        <f t="shared" si="3"/>
        <v>1211.1899999999998</v>
      </c>
      <c r="R80" s="251">
        <v>1193.83</v>
      </c>
      <c r="S80" s="251">
        <f>+(Q80-R80)/R80*100</f>
        <v>1.4541433872494327</v>
      </c>
      <c r="T80" s="251">
        <f t="shared" si="4"/>
        <v>12.712121212121213</v>
      </c>
      <c r="U80" s="194" t="s">
        <v>58</v>
      </c>
      <c r="V80" s="211">
        <f>+Q98</f>
        <v>872.3699999999999</v>
      </c>
      <c r="W80" s="224">
        <f>V80/V83</f>
        <v>0.13743521071287906</v>
      </c>
      <c r="Z80" s="59" t="s">
        <v>229</v>
      </c>
      <c r="AA80" s="60">
        <v>1407.9</v>
      </c>
      <c r="AB80" s="60">
        <v>1938.83</v>
      </c>
      <c r="AC80" s="60">
        <v>80.03</v>
      </c>
      <c r="AD80" s="61">
        <v>6.49</v>
      </c>
      <c r="AE80" s="60">
        <v>1695</v>
      </c>
      <c r="AF80" s="63">
        <f t="shared" si="5"/>
        <v>86.52</v>
      </c>
      <c r="AG80" s="227">
        <f t="shared" si="6"/>
        <v>12.840909090909092</v>
      </c>
      <c r="AH80" s="208">
        <v>86.67</v>
      </c>
      <c r="AI80" s="208">
        <v>1678</v>
      </c>
    </row>
    <row r="81" spans="2:35" ht="12">
      <c r="B81" s="59" t="s">
        <v>75</v>
      </c>
      <c r="C81" s="60">
        <v>44.419999999999995</v>
      </c>
      <c r="D81" s="208">
        <v>68.7</v>
      </c>
      <c r="E81" s="60">
        <v>0.83</v>
      </c>
      <c r="F81" s="60" t="s">
        <v>56</v>
      </c>
      <c r="G81" s="208">
        <v>59.1</v>
      </c>
      <c r="H81" s="208" t="e">
        <f t="shared" si="2"/>
        <v>#VALUE!</v>
      </c>
      <c r="I81" s="223">
        <f t="shared" si="0"/>
        <v>0.11774886861779853</v>
      </c>
      <c r="J81" s="194" t="s">
        <v>75</v>
      </c>
      <c r="K81" s="195">
        <v>44.42</v>
      </c>
      <c r="L81" s="208">
        <v>5.12</v>
      </c>
      <c r="M81" s="182">
        <v>6.2</v>
      </c>
      <c r="N81" s="182">
        <v>7.9</v>
      </c>
      <c r="O81" s="182">
        <v>0</v>
      </c>
      <c r="P81" s="182">
        <v>25.2</v>
      </c>
      <c r="Q81" s="251">
        <f t="shared" si="3"/>
        <v>39.300000000000004</v>
      </c>
      <c r="R81" s="251">
        <v>41.9</v>
      </c>
      <c r="S81" s="251">
        <f t="shared" si="1"/>
        <v>-6.205250596658698</v>
      </c>
      <c r="T81" s="251">
        <f t="shared" si="4"/>
        <v>0.44772727272727275</v>
      </c>
      <c r="U81" s="194" t="s">
        <v>74</v>
      </c>
      <c r="V81" s="211">
        <f>+Q82</f>
        <v>607.75</v>
      </c>
      <c r="W81" s="224">
        <f>V81/V83</f>
        <v>0.09574635683339898</v>
      </c>
      <c r="Z81" s="59" t="s">
        <v>217</v>
      </c>
      <c r="AA81" s="60">
        <v>47.27</v>
      </c>
      <c r="AB81" s="60">
        <v>79.8</v>
      </c>
      <c r="AC81" s="60">
        <v>0.68</v>
      </c>
      <c r="AD81" s="61" t="s">
        <v>56</v>
      </c>
      <c r="AE81" s="60">
        <v>55.7</v>
      </c>
      <c r="AF81" s="63">
        <f>AC81</f>
        <v>0.68</v>
      </c>
      <c r="AG81" s="227">
        <f t="shared" si="6"/>
        <v>0.421969696969697</v>
      </c>
      <c r="AH81" s="208" t="e">
        <v>#VALUE!</v>
      </c>
      <c r="AI81" s="208">
        <v>59.1</v>
      </c>
    </row>
    <row r="82" spans="2:35" ht="12">
      <c r="B82" s="59" t="s">
        <v>74</v>
      </c>
      <c r="C82" s="60">
        <v>709.4300000000001</v>
      </c>
      <c r="D82" s="208">
        <v>1327.82</v>
      </c>
      <c r="E82" s="60">
        <v>25.32</v>
      </c>
      <c r="F82" s="60">
        <v>1.32</v>
      </c>
      <c r="G82" s="208">
        <v>1242.79</v>
      </c>
      <c r="H82" s="208">
        <f t="shared" si="2"/>
        <v>26.64</v>
      </c>
      <c r="I82" s="223">
        <f t="shared" si="0"/>
        <v>3.5920498233766973</v>
      </c>
      <c r="J82" s="194" t="s">
        <v>74</v>
      </c>
      <c r="K82" s="195">
        <v>709.43</v>
      </c>
      <c r="L82" s="208">
        <v>101.69</v>
      </c>
      <c r="M82" s="182">
        <v>130.87</v>
      </c>
      <c r="N82" s="182">
        <v>124.18</v>
      </c>
      <c r="O82" s="182">
        <v>2.3</v>
      </c>
      <c r="P82" s="182">
        <v>350.4</v>
      </c>
      <c r="Q82" s="251">
        <f t="shared" si="3"/>
        <v>607.75</v>
      </c>
      <c r="R82" s="251">
        <v>745.15</v>
      </c>
      <c r="S82" s="251">
        <f t="shared" si="1"/>
        <v>-18.439240421391663</v>
      </c>
      <c r="T82" s="251">
        <f t="shared" si="4"/>
        <v>9.415075757575757</v>
      </c>
      <c r="U82" s="210" t="s">
        <v>55</v>
      </c>
      <c r="V82" s="215">
        <f>+V83-V78-V79-V80-V81</f>
        <v>2580.1900000000005</v>
      </c>
      <c r="W82" s="224">
        <f>V82/V83</f>
        <v>0.4064891689641592</v>
      </c>
      <c r="Z82" s="59" t="s">
        <v>230</v>
      </c>
      <c r="AA82" s="60">
        <v>855.32</v>
      </c>
      <c r="AB82" s="60">
        <v>1625.48</v>
      </c>
      <c r="AC82" s="60">
        <v>35.26</v>
      </c>
      <c r="AD82" s="61">
        <v>1.29</v>
      </c>
      <c r="AE82" s="60">
        <v>1223.45</v>
      </c>
      <c r="AF82" s="63">
        <f t="shared" si="5"/>
        <v>36.55</v>
      </c>
      <c r="AG82" s="227">
        <f t="shared" si="6"/>
        <v>9.268560606060607</v>
      </c>
      <c r="AH82" s="208">
        <v>26.64</v>
      </c>
      <c r="AI82" s="208">
        <v>1242.79</v>
      </c>
    </row>
    <row r="83" spans="2:35" ht="12">
      <c r="B83" s="59" t="s">
        <v>73</v>
      </c>
      <c r="C83" s="60">
        <v>4.6</v>
      </c>
      <c r="D83" s="208">
        <v>42.59</v>
      </c>
      <c r="E83" s="60">
        <v>3.13</v>
      </c>
      <c r="F83" s="60">
        <v>2.08</v>
      </c>
      <c r="G83" s="208">
        <v>21.65</v>
      </c>
      <c r="H83" s="208">
        <f t="shared" si="2"/>
        <v>5.21</v>
      </c>
      <c r="I83" s="223">
        <f t="shared" si="0"/>
        <v>0.44404091418519204</v>
      </c>
      <c r="J83" s="194" t="s">
        <v>73</v>
      </c>
      <c r="K83" s="195">
        <v>4.6</v>
      </c>
      <c r="L83" s="208">
        <v>0.69</v>
      </c>
      <c r="M83" s="182">
        <v>0.51</v>
      </c>
      <c r="N83" s="182">
        <v>1.33</v>
      </c>
      <c r="O83" s="182">
        <v>0</v>
      </c>
      <c r="P83" s="182">
        <v>2.04</v>
      </c>
      <c r="Q83" s="251">
        <f t="shared" si="3"/>
        <v>3.88</v>
      </c>
      <c r="R83" s="251">
        <v>3.59</v>
      </c>
      <c r="S83" s="251">
        <f t="shared" si="1"/>
        <v>8.077994428969362</v>
      </c>
      <c r="T83" s="251">
        <f t="shared" si="4"/>
        <v>0.1640151515151515</v>
      </c>
      <c r="U83" s="216"/>
      <c r="V83" s="215">
        <f>+Q70</f>
        <v>6347.5</v>
      </c>
      <c r="Z83" s="59" t="s">
        <v>231</v>
      </c>
      <c r="AA83" s="60">
        <v>5.16</v>
      </c>
      <c r="AB83" s="60">
        <v>48.67</v>
      </c>
      <c r="AC83" s="60">
        <v>3.02</v>
      </c>
      <c r="AD83" s="61">
        <v>2.28</v>
      </c>
      <c r="AE83" s="60">
        <v>21.97</v>
      </c>
      <c r="AF83" s="63">
        <f t="shared" si="5"/>
        <v>5.3</v>
      </c>
      <c r="AG83" s="227">
        <f t="shared" si="6"/>
        <v>0.16643939393939394</v>
      </c>
      <c r="AH83" s="208">
        <v>5.21</v>
      </c>
      <c r="AI83" s="208">
        <v>21.65</v>
      </c>
    </row>
    <row r="84" spans="2:35" ht="12">
      <c r="B84" s="59" t="s">
        <v>72</v>
      </c>
      <c r="C84" s="60">
        <v>17</v>
      </c>
      <c r="D84" s="208">
        <v>28.22</v>
      </c>
      <c r="E84" s="60">
        <v>0.23</v>
      </c>
      <c r="F84" s="60">
        <v>0</v>
      </c>
      <c r="G84" s="208">
        <v>28.56</v>
      </c>
      <c r="H84" s="208">
        <f t="shared" si="2"/>
        <v>0.23</v>
      </c>
      <c r="I84" s="223">
        <f t="shared" si="0"/>
        <v>0.03262920455673935</v>
      </c>
      <c r="J84" s="194" t="s">
        <v>72</v>
      </c>
      <c r="K84" s="195">
        <v>17</v>
      </c>
      <c r="L84" s="208">
        <v>1.08</v>
      </c>
      <c r="M84" s="182">
        <v>2.4</v>
      </c>
      <c r="N84" s="182">
        <v>8.97</v>
      </c>
      <c r="O84" s="182">
        <v>0.01</v>
      </c>
      <c r="P84" s="182">
        <v>4.56</v>
      </c>
      <c r="Q84" s="251">
        <f t="shared" si="3"/>
        <v>15.94</v>
      </c>
      <c r="R84" s="251">
        <v>14.609999999999998</v>
      </c>
      <c r="S84" s="251">
        <f t="shared" si="1"/>
        <v>9.10335386721425</v>
      </c>
      <c r="T84" s="251">
        <f t="shared" si="4"/>
        <v>0.21636363636363637</v>
      </c>
      <c r="Z84" s="59" t="s">
        <v>232</v>
      </c>
      <c r="AA84" s="60">
        <v>15.67</v>
      </c>
      <c r="AB84" s="60">
        <v>26.22</v>
      </c>
      <c r="AC84" s="60">
        <v>0.24</v>
      </c>
      <c r="AD84" s="61">
        <v>0</v>
      </c>
      <c r="AE84" s="60">
        <v>26.71</v>
      </c>
      <c r="AF84" s="63">
        <f t="shared" si="5"/>
        <v>0.24</v>
      </c>
      <c r="AG84" s="227">
        <f t="shared" si="6"/>
        <v>0.20234848484848486</v>
      </c>
      <c r="AH84" s="208">
        <v>0.23</v>
      </c>
      <c r="AI84" s="208">
        <v>28.56</v>
      </c>
    </row>
    <row r="85" spans="2:35" ht="12">
      <c r="B85" s="59" t="s">
        <v>71</v>
      </c>
      <c r="C85" s="60">
        <v>39.050000000000004</v>
      </c>
      <c r="D85" s="208">
        <v>66.53</v>
      </c>
      <c r="E85" s="60">
        <v>0.09</v>
      </c>
      <c r="F85" s="60">
        <v>0</v>
      </c>
      <c r="G85" s="208">
        <v>93.34</v>
      </c>
      <c r="H85" s="208">
        <f t="shared" si="2"/>
        <v>0.09</v>
      </c>
      <c r="I85" s="223">
        <f t="shared" si="0"/>
        <v>0.012767949609158875</v>
      </c>
      <c r="J85" s="194" t="s">
        <v>71</v>
      </c>
      <c r="K85" s="195">
        <v>39.05</v>
      </c>
      <c r="L85" s="208">
        <v>0.42</v>
      </c>
      <c r="M85" s="182">
        <v>4.8</v>
      </c>
      <c r="N85" s="182">
        <v>16.82</v>
      </c>
      <c r="O85" s="182">
        <v>0</v>
      </c>
      <c r="P85" s="182">
        <v>17.01</v>
      </c>
      <c r="Q85" s="251">
        <f t="shared" si="3"/>
        <v>38.629999999999995</v>
      </c>
      <c r="R85" s="251">
        <v>36.31</v>
      </c>
      <c r="S85" s="251">
        <f t="shared" si="1"/>
        <v>6.389424400991444</v>
      </c>
      <c r="T85" s="251">
        <f t="shared" si="4"/>
        <v>0.7071212121212122</v>
      </c>
      <c r="Z85" s="59" t="s">
        <v>233</v>
      </c>
      <c r="AA85" s="60">
        <v>36.77</v>
      </c>
      <c r="AB85" s="60">
        <v>67.01</v>
      </c>
      <c r="AC85" s="60">
        <v>0.09</v>
      </c>
      <c r="AD85" s="61">
        <v>0</v>
      </c>
      <c r="AE85" s="60">
        <v>89.77</v>
      </c>
      <c r="AF85" s="63">
        <f t="shared" si="5"/>
        <v>0.09</v>
      </c>
      <c r="AG85" s="227">
        <f t="shared" si="6"/>
        <v>0.6800757575757576</v>
      </c>
      <c r="AH85" s="208">
        <v>0.09</v>
      </c>
      <c r="AI85" s="208">
        <v>93.34</v>
      </c>
    </row>
    <row r="86" spans="2:35" ht="12">
      <c r="B86" s="59" t="s">
        <v>70</v>
      </c>
      <c r="C86" s="60">
        <v>8.48</v>
      </c>
      <c r="D86" s="208">
        <v>11.92</v>
      </c>
      <c r="E86" s="60">
        <v>0.04</v>
      </c>
      <c r="F86" s="60">
        <v>0.01</v>
      </c>
      <c r="G86" s="208">
        <v>0</v>
      </c>
      <c r="H86" s="208">
        <f t="shared" si="2"/>
        <v>0.05</v>
      </c>
      <c r="I86" s="223">
        <f t="shared" si="0"/>
        <v>0.0056746442707372785</v>
      </c>
      <c r="J86" s="194" t="s">
        <v>70</v>
      </c>
      <c r="K86" s="195">
        <v>8.48</v>
      </c>
      <c r="L86" s="208">
        <v>0.16</v>
      </c>
      <c r="M86" s="182">
        <v>1.61</v>
      </c>
      <c r="N86" s="182">
        <v>2.01</v>
      </c>
      <c r="O86" s="182">
        <v>0.25</v>
      </c>
      <c r="P86" s="182">
        <v>4.45</v>
      </c>
      <c r="Q86" s="251">
        <f t="shared" si="3"/>
        <v>8.32</v>
      </c>
      <c r="R86" s="251">
        <v>7.79</v>
      </c>
      <c r="S86" s="251">
        <f t="shared" si="1"/>
        <v>6.803594351732994</v>
      </c>
      <c r="T86" s="251">
        <f t="shared" si="4"/>
        <v>0</v>
      </c>
      <c r="Z86" s="59" t="s">
        <v>234</v>
      </c>
      <c r="AA86" s="60">
        <v>7.95</v>
      </c>
      <c r="AB86" s="60">
        <v>10.87</v>
      </c>
      <c r="AC86" s="60">
        <v>0.03</v>
      </c>
      <c r="AD86" s="61">
        <v>0</v>
      </c>
      <c r="AE86" s="60" t="s">
        <v>56</v>
      </c>
      <c r="AF86" s="63">
        <f t="shared" si="5"/>
        <v>0.03</v>
      </c>
      <c r="AG86" s="227" t="e">
        <f t="shared" si="6"/>
        <v>#VALUE!</v>
      </c>
      <c r="AH86" s="208">
        <v>0.05</v>
      </c>
      <c r="AI86" s="208">
        <v>0</v>
      </c>
    </row>
    <row r="87" spans="2:35" ht="12">
      <c r="B87" s="59" t="s">
        <v>69</v>
      </c>
      <c r="C87" s="60">
        <v>23.12</v>
      </c>
      <c r="D87" s="208">
        <v>368.62</v>
      </c>
      <c r="E87" s="60">
        <v>0.34</v>
      </c>
      <c r="F87" s="60">
        <v>0</v>
      </c>
      <c r="G87" s="208">
        <v>430.09</v>
      </c>
      <c r="H87" s="208">
        <f t="shared" si="2"/>
        <v>0.34</v>
      </c>
      <c r="I87" s="223">
        <f t="shared" si="0"/>
        <v>0.04823447630126687</v>
      </c>
      <c r="J87" s="194" t="s">
        <v>69</v>
      </c>
      <c r="K87" s="195">
        <v>23.11</v>
      </c>
      <c r="L87" s="208">
        <v>0.6</v>
      </c>
      <c r="M87" s="182">
        <v>1.51</v>
      </c>
      <c r="N87" s="182">
        <v>16.08</v>
      </c>
      <c r="O87" s="182">
        <v>0.02</v>
      </c>
      <c r="P87" s="182">
        <v>4.92</v>
      </c>
      <c r="Q87" s="251">
        <f t="shared" si="3"/>
        <v>22.529999999999998</v>
      </c>
      <c r="R87" s="251">
        <v>22.060000000000002</v>
      </c>
      <c r="S87" s="251">
        <f t="shared" si="1"/>
        <v>2.1305530371713295</v>
      </c>
      <c r="T87" s="251">
        <f t="shared" si="4"/>
        <v>3.2582575757575754</v>
      </c>
      <c r="Z87" s="59" t="s">
        <v>235</v>
      </c>
      <c r="AA87" s="60">
        <v>22.64</v>
      </c>
      <c r="AB87" s="60">
        <v>336.73</v>
      </c>
      <c r="AC87" s="60">
        <v>0.25</v>
      </c>
      <c r="AD87" s="61">
        <v>0</v>
      </c>
      <c r="AE87" s="60">
        <v>394.45</v>
      </c>
      <c r="AF87" s="63">
        <f t="shared" si="5"/>
        <v>0.25</v>
      </c>
      <c r="AG87" s="227">
        <f t="shared" si="6"/>
        <v>2.988257575757576</v>
      </c>
      <c r="AH87" s="208">
        <v>0.34</v>
      </c>
      <c r="AI87" s="208">
        <v>430.09</v>
      </c>
    </row>
    <row r="88" spans="2:35" ht="12">
      <c r="B88" s="59" t="s">
        <v>68</v>
      </c>
      <c r="C88" s="60">
        <v>1.13</v>
      </c>
      <c r="D88" s="208">
        <v>6.15</v>
      </c>
      <c r="E88" s="60">
        <v>0.1</v>
      </c>
      <c r="F88" s="60">
        <v>0.02</v>
      </c>
      <c r="G88" s="208">
        <v>3.92</v>
      </c>
      <c r="H88" s="208">
        <f t="shared" si="2"/>
        <v>0.12000000000000001</v>
      </c>
      <c r="I88" s="223">
        <f t="shared" si="0"/>
        <v>0.014186610676843197</v>
      </c>
      <c r="J88" s="194" t="s">
        <v>68</v>
      </c>
      <c r="K88" s="195">
        <v>1.13</v>
      </c>
      <c r="L88" s="208">
        <v>0</v>
      </c>
      <c r="M88" s="182">
        <v>0.07</v>
      </c>
      <c r="N88" s="182">
        <v>0.39</v>
      </c>
      <c r="O88" s="182">
        <v>0</v>
      </c>
      <c r="P88" s="182">
        <v>0.67</v>
      </c>
      <c r="Q88" s="251">
        <f t="shared" si="3"/>
        <v>1.1300000000000001</v>
      </c>
      <c r="R88" s="251">
        <v>1.1400000000000001</v>
      </c>
      <c r="S88" s="251">
        <f t="shared" si="1"/>
        <v>-0.877192982456141</v>
      </c>
      <c r="T88" s="251">
        <f t="shared" si="4"/>
        <v>0.029696969696969697</v>
      </c>
      <c r="Z88" s="59" t="s">
        <v>214</v>
      </c>
      <c r="AA88" s="60">
        <v>1.13</v>
      </c>
      <c r="AB88" s="60">
        <v>5.92</v>
      </c>
      <c r="AC88" s="60">
        <v>0.09</v>
      </c>
      <c r="AD88" s="61">
        <v>0.01</v>
      </c>
      <c r="AE88" s="60">
        <v>4.12</v>
      </c>
      <c r="AF88" s="63">
        <f t="shared" si="5"/>
        <v>0.09999999999999999</v>
      </c>
      <c r="AG88" s="227">
        <f t="shared" si="6"/>
        <v>0.031212121212121212</v>
      </c>
      <c r="AH88" s="208">
        <v>0.12000000000000001</v>
      </c>
      <c r="AI88" s="208">
        <v>3.92</v>
      </c>
    </row>
    <row r="89" spans="2:35" ht="12">
      <c r="B89" s="59" t="s">
        <v>67</v>
      </c>
      <c r="C89" s="60">
        <v>376.18</v>
      </c>
      <c r="D89" s="208">
        <v>1370.89</v>
      </c>
      <c r="E89" s="60">
        <v>12.66</v>
      </c>
      <c r="F89" s="60">
        <v>1.62</v>
      </c>
      <c r="G89" s="208" t="s">
        <v>56</v>
      </c>
      <c r="H89" s="208">
        <f t="shared" si="2"/>
        <v>14.280000000000001</v>
      </c>
      <c r="I89" s="223">
        <f t="shared" si="0"/>
        <v>1.7960249116883487</v>
      </c>
      <c r="J89" s="194" t="s">
        <v>67</v>
      </c>
      <c r="K89" s="195">
        <v>376.18</v>
      </c>
      <c r="L89" s="208">
        <v>217.21</v>
      </c>
      <c r="M89" s="182">
        <v>2.88</v>
      </c>
      <c r="N89" s="182">
        <v>136.07</v>
      </c>
      <c r="O89" s="182">
        <v>0</v>
      </c>
      <c r="P89" s="182">
        <v>20.03</v>
      </c>
      <c r="Q89" s="251">
        <f t="shared" si="3"/>
        <v>158.98</v>
      </c>
      <c r="R89" s="251">
        <v>156.68</v>
      </c>
      <c r="S89" s="251">
        <f t="shared" si="1"/>
        <v>1.4679601736022356</v>
      </c>
      <c r="T89" s="251"/>
      <c r="Z89" s="59" t="s">
        <v>219</v>
      </c>
      <c r="AA89" s="60">
        <v>379.1</v>
      </c>
      <c r="AB89" s="60">
        <v>1306.95</v>
      </c>
      <c r="AC89" s="60">
        <v>12.12</v>
      </c>
      <c r="AD89" s="61">
        <v>1.73</v>
      </c>
      <c r="AE89" s="60" t="s">
        <v>56</v>
      </c>
      <c r="AF89" s="63">
        <f t="shared" si="5"/>
        <v>13.85</v>
      </c>
      <c r="AG89" s="227" t="e">
        <f t="shared" si="6"/>
        <v>#VALUE!</v>
      </c>
      <c r="AH89" s="208">
        <v>14.280000000000001</v>
      </c>
      <c r="AI89" s="208" t="s">
        <v>56</v>
      </c>
    </row>
    <row r="90" spans="2:35" ht="12">
      <c r="B90" s="59" t="s">
        <v>66</v>
      </c>
      <c r="C90" s="60">
        <v>221.64000000000001</v>
      </c>
      <c r="D90" s="208">
        <v>525.57</v>
      </c>
      <c r="E90" s="60">
        <v>7.15</v>
      </c>
      <c r="F90" s="60">
        <v>0.83</v>
      </c>
      <c r="G90" s="208" t="s">
        <v>56</v>
      </c>
      <c r="H90" s="208">
        <f t="shared" si="2"/>
        <v>7.98</v>
      </c>
      <c r="I90" s="223">
        <f t="shared" si="0"/>
        <v>1.0143426633942885</v>
      </c>
      <c r="J90" s="194" t="s">
        <v>66</v>
      </c>
      <c r="K90" s="195">
        <v>221.64</v>
      </c>
      <c r="L90" s="208">
        <v>6.87</v>
      </c>
      <c r="M90" s="182">
        <v>31.41</v>
      </c>
      <c r="N90" s="182">
        <v>63.78</v>
      </c>
      <c r="O90" s="182">
        <v>10.21</v>
      </c>
      <c r="P90" s="182">
        <v>109.36</v>
      </c>
      <c r="Q90" s="251">
        <f t="shared" si="3"/>
        <v>214.76</v>
      </c>
      <c r="R90" s="251">
        <v>220.13</v>
      </c>
      <c r="S90" s="251">
        <f t="shared" si="1"/>
        <v>-2.439467587334759</v>
      </c>
      <c r="T90" s="251"/>
      <c r="U90" s="217" t="s">
        <v>110</v>
      </c>
      <c r="Z90" s="59" t="s">
        <v>208</v>
      </c>
      <c r="AA90" s="60">
        <v>227.2</v>
      </c>
      <c r="AB90" s="60">
        <v>528.21</v>
      </c>
      <c r="AC90" s="60">
        <v>7.66</v>
      </c>
      <c r="AD90" s="61">
        <v>0.79</v>
      </c>
      <c r="AE90" s="60" t="s">
        <v>56</v>
      </c>
      <c r="AF90" s="63">
        <f t="shared" si="5"/>
        <v>8.45</v>
      </c>
      <c r="AG90" s="227" t="e">
        <f t="shared" si="6"/>
        <v>#VALUE!</v>
      </c>
      <c r="AH90" s="208">
        <v>7.98</v>
      </c>
      <c r="AI90" s="208" t="s">
        <v>56</v>
      </c>
    </row>
    <row r="91" spans="2:35" ht="12">
      <c r="B91" s="59" t="s">
        <v>65</v>
      </c>
      <c r="C91" s="60">
        <v>412.66999999999996</v>
      </c>
      <c r="D91" s="208">
        <v>1838.46</v>
      </c>
      <c r="E91" s="60">
        <v>0.56</v>
      </c>
      <c r="F91" s="60">
        <v>0</v>
      </c>
      <c r="G91" s="208">
        <v>1804.06</v>
      </c>
      <c r="H91" s="208">
        <f t="shared" si="2"/>
        <v>0.56</v>
      </c>
      <c r="I91" s="223">
        <f t="shared" si="0"/>
        <v>0.0794450197903219</v>
      </c>
      <c r="J91" s="194" t="s">
        <v>65</v>
      </c>
      <c r="K91" s="195">
        <v>412.66</v>
      </c>
      <c r="L91" s="208">
        <v>3.59</v>
      </c>
      <c r="M91" s="182">
        <v>51.56</v>
      </c>
      <c r="N91" s="182">
        <v>130.15</v>
      </c>
      <c r="O91" s="182" t="s">
        <v>56</v>
      </c>
      <c r="P91" s="182">
        <v>227.37</v>
      </c>
      <c r="Q91" s="251"/>
      <c r="R91" s="251">
        <v>332.9</v>
      </c>
      <c r="S91" s="251">
        <f t="shared" si="1"/>
        <v>-100</v>
      </c>
      <c r="T91" s="251">
        <f t="shared" si="4"/>
        <v>13.667121212121211</v>
      </c>
      <c r="U91" s="194" t="s">
        <v>65</v>
      </c>
      <c r="V91" s="62">
        <f>+G91</f>
        <v>1804.06</v>
      </c>
      <c r="W91" s="218">
        <f>V91/V96</f>
        <v>0.1366712121212121</v>
      </c>
      <c r="Z91" s="59" t="s">
        <v>236</v>
      </c>
      <c r="AA91" s="60">
        <v>339.02</v>
      </c>
      <c r="AB91" s="60">
        <v>1684.26</v>
      </c>
      <c r="AC91" s="60">
        <v>0.63</v>
      </c>
      <c r="AD91" s="61">
        <v>0.02</v>
      </c>
      <c r="AE91" s="60">
        <v>1651.98</v>
      </c>
      <c r="AF91" s="63">
        <f t="shared" si="5"/>
        <v>0.65</v>
      </c>
      <c r="AG91" s="227">
        <f t="shared" si="6"/>
        <v>12.515</v>
      </c>
      <c r="AH91" s="208">
        <v>0.56</v>
      </c>
      <c r="AI91" s="208">
        <v>1804.06</v>
      </c>
    </row>
    <row r="92" spans="2:35" ht="12">
      <c r="B92" s="59" t="s">
        <v>64</v>
      </c>
      <c r="C92" s="60">
        <v>79.84</v>
      </c>
      <c r="D92" s="208">
        <v>359.98</v>
      </c>
      <c r="E92" s="60">
        <v>10.22</v>
      </c>
      <c r="F92" s="60">
        <v>0.71</v>
      </c>
      <c r="G92" s="208">
        <v>295.21</v>
      </c>
      <c r="H92" s="208">
        <f t="shared" si="2"/>
        <v>10.93</v>
      </c>
      <c r="I92" s="223">
        <f t="shared" si="0"/>
        <v>1.4498716111733747</v>
      </c>
      <c r="J92" s="194" t="s">
        <v>64</v>
      </c>
      <c r="K92" s="195">
        <v>79.84</v>
      </c>
      <c r="L92" s="208">
        <v>19.92</v>
      </c>
      <c r="M92" s="182">
        <v>9</v>
      </c>
      <c r="N92" s="182">
        <v>16.62</v>
      </c>
      <c r="O92" s="182">
        <v>0.42</v>
      </c>
      <c r="P92" s="182">
        <v>33.89</v>
      </c>
      <c r="Q92" s="251">
        <f t="shared" si="3"/>
        <v>59.93000000000001</v>
      </c>
      <c r="R92" s="251">
        <v>62.599999999999994</v>
      </c>
      <c r="S92" s="251">
        <f t="shared" si="1"/>
        <v>-4.265175718849821</v>
      </c>
      <c r="T92" s="251">
        <f t="shared" si="4"/>
        <v>2.236439393939394</v>
      </c>
      <c r="U92" s="194" t="s">
        <v>76</v>
      </c>
      <c r="V92" s="62">
        <f>+G80</f>
        <v>1678</v>
      </c>
      <c r="W92" s="218">
        <f>V92/V96</f>
        <v>0.12712121212121213</v>
      </c>
      <c r="Z92" s="59" t="s">
        <v>237</v>
      </c>
      <c r="AA92" s="60">
        <v>84.09</v>
      </c>
      <c r="AB92" s="60">
        <v>345.86</v>
      </c>
      <c r="AC92" s="60">
        <v>9.98</v>
      </c>
      <c r="AD92" s="61">
        <v>0.8</v>
      </c>
      <c r="AE92" s="60">
        <v>291.74</v>
      </c>
      <c r="AF92" s="63">
        <f t="shared" si="5"/>
        <v>10.780000000000001</v>
      </c>
      <c r="AG92" s="227">
        <f t="shared" si="6"/>
        <v>2.210151515151515</v>
      </c>
      <c r="AH92" s="208">
        <v>10.93</v>
      </c>
      <c r="AI92" s="208">
        <v>295.21</v>
      </c>
    </row>
    <row r="93" spans="2:35" ht="12">
      <c r="B93" s="59" t="s">
        <v>63</v>
      </c>
      <c r="C93" s="60">
        <v>29.2</v>
      </c>
      <c r="D93" s="208">
        <v>324.87</v>
      </c>
      <c r="E93" s="60">
        <v>4.78</v>
      </c>
      <c r="F93" s="60" t="s">
        <v>56</v>
      </c>
      <c r="G93" s="208">
        <v>345.62</v>
      </c>
      <c r="H93" s="208" t="e">
        <f t="shared" si="2"/>
        <v>#VALUE!</v>
      </c>
      <c r="I93" s="223">
        <f t="shared" si="0"/>
        <v>0.6781199903531048</v>
      </c>
      <c r="J93" s="194" t="s">
        <v>63</v>
      </c>
      <c r="K93" s="195">
        <v>29.2</v>
      </c>
      <c r="L93" s="208">
        <v>6.46</v>
      </c>
      <c r="M93" s="182">
        <v>1.38</v>
      </c>
      <c r="N93" s="182">
        <v>14.46</v>
      </c>
      <c r="O93" s="182">
        <v>1.18</v>
      </c>
      <c r="P93" s="182">
        <v>5.72</v>
      </c>
      <c r="Q93" s="251">
        <f t="shared" si="3"/>
        <v>22.74</v>
      </c>
      <c r="R93" s="251">
        <v>22.150000000000002</v>
      </c>
      <c r="S93" s="251">
        <f t="shared" si="1"/>
        <v>2.6636568848758295</v>
      </c>
      <c r="T93" s="251">
        <f t="shared" si="4"/>
        <v>2.618333333333333</v>
      </c>
      <c r="U93" s="194" t="s">
        <v>58</v>
      </c>
      <c r="V93" s="62">
        <f>+G98</f>
        <v>1642.62</v>
      </c>
      <c r="W93" s="218">
        <f>V93/V96</f>
        <v>0.12444090909090909</v>
      </c>
      <c r="Z93" s="59" t="s">
        <v>216</v>
      </c>
      <c r="AA93" s="60">
        <v>29.28</v>
      </c>
      <c r="AB93" s="60">
        <v>308.44</v>
      </c>
      <c r="AC93" s="60">
        <v>3.18</v>
      </c>
      <c r="AD93" s="61" t="s">
        <v>56</v>
      </c>
      <c r="AE93" s="60">
        <v>325.55</v>
      </c>
      <c r="AF93" s="63">
        <f>AC93</f>
        <v>3.18</v>
      </c>
      <c r="AG93" s="227">
        <f t="shared" si="6"/>
        <v>2.466287878787879</v>
      </c>
      <c r="AH93" s="208" t="e">
        <v>#VALUE!</v>
      </c>
      <c r="AI93" s="208">
        <v>345.62</v>
      </c>
    </row>
    <row r="94" spans="2:35" ht="12">
      <c r="B94" s="59" t="s">
        <v>62</v>
      </c>
      <c r="C94" s="60">
        <v>31.57</v>
      </c>
      <c r="D94" s="208">
        <v>20.21</v>
      </c>
      <c r="E94" s="60">
        <v>0.11</v>
      </c>
      <c r="F94" s="60">
        <v>0.01</v>
      </c>
      <c r="G94" s="208">
        <v>59.8</v>
      </c>
      <c r="H94" s="208">
        <f t="shared" si="2"/>
        <v>0.12</v>
      </c>
      <c r="I94" s="223">
        <f t="shared" si="0"/>
        <v>0.015605271744527515</v>
      </c>
      <c r="J94" s="194" t="s">
        <v>62</v>
      </c>
      <c r="K94" s="195">
        <v>31.57</v>
      </c>
      <c r="L94" s="208">
        <v>1.78</v>
      </c>
      <c r="M94" s="182">
        <v>3.18</v>
      </c>
      <c r="N94" s="182">
        <v>4.88</v>
      </c>
      <c r="O94" s="182">
        <v>0.16</v>
      </c>
      <c r="P94" s="182">
        <v>21.57</v>
      </c>
      <c r="Q94" s="251">
        <f t="shared" si="3"/>
        <v>29.79</v>
      </c>
      <c r="R94" s="251">
        <v>30.290000000000003</v>
      </c>
      <c r="S94" s="251">
        <f t="shared" si="1"/>
        <v>-1.6507098052162545</v>
      </c>
      <c r="T94" s="251">
        <f t="shared" si="4"/>
        <v>0.453030303030303</v>
      </c>
      <c r="U94" s="194" t="s">
        <v>144</v>
      </c>
      <c r="V94" s="62">
        <f>+G75</f>
        <v>1527</v>
      </c>
      <c r="W94" s="218">
        <f>V94/V96</f>
        <v>0.11568181818181818</v>
      </c>
      <c r="Z94" s="59" t="s">
        <v>238</v>
      </c>
      <c r="AA94" s="60">
        <v>32.1</v>
      </c>
      <c r="AB94" s="60">
        <v>18.95</v>
      </c>
      <c r="AC94" s="60">
        <v>0.09</v>
      </c>
      <c r="AD94" s="61">
        <v>0</v>
      </c>
      <c r="AE94" s="60">
        <v>57.09</v>
      </c>
      <c r="AF94" s="63">
        <f t="shared" si="5"/>
        <v>0.09</v>
      </c>
      <c r="AG94" s="227">
        <f t="shared" si="6"/>
        <v>0.4325</v>
      </c>
      <c r="AH94" s="208">
        <v>0.12</v>
      </c>
      <c r="AI94" s="208">
        <v>59.8</v>
      </c>
    </row>
    <row r="95" spans="2:35" ht="12">
      <c r="B95" s="59" t="s">
        <v>61</v>
      </c>
      <c r="C95" s="60">
        <v>8.83</v>
      </c>
      <c r="D95" s="208">
        <v>33.77</v>
      </c>
      <c r="E95" s="60">
        <v>0.6</v>
      </c>
      <c r="F95" s="60">
        <v>0</v>
      </c>
      <c r="G95" s="208" t="s">
        <v>56</v>
      </c>
      <c r="H95" s="208">
        <f t="shared" si="2"/>
        <v>0.6</v>
      </c>
      <c r="I95" s="223">
        <f t="shared" si="0"/>
        <v>0.08511966406105917</v>
      </c>
      <c r="J95" s="194" t="s">
        <v>61</v>
      </c>
      <c r="K95" s="195">
        <v>8.83</v>
      </c>
      <c r="L95" s="208">
        <v>0.1</v>
      </c>
      <c r="M95" s="182">
        <v>0.49</v>
      </c>
      <c r="N95" s="182">
        <v>4.26</v>
      </c>
      <c r="O95" s="182">
        <v>0.01</v>
      </c>
      <c r="P95" s="182">
        <v>3.98</v>
      </c>
      <c r="Q95" s="251">
        <f t="shared" si="3"/>
        <v>8.74</v>
      </c>
      <c r="R95" s="251">
        <v>9.420000000000002</v>
      </c>
      <c r="S95" s="251">
        <f t="shared" si="1"/>
        <v>-7.218683651804686</v>
      </c>
      <c r="T95" s="251"/>
      <c r="U95" s="47" t="s">
        <v>55</v>
      </c>
      <c r="V95" s="63">
        <f>+V96-V91-V92-V93-V94</f>
        <v>6548.320000000001</v>
      </c>
      <c r="W95" s="218">
        <f>V95/V96</f>
        <v>0.4960848484848485</v>
      </c>
      <c r="Z95" s="59" t="s">
        <v>220</v>
      </c>
      <c r="AA95" s="60">
        <v>9.53</v>
      </c>
      <c r="AB95" s="60">
        <v>52.4</v>
      </c>
      <c r="AC95" s="60">
        <v>0.5</v>
      </c>
      <c r="AD95" s="61">
        <v>0</v>
      </c>
      <c r="AE95" s="60" t="s">
        <v>56</v>
      </c>
      <c r="AF95" s="63">
        <f t="shared" si="5"/>
        <v>0.5</v>
      </c>
      <c r="AG95" s="227" t="e">
        <f t="shared" si="6"/>
        <v>#VALUE!</v>
      </c>
      <c r="AH95" s="208">
        <v>0.6</v>
      </c>
      <c r="AI95" s="208" t="s">
        <v>56</v>
      </c>
    </row>
    <row r="96" spans="2:35" ht="12">
      <c r="B96" s="59" t="s">
        <v>60</v>
      </c>
      <c r="C96" s="60">
        <v>82.32000000000001</v>
      </c>
      <c r="D96" s="208">
        <v>186.07</v>
      </c>
      <c r="E96" s="60">
        <v>1.03</v>
      </c>
      <c r="F96" s="60">
        <v>0</v>
      </c>
      <c r="G96" s="208">
        <v>113.37</v>
      </c>
      <c r="H96" s="208">
        <f t="shared" si="2"/>
        <v>1.03</v>
      </c>
      <c r="I96" s="223">
        <f t="shared" si="0"/>
        <v>0.1461220899714849</v>
      </c>
      <c r="J96" s="194" t="s">
        <v>60</v>
      </c>
      <c r="K96" s="195">
        <v>82.32</v>
      </c>
      <c r="L96" s="208">
        <v>0.37</v>
      </c>
      <c r="M96" s="182">
        <v>10.3</v>
      </c>
      <c r="N96" s="182">
        <v>23.58</v>
      </c>
      <c r="O96" s="182">
        <v>0</v>
      </c>
      <c r="P96" s="182">
        <v>48.07</v>
      </c>
      <c r="Q96" s="251">
        <f t="shared" si="3"/>
        <v>81.95</v>
      </c>
      <c r="R96" s="251">
        <v>80.11</v>
      </c>
      <c r="S96" s="251">
        <f t="shared" si="1"/>
        <v>2.2968418424666126</v>
      </c>
      <c r="T96" s="251">
        <f t="shared" si="4"/>
        <v>0.8588636363636364</v>
      </c>
      <c r="V96" s="63">
        <f>+G70</f>
        <v>13200</v>
      </c>
      <c r="Z96" s="59" t="s">
        <v>239</v>
      </c>
      <c r="AA96" s="60">
        <v>80.42</v>
      </c>
      <c r="AB96" s="60">
        <v>194.49</v>
      </c>
      <c r="AC96" s="60">
        <v>0.92</v>
      </c>
      <c r="AD96" s="61">
        <v>0</v>
      </c>
      <c r="AE96" s="60">
        <v>111.09</v>
      </c>
      <c r="AF96" s="63">
        <f t="shared" si="5"/>
        <v>0.92</v>
      </c>
      <c r="AG96" s="227">
        <f t="shared" si="6"/>
        <v>0.8415909090909091</v>
      </c>
      <c r="AH96" s="208">
        <v>1.03</v>
      </c>
      <c r="AI96" s="208">
        <v>113.37</v>
      </c>
    </row>
    <row r="97" spans="2:35" ht="12">
      <c r="B97" s="59" t="s">
        <v>59</v>
      </c>
      <c r="C97" s="60">
        <v>141.96</v>
      </c>
      <c r="D97" s="208">
        <v>236.2</v>
      </c>
      <c r="E97" s="60">
        <v>5.09</v>
      </c>
      <c r="F97" s="60">
        <v>0</v>
      </c>
      <c r="G97" s="208">
        <v>133.68</v>
      </c>
      <c r="H97" s="208">
        <f t="shared" si="2"/>
        <v>5.09</v>
      </c>
      <c r="I97" s="223">
        <f t="shared" si="0"/>
        <v>0.7220984834513187</v>
      </c>
      <c r="J97" s="194" t="s">
        <v>59</v>
      </c>
      <c r="K97" s="195">
        <v>141.95</v>
      </c>
      <c r="L97" s="208">
        <v>14.41</v>
      </c>
      <c r="M97" s="182">
        <v>17.77</v>
      </c>
      <c r="N97" s="182">
        <v>42.69</v>
      </c>
      <c r="O97" s="182">
        <v>10.44</v>
      </c>
      <c r="P97" s="182">
        <v>56.62</v>
      </c>
      <c r="Q97" s="251">
        <f t="shared" si="3"/>
        <v>127.52</v>
      </c>
      <c r="R97" s="251">
        <v>121.66</v>
      </c>
      <c r="S97" s="251">
        <f t="shared" si="1"/>
        <v>4.8167022850567145</v>
      </c>
      <c r="T97" s="251">
        <f t="shared" si="4"/>
        <v>1.0127272727272727</v>
      </c>
      <c r="V97" s="63"/>
      <c r="Z97" s="59" t="s">
        <v>240</v>
      </c>
      <c r="AA97" s="60">
        <v>135.73</v>
      </c>
      <c r="AB97" s="60">
        <v>234.1</v>
      </c>
      <c r="AC97" s="60">
        <v>4.89</v>
      </c>
      <c r="AD97" s="61">
        <v>0.01</v>
      </c>
      <c r="AE97" s="60">
        <v>124.83</v>
      </c>
      <c r="AF97" s="63">
        <f t="shared" si="5"/>
        <v>4.8999999999999995</v>
      </c>
      <c r="AG97" s="227">
        <f t="shared" si="6"/>
        <v>0.9456818181818182</v>
      </c>
      <c r="AH97" s="208">
        <v>5.09</v>
      </c>
      <c r="AI97" s="208">
        <v>133.68</v>
      </c>
    </row>
    <row r="98" spans="2:35" ht="12">
      <c r="B98" s="64" t="s">
        <v>58</v>
      </c>
      <c r="C98" s="65">
        <v>877.58</v>
      </c>
      <c r="D98" s="209">
        <v>862.13</v>
      </c>
      <c r="E98" s="65">
        <v>298.22</v>
      </c>
      <c r="F98" s="65">
        <v>0.29</v>
      </c>
      <c r="G98" s="209">
        <v>1642.62</v>
      </c>
      <c r="H98" s="209">
        <f t="shared" si="2"/>
        <v>298.51000000000005</v>
      </c>
      <c r="I98" s="223">
        <f>+E98/$E$70*100</f>
        <v>42.30731036048178</v>
      </c>
      <c r="J98" s="198" t="s">
        <v>58</v>
      </c>
      <c r="K98" s="182">
        <v>877.58</v>
      </c>
      <c r="L98" s="209">
        <v>5.24</v>
      </c>
      <c r="M98" s="182">
        <v>236.32</v>
      </c>
      <c r="N98" s="182">
        <v>178.28</v>
      </c>
      <c r="O98" s="182">
        <v>361.64</v>
      </c>
      <c r="P98" s="182">
        <v>96.13</v>
      </c>
      <c r="Q98" s="251">
        <f t="shared" si="3"/>
        <v>872.3699999999999</v>
      </c>
      <c r="R98" s="251">
        <v>843.52</v>
      </c>
      <c r="S98" s="251">
        <f t="shared" si="1"/>
        <v>3.420191578148699</v>
      </c>
      <c r="T98" s="251">
        <f t="shared" si="4"/>
        <v>12.444090909090908</v>
      </c>
      <c r="Z98" s="64" t="s">
        <v>241</v>
      </c>
      <c r="AA98" s="65">
        <v>847.66</v>
      </c>
      <c r="AB98" s="65">
        <v>832.92</v>
      </c>
      <c r="AC98" s="65">
        <v>290.09</v>
      </c>
      <c r="AD98" s="66">
        <v>0.22</v>
      </c>
      <c r="AE98" s="65">
        <v>1662.2</v>
      </c>
      <c r="AF98" s="63">
        <f t="shared" si="5"/>
        <v>290.31</v>
      </c>
      <c r="AG98" s="227">
        <f t="shared" si="6"/>
        <v>12.592424242424242</v>
      </c>
      <c r="AH98" s="209">
        <v>298.51000000000005</v>
      </c>
      <c r="AI98" s="209">
        <v>1642.62</v>
      </c>
    </row>
    <row r="99" spans="2:35" ht="12">
      <c r="B99" s="67"/>
      <c r="C99" s="68"/>
      <c r="D99" s="68"/>
      <c r="E99" s="68"/>
      <c r="F99" s="69"/>
      <c r="G99" s="68"/>
      <c r="Q99" s="251"/>
      <c r="R99" s="251"/>
      <c r="S99" s="251"/>
      <c r="T99" s="251"/>
      <c r="Z99" s="67" t="s">
        <v>242</v>
      </c>
      <c r="AA99" s="68">
        <v>3.8</v>
      </c>
      <c r="AB99" s="68">
        <v>6.3</v>
      </c>
      <c r="AC99" s="68">
        <v>9.8</v>
      </c>
      <c r="AD99" s="69">
        <v>0</v>
      </c>
      <c r="AE99" s="68">
        <v>7.8</v>
      </c>
      <c r="AF99" s="222"/>
      <c r="AG99" s="222"/>
      <c r="AH99" s="222"/>
      <c r="AI99" s="62"/>
    </row>
    <row r="100" spans="2:35" ht="12">
      <c r="B100" s="70"/>
      <c r="C100" s="71"/>
      <c r="D100" s="71"/>
      <c r="E100" s="71"/>
      <c r="F100" s="72"/>
      <c r="G100" s="71"/>
      <c r="Q100" s="251"/>
      <c r="R100" s="251"/>
      <c r="S100" s="251"/>
      <c r="T100" s="251"/>
      <c r="Z100" s="70" t="s">
        <v>243</v>
      </c>
      <c r="AA100" s="71">
        <v>35.49</v>
      </c>
      <c r="AB100" s="71">
        <v>132.3</v>
      </c>
      <c r="AC100" s="71">
        <v>0.94</v>
      </c>
      <c r="AD100" s="72">
        <v>0</v>
      </c>
      <c r="AE100" s="71">
        <v>55.52</v>
      </c>
      <c r="AF100" s="222"/>
      <c r="AG100" s="222"/>
      <c r="AH100" s="222"/>
      <c r="AI100" s="228"/>
    </row>
    <row r="102" spans="2:10" ht="12.75">
      <c r="B102" s="73" t="s">
        <v>116</v>
      </c>
      <c r="J102" s="40" t="s">
        <v>117</v>
      </c>
    </row>
    <row r="103" ht="12">
      <c r="U103" s="217" t="s">
        <v>100</v>
      </c>
    </row>
    <row r="104" spans="21:23" ht="12">
      <c r="U104" s="194" t="s">
        <v>144</v>
      </c>
      <c r="V104" s="62">
        <f>+D75</f>
        <v>5507</v>
      </c>
      <c r="W104" s="40">
        <f>V104/V109</f>
        <v>0.24878262759088335</v>
      </c>
    </row>
    <row r="105" spans="21:23" ht="12">
      <c r="U105" s="194" t="s">
        <v>77</v>
      </c>
      <c r="V105" s="62">
        <f>+D79</f>
        <v>3620.22</v>
      </c>
      <c r="W105" s="40">
        <f>V105/$V$109</f>
        <v>0.16354600400527833</v>
      </c>
    </row>
    <row r="106" spans="21:23" ht="12">
      <c r="U106" s="194" t="s">
        <v>76</v>
      </c>
      <c r="V106" s="62">
        <f>+D80</f>
        <v>1943.55</v>
      </c>
      <c r="W106" s="40">
        <f>V106/$V$109</f>
        <v>0.08780124856623595</v>
      </c>
    </row>
    <row r="107" spans="13:23" ht="13.2">
      <c r="M107" s="230">
        <v>6345.61</v>
      </c>
      <c r="U107" s="194" t="s">
        <v>65</v>
      </c>
      <c r="V107" s="62">
        <f>+D91</f>
        <v>1838.46</v>
      </c>
      <c r="W107" s="40">
        <f>V107/$V$109</f>
        <v>0.08305373334315153</v>
      </c>
    </row>
    <row r="108" spans="16:23" ht="12.75">
      <c r="P108" s="40">
        <f>Q98/Q70</f>
        <v>0.13743521071287906</v>
      </c>
      <c r="U108" s="47" t="s">
        <v>55</v>
      </c>
      <c r="V108" s="63">
        <f>+V109-V104-V105-V106-V107</f>
        <v>9226.560000000001</v>
      </c>
      <c r="W108" s="40">
        <f>V108/$V$109</f>
        <v>0.4168163864944509</v>
      </c>
    </row>
    <row r="109" spans="7:22" ht="12.75">
      <c r="G109" s="40">
        <f>19.1+17+13.7</f>
        <v>49.8</v>
      </c>
      <c r="V109" s="63">
        <f>+D70</f>
        <v>22135.79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40" customWidth="1"/>
  </cols>
  <sheetData>
    <row r="1" ht="12.75">
      <c r="A1" s="42" t="s">
        <v>119</v>
      </c>
    </row>
    <row r="3" ht="12.75">
      <c r="A3" s="42" t="s">
        <v>94</v>
      </c>
    </row>
    <row r="4" ht="12.75">
      <c r="A4" s="42" t="s">
        <v>93</v>
      </c>
    </row>
    <row r="5" ht="12.75">
      <c r="A5" s="42" t="s">
        <v>92</v>
      </c>
    </row>
    <row r="7" ht="12.75">
      <c r="A7" s="42" t="s">
        <v>120</v>
      </c>
    </row>
    <row r="8" spans="1:13" ht="12.75">
      <c r="A8" s="42" t="s">
        <v>121</v>
      </c>
      <c r="K8" s="233" t="s">
        <v>122</v>
      </c>
      <c r="L8" s="233"/>
      <c r="M8" s="233"/>
    </row>
    <row r="9" spans="2:13" ht="12.75">
      <c r="B9" s="234" t="s">
        <v>123</v>
      </c>
      <c r="C9" s="234"/>
      <c r="D9" s="234"/>
      <c r="E9" s="234" t="s">
        <v>124</v>
      </c>
      <c r="F9" s="234"/>
      <c r="G9" s="234"/>
      <c r="H9" s="234" t="s">
        <v>125</v>
      </c>
      <c r="I9" s="234"/>
      <c r="J9" s="234"/>
      <c r="K9" s="233"/>
      <c r="L9" s="233"/>
      <c r="M9" s="233"/>
    </row>
    <row r="10" spans="1:13" ht="12.75">
      <c r="A10" s="74" t="s">
        <v>91</v>
      </c>
      <c r="B10" s="74" t="s">
        <v>88</v>
      </c>
      <c r="C10" s="74" t="s">
        <v>87</v>
      </c>
      <c r="D10" s="74" t="s">
        <v>86</v>
      </c>
      <c r="E10" s="74" t="s">
        <v>88</v>
      </c>
      <c r="F10" s="74" t="s">
        <v>87</v>
      </c>
      <c r="G10" s="74" t="s">
        <v>86</v>
      </c>
      <c r="H10" s="74" t="s">
        <v>88</v>
      </c>
      <c r="I10" s="74" t="s">
        <v>87</v>
      </c>
      <c r="J10" s="74" t="s">
        <v>86</v>
      </c>
      <c r="K10" s="40">
        <v>2011</v>
      </c>
      <c r="L10" s="40">
        <v>2012</v>
      </c>
      <c r="M10" s="40">
        <v>2013</v>
      </c>
    </row>
    <row r="11" spans="1:13" ht="12.75">
      <c r="A11" s="74" t="s">
        <v>126</v>
      </c>
      <c r="B11" s="75">
        <f>SUM(B12:B39)</f>
        <v>1669.33</v>
      </c>
      <c r="C11" s="75">
        <f>SUM(C12:C39)</f>
        <v>1632.7700000000004</v>
      </c>
      <c r="D11" s="75">
        <f>SUM(D12:D39)</f>
        <v>1631.9800000000002</v>
      </c>
      <c r="E11" s="75">
        <v>1316.88</v>
      </c>
      <c r="F11" s="75">
        <f>SUM(F12:F39)</f>
        <v>1249.8500000000001</v>
      </c>
      <c r="G11" s="75">
        <f>SUM(G12:G39)</f>
        <v>1226.3499999999997</v>
      </c>
      <c r="H11" s="75">
        <v>197.29</v>
      </c>
      <c r="I11" s="76">
        <f>SUM(I12:I39)</f>
        <v>196.05</v>
      </c>
      <c r="J11" s="75">
        <v>198.99</v>
      </c>
      <c r="K11" s="49">
        <f>SUM(B11,E11,H11)</f>
        <v>3183.5</v>
      </c>
      <c r="L11" s="77">
        <f>SUM(C11,F11,I11)</f>
        <v>3078.670000000001</v>
      </c>
      <c r="M11" s="77">
        <f>SUM(D11,G11,J11)</f>
        <v>3057.3199999999997</v>
      </c>
    </row>
    <row r="12" spans="1:13" ht="12.75">
      <c r="A12" s="74" t="s">
        <v>85</v>
      </c>
      <c r="B12" s="75">
        <v>0.03</v>
      </c>
      <c r="C12" s="75">
        <v>0.03</v>
      </c>
      <c r="D12" s="78" t="s">
        <v>56</v>
      </c>
      <c r="E12" s="75">
        <v>9.04</v>
      </c>
      <c r="F12" s="75">
        <v>9.5</v>
      </c>
      <c r="G12" s="75">
        <v>9.23</v>
      </c>
      <c r="H12" s="78" t="s">
        <v>56</v>
      </c>
      <c r="I12" s="76">
        <v>0</v>
      </c>
      <c r="J12" s="76">
        <v>0</v>
      </c>
      <c r="K12" s="49">
        <f>SUM(B12,E12,H12)</f>
        <v>9.069999999999999</v>
      </c>
      <c r="L12" s="77">
        <f aca="true" t="shared" si="0" ref="L12:M42">SUM(C12,F12,I12)</f>
        <v>9.53</v>
      </c>
      <c r="M12" s="77">
        <f t="shared" si="0"/>
        <v>9.23</v>
      </c>
    </row>
    <row r="13" spans="1:13" ht="12.75">
      <c r="A13" s="74" t="s">
        <v>84</v>
      </c>
      <c r="B13" s="75">
        <v>23.44</v>
      </c>
      <c r="C13" s="75">
        <v>25.24</v>
      </c>
      <c r="D13" s="75">
        <v>25.07</v>
      </c>
      <c r="E13" s="75">
        <v>4.94</v>
      </c>
      <c r="F13" s="75">
        <v>7.13</v>
      </c>
      <c r="G13" s="75">
        <v>7.24</v>
      </c>
      <c r="H13" s="75">
        <v>2.29</v>
      </c>
      <c r="I13" s="75">
        <v>2.37</v>
      </c>
      <c r="J13" s="75">
        <v>2.62</v>
      </c>
      <c r="K13" s="77">
        <f>SUM(B13,E13,H13)</f>
        <v>30.67</v>
      </c>
      <c r="L13" s="77">
        <f t="shared" si="0"/>
        <v>34.739999999999995</v>
      </c>
      <c r="M13" s="77">
        <f t="shared" si="0"/>
        <v>34.93</v>
      </c>
    </row>
    <row r="14" spans="1:13" ht="12.75">
      <c r="A14" s="74" t="s">
        <v>83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7">
        <f>SUM(B14,E14,H14)</f>
        <v>0</v>
      </c>
      <c r="L14" s="77">
        <f t="shared" si="0"/>
        <v>0</v>
      </c>
      <c r="M14" s="77">
        <f t="shared" si="0"/>
        <v>0</v>
      </c>
    </row>
    <row r="15" spans="1:13" ht="12.75">
      <c r="A15" s="74" t="s">
        <v>82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7">
        <f aca="true" t="shared" si="1" ref="K15:K39">SUM(B15,E15,H15)</f>
        <v>0</v>
      </c>
      <c r="L15" s="77">
        <f t="shared" si="0"/>
        <v>0</v>
      </c>
      <c r="M15" s="77">
        <f t="shared" si="0"/>
        <v>0</v>
      </c>
    </row>
    <row r="16" spans="1:13" ht="12.75">
      <c r="A16" s="74" t="s">
        <v>81</v>
      </c>
      <c r="B16" s="78" t="s">
        <v>56</v>
      </c>
      <c r="C16" s="78" t="s">
        <v>56</v>
      </c>
      <c r="D16" s="75">
        <v>0</v>
      </c>
      <c r="E16" s="78" t="s">
        <v>56</v>
      </c>
      <c r="F16" s="75">
        <v>12.63</v>
      </c>
      <c r="G16" s="75">
        <v>13.16</v>
      </c>
      <c r="H16" s="78" t="s">
        <v>56</v>
      </c>
      <c r="I16" s="78" t="s">
        <v>56</v>
      </c>
      <c r="J16" s="75">
        <v>0</v>
      </c>
      <c r="K16" s="77" t="s">
        <v>56</v>
      </c>
      <c r="L16" s="77">
        <f t="shared" si="0"/>
        <v>12.63</v>
      </c>
      <c r="M16" s="77">
        <f t="shared" si="0"/>
        <v>13.16</v>
      </c>
    </row>
    <row r="17" spans="1:13" ht="12.75">
      <c r="A17" s="74" t="s">
        <v>80</v>
      </c>
      <c r="B17" s="75">
        <v>0</v>
      </c>
      <c r="C17" s="76">
        <v>0</v>
      </c>
      <c r="D17" s="76">
        <v>0</v>
      </c>
      <c r="E17" s="75">
        <v>0</v>
      </c>
      <c r="F17" s="76">
        <v>0</v>
      </c>
      <c r="G17" s="76">
        <v>0</v>
      </c>
      <c r="H17" s="75">
        <v>0</v>
      </c>
      <c r="I17" s="76">
        <v>0</v>
      </c>
      <c r="J17" s="76">
        <v>0</v>
      </c>
      <c r="K17" s="77">
        <f t="shared" si="1"/>
        <v>0</v>
      </c>
      <c r="L17" s="77">
        <f t="shared" si="0"/>
        <v>0</v>
      </c>
      <c r="M17" s="77">
        <f t="shared" si="0"/>
        <v>0</v>
      </c>
    </row>
    <row r="18" spans="1:13" ht="12.75">
      <c r="A18" s="74" t="s">
        <v>79</v>
      </c>
      <c r="B18" s="78" t="s">
        <v>56</v>
      </c>
      <c r="C18" s="76">
        <v>0</v>
      </c>
      <c r="D18" s="76">
        <v>0</v>
      </c>
      <c r="E18" s="78" t="s">
        <v>56</v>
      </c>
      <c r="F18" s="76">
        <v>0</v>
      </c>
      <c r="G18" s="76">
        <v>0</v>
      </c>
      <c r="H18" s="78" t="s">
        <v>56</v>
      </c>
      <c r="I18" s="76">
        <v>0</v>
      </c>
      <c r="J18" s="76">
        <v>0</v>
      </c>
      <c r="K18" s="77" t="s">
        <v>56</v>
      </c>
      <c r="L18" s="77">
        <f t="shared" si="0"/>
        <v>0</v>
      </c>
      <c r="M18" s="77">
        <f t="shared" si="0"/>
        <v>0</v>
      </c>
    </row>
    <row r="19" spans="1:13" ht="12.75">
      <c r="A19" s="74" t="s">
        <v>78</v>
      </c>
      <c r="B19" s="75">
        <v>518.6</v>
      </c>
      <c r="C19" s="75">
        <v>496.3</v>
      </c>
      <c r="D19" s="75">
        <v>519.5</v>
      </c>
      <c r="E19" s="75">
        <v>132.6</v>
      </c>
      <c r="F19" s="75">
        <v>114.5</v>
      </c>
      <c r="G19" s="75">
        <v>123</v>
      </c>
      <c r="H19" s="78" t="s">
        <v>56</v>
      </c>
      <c r="I19" s="76">
        <v>0</v>
      </c>
      <c r="J19" s="78" t="s">
        <v>56</v>
      </c>
      <c r="K19" s="77">
        <f t="shared" si="1"/>
        <v>651.2</v>
      </c>
      <c r="L19" s="77">
        <f t="shared" si="0"/>
        <v>610.8</v>
      </c>
      <c r="M19" s="77">
        <f t="shared" si="0"/>
        <v>642.5</v>
      </c>
    </row>
    <row r="20" spans="1:13" ht="12.75">
      <c r="A20" s="74" t="s">
        <v>77</v>
      </c>
      <c r="B20" s="75">
        <v>368.7</v>
      </c>
      <c r="C20" s="75">
        <v>363.56</v>
      </c>
      <c r="D20" s="75">
        <v>368.4</v>
      </c>
      <c r="E20" s="75">
        <v>315.5</v>
      </c>
      <c r="F20" s="75">
        <v>302.42</v>
      </c>
      <c r="G20" s="75">
        <v>295</v>
      </c>
      <c r="H20" s="75">
        <v>0.1</v>
      </c>
      <c r="I20" s="75">
        <v>0.11</v>
      </c>
      <c r="J20" s="75">
        <v>0.2</v>
      </c>
      <c r="K20" s="77">
        <f t="shared" si="1"/>
        <v>684.3000000000001</v>
      </c>
      <c r="L20" s="77">
        <f t="shared" si="0"/>
        <v>666.09</v>
      </c>
      <c r="M20" s="77">
        <f t="shared" si="0"/>
        <v>663.6</v>
      </c>
    </row>
    <row r="21" spans="1:13" ht="12.75">
      <c r="A21" s="74" t="s">
        <v>76</v>
      </c>
      <c r="B21" s="75">
        <v>272.12</v>
      </c>
      <c r="C21" s="75">
        <v>269.69</v>
      </c>
      <c r="D21" s="75">
        <v>262.95</v>
      </c>
      <c r="E21" s="75">
        <v>547.02</v>
      </c>
      <c r="F21" s="75">
        <v>506.82</v>
      </c>
      <c r="G21" s="75">
        <v>468.13</v>
      </c>
      <c r="H21" s="75">
        <v>0</v>
      </c>
      <c r="I21" s="75">
        <v>0</v>
      </c>
      <c r="J21" s="75">
        <v>0</v>
      </c>
      <c r="K21" s="77">
        <f t="shared" si="1"/>
        <v>819.14</v>
      </c>
      <c r="L21" s="77">
        <f t="shared" si="0"/>
        <v>776.51</v>
      </c>
      <c r="M21" s="77">
        <f t="shared" si="0"/>
        <v>731.0799999999999</v>
      </c>
    </row>
    <row r="22" spans="1:13" ht="12.75">
      <c r="A22" s="74" t="s">
        <v>75</v>
      </c>
      <c r="B22" s="75">
        <v>2.79</v>
      </c>
      <c r="C22" s="75">
        <v>2.93</v>
      </c>
      <c r="D22" s="75">
        <v>2.72</v>
      </c>
      <c r="E22" s="75">
        <v>4.32</v>
      </c>
      <c r="F22" s="75">
        <v>4.34</v>
      </c>
      <c r="G22" s="75">
        <v>3.61</v>
      </c>
      <c r="H22" s="76">
        <v>0</v>
      </c>
      <c r="I22" s="76">
        <v>0</v>
      </c>
      <c r="J22" s="76">
        <v>0</v>
      </c>
      <c r="K22" s="77">
        <f t="shared" si="1"/>
        <v>7.11</v>
      </c>
      <c r="L22" s="77">
        <f t="shared" si="0"/>
        <v>7.27</v>
      </c>
      <c r="M22" s="77">
        <f t="shared" si="0"/>
        <v>6.33</v>
      </c>
    </row>
    <row r="23" spans="1:13" ht="12.75">
      <c r="A23" s="74" t="s">
        <v>74</v>
      </c>
      <c r="B23" s="75">
        <v>419.49</v>
      </c>
      <c r="C23" s="75">
        <v>406.18</v>
      </c>
      <c r="D23" s="75">
        <v>383.84</v>
      </c>
      <c r="E23" s="75">
        <v>23.75</v>
      </c>
      <c r="F23" s="75">
        <v>27.94</v>
      </c>
      <c r="G23" s="75">
        <v>27.49</v>
      </c>
      <c r="H23" s="75">
        <v>192.54</v>
      </c>
      <c r="I23" s="75">
        <v>192.46</v>
      </c>
      <c r="J23" s="75">
        <v>194.89</v>
      </c>
      <c r="K23" s="77">
        <f t="shared" si="1"/>
        <v>635.78</v>
      </c>
      <c r="L23" s="77">
        <f t="shared" si="0"/>
        <v>626.58</v>
      </c>
      <c r="M23" s="77">
        <f t="shared" si="0"/>
        <v>606.22</v>
      </c>
    </row>
    <row r="24" spans="1:13" ht="12.75">
      <c r="A24" s="74" t="s">
        <v>73</v>
      </c>
      <c r="B24" s="75">
        <v>18.58</v>
      </c>
      <c r="C24" s="75">
        <v>18.15</v>
      </c>
      <c r="D24" s="75">
        <v>16.41</v>
      </c>
      <c r="E24" s="75">
        <v>21.81</v>
      </c>
      <c r="F24" s="75">
        <v>20.12</v>
      </c>
      <c r="G24" s="75">
        <v>18.26</v>
      </c>
      <c r="H24" s="76">
        <v>0</v>
      </c>
      <c r="I24" s="76">
        <v>0</v>
      </c>
      <c r="J24" s="76">
        <v>0</v>
      </c>
      <c r="K24" s="77">
        <f t="shared" si="1"/>
        <v>40.39</v>
      </c>
      <c r="L24" s="77">
        <f t="shared" si="0"/>
        <v>38.269999999999996</v>
      </c>
      <c r="M24" s="77">
        <f t="shared" si="0"/>
        <v>34.67</v>
      </c>
    </row>
    <row r="25" spans="1:13" ht="12.75">
      <c r="A25" s="74" t="s">
        <v>72</v>
      </c>
      <c r="B25" s="76">
        <v>0</v>
      </c>
      <c r="C25" s="76">
        <v>0</v>
      </c>
      <c r="D25" s="76">
        <v>0</v>
      </c>
      <c r="E25" s="76">
        <v>0</v>
      </c>
      <c r="F25" s="75">
        <v>0</v>
      </c>
      <c r="G25" s="75">
        <v>0</v>
      </c>
      <c r="H25" s="76">
        <v>0</v>
      </c>
      <c r="I25" s="76">
        <v>0</v>
      </c>
      <c r="J25" s="76">
        <v>0</v>
      </c>
      <c r="K25" s="77">
        <f t="shared" si="1"/>
        <v>0</v>
      </c>
      <c r="L25" s="77">
        <f t="shared" si="0"/>
        <v>0</v>
      </c>
      <c r="M25" s="77">
        <f t="shared" si="0"/>
        <v>0</v>
      </c>
    </row>
    <row r="26" spans="1:13" ht="12.75">
      <c r="A26" s="74" t="s">
        <v>71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7">
        <f t="shared" si="1"/>
        <v>0</v>
      </c>
      <c r="L26" s="77">
        <f t="shared" si="0"/>
        <v>0</v>
      </c>
      <c r="M26" s="77">
        <f t="shared" si="0"/>
        <v>0</v>
      </c>
    </row>
    <row r="27" spans="1:13" ht="12.75">
      <c r="A27" s="74" t="s">
        <v>70</v>
      </c>
      <c r="B27" s="78" t="s">
        <v>56</v>
      </c>
      <c r="C27" s="78" t="s">
        <v>56</v>
      </c>
      <c r="D27" s="78" t="s">
        <v>56</v>
      </c>
      <c r="E27" s="78" t="s">
        <v>56</v>
      </c>
      <c r="F27" s="78" t="s">
        <v>56</v>
      </c>
      <c r="G27" s="78" t="s">
        <v>56</v>
      </c>
      <c r="H27" s="78" t="s">
        <v>56</v>
      </c>
      <c r="I27" s="78" t="s">
        <v>56</v>
      </c>
      <c r="J27" s="75">
        <v>0</v>
      </c>
      <c r="K27" s="77" t="s">
        <v>56</v>
      </c>
      <c r="L27" s="77" t="s">
        <v>56</v>
      </c>
      <c r="M27" s="77">
        <f t="shared" si="0"/>
        <v>0</v>
      </c>
    </row>
    <row r="28" spans="1:13" ht="12.75">
      <c r="A28" s="74" t="s">
        <v>69</v>
      </c>
      <c r="B28" s="75">
        <v>0.68</v>
      </c>
      <c r="C28" s="75">
        <v>0.69</v>
      </c>
      <c r="D28" s="75">
        <v>0.38</v>
      </c>
      <c r="E28" s="75">
        <v>0.27</v>
      </c>
      <c r="F28" s="75">
        <v>0.24</v>
      </c>
      <c r="G28" s="75">
        <v>0.26</v>
      </c>
      <c r="H28" s="76">
        <v>0</v>
      </c>
      <c r="I28" s="76">
        <v>0</v>
      </c>
      <c r="J28" s="76">
        <v>0</v>
      </c>
      <c r="K28" s="77">
        <f t="shared" si="1"/>
        <v>0.9500000000000001</v>
      </c>
      <c r="L28" s="77">
        <f t="shared" si="0"/>
        <v>0.9299999999999999</v>
      </c>
      <c r="M28" s="77">
        <f t="shared" si="0"/>
        <v>0.64</v>
      </c>
    </row>
    <row r="29" spans="1:13" ht="12.75">
      <c r="A29" s="74" t="s">
        <v>68</v>
      </c>
      <c r="B29" s="76">
        <v>0</v>
      </c>
      <c r="C29" s="78" t="s">
        <v>56</v>
      </c>
      <c r="D29" s="75">
        <v>0</v>
      </c>
      <c r="E29" s="78" t="s">
        <v>56</v>
      </c>
      <c r="F29" s="78" t="s">
        <v>56</v>
      </c>
      <c r="G29" s="75">
        <v>0</v>
      </c>
      <c r="H29" s="76">
        <v>0</v>
      </c>
      <c r="I29" s="78" t="s">
        <v>56</v>
      </c>
      <c r="J29" s="75">
        <v>0</v>
      </c>
      <c r="K29" s="77">
        <f t="shared" si="1"/>
        <v>0</v>
      </c>
      <c r="L29" s="77">
        <f t="shared" si="0"/>
        <v>0</v>
      </c>
      <c r="M29" s="77">
        <f t="shared" si="0"/>
        <v>0</v>
      </c>
    </row>
    <row r="30" spans="1:13" ht="12.75">
      <c r="A30" s="74" t="s">
        <v>67</v>
      </c>
      <c r="B30" s="76">
        <v>0</v>
      </c>
      <c r="C30" s="76">
        <v>0</v>
      </c>
      <c r="D30" s="76">
        <v>0</v>
      </c>
      <c r="E30" s="75">
        <v>190.2</v>
      </c>
      <c r="F30" s="75">
        <v>212.73</v>
      </c>
      <c r="G30" s="75">
        <v>227.35</v>
      </c>
      <c r="H30" s="76">
        <v>0</v>
      </c>
      <c r="I30" s="76">
        <v>0</v>
      </c>
      <c r="J30" s="76">
        <v>0</v>
      </c>
      <c r="K30" s="77">
        <f t="shared" si="1"/>
        <v>190.2</v>
      </c>
      <c r="L30" s="77">
        <f t="shared" si="0"/>
        <v>212.73</v>
      </c>
      <c r="M30" s="77">
        <f t="shared" si="0"/>
        <v>227.35</v>
      </c>
    </row>
    <row r="31" spans="1:13" ht="12.75">
      <c r="A31" s="74" t="s">
        <v>66</v>
      </c>
      <c r="B31" s="75">
        <v>3.9</v>
      </c>
      <c r="C31" s="75">
        <v>4.73</v>
      </c>
      <c r="D31" s="75">
        <v>4.6</v>
      </c>
      <c r="E31" s="75">
        <v>11.79</v>
      </c>
      <c r="F31" s="75">
        <v>12.57</v>
      </c>
      <c r="G31" s="75">
        <v>11.8</v>
      </c>
      <c r="H31" s="75">
        <v>0</v>
      </c>
      <c r="I31" s="75">
        <v>0</v>
      </c>
      <c r="J31" s="75">
        <v>0</v>
      </c>
      <c r="K31" s="77">
        <f t="shared" si="1"/>
        <v>15.69</v>
      </c>
      <c r="L31" s="77">
        <f t="shared" si="0"/>
        <v>17.3</v>
      </c>
      <c r="M31" s="77">
        <f t="shared" si="0"/>
        <v>16.4</v>
      </c>
    </row>
    <row r="32" spans="1:13" ht="12.75">
      <c r="A32" s="74" t="s">
        <v>65</v>
      </c>
      <c r="B32" s="75">
        <v>0.14</v>
      </c>
      <c r="C32" s="75">
        <v>0.14</v>
      </c>
      <c r="D32" s="75">
        <v>0.13</v>
      </c>
      <c r="E32" s="75">
        <v>1.3</v>
      </c>
      <c r="F32" s="75">
        <v>1.49</v>
      </c>
      <c r="G32" s="75">
        <v>1.61</v>
      </c>
      <c r="H32" s="75">
        <v>0</v>
      </c>
      <c r="I32" s="75">
        <v>0</v>
      </c>
      <c r="J32" s="75">
        <v>0</v>
      </c>
      <c r="K32" s="77">
        <f t="shared" si="1"/>
        <v>1.44</v>
      </c>
      <c r="L32" s="77">
        <f t="shared" si="0"/>
        <v>1.63</v>
      </c>
      <c r="M32" s="77">
        <f t="shared" si="0"/>
        <v>1.7400000000000002</v>
      </c>
    </row>
    <row r="33" spans="1:13" ht="12.75">
      <c r="A33" s="74" t="s">
        <v>64</v>
      </c>
      <c r="B33" s="75">
        <v>21.67</v>
      </c>
      <c r="C33" s="75">
        <v>24.29</v>
      </c>
      <c r="D33" s="75">
        <v>24.22</v>
      </c>
      <c r="E33" s="75">
        <v>13.46</v>
      </c>
      <c r="F33" s="75">
        <v>12.74</v>
      </c>
      <c r="G33" s="75">
        <v>13.09</v>
      </c>
      <c r="H33" s="75">
        <v>0</v>
      </c>
      <c r="I33" s="75">
        <v>0</v>
      </c>
      <c r="J33" s="75">
        <v>0</v>
      </c>
      <c r="K33" s="77">
        <f t="shared" si="1"/>
        <v>35.13</v>
      </c>
      <c r="L33" s="77">
        <f t="shared" si="0"/>
        <v>37.03</v>
      </c>
      <c r="M33" s="77">
        <f t="shared" si="0"/>
        <v>37.31</v>
      </c>
    </row>
    <row r="34" spans="1:13" ht="12.75">
      <c r="A34" s="74" t="s">
        <v>63</v>
      </c>
      <c r="B34" s="75">
        <v>14.35</v>
      </c>
      <c r="C34" s="75">
        <v>15.76</v>
      </c>
      <c r="D34" s="75">
        <v>18.12</v>
      </c>
      <c r="E34" s="75">
        <v>3.37</v>
      </c>
      <c r="F34" s="75">
        <v>4.68</v>
      </c>
      <c r="G34" s="75">
        <v>7.12</v>
      </c>
      <c r="H34" s="75">
        <v>0.96</v>
      </c>
      <c r="I34" s="75">
        <v>1.11</v>
      </c>
      <c r="J34" s="75">
        <v>1.28</v>
      </c>
      <c r="K34" s="77">
        <f t="shared" si="1"/>
        <v>18.68</v>
      </c>
      <c r="L34" s="77">
        <f t="shared" si="0"/>
        <v>21.549999999999997</v>
      </c>
      <c r="M34" s="77">
        <f t="shared" si="0"/>
        <v>26.520000000000003</v>
      </c>
    </row>
    <row r="35" spans="1:13" ht="12.75">
      <c r="A35" s="74" t="s">
        <v>62</v>
      </c>
      <c r="B35" s="76">
        <v>0</v>
      </c>
      <c r="C35" s="75">
        <v>0</v>
      </c>
      <c r="D35" s="76">
        <v>0</v>
      </c>
      <c r="E35" s="76">
        <v>0</v>
      </c>
      <c r="F35" s="75">
        <v>0</v>
      </c>
      <c r="G35" s="76">
        <v>0</v>
      </c>
      <c r="H35" s="76">
        <v>0</v>
      </c>
      <c r="I35" s="75">
        <v>0</v>
      </c>
      <c r="J35" s="76">
        <v>0</v>
      </c>
      <c r="K35" s="77">
        <f t="shared" si="1"/>
        <v>0</v>
      </c>
      <c r="L35" s="77">
        <f t="shared" si="0"/>
        <v>0</v>
      </c>
      <c r="M35" s="77">
        <f t="shared" si="0"/>
        <v>0</v>
      </c>
    </row>
    <row r="36" spans="1:13" ht="12.75">
      <c r="A36" s="74" t="s">
        <v>61</v>
      </c>
      <c r="B36" s="75">
        <v>4.84</v>
      </c>
      <c r="C36" s="75">
        <v>5.08</v>
      </c>
      <c r="D36" s="75">
        <v>5.64</v>
      </c>
      <c r="E36" s="78" t="s">
        <v>56</v>
      </c>
      <c r="F36" s="76">
        <v>0</v>
      </c>
      <c r="G36" s="78" t="s">
        <v>56</v>
      </c>
      <c r="H36" s="76">
        <v>0</v>
      </c>
      <c r="I36" s="76">
        <v>0</v>
      </c>
      <c r="J36" s="78" t="s">
        <v>56</v>
      </c>
      <c r="K36" s="77">
        <f t="shared" si="1"/>
        <v>4.84</v>
      </c>
      <c r="L36" s="77">
        <f t="shared" si="0"/>
        <v>5.08</v>
      </c>
      <c r="M36" s="77">
        <f t="shared" si="0"/>
        <v>5.64</v>
      </c>
    </row>
    <row r="37" spans="1:13" ht="12.75">
      <c r="A37" s="74" t="s">
        <v>60</v>
      </c>
      <c r="B37" s="75">
        <v>0</v>
      </c>
      <c r="C37" s="76">
        <v>0</v>
      </c>
      <c r="D37" s="75">
        <v>0</v>
      </c>
      <c r="E37" s="75">
        <v>0</v>
      </c>
      <c r="F37" s="76">
        <v>0</v>
      </c>
      <c r="G37" s="75">
        <v>0</v>
      </c>
      <c r="H37" s="75">
        <v>0</v>
      </c>
      <c r="I37" s="76">
        <v>0</v>
      </c>
      <c r="J37" s="75">
        <v>0</v>
      </c>
      <c r="K37" s="77">
        <f t="shared" si="1"/>
        <v>0</v>
      </c>
      <c r="L37" s="77">
        <f t="shared" si="0"/>
        <v>0</v>
      </c>
      <c r="M37" s="77">
        <f t="shared" si="0"/>
        <v>0</v>
      </c>
    </row>
    <row r="38" spans="1:13" ht="12.75">
      <c r="A38" s="74" t="s">
        <v>59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7">
        <f t="shared" si="1"/>
        <v>0</v>
      </c>
      <c r="L38" s="77">
        <f t="shared" si="0"/>
        <v>0</v>
      </c>
      <c r="M38" s="77">
        <f t="shared" si="0"/>
        <v>0</v>
      </c>
    </row>
    <row r="39" spans="1:13" ht="12.75">
      <c r="A39" s="74" t="s">
        <v>58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7">
        <f t="shared" si="1"/>
        <v>0</v>
      </c>
      <c r="L39" s="77">
        <f t="shared" si="0"/>
        <v>0</v>
      </c>
      <c r="M39" s="77">
        <f t="shared" si="0"/>
        <v>0</v>
      </c>
    </row>
    <row r="40" spans="1:13" ht="12.75">
      <c r="A40" s="74" t="s">
        <v>127</v>
      </c>
      <c r="B40" s="78" t="s">
        <v>56</v>
      </c>
      <c r="C40" s="76">
        <v>0</v>
      </c>
      <c r="D40" s="78" t="s">
        <v>56</v>
      </c>
      <c r="E40" s="78" t="s">
        <v>56</v>
      </c>
      <c r="F40" s="76">
        <v>0</v>
      </c>
      <c r="G40" s="78" t="s">
        <v>56</v>
      </c>
      <c r="H40" s="78" t="s">
        <v>56</v>
      </c>
      <c r="I40" s="76">
        <v>0</v>
      </c>
      <c r="J40" s="78" t="s">
        <v>56</v>
      </c>
      <c r="K40" s="77" t="s">
        <v>56</v>
      </c>
      <c r="L40" s="77">
        <f t="shared" si="0"/>
        <v>0</v>
      </c>
      <c r="M40" s="77" t="s">
        <v>56</v>
      </c>
    </row>
    <row r="41" spans="1:13" ht="12.75">
      <c r="A41" s="74" t="s">
        <v>128</v>
      </c>
      <c r="B41" s="78" t="s">
        <v>56</v>
      </c>
      <c r="C41" s="78" t="s">
        <v>56</v>
      </c>
      <c r="D41" s="78" t="s">
        <v>56</v>
      </c>
      <c r="E41" s="78" t="s">
        <v>56</v>
      </c>
      <c r="F41" s="78" t="s">
        <v>56</v>
      </c>
      <c r="G41" s="75">
        <v>0.3</v>
      </c>
      <c r="H41" s="78" t="s">
        <v>56</v>
      </c>
      <c r="I41" s="78" t="s">
        <v>56</v>
      </c>
      <c r="J41" s="76">
        <v>0</v>
      </c>
      <c r="K41" s="77" t="s">
        <v>56</v>
      </c>
      <c r="L41" s="77" t="s">
        <v>56</v>
      </c>
      <c r="M41" s="77">
        <f t="shared" si="0"/>
        <v>0.3</v>
      </c>
    </row>
    <row r="42" spans="1:13" ht="12.75">
      <c r="A42" s="74" t="s">
        <v>129</v>
      </c>
      <c r="B42" s="78" t="s">
        <v>56</v>
      </c>
      <c r="C42" s="75">
        <v>25.6</v>
      </c>
      <c r="D42" s="75">
        <v>32</v>
      </c>
      <c r="E42" s="78" t="s">
        <v>56</v>
      </c>
      <c r="F42" s="75">
        <v>46.4</v>
      </c>
      <c r="G42" s="75">
        <v>50.6</v>
      </c>
      <c r="H42" s="78" t="s">
        <v>56</v>
      </c>
      <c r="I42" s="75">
        <v>1.2</v>
      </c>
      <c r="J42" s="75">
        <v>1.6</v>
      </c>
      <c r="K42" s="77" t="s">
        <v>56</v>
      </c>
      <c r="L42" s="77">
        <f t="shared" si="0"/>
        <v>73.2</v>
      </c>
      <c r="M42" s="77">
        <f t="shared" si="0"/>
        <v>84.19999999999999</v>
      </c>
    </row>
    <row r="44" ht="12.75">
      <c r="A44" s="42" t="s">
        <v>57</v>
      </c>
    </row>
    <row r="45" ht="12.75">
      <c r="A45" s="42" t="s">
        <v>56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80" customWidth="1"/>
    <col min="2" max="2" width="13.8515625" style="80" customWidth="1"/>
    <col min="3" max="10" width="10.8515625" style="80" customWidth="1"/>
    <col min="11" max="14" width="9.140625" style="80" customWidth="1"/>
    <col min="15" max="15" width="13.421875" style="80" customWidth="1"/>
    <col min="16" max="16" width="11.28125" style="80" bestFit="1" customWidth="1"/>
    <col min="17" max="17" width="15.57421875" style="80" bestFit="1" customWidth="1"/>
    <col min="18" max="18" width="16.140625" style="80" bestFit="1" customWidth="1"/>
    <col min="19" max="19" width="14.421875" style="80" customWidth="1"/>
    <col min="20" max="20" width="32.140625" style="80" bestFit="1" customWidth="1"/>
    <col min="21" max="16384" width="9.140625" style="80" customWidth="1"/>
  </cols>
  <sheetData>
    <row r="1" spans="1:5" ht="12">
      <c r="A1" s="127"/>
      <c r="C1" s="81"/>
      <c r="D1" s="81"/>
      <c r="E1" s="81"/>
    </row>
    <row r="3" ht="12">
      <c r="B3" s="82" t="s">
        <v>138</v>
      </c>
    </row>
    <row r="4" spans="2:8" ht="12">
      <c r="B4" s="83" t="s">
        <v>131</v>
      </c>
      <c r="C4" s="127"/>
      <c r="E4" s="81"/>
      <c r="F4" s="81"/>
      <c r="G4" s="81"/>
      <c r="H4" s="81"/>
    </row>
    <row r="5" spans="3:10" ht="12">
      <c r="C5" s="84"/>
      <c r="D5" s="85"/>
      <c r="E5" s="85"/>
      <c r="F5" s="85"/>
      <c r="G5" s="85"/>
      <c r="H5" s="85"/>
      <c r="I5" s="85"/>
      <c r="J5" s="85"/>
    </row>
    <row r="6" spans="2:13" ht="12.75">
      <c r="B6" s="238"/>
      <c r="C6" s="240" t="s">
        <v>54</v>
      </c>
      <c r="D6" s="242" t="s">
        <v>96</v>
      </c>
      <c r="E6" s="235" t="s">
        <v>132</v>
      </c>
      <c r="F6" s="235" t="s">
        <v>97</v>
      </c>
      <c r="G6" s="235" t="s">
        <v>133</v>
      </c>
      <c r="H6" s="235" t="s">
        <v>134</v>
      </c>
      <c r="I6" s="235" t="s">
        <v>135</v>
      </c>
      <c r="J6" s="244" t="s">
        <v>136</v>
      </c>
      <c r="M6" s="80" t="s">
        <v>139</v>
      </c>
    </row>
    <row r="7" spans="2:13" ht="15" customHeight="1">
      <c r="B7" s="239"/>
      <c r="C7" s="241"/>
      <c r="D7" s="243"/>
      <c r="E7" s="236"/>
      <c r="F7" s="236"/>
      <c r="G7" s="236"/>
      <c r="H7" s="236"/>
      <c r="I7" s="236"/>
      <c r="J7" s="245"/>
      <c r="M7" s="80" t="s">
        <v>140</v>
      </c>
    </row>
    <row r="8" spans="2:12" ht="12">
      <c r="B8" s="100" t="s">
        <v>53</v>
      </c>
      <c r="C8" s="86">
        <v>1289691</v>
      </c>
      <c r="D8" s="86">
        <v>449628.69</v>
      </c>
      <c r="E8" s="99">
        <v>104611</v>
      </c>
      <c r="F8" s="99">
        <v>199122</v>
      </c>
      <c r="G8" s="99">
        <v>67594</v>
      </c>
      <c r="H8" s="99">
        <v>267255</v>
      </c>
      <c r="I8" s="99">
        <v>54866</v>
      </c>
      <c r="J8" s="99">
        <v>146614</v>
      </c>
      <c r="K8" s="97"/>
      <c r="L8" s="97"/>
    </row>
    <row r="9" spans="2:20" ht="12">
      <c r="B9" s="101" t="s">
        <v>85</v>
      </c>
      <c r="C9" s="115">
        <v>14716</v>
      </c>
      <c r="D9" s="105">
        <v>6398.2</v>
      </c>
      <c r="E9" s="106">
        <v>8317.59</v>
      </c>
      <c r="F9" s="106" t="s">
        <v>56</v>
      </c>
      <c r="G9" s="106" t="s">
        <v>56</v>
      </c>
      <c r="H9" s="106">
        <v>0</v>
      </c>
      <c r="I9" s="106">
        <v>0</v>
      </c>
      <c r="J9" s="106">
        <v>0</v>
      </c>
      <c r="K9" s="97"/>
      <c r="L9" s="97"/>
      <c r="M9" s="247" t="s">
        <v>141</v>
      </c>
      <c r="N9" s="248"/>
      <c r="O9" s="248"/>
      <c r="P9" s="248"/>
      <c r="Q9" s="248"/>
      <c r="R9" s="113"/>
      <c r="S9" s="112"/>
      <c r="T9" s="92"/>
    </row>
    <row r="10" spans="2:19" ht="12">
      <c r="B10" s="102" t="s">
        <v>84</v>
      </c>
      <c r="C10" s="116">
        <v>13074</v>
      </c>
      <c r="D10" s="107">
        <v>5239.1</v>
      </c>
      <c r="E10" s="108">
        <v>540.03</v>
      </c>
      <c r="F10" s="108">
        <v>4352</v>
      </c>
      <c r="G10" s="108">
        <v>2943</v>
      </c>
      <c r="H10" s="108">
        <v>0</v>
      </c>
      <c r="I10" s="108">
        <v>0</v>
      </c>
      <c r="J10" s="108">
        <v>0</v>
      </c>
      <c r="K10" s="97"/>
      <c r="L10" s="97"/>
      <c r="M10" s="248"/>
      <c r="N10" s="248"/>
      <c r="O10" s="248"/>
      <c r="P10" s="248"/>
      <c r="Q10" s="248"/>
      <c r="R10" s="114"/>
      <c r="S10" s="112"/>
    </row>
    <row r="11" spans="2:19" ht="12">
      <c r="B11" s="102" t="s">
        <v>83</v>
      </c>
      <c r="C11" s="116">
        <v>13911</v>
      </c>
      <c r="D11" s="107">
        <v>10487.01</v>
      </c>
      <c r="E11" s="108">
        <v>1025.96</v>
      </c>
      <c r="F11" s="108">
        <v>761</v>
      </c>
      <c r="G11" s="108">
        <v>1637</v>
      </c>
      <c r="H11" s="108">
        <v>0</v>
      </c>
      <c r="I11" s="108">
        <v>0</v>
      </c>
      <c r="J11" s="108">
        <v>0</v>
      </c>
      <c r="K11" s="97"/>
      <c r="L11" s="97"/>
      <c r="M11" s="248"/>
      <c r="N11" s="248"/>
      <c r="O11" s="248"/>
      <c r="P11" s="248"/>
      <c r="Q11" s="248"/>
      <c r="R11" s="113"/>
      <c r="S11" s="112"/>
    </row>
    <row r="12" spans="2:19" ht="12">
      <c r="B12" s="102" t="s">
        <v>82</v>
      </c>
      <c r="C12" s="116">
        <v>1710</v>
      </c>
      <c r="D12" s="107">
        <v>1347.53</v>
      </c>
      <c r="E12" s="108">
        <v>362.67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97"/>
      <c r="L12" s="97"/>
      <c r="M12" s="248"/>
      <c r="N12" s="248"/>
      <c r="O12" s="248"/>
      <c r="P12" s="248"/>
      <c r="Q12" s="248"/>
      <c r="R12" s="113"/>
      <c r="S12" s="112"/>
    </row>
    <row r="13" spans="2:19" ht="12">
      <c r="B13" s="102" t="s">
        <v>144</v>
      </c>
      <c r="C13" s="116">
        <v>33671</v>
      </c>
      <c r="D13" s="107">
        <v>31738.05</v>
      </c>
      <c r="E13" s="108">
        <v>1932.71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97"/>
      <c r="L13" s="97"/>
      <c r="M13" s="248"/>
      <c r="N13" s="248"/>
      <c r="O13" s="248"/>
      <c r="P13" s="248"/>
      <c r="Q13" s="248"/>
      <c r="R13" s="113"/>
      <c r="S13" s="112"/>
    </row>
    <row r="14" spans="2:19" ht="12">
      <c r="B14" s="102" t="s">
        <v>80</v>
      </c>
      <c r="C14" s="116">
        <v>600</v>
      </c>
      <c r="D14" s="107">
        <v>600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97"/>
      <c r="L14" s="97"/>
      <c r="M14" s="249" t="s">
        <v>142</v>
      </c>
      <c r="N14" s="250"/>
      <c r="O14" s="250"/>
      <c r="P14" s="250"/>
      <c r="Q14" s="250"/>
      <c r="R14" s="113"/>
      <c r="S14" s="112"/>
    </row>
    <row r="15" spans="2:19" ht="12">
      <c r="B15" s="102" t="s">
        <v>79</v>
      </c>
      <c r="C15" s="116">
        <v>616</v>
      </c>
      <c r="D15" s="107">
        <v>615.53</v>
      </c>
      <c r="E15" s="108" t="s">
        <v>56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97"/>
      <c r="L15" s="97"/>
      <c r="M15" s="250"/>
      <c r="N15" s="250"/>
      <c r="O15" s="250"/>
      <c r="P15" s="250"/>
      <c r="Q15" s="250"/>
      <c r="R15" s="113"/>
      <c r="S15" s="112"/>
    </row>
    <row r="16" spans="2:19" ht="12">
      <c r="B16" s="102" t="s">
        <v>78</v>
      </c>
      <c r="C16" s="116">
        <v>85290</v>
      </c>
      <c r="D16" s="107">
        <v>8703.93</v>
      </c>
      <c r="E16" s="108">
        <v>3211.64</v>
      </c>
      <c r="F16" s="108">
        <v>32229</v>
      </c>
      <c r="G16" s="108">
        <v>4671</v>
      </c>
      <c r="H16" s="108">
        <v>27017.5</v>
      </c>
      <c r="I16" s="108">
        <v>3682</v>
      </c>
      <c r="J16" s="108">
        <v>5775</v>
      </c>
      <c r="K16" s="97"/>
      <c r="L16" s="97"/>
      <c r="R16" s="113"/>
      <c r="S16" s="112"/>
    </row>
    <row r="17" spans="2:19" ht="12">
      <c r="B17" s="102" t="s">
        <v>77</v>
      </c>
      <c r="C17" s="116">
        <v>432614</v>
      </c>
      <c r="D17" s="107">
        <v>26753.89</v>
      </c>
      <c r="E17" s="108">
        <v>21988.64</v>
      </c>
      <c r="F17" s="108">
        <v>77164</v>
      </c>
      <c r="G17" s="108">
        <v>20350</v>
      </c>
      <c r="H17" s="108">
        <v>149971.11</v>
      </c>
      <c r="I17" s="108">
        <v>33303</v>
      </c>
      <c r="J17" s="108">
        <v>103083</v>
      </c>
      <c r="K17" s="97"/>
      <c r="L17" s="97"/>
      <c r="R17" s="113"/>
      <c r="S17" s="112"/>
    </row>
    <row r="18" spans="2:19" ht="12">
      <c r="B18" s="102" t="s">
        <v>76</v>
      </c>
      <c r="C18" s="116">
        <v>68658</v>
      </c>
      <c r="D18" s="107">
        <v>36741.17</v>
      </c>
      <c r="E18" s="108">
        <v>5024.6</v>
      </c>
      <c r="F18" s="108">
        <v>10785</v>
      </c>
      <c r="G18" s="108">
        <v>12489</v>
      </c>
      <c r="H18" s="108">
        <v>801.58</v>
      </c>
      <c r="I18" s="108">
        <v>793</v>
      </c>
      <c r="J18" s="108">
        <v>2024</v>
      </c>
      <c r="K18" s="97"/>
      <c r="L18" s="97"/>
      <c r="R18" s="113"/>
      <c r="S18" s="112"/>
    </row>
    <row r="19" spans="2:19" ht="12">
      <c r="B19" s="102" t="s">
        <v>75</v>
      </c>
      <c r="C19" s="116">
        <v>8082</v>
      </c>
      <c r="D19" s="107">
        <v>4798.64</v>
      </c>
      <c r="E19" s="108">
        <v>554</v>
      </c>
      <c r="F19" s="108">
        <v>1042</v>
      </c>
      <c r="G19" s="108">
        <v>212</v>
      </c>
      <c r="H19" s="108" t="s">
        <v>56</v>
      </c>
      <c r="I19" s="108" t="s">
        <v>56</v>
      </c>
      <c r="J19" s="108">
        <v>1475</v>
      </c>
      <c r="K19" s="97"/>
      <c r="L19" s="97"/>
      <c r="R19" s="113"/>
      <c r="S19" s="112"/>
    </row>
    <row r="20" spans="2:19" ht="12">
      <c r="B20" s="102" t="s">
        <v>74</v>
      </c>
      <c r="C20" s="116">
        <v>285625</v>
      </c>
      <c r="D20" s="107">
        <v>52251.41</v>
      </c>
      <c r="E20" s="108">
        <v>30182.51</v>
      </c>
      <c r="F20" s="108">
        <v>62104</v>
      </c>
      <c r="G20" s="108">
        <v>16591</v>
      </c>
      <c r="H20" s="108">
        <v>77518.88</v>
      </c>
      <c r="I20" s="108">
        <v>15844</v>
      </c>
      <c r="J20" s="108">
        <v>31133</v>
      </c>
      <c r="K20" s="97"/>
      <c r="L20" s="97"/>
      <c r="R20" s="113"/>
      <c r="S20" s="112"/>
    </row>
    <row r="21" spans="2:19" ht="12">
      <c r="B21" s="102" t="s">
        <v>73</v>
      </c>
      <c r="C21" s="116">
        <v>3889</v>
      </c>
      <c r="D21" s="107">
        <v>527.56</v>
      </c>
      <c r="E21" s="108">
        <v>86.53</v>
      </c>
      <c r="F21" s="108">
        <v>362</v>
      </c>
      <c r="G21" s="108">
        <v>180</v>
      </c>
      <c r="H21" s="108">
        <v>1201.31</v>
      </c>
      <c r="I21" s="108">
        <v>369</v>
      </c>
      <c r="J21" s="108">
        <v>1163</v>
      </c>
      <c r="K21" s="97"/>
      <c r="L21" s="97"/>
      <c r="R21" s="113"/>
      <c r="S21" s="112"/>
    </row>
    <row r="22" spans="2:19" ht="12">
      <c r="B22" s="102" t="s">
        <v>72</v>
      </c>
      <c r="C22" s="116">
        <v>2391</v>
      </c>
      <c r="D22" s="107">
        <v>2390.5</v>
      </c>
      <c r="E22" s="108" t="s">
        <v>56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97"/>
      <c r="L22" s="97"/>
      <c r="R22" s="113"/>
      <c r="S22" s="112"/>
    </row>
    <row r="23" spans="2:19" ht="12">
      <c r="B23" s="102" t="s">
        <v>71</v>
      </c>
      <c r="C23" s="116">
        <v>1440</v>
      </c>
      <c r="D23" s="107">
        <v>1401.1</v>
      </c>
      <c r="E23" s="108">
        <v>38.69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97"/>
      <c r="L23" s="97"/>
      <c r="R23" s="113"/>
      <c r="S23" s="112"/>
    </row>
    <row r="24" spans="2:19" ht="12">
      <c r="B24" s="102" t="s">
        <v>70</v>
      </c>
      <c r="C24" s="116">
        <v>57</v>
      </c>
      <c r="D24" s="107">
        <v>39</v>
      </c>
      <c r="E24" s="108">
        <v>18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97"/>
      <c r="L24" s="97"/>
      <c r="R24" s="113"/>
      <c r="S24" s="112"/>
    </row>
    <row r="25" spans="2:19" ht="12">
      <c r="B25" s="102" t="s">
        <v>69</v>
      </c>
      <c r="C25" s="116">
        <v>35504</v>
      </c>
      <c r="D25" s="107">
        <v>25265.31</v>
      </c>
      <c r="E25" s="108">
        <v>2426.31</v>
      </c>
      <c r="F25" s="108">
        <v>3976</v>
      </c>
      <c r="G25" s="108">
        <v>3836</v>
      </c>
      <c r="H25" s="108">
        <v>0</v>
      </c>
      <c r="I25" s="108">
        <v>0</v>
      </c>
      <c r="J25" s="108">
        <v>0</v>
      </c>
      <c r="K25" s="97"/>
      <c r="L25" s="97"/>
      <c r="R25" s="113"/>
      <c r="S25" s="112"/>
    </row>
    <row r="26" spans="2:19" ht="12">
      <c r="B26" s="102" t="s">
        <v>68</v>
      </c>
      <c r="C26" s="116" t="s">
        <v>56</v>
      </c>
      <c r="D26" s="107" t="s">
        <v>56</v>
      </c>
      <c r="E26" s="108" t="s">
        <v>56</v>
      </c>
      <c r="F26" s="108" t="s">
        <v>56</v>
      </c>
      <c r="G26" s="108" t="s">
        <v>56</v>
      </c>
      <c r="H26" s="108" t="s">
        <v>56</v>
      </c>
      <c r="I26" s="108" t="s">
        <v>56</v>
      </c>
      <c r="J26" s="108" t="s">
        <v>56</v>
      </c>
      <c r="K26" s="97"/>
      <c r="L26" s="97"/>
      <c r="R26" s="113"/>
      <c r="S26" s="112"/>
    </row>
    <row r="27" spans="2:19" ht="12">
      <c r="B27" s="102" t="s">
        <v>67</v>
      </c>
      <c r="C27" s="116">
        <v>16117</v>
      </c>
      <c r="D27" s="107">
        <v>7948.05</v>
      </c>
      <c r="E27" s="108">
        <v>8168.55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97"/>
      <c r="L27" s="97"/>
      <c r="R27" s="113"/>
      <c r="S27" s="112"/>
    </row>
    <row r="28" spans="2:19" ht="12">
      <c r="B28" s="102" t="s">
        <v>66</v>
      </c>
      <c r="C28" s="116">
        <v>9504</v>
      </c>
      <c r="D28" s="107">
        <v>7907.95</v>
      </c>
      <c r="E28" s="108">
        <v>534.52</v>
      </c>
      <c r="F28" s="108">
        <v>211</v>
      </c>
      <c r="G28" s="108">
        <v>851</v>
      </c>
      <c r="H28" s="108">
        <v>0</v>
      </c>
      <c r="I28" s="108">
        <v>0</v>
      </c>
      <c r="J28" s="108">
        <v>0</v>
      </c>
      <c r="K28" s="97"/>
      <c r="L28" s="97"/>
      <c r="R28" s="113"/>
      <c r="S28" s="112"/>
    </row>
    <row r="29" spans="2:19" ht="12">
      <c r="B29" s="102" t="s">
        <v>65</v>
      </c>
      <c r="C29" s="116">
        <v>150992</v>
      </c>
      <c r="D29" s="107">
        <v>143113.33</v>
      </c>
      <c r="E29" s="108">
        <v>5883.87</v>
      </c>
      <c r="F29" s="108">
        <v>1315</v>
      </c>
      <c r="G29" s="108">
        <v>680</v>
      </c>
      <c r="H29" s="108">
        <v>0</v>
      </c>
      <c r="I29" s="108">
        <v>0</v>
      </c>
      <c r="J29" s="108">
        <v>0</v>
      </c>
      <c r="K29" s="97"/>
      <c r="L29" s="97"/>
      <c r="R29" s="113"/>
      <c r="S29" s="112"/>
    </row>
    <row r="30" spans="2:19" ht="12">
      <c r="B30" s="102" t="s">
        <v>64</v>
      </c>
      <c r="C30" s="116">
        <v>35831</v>
      </c>
      <c r="D30" s="107">
        <v>10095.17</v>
      </c>
      <c r="E30" s="108">
        <v>9216.54</v>
      </c>
      <c r="F30" s="108">
        <v>2536</v>
      </c>
      <c r="G30" s="108">
        <v>402</v>
      </c>
      <c r="H30" s="108">
        <v>10744.96</v>
      </c>
      <c r="I30" s="108">
        <v>875</v>
      </c>
      <c r="J30" s="108">
        <v>1961</v>
      </c>
      <c r="K30" s="97"/>
      <c r="L30" s="97"/>
      <c r="R30" s="113"/>
      <c r="S30" s="112"/>
    </row>
    <row r="31" spans="2:19" ht="12">
      <c r="B31" s="102" t="s">
        <v>63</v>
      </c>
      <c r="C31" s="116">
        <v>59043</v>
      </c>
      <c r="D31" s="107">
        <v>51225.74</v>
      </c>
      <c r="E31" s="108">
        <v>3216.99</v>
      </c>
      <c r="F31" s="108">
        <v>1887</v>
      </c>
      <c r="G31" s="108">
        <v>2713</v>
      </c>
      <c r="H31" s="108">
        <v>0</v>
      </c>
      <c r="I31" s="108">
        <v>0</v>
      </c>
      <c r="J31" s="108">
        <v>0</v>
      </c>
      <c r="K31" s="97"/>
      <c r="L31" s="97"/>
      <c r="R31" s="113"/>
      <c r="S31" s="112"/>
    </row>
    <row r="32" spans="2:19" ht="12">
      <c r="B32" s="102" t="s">
        <v>62</v>
      </c>
      <c r="C32" s="116">
        <v>3352</v>
      </c>
      <c r="D32" s="107">
        <v>2701.93</v>
      </c>
      <c r="E32" s="108">
        <v>212.6</v>
      </c>
      <c r="F32" s="108">
        <v>398</v>
      </c>
      <c r="G32" s="108">
        <v>39</v>
      </c>
      <c r="H32" s="108">
        <v>0</v>
      </c>
      <c r="I32" s="108" t="s">
        <v>56</v>
      </c>
      <c r="J32" s="108" t="s">
        <v>56</v>
      </c>
      <c r="K32" s="97"/>
      <c r="L32" s="97"/>
      <c r="R32" s="113"/>
      <c r="S32" s="112"/>
    </row>
    <row r="33" spans="2:19" ht="12">
      <c r="B33" s="102" t="s">
        <v>61</v>
      </c>
      <c r="C33" s="116">
        <v>3782</v>
      </c>
      <c r="D33" s="107">
        <v>3781.58</v>
      </c>
      <c r="E33" s="108" t="s">
        <v>56</v>
      </c>
      <c r="F33" s="108" t="s">
        <v>56</v>
      </c>
      <c r="G33" s="108" t="s">
        <v>56</v>
      </c>
      <c r="H33" s="108">
        <v>0</v>
      </c>
      <c r="I33" s="108">
        <v>0</v>
      </c>
      <c r="J33" s="108">
        <v>0</v>
      </c>
      <c r="K33" s="97"/>
      <c r="L33" s="97"/>
      <c r="R33" s="113"/>
      <c r="S33" s="112"/>
    </row>
    <row r="34" spans="2:19" ht="12">
      <c r="B34" s="102" t="s">
        <v>60</v>
      </c>
      <c r="C34" s="116">
        <v>667</v>
      </c>
      <c r="D34" s="107">
        <v>666.51</v>
      </c>
      <c r="E34" s="108" t="s">
        <v>56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97"/>
      <c r="L34" s="97"/>
      <c r="R34" s="113"/>
      <c r="S34" s="112"/>
    </row>
    <row r="35" spans="2:19" ht="12">
      <c r="B35" s="102" t="s">
        <v>59</v>
      </c>
      <c r="C35" s="116">
        <v>1690</v>
      </c>
      <c r="D35" s="107">
        <v>1494.1</v>
      </c>
      <c r="E35" s="108">
        <v>196.24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97"/>
      <c r="L35" s="97"/>
      <c r="R35" s="113"/>
      <c r="S35" s="112"/>
    </row>
    <row r="36" spans="2:19" ht="12">
      <c r="B36" s="103" t="s">
        <v>58</v>
      </c>
      <c r="C36" s="117">
        <v>6868</v>
      </c>
      <c r="D36" s="109">
        <v>5396.4</v>
      </c>
      <c r="E36" s="110">
        <v>1471.52</v>
      </c>
      <c r="F36" s="111">
        <v>0</v>
      </c>
      <c r="G36" s="110">
        <v>0</v>
      </c>
      <c r="H36" s="110">
        <v>0</v>
      </c>
      <c r="I36" s="110">
        <v>0</v>
      </c>
      <c r="J36" s="110">
        <v>0</v>
      </c>
      <c r="K36" s="97"/>
      <c r="L36" s="97"/>
      <c r="R36" s="113"/>
      <c r="S36" s="112"/>
    </row>
    <row r="37" ht="12.75">
      <c r="L37" s="97"/>
    </row>
    <row r="38" ht="12.75">
      <c r="B38" s="98" t="s">
        <v>137</v>
      </c>
    </row>
    <row r="41" ht="12">
      <c r="A41" s="87"/>
    </row>
    <row r="42" spans="2:7" ht="12.75">
      <c r="B42" s="88"/>
      <c r="C42" s="88"/>
      <c r="D42" s="88"/>
      <c r="E42" s="88"/>
      <c r="F42" s="88"/>
      <c r="G42" s="89"/>
    </row>
    <row r="43" spans="6:7" ht="12.75">
      <c r="F43" s="88"/>
      <c r="G43" s="88"/>
    </row>
    <row r="44" ht="12.75">
      <c r="G44" s="89"/>
    </row>
    <row r="45" spans="6:7" ht="12.75">
      <c r="F45" s="89"/>
      <c r="G45" s="89"/>
    </row>
    <row r="46" spans="6:7" ht="12.75">
      <c r="F46" s="88"/>
      <c r="G46" s="89"/>
    </row>
    <row r="47" spans="6:7" ht="12.75">
      <c r="F47" s="89"/>
      <c r="G47" s="89"/>
    </row>
    <row r="48" spans="6:7" ht="12.75">
      <c r="F48" s="88"/>
      <c r="G48" s="88"/>
    </row>
    <row r="49" spans="6:7" ht="12.75">
      <c r="F49" s="88"/>
      <c r="G49" s="88"/>
    </row>
    <row r="50" spans="6:7" ht="12.75">
      <c r="F50" s="88"/>
      <c r="G50" s="88"/>
    </row>
    <row r="51" spans="6:7" ht="12.75">
      <c r="F51" s="88"/>
      <c r="G51" s="89"/>
    </row>
    <row r="52" spans="6:7" ht="12.75">
      <c r="F52" s="88"/>
      <c r="G52" s="88"/>
    </row>
    <row r="53" spans="6:7" ht="12.75">
      <c r="F53" s="88"/>
      <c r="G53" s="88"/>
    </row>
    <row r="54" spans="6:7" ht="12.75">
      <c r="F54" s="88"/>
      <c r="G54" s="89"/>
    </row>
    <row r="55" spans="6:18" ht="12.75">
      <c r="F55" s="88"/>
      <c r="G55" s="88"/>
      <c r="P55" s="88"/>
      <c r="Q55" s="88"/>
      <c r="R55" s="88"/>
    </row>
    <row r="56" spans="6:16" ht="15" customHeight="1">
      <c r="F56" s="88"/>
      <c r="G56" s="88"/>
      <c r="P56" s="88"/>
    </row>
    <row r="57" spans="6:7" ht="12.75">
      <c r="F57" s="88"/>
      <c r="G57" s="88"/>
    </row>
    <row r="58" spans="6:7" ht="12.75">
      <c r="F58" s="88"/>
      <c r="G58" s="88"/>
    </row>
    <row r="59" spans="2:11" ht="12.75">
      <c r="B59" s="88"/>
      <c r="C59" s="88"/>
      <c r="D59" s="88"/>
      <c r="E59" s="89"/>
      <c r="F59" s="89"/>
      <c r="G59" s="89"/>
      <c r="H59" s="88"/>
      <c r="I59" s="88"/>
      <c r="J59" s="88"/>
      <c r="K59" s="88"/>
    </row>
    <row r="60" spans="2:11" ht="12.75">
      <c r="B60" s="88"/>
      <c r="C60" s="88"/>
      <c r="D60" s="88"/>
      <c r="E60" s="88"/>
      <c r="F60" s="88"/>
      <c r="G60" s="88"/>
      <c r="I60" s="246"/>
      <c r="J60" s="246"/>
      <c r="K60" s="246"/>
    </row>
    <row r="61" spans="2:11" ht="12.75">
      <c r="B61" s="88"/>
      <c r="C61" s="88"/>
      <c r="D61" s="88"/>
      <c r="E61" s="88"/>
      <c r="F61" s="88"/>
      <c r="G61" s="89"/>
      <c r="H61" s="88"/>
      <c r="I61" s="246"/>
      <c r="J61" s="246"/>
      <c r="K61" s="246"/>
    </row>
    <row r="62" spans="2:11" ht="12.75">
      <c r="B62" s="88"/>
      <c r="C62" s="88"/>
      <c r="D62" s="88"/>
      <c r="E62" s="88"/>
      <c r="F62" s="88"/>
      <c r="G62" s="89"/>
      <c r="H62" s="88"/>
      <c r="I62" s="246"/>
      <c r="J62" s="246"/>
      <c r="K62" s="246"/>
    </row>
    <row r="63" spans="2:7" ht="12.75">
      <c r="B63" s="88"/>
      <c r="C63" s="88"/>
      <c r="D63" s="88"/>
      <c r="E63" s="88"/>
      <c r="F63" s="88"/>
      <c r="G63" s="88"/>
    </row>
    <row r="64" spans="2:7" ht="12.75">
      <c r="B64" s="88"/>
      <c r="C64" s="88"/>
      <c r="D64" s="88"/>
      <c r="E64" s="88"/>
      <c r="F64" s="88"/>
      <c r="G64" s="88"/>
    </row>
    <row r="65" spans="1:7" ht="12.75">
      <c r="A65" s="88"/>
      <c r="B65" s="88"/>
      <c r="C65" s="88"/>
      <c r="D65" s="88"/>
      <c r="E65" s="88"/>
      <c r="F65" s="88"/>
      <c r="G65" s="88"/>
    </row>
    <row r="66" spans="2:7" ht="12.75">
      <c r="B66" s="88"/>
      <c r="C66" s="88"/>
      <c r="D66" s="88"/>
      <c r="E66" s="88"/>
      <c r="F66" s="88"/>
      <c r="G66" s="88"/>
    </row>
    <row r="67" spans="2:7" ht="12.75">
      <c r="B67" s="88"/>
      <c r="C67" s="88"/>
      <c r="D67" s="88"/>
      <c r="E67" s="88"/>
      <c r="F67" s="88"/>
      <c r="G67" s="88"/>
    </row>
    <row r="68" spans="2:7" ht="12.75">
      <c r="B68" s="88"/>
      <c r="C68" s="88"/>
      <c r="D68" s="88"/>
      <c r="E68" s="88"/>
      <c r="F68" s="88"/>
      <c r="G68" s="88"/>
    </row>
    <row r="69" spans="2:15" ht="12.7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2" spans="22:26" ht="12.75">
      <c r="V72" s="88"/>
      <c r="W72" s="88"/>
      <c r="X72" s="88"/>
      <c r="Y72" s="88"/>
      <c r="Z72" s="88"/>
    </row>
    <row r="79" ht="15" customHeight="1"/>
    <row r="80" ht="12" customHeight="1"/>
    <row r="137" ht="12.75">
      <c r="N137" s="88"/>
    </row>
    <row r="164" ht="13.5" customHeight="1"/>
    <row r="167" ht="11.25" customHeight="1"/>
    <row r="191" spans="21:24" ht="12.75">
      <c r="U191" s="90"/>
      <c r="V191" s="90"/>
      <c r="W191" s="90"/>
      <c r="X191" s="90"/>
    </row>
    <row r="192" spans="21:24" ht="12.75">
      <c r="U192" s="90"/>
      <c r="V192" s="90"/>
      <c r="W192" s="90"/>
      <c r="X192" s="90"/>
    </row>
    <row r="193" spans="21:24" ht="12.75">
      <c r="U193" s="90"/>
      <c r="V193" s="91"/>
      <c r="W193" s="91"/>
      <c r="X193" s="91"/>
    </row>
    <row r="194" spans="21:24" ht="12.75">
      <c r="U194" s="90"/>
      <c r="V194" s="91"/>
      <c r="W194" s="91"/>
      <c r="X194" s="91"/>
    </row>
    <row r="195" spans="21:24" ht="12.75">
      <c r="U195" s="90"/>
      <c r="V195" s="91"/>
      <c r="W195" s="91"/>
      <c r="X195" s="91"/>
    </row>
    <row r="196" spans="21:24" ht="12.75">
      <c r="U196" s="90"/>
      <c r="V196" s="91"/>
      <c r="W196" s="91"/>
      <c r="X196" s="91"/>
    </row>
    <row r="197" spans="21:24" ht="12.75">
      <c r="U197" s="90"/>
      <c r="V197" s="91"/>
      <c r="W197" s="91"/>
      <c r="X197" s="91"/>
    </row>
    <row r="198" spans="21:24" ht="12.75">
      <c r="U198" s="90"/>
      <c r="V198" s="91"/>
      <c r="W198" s="91"/>
      <c r="X198" s="91"/>
    </row>
    <row r="218" ht="12" customHeight="1"/>
    <row r="221" ht="12.75" hidden="1"/>
    <row r="234" ht="15" customHeight="1"/>
    <row r="240" s="127" customFormat="1" ht="12"/>
    <row r="245" ht="12.75">
      <c r="V245" s="92"/>
    </row>
    <row r="246" ht="12.75">
      <c r="V246" s="92"/>
    </row>
    <row r="247" ht="12.75">
      <c r="V247" s="92"/>
    </row>
    <row r="248" ht="12.75">
      <c r="V248" s="92"/>
    </row>
    <row r="267" s="127" customFormat="1" ht="12"/>
    <row r="272" ht="12.75">
      <c r="AA272" s="93"/>
    </row>
    <row r="273" ht="12.75">
      <c r="AA273" s="93"/>
    </row>
    <row r="274" ht="12.75">
      <c r="AA274" s="93"/>
    </row>
    <row r="275" ht="12.75">
      <c r="AA275" s="93"/>
    </row>
    <row r="276" spans="21:27" ht="12.75">
      <c r="U276" s="92"/>
      <c r="V276" s="92"/>
      <c r="W276" s="92"/>
      <c r="X276" s="92"/>
      <c r="Y276" s="92"/>
      <c r="Z276" s="92"/>
      <c r="AA276" s="93"/>
    </row>
    <row r="277" spans="21:27" ht="12.75">
      <c r="U277" s="92"/>
      <c r="V277" s="92"/>
      <c r="W277" s="92"/>
      <c r="AA277" s="93"/>
    </row>
    <row r="278" spans="21:27" ht="12.75">
      <c r="U278" s="92"/>
      <c r="V278" s="92"/>
      <c r="W278" s="92"/>
      <c r="AA278" s="92"/>
    </row>
    <row r="279" spans="21:27" ht="12.75">
      <c r="U279" s="93"/>
      <c r="V279" s="92"/>
      <c r="W279" s="92"/>
      <c r="X279" s="94"/>
      <c r="Y279" s="94"/>
      <c r="Z279" s="92"/>
      <c r="AA279" s="92"/>
    </row>
    <row r="280" spans="21:25" ht="12.75">
      <c r="U280" s="93"/>
      <c r="V280" s="93"/>
      <c r="W280" s="95"/>
      <c r="X280" s="95"/>
      <c r="Y280" s="95"/>
    </row>
    <row r="281" spans="21:25" ht="12.75">
      <c r="U281" s="93"/>
      <c r="V281" s="93"/>
      <c r="W281" s="95"/>
      <c r="X281" s="95"/>
      <c r="Y281" s="95"/>
    </row>
    <row r="282" spans="22:25" ht="12.75">
      <c r="V282" s="93"/>
      <c r="W282" s="95"/>
      <c r="X282" s="95"/>
      <c r="Y282" s="95"/>
    </row>
    <row r="283" spans="21:25" ht="12.75">
      <c r="U283" s="93"/>
      <c r="V283" s="93"/>
      <c r="W283" s="95"/>
      <c r="X283" s="95"/>
      <c r="Y283" s="95"/>
    </row>
    <row r="286" ht="26.25" customHeight="1"/>
    <row r="299" ht="16.5" customHeight="1"/>
    <row r="300" spans="1:24" ht="17.2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O300" s="237"/>
      <c r="P300" s="237"/>
      <c r="Q300" s="237"/>
      <c r="R300" s="237"/>
      <c r="S300" s="237"/>
      <c r="T300" s="237"/>
      <c r="U300" s="237"/>
      <c r="V300" s="237"/>
      <c r="W300" s="237"/>
      <c r="X300" s="237"/>
    </row>
    <row r="301" spans="1:13" ht="12">
      <c r="A301" s="81"/>
      <c r="B301" s="237"/>
      <c r="C301" s="237"/>
      <c r="D301" s="237"/>
      <c r="E301" s="237"/>
      <c r="F301" s="237"/>
      <c r="G301" s="96"/>
      <c r="H301" s="96"/>
      <c r="I301" s="96"/>
      <c r="J301" s="96"/>
      <c r="K301" s="96"/>
      <c r="L301" s="96"/>
      <c r="M301" s="96"/>
    </row>
    <row r="309" ht="13.5" customHeight="1"/>
  </sheetData>
  <mergeCells count="14">
    <mergeCell ref="H6:H7"/>
    <mergeCell ref="I6:I7"/>
    <mergeCell ref="J6:J7"/>
    <mergeCell ref="I60:K62"/>
    <mergeCell ref="O300:X300"/>
    <mergeCell ref="M9:Q13"/>
    <mergeCell ref="M14:Q15"/>
    <mergeCell ref="G6:G7"/>
    <mergeCell ref="B301:F301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MARTINS Carla</cp:lastModifiedBy>
  <cp:lastPrinted>2014-12-18T10:15:21Z</cp:lastPrinted>
  <dcterms:created xsi:type="dcterms:W3CDTF">2014-09-18T09:48:45Z</dcterms:created>
  <dcterms:modified xsi:type="dcterms:W3CDTF">2015-11-12T17:53:50Z</dcterms:modified>
  <cp:category/>
  <cp:version/>
  <cp:contentType/>
  <cp:contentStatus/>
</cp:coreProperties>
</file>