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activeTab="0"/>
  </bookViews>
  <sheets>
    <sheet name="Table 1" sheetId="26" r:id="rId1"/>
    <sheet name="Table 2" sheetId="29" r:id="rId2"/>
    <sheet name="Table 3" sheetId="32" r:id="rId3"/>
    <sheet name="Figure 1" sheetId="6" r:id="rId4"/>
    <sheet name="Figure 2" sheetId="22" r:id="rId5"/>
    <sheet name="Figure 3" sheetId="16" r:id="rId6"/>
    <sheet name="Figure 4" sheetId="10" r:id="rId7"/>
    <sheet name="Figure 5" sheetId="18" r:id="rId8"/>
    <sheet name="Figure 6" sheetId="28" r:id="rId9"/>
    <sheet name="Figure 7" sheetId="17" r:id="rId10"/>
    <sheet name="Figure 8" sheetId="27" r:id="rId11"/>
    <sheet name="Figure 9" sheetId="2" r:id="rId12"/>
    <sheet name="Figure10" sheetId="3" r:id="rId13"/>
    <sheet name="Figure 11" sheetId="34" r:id="rId14"/>
  </sheets>
  <definedNames/>
  <calcPr calcId="191029"/>
  <extLst/>
</workbook>
</file>

<file path=xl/sharedStrings.xml><?xml version="1.0" encoding="utf-8"?>
<sst xmlns="http://schemas.openxmlformats.org/spreadsheetml/2006/main" count="1363" uniqueCount="262">
  <si>
    <t>LU</t>
  </si>
  <si>
    <t>DK</t>
  </si>
  <si>
    <t>IE</t>
  </si>
  <si>
    <t>MT</t>
  </si>
  <si>
    <t>CY</t>
  </si>
  <si>
    <t>SE</t>
  </si>
  <si>
    <t>BE</t>
  </si>
  <si>
    <t>FR</t>
  </si>
  <si>
    <t>LV</t>
  </si>
  <si>
    <t>NL</t>
  </si>
  <si>
    <t>SK</t>
  </si>
  <si>
    <t>AT</t>
  </si>
  <si>
    <t>RO</t>
  </si>
  <si>
    <t>EE</t>
  </si>
  <si>
    <t>LT</t>
  </si>
  <si>
    <t>CZ</t>
  </si>
  <si>
    <t>PL</t>
  </si>
  <si>
    <t>HU</t>
  </si>
  <si>
    <t>FI</t>
  </si>
  <si>
    <t>IT</t>
  </si>
  <si>
    <t>SI</t>
  </si>
  <si>
    <t>PT</t>
  </si>
  <si>
    <t>ES</t>
  </si>
  <si>
    <t>BG</t>
  </si>
  <si>
    <t>HR</t>
  </si>
  <si>
    <t>EL</t>
  </si>
  <si>
    <t>SJ</t>
  </si>
  <si>
    <t>Other business services</t>
  </si>
  <si>
    <t>SC</t>
  </si>
  <si>
    <t>Transport</t>
  </si>
  <si>
    <t>SG</t>
  </si>
  <si>
    <t>Financial</t>
  </si>
  <si>
    <t>Telecomm., computer,  information</t>
  </si>
  <si>
    <t>SH</t>
  </si>
  <si>
    <t>Intellectual property</t>
  </si>
  <si>
    <t>SF</t>
  </si>
  <si>
    <t>Insurance and pension</t>
  </si>
  <si>
    <t>Personal, cultural, and recreational</t>
  </si>
  <si>
    <t>SB</t>
  </si>
  <si>
    <t>Maintenance and repair</t>
  </si>
  <si>
    <t>SD</t>
  </si>
  <si>
    <t>Travel</t>
  </si>
  <si>
    <t>Construction</t>
  </si>
  <si>
    <t>Mode 2</t>
  </si>
  <si>
    <t>Mode 4</t>
  </si>
  <si>
    <t>Mode 1</t>
  </si>
  <si>
    <t>Mode 3</t>
  </si>
  <si>
    <t>Distribution services</t>
  </si>
  <si>
    <t>SL</t>
  </si>
  <si>
    <t>SA</t>
  </si>
  <si>
    <t>Manufacturing services</t>
  </si>
  <si>
    <t>DS</t>
  </si>
  <si>
    <t>Financial services</t>
  </si>
  <si>
    <t>SC1</t>
  </si>
  <si>
    <t>SC11</t>
  </si>
  <si>
    <t>SC12</t>
  </si>
  <si>
    <t>SC13</t>
  </si>
  <si>
    <t>SC2</t>
  </si>
  <si>
    <t>SC21</t>
  </si>
  <si>
    <t>SC22</t>
  </si>
  <si>
    <t>SC23</t>
  </si>
  <si>
    <t>SC3</t>
  </si>
  <si>
    <t>SC31</t>
  </si>
  <si>
    <t>SC32</t>
  </si>
  <si>
    <t>SC33</t>
  </si>
  <si>
    <t>SC4</t>
  </si>
  <si>
    <t>SI1</t>
  </si>
  <si>
    <t>SI2</t>
  </si>
  <si>
    <t>SI3</t>
  </si>
  <si>
    <t>SJ1</t>
  </si>
  <si>
    <t>SJ2</t>
  </si>
  <si>
    <t>SJ3</t>
  </si>
  <si>
    <t>SJ311</t>
  </si>
  <si>
    <t>SJ312</t>
  </si>
  <si>
    <t>SJ313</t>
  </si>
  <si>
    <t>SJ32</t>
  </si>
  <si>
    <t>SJ321</t>
  </si>
  <si>
    <t>SJ322</t>
  </si>
  <si>
    <t>SJ323</t>
  </si>
  <si>
    <t>SJ33</t>
  </si>
  <si>
    <t>SJ34</t>
  </si>
  <si>
    <t>SJ35</t>
  </si>
  <si>
    <t>Manufacturing services on physical inputs owned by others</t>
  </si>
  <si>
    <t>Maintenance and repair services n.i.e.</t>
  </si>
  <si>
    <t>Sea transport</t>
  </si>
  <si>
    <t>Air transport</t>
  </si>
  <si>
    <t>Other modes of transport</t>
  </si>
  <si>
    <t>Postal and courier services</t>
  </si>
  <si>
    <t>Insurance and pension services</t>
  </si>
  <si>
    <t>Charges for the use of intellectual property n.i.e.</t>
  </si>
  <si>
    <t>Telecommunications, computer, and information services</t>
  </si>
  <si>
    <t>Telecommunications services</t>
  </si>
  <si>
    <t>Computer services</t>
  </si>
  <si>
    <t>Information services</t>
  </si>
  <si>
    <t>Research and development services</t>
  </si>
  <si>
    <t>Professional and management consulting services</t>
  </si>
  <si>
    <t>Architectural services</t>
  </si>
  <si>
    <t>Engineering services</t>
  </si>
  <si>
    <t>Scientific and other technical services</t>
  </si>
  <si>
    <t>Waste treatment and de-pollution, agricultural and mining services</t>
  </si>
  <si>
    <t>Waste treatment and de-pollution</t>
  </si>
  <si>
    <t>Services incidental to agriculture, forestry and fishing</t>
  </si>
  <si>
    <t>Services incidental to mining, and oil and gas extraction</t>
  </si>
  <si>
    <t>Operating leasing services</t>
  </si>
  <si>
    <t>Other business services n.i.e.</t>
  </si>
  <si>
    <t>Personal, cultural, and recreational services</t>
  </si>
  <si>
    <t>DE</t>
  </si>
  <si>
    <t>mode 2</t>
  </si>
  <si>
    <t>mode 3</t>
  </si>
  <si>
    <t>mode 4</t>
  </si>
  <si>
    <t>in million EUR</t>
  </si>
  <si>
    <t>Exports</t>
  </si>
  <si>
    <t>Imports</t>
  </si>
  <si>
    <t>Mode 1 (cross-border supply)</t>
  </si>
  <si>
    <t>Mode 3 (commercial presence)</t>
  </si>
  <si>
    <t>Balance  (exp-imp)</t>
  </si>
  <si>
    <t>Balance / (exp+imp) %</t>
  </si>
  <si>
    <t>Balance (exp-imp)</t>
  </si>
  <si>
    <t>Government</t>
  </si>
  <si>
    <t>TOTAL</t>
  </si>
  <si>
    <t>TOTAL (all modes)</t>
  </si>
  <si>
    <t>Balance / (exp+imp), %</t>
  </si>
  <si>
    <t>and including distribution services from trade in goods statistics. Mode 3: outward FATS data.</t>
  </si>
  <si>
    <t>and including distribution services from trade in goods statistics. Mode 3: inward FATS data.</t>
  </si>
  <si>
    <t>Total Modes</t>
  </si>
  <si>
    <t>E27</t>
  </si>
  <si>
    <t>Figure 2:  EU-27 imports of services from non-member countries, 2017</t>
  </si>
  <si>
    <t>imports from EXTRA EU27, for all 4 modes</t>
  </si>
  <si>
    <t xml:space="preserve">Note: Estimates using the simplified Eurostat model. Modes 1, 2 and 4: ITSS imports, adjusted by excluding goods </t>
  </si>
  <si>
    <t>S'</t>
  </si>
  <si>
    <t>EU27</t>
  </si>
  <si>
    <t>EBOPS 2010</t>
  </si>
  <si>
    <t>Mode type (%)</t>
  </si>
  <si>
    <t>M1</t>
  </si>
  <si>
    <t>M2</t>
  </si>
  <si>
    <t>M3</t>
  </si>
  <si>
    <t>M4</t>
  </si>
  <si>
    <t>Passenger (Sea)</t>
  </si>
  <si>
    <t>Freight (Sea)</t>
  </si>
  <si>
    <t>Other (Sea)</t>
  </si>
  <si>
    <t>Passenger (Air)</t>
  </si>
  <si>
    <t>Freight (Air)</t>
  </si>
  <si>
    <t>Other (Air)</t>
  </si>
  <si>
    <t>Passenger (Other)</t>
  </si>
  <si>
    <t>Freight (Other)</t>
  </si>
  <si>
    <t>Other (Other)</t>
  </si>
  <si>
    <t>Technical, trade-related and other business services</t>
  </si>
  <si>
    <t>SJ31</t>
  </si>
  <si>
    <t>Architectural, engineering, scientific, and other technical services</t>
  </si>
  <si>
    <t>Trade-related services</t>
  </si>
  <si>
    <t>SL*</t>
  </si>
  <si>
    <t>Government goods and services n.i.e. debits (commercial services only)</t>
  </si>
  <si>
    <t xml:space="preserve">Note: Estimates using Eurostat-WTO model. ITSS exports, adjusted by excluding goods and including distribution services from trade in goods statistics. </t>
  </si>
  <si>
    <t xml:space="preserve">Note: Estimates using Eurostat-WTO model. Modes 1, 2 and 4: ITSS exports, adjusted by excluding goods </t>
  </si>
  <si>
    <t>(%)</t>
  </si>
  <si>
    <t xml:space="preserve">Note: Estimates using Eurostat-WTO model. Modes 1, 2 and 4: ITSS exports, adjusted by excluding goods and including distribution services from trade in goods statistics. </t>
  </si>
  <si>
    <t xml:space="preserve">Mode 3: inward FATS data.  </t>
  </si>
  <si>
    <t>Total</t>
  </si>
  <si>
    <t>MEMBER ECONOMY A</t>
  </si>
  <si>
    <t>Mode 1: Cross border supply</t>
  </si>
  <si>
    <t>Service supply</t>
  </si>
  <si>
    <t>Mode 2: Consumption abroad</t>
  </si>
  <si>
    <t>Mode 3: Commercial presence</t>
  </si>
  <si>
    <t xml:space="preserve">Directly recruited by foreign 
</t>
  </si>
  <si>
    <t>established company</t>
  </si>
  <si>
    <t xml:space="preserve">     Employee sent </t>
  </si>
  <si>
    <t xml:space="preserve">     by firm from B</t>
  </si>
  <si>
    <t>Mode 4: Presence of natural persons</t>
  </si>
  <si>
    <t>Description</t>
  </si>
  <si>
    <t>Travel (services only)</t>
  </si>
  <si>
    <t>Item</t>
  </si>
  <si>
    <t>Table 3: Recommended default allocation of EBOPS items to modes of supply according to the Eurostat-WTO model</t>
  </si>
  <si>
    <t>trend 2021-2020</t>
  </si>
  <si>
    <t>ITSS diff</t>
  </si>
  <si>
    <t>Figure 3: EU exports of services channeled by mode 1 (cross-border supply) to non-member countries, 2021</t>
  </si>
  <si>
    <t>Figure 4: EU exports of services channeled by mode 3 (commercial presence) to non-member countries, 2021</t>
  </si>
  <si>
    <t>Figure 5: EU exports of services to non-member countries, by mode of supply and service item, 2021</t>
  </si>
  <si>
    <t>total</t>
  </si>
  <si>
    <t>IMPORTS by mode 2021</t>
  </si>
  <si>
    <t>Figure 7: EU exports of services to non-member countries by service item, share of modes of supply, 2021</t>
  </si>
  <si>
    <t>Personal, cultural and recreational</t>
  </si>
  <si>
    <t>Figure 8: EU imports of services from non-member countries by service item, share of modes of supply, 2021</t>
  </si>
  <si>
    <t>Figure 9: Share of modes in services exports to the rest of the world, by country, 2021</t>
  </si>
  <si>
    <t>Figure 10: Share of modes in services imports from the rest of the world, by country, 2021</t>
  </si>
  <si>
    <t>Country</t>
  </si>
  <si>
    <t>EU</t>
  </si>
  <si>
    <t>Time</t>
  </si>
  <si>
    <t>2021</t>
  </si>
  <si>
    <t>STK_FLOW (Labels)</t>
  </si>
  <si>
    <t>Credit</t>
  </si>
  <si>
    <t>Debit</t>
  </si>
  <si>
    <t>Balance</t>
  </si>
  <si>
    <t>BOP_ITEM (Labels)</t>
  </si>
  <si>
    <t/>
  </si>
  <si>
    <t>Goods</t>
  </si>
  <si>
    <t>Services</t>
  </si>
  <si>
    <t>Figure 2. EU imports of services from non-member countries, 2021</t>
  </si>
  <si>
    <t>Table 2: EU services trade with non-member countries broken down by mode of supply, 2021</t>
  </si>
  <si>
    <t>imports</t>
  </si>
  <si>
    <r>
      <t>ITSS (balance of payments)</t>
    </r>
    <r>
      <rPr>
        <b/>
        <vertAlign val="superscript"/>
        <sz val="10"/>
        <rFont val="Arial"/>
        <family val="2"/>
      </rPr>
      <t>2</t>
    </r>
  </si>
  <si>
    <r>
      <t>Goods (balance of payments)</t>
    </r>
    <r>
      <rPr>
        <b/>
        <vertAlign val="superscript"/>
        <sz val="10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</si>
  <si>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Source: Eurostat (online data code: bop_eu6_q)</t>
    </r>
  </si>
  <si>
    <r>
      <t>Mode 4 (</t>
    </r>
    <r>
      <rPr>
        <b/>
        <sz val="10"/>
        <color theme="1"/>
        <rFont val="Arial"/>
        <family val="2"/>
      </rPr>
      <t>suppliers temporarily relocating abroad)</t>
    </r>
  </si>
  <si>
    <t>(€ billion)</t>
  </si>
  <si>
    <t>Table 1: EU trade balance with non-member countries, supply of services compared with goods, 2021</t>
  </si>
  <si>
    <t>Mode 2 (consumption by non-residents in the EU)</t>
  </si>
  <si>
    <t>Figure 1: EU exports of services to non-member countries, 2021</t>
  </si>
  <si>
    <t>Note: Estimates using Eurostat-WTO model. Modes 1, 2 and 4: ITSS exports, adjusted by excluding goods and including distribution services from trade in goods statistics. Mode 3: outward FATS data.</t>
  </si>
  <si>
    <r>
      <t>Source:</t>
    </r>
    <r>
      <rPr>
        <sz val="10"/>
        <color theme="1"/>
        <rFont val="Arial"/>
        <family val="2"/>
      </rPr>
      <t xml:space="preserve"> Eurostat and WTO</t>
    </r>
  </si>
  <si>
    <t>Note: shares for main EBOPS items are in bold.</t>
  </si>
  <si>
    <t>Figure 2: EU imports of services from non-member countries, 2021</t>
  </si>
  <si>
    <t>Figure 6: EU imports of services from non-member countries, by mode of supply and service item, 2021</t>
  </si>
  <si>
    <t xml:space="preserve">Note: Estimates using Eurostat-WTO model. Modes 1, 2 and 4: ITSS exports, adjusted by excluding goods and including distribution services from trade in goods statistics.  Mode 3: outward FATS data.  </t>
  </si>
  <si>
    <t xml:space="preserve">Note: Estimates using Eurostat-WTO model. Modes 1, 2 and 4: ITSS exports, adjusted by excluding goods and including distribution services from trade in goods statistics. Mode 3: inward FATS data.  </t>
  </si>
  <si>
    <t xml:space="preserve">Note: Estimates using Eurostat-WTO model. Modes 1, 2 and 4: ITSS exports, adjusted by excluding goods and including distribution services from trade in goods statistics. Mode 3: outward FATS data.  </t>
  </si>
  <si>
    <t>Missing data were estimated.</t>
  </si>
  <si>
    <t>Luxembourg</t>
  </si>
  <si>
    <t>Malta</t>
  </si>
  <si>
    <t>Cyprus</t>
  </si>
  <si>
    <t>Romania</t>
  </si>
  <si>
    <t>Slovakia</t>
  </si>
  <si>
    <t>Greece</t>
  </si>
  <si>
    <t>Estonia</t>
  </si>
  <si>
    <t>Ireland</t>
  </si>
  <si>
    <t>Latvia</t>
  </si>
  <si>
    <t>Czechia</t>
  </si>
  <si>
    <t>Bulgaria</t>
  </si>
  <si>
    <t>Poland</t>
  </si>
  <si>
    <t>Lithuania</t>
  </si>
  <si>
    <t>Hungary</t>
  </si>
  <si>
    <t>Belgium</t>
  </si>
  <si>
    <t>Slovenia</t>
  </si>
  <si>
    <t>Netherlands</t>
  </si>
  <si>
    <t>Denmark</t>
  </si>
  <si>
    <t>Austria</t>
  </si>
  <si>
    <t>Sweden</t>
  </si>
  <si>
    <t>Croatia</t>
  </si>
  <si>
    <t>Spain</t>
  </si>
  <si>
    <t>Portugal</t>
  </si>
  <si>
    <t>Italy</t>
  </si>
  <si>
    <t>Germany</t>
  </si>
  <si>
    <t>France</t>
  </si>
  <si>
    <t>Finland</t>
  </si>
  <si>
    <r>
      <t>MEMBER ECONOMY B</t>
    </r>
    <r>
      <rPr>
        <b/>
        <sz val="10"/>
        <color theme="1"/>
        <rFont val="Arial"/>
        <family val="2"/>
      </rPr>
      <t xml:space="preserve">
(economy of service supplier)</t>
    </r>
  </si>
  <si>
    <t xml:space="preserve">                   Service supply</t>
  </si>
  <si>
    <t xml:space="preserve"> Establishes a commercial presence in 
Member A</t>
  </si>
  <si>
    <t xml:space="preserve">  Employee sent </t>
  </si>
  <si>
    <t xml:space="preserve">  by firm from B</t>
  </si>
  <si>
    <t xml:space="preserve">Self employed </t>
  </si>
  <si>
    <t>goes to Member A</t>
  </si>
  <si>
    <r>
      <rPr>
        <i/>
        <sz val="12"/>
        <color theme="1"/>
        <rFont val="Arial"/>
        <family val="2"/>
      </rPr>
      <t>Source</t>
    </r>
    <r>
      <rPr>
        <sz val="12"/>
        <color theme="1"/>
        <rFont val="Arial"/>
        <family val="2"/>
      </rPr>
      <t>: MSITS 2010</t>
    </r>
  </si>
  <si>
    <t>Table 11: A synthetic view of modes of supply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</si>
  <si>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Estimates using the Eurostat-WTO model. </t>
    </r>
  </si>
  <si>
    <t xml:space="preserve">Modes 1, 2 and 4: ITSS data, adjusted by excluding goods and including distribution services from trade in goods statistics. </t>
  </si>
  <si>
    <t>Mode 3: FATS data.</t>
  </si>
  <si>
    <r>
      <t>Total international supply of services (Modes 1, 2, 3 and 4)</t>
    </r>
    <r>
      <rPr>
        <b/>
        <vertAlign val="superscript"/>
        <sz val="10"/>
        <color theme="1"/>
        <rFont val="Arial"/>
        <family val="2"/>
      </rPr>
      <t>1</t>
    </r>
  </si>
  <si>
    <r>
      <t>Supply of services without mode 3 (Modes 1, 2 and 4)</t>
    </r>
    <r>
      <rPr>
        <b/>
        <vertAlign val="superscript"/>
        <sz val="10"/>
        <color theme="1"/>
        <rFont val="Arial"/>
        <family val="2"/>
      </rPr>
      <t>1</t>
    </r>
  </si>
  <si>
    <t xml:space="preserve">Note: Estimates using the Eurostat-WTO model. </t>
  </si>
  <si>
    <t>and services n.i.e. debits.</t>
  </si>
  <si>
    <t xml:space="preserve">*Only imports on a commercial basis are covered in terms of Mode of Supply. Non-commercial services are assumed to be 70 % of government goods </t>
  </si>
  <si>
    <t>Figure 3: EU exports of services channelled by mode 1 (cross-border supply) to non-member countries, 2021</t>
  </si>
  <si>
    <t>Figure 4: EU exports of services channelled by mode 3 (commercial presence) to non-member countries,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</si>
</sst>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0.0%"/>
    <numFmt numFmtId="167" formatCode="0.000"/>
    <numFmt numFmtId="168" formatCode="#,##0.##########"/>
    <numFmt numFmtId="169" formatCode="#,##0.0_i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7254E"/>
      <name val="Arial"/>
      <family val="2"/>
    </font>
    <font>
      <sz val="10"/>
      <color rgb="FF0D0D0D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6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fgColor rgb="FF000000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ck"/>
      <right style="thin"/>
      <top style="medium"/>
      <bottom style="medium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thick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/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medium"/>
      <top/>
      <bottom/>
    </border>
    <border>
      <left style="thin">
        <color rgb="FF000000"/>
      </left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9" fontId="5" fillId="0" borderId="0" applyFill="0" applyBorder="0" applyProtection="0">
      <alignment horizontal="right"/>
    </xf>
  </cellStyleXfs>
  <cellXfs count="232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8" fillId="0" borderId="11" xfId="0" applyFont="1" applyBorder="1"/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5" fillId="0" borderId="0" xfId="0" applyFont="1"/>
    <xf numFmtId="0" fontId="8" fillId="4" borderId="16" xfId="0" applyNumberFormat="1" applyFont="1" applyFill="1" applyBorder="1" applyAlignment="1">
      <alignment horizontal="center" vertical="center"/>
    </xf>
    <xf numFmtId="0" fontId="8" fillId="4" borderId="17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Border="1"/>
    <xf numFmtId="164" fontId="5" fillId="0" borderId="20" xfId="0" applyNumberFormat="1" applyFont="1" applyBorder="1"/>
    <xf numFmtId="0" fontId="9" fillId="0" borderId="21" xfId="0" applyFont="1" applyFill="1" applyBorder="1" applyAlignment="1">
      <alignment horizontal="left"/>
    </xf>
    <xf numFmtId="3" fontId="5" fillId="0" borderId="22" xfId="0" applyNumberFormat="1" applyFont="1" applyBorder="1"/>
    <xf numFmtId="3" fontId="5" fillId="0" borderId="18" xfId="0" applyNumberFormat="1" applyFont="1" applyFill="1" applyBorder="1" applyAlignment="1">
      <alignment/>
    </xf>
    <xf numFmtId="3" fontId="5" fillId="0" borderId="21" xfId="0" applyNumberFormat="1" applyFont="1" applyBorder="1"/>
    <xf numFmtId="164" fontId="5" fillId="0" borderId="21" xfId="0" applyNumberFormat="1" applyFont="1" applyBorder="1"/>
    <xf numFmtId="0" fontId="8" fillId="0" borderId="21" xfId="0" applyNumberFormat="1" applyFont="1" applyFill="1" applyBorder="1" applyAlignment="1">
      <alignment horizontal="left"/>
    </xf>
    <xf numFmtId="1" fontId="5" fillId="0" borderId="0" xfId="0" applyNumberFormat="1" applyFont="1"/>
    <xf numFmtId="164" fontId="5" fillId="0" borderId="0" xfId="0" applyNumberFormat="1" applyFont="1" applyFill="1" applyBorder="1" applyAlignment="1">
      <alignment/>
    </xf>
    <xf numFmtId="0" fontId="9" fillId="0" borderId="23" xfId="0" applyFont="1" applyBorder="1" applyAlignment="1">
      <alignment horizontal="left"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Border="1"/>
    <xf numFmtId="164" fontId="5" fillId="0" borderId="26" xfId="0" applyNumberFormat="1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5" borderId="27" xfId="0" applyFont="1" applyFill="1" applyBorder="1" applyAlignment="1">
      <alignment horizontal="right" vertical="center"/>
    </xf>
    <xf numFmtId="0" fontId="13" fillId="5" borderId="27" xfId="0" applyFont="1" applyFill="1" applyBorder="1" applyAlignment="1">
      <alignment horizontal="left" vertical="center"/>
    </xf>
    <xf numFmtId="0" fontId="8" fillId="6" borderId="27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168" fontId="1" fillId="8" borderId="0" xfId="0" applyNumberFormat="1" applyFont="1" applyFill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0" fontId="14" fillId="0" borderId="0" xfId="0" applyFont="1"/>
    <xf numFmtId="0" fontId="14" fillId="9" borderId="0" xfId="0" applyFont="1" applyFill="1"/>
    <xf numFmtId="0" fontId="9" fillId="0" borderId="0" xfId="0" applyFont="1" applyAlignment="1">
      <alignment horizontal="left"/>
    </xf>
    <xf numFmtId="0" fontId="15" fillId="4" borderId="16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3" fontId="5" fillId="0" borderId="23" xfId="0" applyNumberFormat="1" applyFont="1" applyBorder="1"/>
    <xf numFmtId="4" fontId="5" fillId="0" borderId="0" xfId="0" applyNumberFormat="1" applyFont="1"/>
    <xf numFmtId="1" fontId="5" fillId="0" borderId="0" xfId="0" applyNumberFormat="1" applyFont="1" applyAlignment="1">
      <alignment vertical="center"/>
    </xf>
    <xf numFmtId="167" fontId="5" fillId="0" borderId="0" xfId="0" applyNumberFormat="1" applyFont="1"/>
    <xf numFmtId="9" fontId="5" fillId="0" borderId="0" xfId="15" applyFont="1"/>
    <xf numFmtId="0" fontId="1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2"/>
    </xf>
    <xf numFmtId="0" fontId="14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3"/>
    </xf>
    <xf numFmtId="0" fontId="14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4"/>
    </xf>
    <xf numFmtId="0" fontId="9" fillId="0" borderId="0" xfId="0" applyFont="1" applyFill="1" applyAlignment="1">
      <alignment horizontal="left"/>
    </xf>
    <xf numFmtId="0" fontId="9" fillId="4" borderId="1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3" fontId="5" fillId="0" borderId="28" xfId="0" applyNumberFormat="1" applyFont="1" applyBorder="1"/>
    <xf numFmtId="0" fontId="5" fillId="0" borderId="0" xfId="0" applyNumberFormat="1" applyFont="1"/>
    <xf numFmtId="0" fontId="9" fillId="4" borderId="17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9" fontId="5" fillId="0" borderId="0" xfId="15" applyFont="1" applyAlignment="1">
      <alignment horizontal="right"/>
    </xf>
    <xf numFmtId="0" fontId="9" fillId="0" borderId="28" xfId="0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0" fontId="9" fillId="0" borderId="0" xfId="0" applyFont="1" applyFill="1"/>
    <xf numFmtId="0" fontId="16" fillId="0" borderId="0" xfId="0" applyFont="1"/>
    <xf numFmtId="0" fontId="9" fillId="0" borderId="0" xfId="0" applyFont="1"/>
    <xf numFmtId="0" fontId="5" fillId="10" borderId="0" xfId="0" applyFont="1" applyFill="1"/>
    <xf numFmtId="0" fontId="5" fillId="0" borderId="29" xfId="0" applyFont="1" applyBorder="1" applyAlignment="1">
      <alignment horizontal="center"/>
    </xf>
    <xf numFmtId="165" fontId="5" fillId="0" borderId="0" xfId="0" applyNumberFormat="1" applyFont="1"/>
    <xf numFmtId="164" fontId="5" fillId="0" borderId="29" xfId="0" applyNumberFormat="1" applyFont="1" applyBorder="1"/>
    <xf numFmtId="165" fontId="5" fillId="0" borderId="29" xfId="0" applyNumberFormat="1" applyFont="1" applyBorder="1"/>
    <xf numFmtId="49" fontId="5" fillId="0" borderId="0" xfId="0" applyNumberFormat="1" applyFont="1"/>
    <xf numFmtId="3" fontId="5" fillId="0" borderId="30" xfId="0" applyNumberFormat="1" applyFont="1" applyBorder="1"/>
    <xf numFmtId="3" fontId="8" fillId="0" borderId="31" xfId="0" applyNumberFormat="1" applyFont="1" applyBorder="1"/>
    <xf numFmtId="3" fontId="8" fillId="0" borderId="32" xfId="0" applyNumberFormat="1" applyFont="1" applyBorder="1"/>
    <xf numFmtId="164" fontId="5" fillId="0" borderId="0" xfId="0" applyNumberFormat="1" applyFont="1"/>
    <xf numFmtId="164" fontId="5" fillId="0" borderId="0" xfId="0" applyNumberFormat="1" applyFont="1" applyBorder="1"/>
    <xf numFmtId="165" fontId="8" fillId="0" borderId="0" xfId="0" applyNumberFormat="1" applyFont="1" applyFill="1" applyBorder="1" applyAlignment="1">
      <alignment/>
    </xf>
    <xf numFmtId="164" fontId="5" fillId="0" borderId="0" xfId="0" applyNumberFormat="1" applyFont="1" applyBorder="1" quotePrefix="1"/>
    <xf numFmtId="164" fontId="5" fillId="0" borderId="0" xfId="0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33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8" fillId="3" borderId="13" xfId="0" applyNumberFormat="1" applyFont="1" applyFill="1" applyBorder="1" applyAlignment="1">
      <alignment/>
    </xf>
    <xf numFmtId="3" fontId="8" fillId="0" borderId="31" xfId="0" applyNumberFormat="1" applyFont="1" applyFill="1" applyBorder="1"/>
    <xf numFmtId="3" fontId="8" fillId="0" borderId="32" xfId="0" applyNumberFormat="1" applyFont="1" applyFill="1" applyBorder="1"/>
    <xf numFmtId="3" fontId="5" fillId="10" borderId="0" xfId="0" applyNumberFormat="1" applyFont="1" applyFill="1"/>
    <xf numFmtId="166" fontId="5" fillId="0" borderId="0" xfId="0" applyNumberFormat="1" applyFont="1"/>
    <xf numFmtId="166" fontId="5" fillId="10" borderId="0" xfId="0" applyNumberFormat="1" applyFont="1" applyFill="1"/>
    <xf numFmtId="0" fontId="14" fillId="0" borderId="0" xfId="0" applyFont="1" applyAlignment="1">
      <alignment vertical="center"/>
    </xf>
    <xf numFmtId="0" fontId="5" fillId="11" borderId="0" xfId="0" applyFont="1" applyFill="1"/>
    <xf numFmtId="0" fontId="9" fillId="0" borderId="21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3" fontId="5" fillId="0" borderId="35" xfId="0" applyNumberFormat="1" applyFont="1" applyBorder="1"/>
    <xf numFmtId="3" fontId="5" fillId="0" borderId="36" xfId="0" applyNumberFormat="1" applyFont="1" applyBorder="1"/>
    <xf numFmtId="0" fontId="5" fillId="0" borderId="0" xfId="0" applyFont="1" applyFill="1" applyBorder="1"/>
    <xf numFmtId="0" fontId="9" fillId="0" borderId="22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3" fontId="5" fillId="0" borderId="34" xfId="0" applyNumberFormat="1" applyFont="1" applyBorder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3" fontId="5" fillId="0" borderId="16" xfId="0" applyNumberFormat="1" applyFont="1" applyBorder="1"/>
    <xf numFmtId="0" fontId="9" fillId="0" borderId="18" xfId="0" applyFont="1" applyBorder="1" applyAlignment="1">
      <alignment horizontal="left"/>
    </xf>
    <xf numFmtId="3" fontId="5" fillId="0" borderId="37" xfId="0" applyNumberFormat="1" applyFont="1" applyBorder="1"/>
    <xf numFmtId="3" fontId="5" fillId="0" borderId="18" xfId="0" applyNumberFormat="1" applyFont="1" applyBorder="1"/>
    <xf numFmtId="3" fontId="5" fillId="0" borderId="0" xfId="0" applyNumberFormat="1" applyFont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5" fillId="0" borderId="0" xfId="0" applyNumberFormat="1" applyFont="1" applyBorder="1"/>
    <xf numFmtId="1" fontId="5" fillId="0" borderId="0" xfId="0" applyNumberFormat="1" applyFont="1" applyAlignment="1">
      <alignment horizontal="right"/>
    </xf>
    <xf numFmtId="0" fontId="9" fillId="4" borderId="38" xfId="0" applyFont="1" applyFill="1" applyBorder="1" applyAlignment="1">
      <alignment horizontal="left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1" fontId="5" fillId="0" borderId="37" xfId="0" applyNumberFormat="1" applyFont="1" applyBorder="1"/>
    <xf numFmtId="1" fontId="5" fillId="0" borderId="18" xfId="0" applyNumberFormat="1" applyFont="1" applyBorder="1"/>
    <xf numFmtId="1" fontId="5" fillId="0" borderId="22" xfId="0" applyNumberFormat="1" applyFont="1" applyBorder="1"/>
    <xf numFmtId="1" fontId="5" fillId="0" borderId="21" xfId="0" applyNumberFormat="1" applyFont="1" applyBorder="1"/>
    <xf numFmtId="1" fontId="5" fillId="0" borderId="36" xfId="0" applyNumberFormat="1" applyFont="1" applyBorder="1"/>
    <xf numFmtId="1" fontId="5" fillId="0" borderId="23" xfId="0" applyNumberFormat="1" applyFont="1" applyBorder="1"/>
    <xf numFmtId="1" fontId="5" fillId="0" borderId="0" xfId="0" applyNumberFormat="1" applyFont="1" applyBorder="1"/>
    <xf numFmtId="0" fontId="5" fillId="0" borderId="0" xfId="0" applyFont="1" applyBorder="1"/>
    <xf numFmtId="0" fontId="9" fillId="0" borderId="20" xfId="0" applyFont="1" applyBorder="1" applyAlignment="1">
      <alignment horizontal="left"/>
    </xf>
    <xf numFmtId="1" fontId="5" fillId="0" borderId="19" xfId="0" applyNumberFormat="1" applyFont="1" applyBorder="1"/>
    <xf numFmtId="1" fontId="5" fillId="0" borderId="20" xfId="0" applyNumberFormat="1" applyFont="1" applyBorder="1"/>
    <xf numFmtId="9" fontId="5" fillId="0" borderId="0" xfId="0" applyNumberFormat="1" applyFont="1"/>
    <xf numFmtId="1" fontId="5" fillId="0" borderId="37" xfId="15" applyNumberFormat="1" applyFont="1" applyBorder="1"/>
    <xf numFmtId="0" fontId="9" fillId="0" borderId="26" xfId="0" applyFont="1" applyBorder="1" applyAlignment="1">
      <alignment horizontal="left"/>
    </xf>
    <xf numFmtId="1" fontId="5" fillId="0" borderId="40" xfId="0" applyNumberFormat="1" applyFont="1" applyBorder="1"/>
    <xf numFmtId="1" fontId="5" fillId="0" borderId="26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" fontId="5" fillId="11" borderId="22" xfId="0" applyNumberFormat="1" applyFont="1" applyFill="1" applyBorder="1"/>
    <xf numFmtId="0" fontId="5" fillId="0" borderId="29" xfId="0" applyFont="1" applyBorder="1"/>
    <xf numFmtId="3" fontId="1" fillId="0" borderId="44" xfId="0" applyNumberFormat="1" applyFont="1" applyBorder="1"/>
    <xf numFmtId="3" fontId="1" fillId="0" borderId="45" xfId="0" applyNumberFormat="1" applyFont="1" applyBorder="1"/>
    <xf numFmtId="3" fontId="1" fillId="0" borderId="46" xfId="0" applyNumberFormat="1" applyFont="1" applyBorder="1"/>
    <xf numFmtId="1" fontId="5" fillId="0" borderId="35" xfId="0" applyNumberFormat="1" applyFont="1" applyBorder="1"/>
    <xf numFmtId="3" fontId="1" fillId="0" borderId="47" xfId="0" applyNumberFormat="1" applyFont="1" applyBorder="1"/>
    <xf numFmtId="3" fontId="1" fillId="0" borderId="48" xfId="0" applyNumberFormat="1" applyFont="1" applyBorder="1"/>
    <xf numFmtId="3" fontId="1" fillId="0" borderId="49" xfId="0" applyNumberFormat="1" applyFont="1" applyBorder="1"/>
    <xf numFmtId="1" fontId="5" fillId="11" borderId="21" xfId="0" applyNumberFormat="1" applyFont="1" applyFill="1" applyBorder="1"/>
    <xf numFmtId="3" fontId="17" fillId="0" borderId="31" xfId="0" applyNumberFormat="1" applyFont="1" applyBorder="1"/>
    <xf numFmtId="3" fontId="17" fillId="0" borderId="32" xfId="0" applyNumberFormat="1" applyFont="1" applyBorder="1"/>
    <xf numFmtId="3" fontId="1" fillId="0" borderId="0" xfId="0" applyNumberFormat="1" applyFont="1"/>
    <xf numFmtId="3" fontId="1" fillId="0" borderId="50" xfId="0" applyNumberFormat="1" applyFont="1" applyBorder="1"/>
    <xf numFmtId="3" fontId="1" fillId="0" borderId="51" xfId="0" applyNumberFormat="1" applyFont="1" applyBorder="1"/>
    <xf numFmtId="3" fontId="1" fillId="0" borderId="31" xfId="0" applyNumberFormat="1" applyFont="1" applyBorder="1"/>
    <xf numFmtId="3" fontId="1" fillId="0" borderId="33" xfId="0" applyNumberFormat="1" applyFont="1" applyBorder="1"/>
    <xf numFmtId="3" fontId="1" fillId="0" borderId="0" xfId="0" applyNumberFormat="1" applyFont="1" applyBorder="1"/>
    <xf numFmtId="3" fontId="17" fillId="0" borderId="50" xfId="0" applyNumberFormat="1" applyFont="1" applyBorder="1"/>
    <xf numFmtId="3" fontId="17" fillId="0" borderId="33" xfId="0" applyNumberFormat="1" applyFont="1" applyBorder="1"/>
    <xf numFmtId="3" fontId="17" fillId="0" borderId="0" xfId="0" applyNumberFormat="1" applyFont="1" applyBorder="1"/>
    <xf numFmtId="3" fontId="1" fillId="0" borderId="52" xfId="0" applyNumberFormat="1" applyFont="1" applyBorder="1"/>
    <xf numFmtId="3" fontId="1" fillId="0" borderId="53" xfId="0" applyNumberFormat="1" applyFont="1" applyBorder="1"/>
    <xf numFmtId="3" fontId="1" fillId="0" borderId="54" xfId="0" applyNumberFormat="1" applyFont="1" applyBorder="1"/>
    <xf numFmtId="3" fontId="1" fillId="0" borderId="28" xfId="0" applyNumberFormat="1" applyFont="1" applyBorder="1"/>
    <xf numFmtId="3" fontId="17" fillId="0" borderId="55" xfId="0" applyNumberFormat="1" applyFont="1" applyBorder="1"/>
    <xf numFmtId="0" fontId="5" fillId="0" borderId="50" xfId="0" applyFont="1" applyBorder="1"/>
    <xf numFmtId="0" fontId="9" fillId="0" borderId="50" xfId="0" applyFont="1" applyBorder="1"/>
    <xf numFmtId="0" fontId="5" fillId="0" borderId="56" xfId="0" applyFont="1" applyBorder="1"/>
    <xf numFmtId="0" fontId="5" fillId="0" borderId="5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3" fontId="14" fillId="0" borderId="22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1" fontId="14" fillId="0" borderId="37" xfId="0" applyNumberFormat="1" applyFont="1" applyBorder="1" applyAlignment="1">
      <alignment horizontal="right" vertical="center"/>
    </xf>
    <xf numFmtId="1" fontId="14" fillId="0" borderId="22" xfId="0" applyNumberFormat="1" applyFont="1" applyBorder="1" applyAlignment="1">
      <alignment horizontal="right" vertical="center"/>
    </xf>
    <xf numFmtId="1" fontId="14" fillId="0" borderId="36" xfId="0" applyNumberFormat="1" applyFont="1" applyBorder="1" applyAlignment="1">
      <alignment horizontal="right" vertical="center"/>
    </xf>
    <xf numFmtId="0" fontId="15" fillId="4" borderId="17" xfId="0" applyFont="1" applyFill="1" applyBorder="1" applyAlignment="1">
      <alignment horizontal="center" vertical="center"/>
    </xf>
    <xf numFmtId="164" fontId="14" fillId="0" borderId="37" xfId="0" applyNumberFormat="1" applyFont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164" fontId="14" fillId="0" borderId="36" xfId="0" applyNumberFormat="1" applyFont="1" applyBorder="1" applyAlignment="1">
      <alignment horizontal="right" vertical="center"/>
    </xf>
    <xf numFmtId="0" fontId="15" fillId="0" borderId="5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indent="1"/>
    </xf>
    <xf numFmtId="0" fontId="15" fillId="0" borderId="5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21" applyAlignment="1">
      <alignment horizontal="left"/>
    </xf>
    <xf numFmtId="169" fontId="5" fillId="0" borderId="0" xfId="21" applyFont="1" applyBorder="1" applyAlignment="1">
      <alignment horizontal="left"/>
    </xf>
    <xf numFmtId="169" fontId="5" fillId="0" borderId="0" xfId="21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services to non-member countries,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675"/>
          <c:w val="0.49375"/>
          <c:h val="0.469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1'!$B$3:$E$3</c:f>
              <c:strCache/>
            </c:strRef>
          </c:cat>
          <c:val>
            <c:numRef>
              <c:f>'Figure 1'!$B$4:$E$4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services from non-member countries by service item, share of modes of supply,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0425"/>
          <c:w val="0.9415"/>
          <c:h val="0.4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8'!$C$3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8'!$C$4:$C$16</c:f>
              <c:numCache/>
            </c:numRef>
          </c:val>
        </c:ser>
        <c:ser>
          <c:idx val="1"/>
          <c:order val="1"/>
          <c:tx>
            <c:strRef>
              <c:f>'Figure 8'!$D$3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8'!$D$4:$D$16</c:f>
              <c:numCache/>
            </c:numRef>
          </c:val>
        </c:ser>
        <c:ser>
          <c:idx val="2"/>
          <c:order val="2"/>
          <c:tx>
            <c:strRef>
              <c:f>'Figure 8'!$E$3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8'!$E$4:$E$16</c:f>
              <c:numCache/>
            </c:numRef>
          </c:val>
        </c:ser>
        <c:ser>
          <c:idx val="3"/>
          <c:order val="3"/>
          <c:tx>
            <c:strRef>
              <c:f>'Figure 8'!$F$3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8'!$B$4:$B$16</c:f>
              <c:strCache/>
            </c:strRef>
          </c:cat>
          <c:val>
            <c:numRef>
              <c:f>'Figure 8'!$F$4:$F$16</c:f>
              <c:numCache/>
            </c:numRef>
          </c:val>
        </c:ser>
        <c:overlap val="100"/>
        <c:gapWidth val="75"/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614402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175"/>
          <c:y val="0.84"/>
          <c:w val="0.2345"/>
          <c:h val="0.03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modes in services exports to the rest of the world, by country,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75"/>
          <c:y val="0.127"/>
          <c:w val="0.9355"/>
          <c:h val="0.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9'!$A$4:$A$32</c:f>
              <c:strCache/>
            </c:strRef>
          </c:cat>
          <c:val>
            <c:numRef>
              <c:f>'Figure 9'!$B$4:$B$32</c:f>
              <c:numCache/>
            </c:numRef>
          </c:val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9'!$A$4:$A$32</c:f>
              <c:strCache/>
            </c:strRef>
          </c:cat>
          <c:val>
            <c:numRef>
              <c:f>'Figure 9'!$C$4:$C$32</c:f>
              <c:numCache/>
            </c:numRef>
          </c:val>
        </c:ser>
        <c:ser>
          <c:idx val="2"/>
          <c:order val="2"/>
          <c:tx>
            <c:strRef>
              <c:f>'Figure 9'!$D$3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9'!$A$4:$A$32</c:f>
              <c:strCache/>
            </c:strRef>
          </c:cat>
          <c:val>
            <c:numRef>
              <c:f>'Figure 9'!$D$4:$D$32</c:f>
              <c:numCache/>
            </c:numRef>
          </c:val>
        </c:ser>
        <c:ser>
          <c:idx val="3"/>
          <c:order val="3"/>
          <c:tx>
            <c:strRef>
              <c:f>'Figure 9'!$E$3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9'!$A$4:$A$32</c:f>
              <c:strCache/>
            </c:strRef>
          </c:cat>
          <c:val>
            <c:numRef>
              <c:f>'Figure 9'!$E$4:$E$32</c:f>
              <c:numCache/>
            </c:numRef>
          </c:val>
        </c:ser>
        <c:overlap val="100"/>
        <c:gapWidth val="75"/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25972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9"/>
          <c:y val="0.7755"/>
          <c:w val="0.28225"/>
          <c:h val="0.03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modes in services imports from the rest of the world, by country,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255"/>
          <c:w val="0.9375"/>
          <c:h val="0.5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Figure10!$B$3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Figure10!$A$4:$A$32</c:f>
              <c:strCache/>
            </c:strRef>
          </c:cat>
          <c:val>
            <c:numRef>
              <c:f>Figure10!$B$4:$B$32</c:f>
              <c:numCache/>
            </c:numRef>
          </c:val>
        </c:ser>
        <c:ser>
          <c:idx val="1"/>
          <c:order val="1"/>
          <c:tx>
            <c:strRef>
              <c:f>Figure10!$C$3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Figure10!$A$4:$A$32</c:f>
              <c:strCache/>
            </c:strRef>
          </c:cat>
          <c:val>
            <c:numRef>
              <c:f>Figure10!$C$4:$C$32</c:f>
              <c:numCache/>
            </c:numRef>
          </c:val>
        </c:ser>
        <c:ser>
          <c:idx val="2"/>
          <c:order val="2"/>
          <c:tx>
            <c:strRef>
              <c:f>Figure10!$D$3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Figure10!$A$4:$A$32</c:f>
              <c:strCache/>
            </c:strRef>
          </c:cat>
          <c:val>
            <c:numRef>
              <c:f>Figure10!$D$4:$D$32</c:f>
              <c:numCache/>
            </c:numRef>
          </c:val>
        </c:ser>
        <c:ser>
          <c:idx val="3"/>
          <c:order val="3"/>
          <c:tx>
            <c:strRef>
              <c:f>Figure10!$E$3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Figure10!$A$4:$A$32</c:f>
              <c:strCache/>
            </c:strRef>
          </c:cat>
          <c:val>
            <c:numRef>
              <c:f>Figure10!$E$4:$E$32</c:f>
              <c:numCache/>
            </c:numRef>
          </c:val>
        </c:ser>
        <c:overlap val="100"/>
        <c:gapWidth val="75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31352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9"/>
          <c:y val="0.7755"/>
          <c:w val="0.26625"/>
          <c:h val="0.032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imports of services from non-member countries, 2017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2825"/>
          <c:w val="0.4925"/>
          <c:h val="0.4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2'!$A$3:$D$3</c:f>
              <c:strCache/>
            </c:strRef>
          </c:cat>
          <c:val>
            <c:numRef>
              <c:f>'Figure 2'!$A$4:$D$4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services from non-member countries,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2'!$P$3:$S$3</c:f>
              <c:strCache/>
            </c:strRef>
          </c:cat>
          <c:val>
            <c:numRef>
              <c:f>'Figure 2'!$P$4:$S$4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services channelled by mode 1 (cross-border supply) to non-member countries,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8"/>
          <c:w val="0.49375"/>
          <c:h val="0.46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7475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7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32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55"/>
                  <c:y val="0.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5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325"/>
                  <c:y val="-0.05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20675"/>
                  <c:y val="-0.06525"/>
                </c:manualLayout>
              </c:layout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3'!$C$5:$C$12</c:f>
              <c:strCache/>
            </c:strRef>
          </c:cat>
          <c:val>
            <c:numRef>
              <c:f>'Figure 3'!$D$5:$D$12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services channelled by mode 3 (commercial presence) to non-member countries,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6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chemeClr val="accent1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2575"/>
                  <c:y val="-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35"/>
                  <c:y val="0.04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725"/>
                  <c:y val="0.03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6"/>
                  <c:y val="-0.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1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0975"/>
                  <c:y val="-0.04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"/>
                  <c:y val="-0.0705"/>
                </c:manualLayout>
              </c:layout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665"/>
                  <c:y val="-0.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06"/>
                  <c:y val="-0.01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('Figure 4'!$B$4:$B$6,'Figure 4'!$B$8:$B$13)</c:f>
              <c:strCache/>
            </c:strRef>
          </c:cat>
          <c:val>
            <c:numRef>
              <c:f>('Figure 4'!$C$4:$C$6,'Figure 4'!$C$8:$C$13)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services to non-member countries, by mode of supply and service item,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0925"/>
          <c:w val="0.9305"/>
          <c:h val="0.4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5'!$B$4:$B$15</c:f>
              <c:strCache/>
            </c:strRef>
          </c:cat>
          <c:val>
            <c:numRef>
              <c:f>'Figure 5'!$C$4:$C$15</c:f>
              <c:numCache/>
            </c:numRef>
          </c:val>
        </c:ser>
        <c:ser>
          <c:idx val="1"/>
          <c:order val="1"/>
          <c:tx>
            <c:strRef>
              <c:f>'Figure 5'!$D$3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5'!$B$4:$B$15</c:f>
              <c:strCache/>
            </c:strRef>
          </c:cat>
          <c:val>
            <c:numRef>
              <c:f>'Figure 5'!$D$4:$D$15</c:f>
              <c:numCache/>
            </c:numRef>
          </c:val>
        </c:ser>
        <c:ser>
          <c:idx val="2"/>
          <c:order val="2"/>
          <c:tx>
            <c:strRef>
              <c:f>'Figure 5'!$E$3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5'!$B$4:$B$15</c:f>
              <c:strCache/>
            </c:strRef>
          </c:cat>
          <c:val>
            <c:numRef>
              <c:f>'Figure 5'!$E$4:$E$15</c:f>
              <c:numCache/>
            </c:numRef>
          </c:val>
        </c:ser>
        <c:ser>
          <c:idx val="3"/>
          <c:order val="3"/>
          <c:tx>
            <c:strRef>
              <c:f>'Figure 5'!$F$3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5'!$B$4:$B$15</c:f>
              <c:strCache/>
            </c:strRef>
          </c:cat>
          <c:val>
            <c:numRef>
              <c:f>'Figure 5'!$F$4:$F$15</c:f>
              <c:numCache/>
            </c:numRef>
          </c:val>
        </c:ser>
        <c:overlap val="100"/>
        <c:gapWidth val="75"/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5187693"/>
        <c:crosses val="autoZero"/>
        <c:crossBetween val="between"/>
        <c:dispUnits/>
        <c:majorUnit val="100"/>
        <c:minorUnit val="50"/>
      </c:valAx>
    </c:plotArea>
    <c:legend>
      <c:legendPos val="b"/>
      <c:layout>
        <c:manualLayout>
          <c:xMode val="edge"/>
          <c:yMode val="edge"/>
          <c:x val="0.29875"/>
          <c:y val="0.856"/>
          <c:w val="0.25875"/>
          <c:h val="0.02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services from non-member countries, by mode of supply and service item,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87"/>
          <c:w val="0.9345"/>
          <c:h val="0.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6'!$B$4:$B$15</c:f>
              <c:strCache/>
            </c:strRef>
          </c:cat>
          <c:val>
            <c:numRef>
              <c:f>'Figure 6'!$C$4:$C$15</c:f>
              <c:numCache/>
            </c:numRef>
          </c:val>
        </c:ser>
        <c:ser>
          <c:idx val="1"/>
          <c:order val="1"/>
          <c:tx>
            <c:strRef>
              <c:f>'Figure 6'!$D$3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6'!$B$4:$B$15</c:f>
              <c:strCache/>
            </c:strRef>
          </c:cat>
          <c:val>
            <c:numRef>
              <c:f>'Figure 6'!$D$4:$D$15</c:f>
              <c:numCache/>
            </c:numRef>
          </c:val>
        </c:ser>
        <c:ser>
          <c:idx val="2"/>
          <c:order val="2"/>
          <c:tx>
            <c:strRef>
              <c:f>'Figure 6'!$E$3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6'!$B$4:$B$15</c:f>
              <c:strCache/>
            </c:strRef>
          </c:cat>
          <c:val>
            <c:numRef>
              <c:f>'Figure 6'!$E$4:$E$15</c:f>
              <c:numCache/>
            </c:numRef>
          </c:val>
        </c:ser>
        <c:ser>
          <c:idx val="3"/>
          <c:order val="3"/>
          <c:tx>
            <c:strRef>
              <c:f>'Figure 6'!$F$3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6'!$B$4:$B$15</c:f>
              <c:strCache/>
            </c:strRef>
          </c:cat>
          <c:val>
            <c:numRef>
              <c:f>'Figure 6'!$F$4:$F$15</c:f>
              <c:numCache/>
            </c:numRef>
          </c:val>
        </c:ser>
        <c:overlap val="100"/>
        <c:gapWidth val="75"/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693722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325"/>
          <c:y val="0.85075"/>
          <c:w val="0.246"/>
          <c:h val="0.03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services to non-member countries by service item, share of modes of supply,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07"/>
          <c:w val="0.9405"/>
          <c:h val="0.3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7'!$C$3</c:f>
              <c:strCache>
                <c:ptCount val="1"/>
                <c:pt idx="0">
                  <c:v>Mode 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7'!$B$4:$B$15</c:f>
              <c:strCache/>
            </c:strRef>
          </c:cat>
          <c:val>
            <c:numRef>
              <c:f>'Figure 7'!$C$4:$C$15</c:f>
              <c:numCache/>
            </c:numRef>
          </c:val>
        </c:ser>
        <c:ser>
          <c:idx val="1"/>
          <c:order val="1"/>
          <c:tx>
            <c:strRef>
              <c:f>'Figure 7'!$D$3</c:f>
              <c:strCache>
                <c:ptCount val="1"/>
                <c:pt idx="0">
                  <c:v>Mode 2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7'!$B$4:$B$15</c:f>
              <c:strCache/>
            </c:strRef>
          </c:cat>
          <c:val>
            <c:numRef>
              <c:f>'Figure 7'!$D$4:$D$15</c:f>
              <c:numCache/>
            </c:numRef>
          </c:val>
        </c:ser>
        <c:ser>
          <c:idx val="2"/>
          <c:order val="2"/>
          <c:tx>
            <c:strRef>
              <c:f>'Figure 7'!$E$3</c:f>
              <c:strCache>
                <c:ptCount val="1"/>
                <c:pt idx="0">
                  <c:v>Mode 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7'!$B$4:$B$15</c:f>
              <c:strCache/>
            </c:strRef>
          </c:cat>
          <c:val>
            <c:numRef>
              <c:f>'Figure 7'!$E$4:$E$15</c:f>
              <c:numCache/>
            </c:numRef>
          </c:val>
        </c:ser>
        <c:ser>
          <c:idx val="3"/>
          <c:order val="3"/>
          <c:tx>
            <c:strRef>
              <c:f>'Figure 7'!$F$3</c:f>
              <c:strCache>
                <c:ptCount val="1"/>
                <c:pt idx="0">
                  <c:v>Mode 4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7'!$B$4:$B$15</c:f>
              <c:strCache/>
            </c:strRef>
          </c:cat>
          <c:val>
            <c:numRef>
              <c:f>'Figure 7'!$F$4:$F$15</c:f>
              <c:numCache/>
            </c:numRef>
          </c:val>
        </c:ser>
        <c:overlap val="100"/>
        <c:gapWidth val="75"/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At val="0"/>
        <c:auto val="1"/>
        <c:lblOffset val="100"/>
        <c:noMultiLvlLbl val="0"/>
      </c:catAx>
      <c:valAx>
        <c:axId val="414473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443142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9"/>
          <c:y val="0.8105"/>
          <c:w val="0.24225"/>
          <c:h val="0.03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imports of services from non-member countries by service item, share of modes of supply (%), 2017</a:t>
            </a:r>
          </a:p>
        </c:rich>
      </c:tx>
      <c:layout>
        <c:manualLayout>
          <c:xMode val="edge"/>
          <c:yMode val="edge"/>
          <c:x val="0.00925"/>
          <c:y val="0.01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96475"/>
          <c:h val="0.687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0"/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4820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9"/>
          <c:y val="0.84125"/>
          <c:w val="0.34175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4505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0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000">
              <a:latin typeface="Arial" panose="020B0604020202020204" pitchFamily="34" charset="0"/>
            </a:rPr>
            <a:t>Mode 3: outward FATS data.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74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2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200">
              <a:latin typeface="Arial" panose="020B0604020202020204" pitchFamily="34" charset="0"/>
            </a:rPr>
            <a:t>Mode 3: outward FATS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14</xdr:row>
      <xdr:rowOff>85725</xdr:rowOff>
    </xdr:from>
    <xdr:ext cx="12592050" cy="8601075"/>
    <xdr:graphicFrame macro="">
      <xdr:nvGraphicFramePr>
        <xdr:cNvPr id="3" name="Chart 2"/>
        <xdr:cNvGraphicFramePr/>
      </xdr:nvGraphicFramePr>
      <xdr:xfrm>
        <a:off x="76200" y="2371725"/>
        <a:ext cx="12592050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2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200">
              <a:latin typeface="Arial" panose="020B0604020202020204" pitchFamily="34" charset="0"/>
            </a:rPr>
            <a:t>Mode 3: inward FATS data.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19</xdr:row>
      <xdr:rowOff>95250</xdr:rowOff>
    </xdr:from>
    <xdr:ext cx="13230225" cy="8077200"/>
    <xdr:graphicFrame macro="">
      <xdr:nvGraphicFramePr>
        <xdr:cNvPr id="3" name="Chart 2"/>
        <xdr:cNvGraphicFramePr/>
      </xdr:nvGraphicFramePr>
      <xdr:xfrm>
        <a:off x="76200" y="3190875"/>
        <a:ext cx="132302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0.87725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200">
              <a:latin typeface="Arial" panose="020B0604020202020204" pitchFamily="34" charset="0"/>
            </a:rPr>
            <a:t>Modes 1, 2 and 4: ITSS exports, adjusted by excluding goods and including distribution services from trade in goods statistics.  </a:t>
          </a:r>
        </a:p>
        <a:p>
          <a:r>
            <a:rPr lang="en-IE" sz="1200">
              <a:latin typeface="Arial" panose="020B0604020202020204" pitchFamily="34" charset="0"/>
            </a:rPr>
            <a:t>Mode 3: outward FATS data.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16</xdr:row>
      <xdr:rowOff>95250</xdr:rowOff>
    </xdr:from>
    <xdr:ext cx="13439775" cy="7200900"/>
    <xdr:graphicFrame macro="">
      <xdr:nvGraphicFramePr>
        <xdr:cNvPr id="5" name="Chart 4"/>
        <xdr:cNvGraphicFramePr/>
      </xdr:nvGraphicFramePr>
      <xdr:xfrm>
        <a:off x="1133475" y="2686050"/>
        <a:ext cx="134397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Estimates using the simplified Eurostat model. Modes 1, 2 and 4: ITSS imports, adjusted by excluding goods </a:t>
          </a:r>
        </a:p>
        <a:p>
          <a:r>
            <a:rPr lang="en-GB" sz="1200">
              <a:latin typeface="Arial" panose="020B0604020202020204" pitchFamily="34" charset="0"/>
            </a:rPr>
            <a:t>and including distribution services from trade in goods statistics. Mode 3: inward FATS data.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0.88425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681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2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200">
              <a:latin typeface="Arial" panose="020B0604020202020204" pitchFamily="34" charset="0"/>
            </a:rPr>
            <a:t>Mode 3: inward FATS data.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28575</xdr:rowOff>
    </xdr:from>
    <xdr:ext cx="9105900" cy="5343525"/>
    <xdr:graphicFrame macro="">
      <xdr:nvGraphicFramePr>
        <xdr:cNvPr id="2" name="Chart 1"/>
        <xdr:cNvGraphicFramePr/>
      </xdr:nvGraphicFramePr>
      <xdr:xfrm>
        <a:off x="0" y="2981325"/>
        <a:ext cx="91059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18</xdr:row>
      <xdr:rowOff>57150</xdr:rowOff>
    </xdr:from>
    <xdr:ext cx="13887450" cy="7705725"/>
    <xdr:graphicFrame macro="">
      <xdr:nvGraphicFramePr>
        <xdr:cNvPr id="3" name="Chart 2"/>
        <xdr:cNvGraphicFramePr/>
      </xdr:nvGraphicFramePr>
      <xdr:xfrm>
        <a:off x="0" y="3009900"/>
        <a:ext cx="13887450" cy="770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2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200">
              <a:latin typeface="Arial" panose="020B0604020202020204" pitchFamily="34" charset="0"/>
            </a:rPr>
            <a:t>Mode 3: outward FATS data.  </a:t>
          </a:r>
        </a:p>
        <a:p>
          <a:r>
            <a:rPr lang="en-IE" sz="1200">
              <a:latin typeface="Arial" panose="020B0604020202020204" pitchFamily="34" charset="0"/>
            </a:rPr>
            <a:t>Missing data were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</xdr:row>
      <xdr:rowOff>66675</xdr:rowOff>
    </xdr:from>
    <xdr:to>
      <xdr:col>6</xdr:col>
      <xdr:colOff>495300</xdr:colOff>
      <xdr:row>38</xdr:row>
      <xdr:rowOff>95250</xdr:rowOff>
    </xdr:to>
    <xdr:graphicFrame macro="">
      <xdr:nvGraphicFramePr>
        <xdr:cNvPr id="4" name="Chart 3"/>
        <xdr:cNvGraphicFramePr/>
      </xdr:nvGraphicFramePr>
      <xdr:xfrm>
        <a:off x="781050" y="895350"/>
        <a:ext cx="51435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66675</xdr:rowOff>
    </xdr:from>
    <xdr:ext cx="11534775" cy="7153275"/>
    <xdr:graphicFrame macro="">
      <xdr:nvGraphicFramePr>
        <xdr:cNvPr id="3" name="Chart 2"/>
        <xdr:cNvGraphicFramePr/>
      </xdr:nvGraphicFramePr>
      <xdr:xfrm>
        <a:off x="0" y="5676900"/>
        <a:ext cx="1153477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57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2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200">
              <a:latin typeface="Arial" panose="020B0604020202020204" pitchFamily="34" charset="0"/>
            </a:rPr>
            <a:t>Mode 3: inward FATS data.  </a:t>
          </a:r>
        </a:p>
        <a:p>
          <a:r>
            <a:rPr lang="en-IE" sz="1200">
              <a:latin typeface="Arial" panose="020B0604020202020204" pitchFamily="34" charset="0"/>
            </a:rPr>
            <a:t>Missing data were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32</xdr:row>
      <xdr:rowOff>123825</xdr:rowOff>
    </xdr:from>
    <xdr:ext cx="12230100" cy="7496175"/>
    <xdr:graphicFrame macro="">
      <xdr:nvGraphicFramePr>
        <xdr:cNvPr id="4" name="Chart 3"/>
        <xdr:cNvGraphicFramePr/>
      </xdr:nvGraphicFramePr>
      <xdr:xfrm>
        <a:off x="76200" y="5353050"/>
        <a:ext cx="122301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39</xdr:row>
      <xdr:rowOff>28575</xdr:rowOff>
    </xdr:from>
    <xdr:to>
      <xdr:col>17</xdr:col>
      <xdr:colOff>123825</xdr:colOff>
      <xdr:row>42</xdr:row>
      <xdr:rowOff>85725</xdr:rowOff>
    </xdr:to>
    <xdr:sp macro="" textlink="">
      <xdr:nvSpPr>
        <xdr:cNvPr id="2" name="Rounded Rectangle 1"/>
        <xdr:cNvSpPr/>
      </xdr:nvSpPr>
      <xdr:spPr>
        <a:xfrm>
          <a:off x="7962900" y="8343900"/>
          <a:ext cx="1876425" cy="685800"/>
        </a:xfrm>
        <a:prstGeom prst="roundRect">
          <a:avLst/>
        </a:prstGeom>
        <a:solidFill>
          <a:srgbClr val="2644A7"/>
        </a:solidFill>
        <a:ln w="190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 baseline="0">
              <a:solidFill>
                <a:schemeClr val="bg1"/>
              </a:solidFill>
            </a:rPr>
            <a:t>Natural person</a:t>
          </a:r>
          <a:endParaRPr lang="fr-B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9525</xdr:colOff>
      <xdr:row>8</xdr:row>
      <xdr:rowOff>57150</xdr:rowOff>
    </xdr:from>
    <xdr:to>
      <xdr:col>4</xdr:col>
      <xdr:colOff>542925</xdr:colOff>
      <xdr:row>11</xdr:row>
      <xdr:rowOff>142875</xdr:rowOff>
    </xdr:to>
    <xdr:sp macro="" textlink="">
      <xdr:nvSpPr>
        <xdr:cNvPr id="3" name="Rounded Rectangle 2"/>
        <xdr:cNvSpPr/>
      </xdr:nvSpPr>
      <xdr:spPr>
        <a:xfrm>
          <a:off x="1228725" y="1876425"/>
          <a:ext cx="1752600" cy="714375"/>
        </a:xfrm>
        <a:prstGeom prst="roundRect">
          <a:avLst/>
        </a:prstGeom>
        <a:solidFill>
          <a:srgbClr val="2644A7"/>
        </a:solidFill>
        <a:ln w="190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Consumer in A</a:t>
          </a:r>
        </a:p>
      </xdr:txBody>
    </xdr:sp>
    <xdr:clientData/>
  </xdr:twoCellAnchor>
  <xdr:twoCellAnchor>
    <xdr:from>
      <xdr:col>14</xdr:col>
      <xdr:colOff>57150</xdr:colOff>
      <xdr:row>7</xdr:row>
      <xdr:rowOff>152400</xdr:rowOff>
    </xdr:from>
    <xdr:to>
      <xdr:col>17</xdr:col>
      <xdr:colOff>104775</xdr:colOff>
      <xdr:row>12</xdr:row>
      <xdr:rowOff>47625</xdr:rowOff>
    </xdr:to>
    <xdr:sp macro="" textlink="">
      <xdr:nvSpPr>
        <xdr:cNvPr id="4" name="Rounded Rectangle 3"/>
        <xdr:cNvSpPr/>
      </xdr:nvSpPr>
      <xdr:spPr>
        <a:xfrm>
          <a:off x="7943850" y="1762125"/>
          <a:ext cx="1876425" cy="942975"/>
        </a:xfrm>
        <a:prstGeom prst="roundRect">
          <a:avLst/>
        </a:prstGeom>
        <a:solidFill>
          <a:srgbClr val="2644A7"/>
        </a:solidFill>
        <a:ln w="19050">
          <a:solidFill>
            <a:schemeClr val="accent1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Juridical</a:t>
          </a:r>
        </a:p>
        <a:p>
          <a:pPr algn="ctr"/>
          <a:r>
            <a:rPr lang="fr-BE" sz="1600" b="1">
              <a:solidFill>
                <a:schemeClr val="bg1"/>
              </a:solidFill>
            </a:rPr>
            <a:t>or</a:t>
          </a:r>
          <a:r>
            <a:rPr lang="fr-BE" sz="1600" b="1" baseline="0">
              <a:solidFill>
                <a:schemeClr val="bg1"/>
              </a:solidFill>
            </a:rPr>
            <a:t> natural person</a:t>
          </a:r>
          <a:endParaRPr lang="fr-B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9525</xdr:colOff>
      <xdr:row>14</xdr:row>
      <xdr:rowOff>209550</xdr:rowOff>
    </xdr:from>
    <xdr:to>
      <xdr:col>4</xdr:col>
      <xdr:colOff>533400</xdr:colOff>
      <xdr:row>18</xdr:row>
      <xdr:rowOff>76200</xdr:rowOff>
    </xdr:to>
    <xdr:sp macro="" textlink="">
      <xdr:nvSpPr>
        <xdr:cNvPr id="5" name="Rounded Rectangle 4"/>
        <xdr:cNvSpPr/>
      </xdr:nvSpPr>
      <xdr:spPr>
        <a:xfrm>
          <a:off x="1228725" y="3286125"/>
          <a:ext cx="1743075" cy="704850"/>
        </a:xfrm>
        <a:prstGeom prst="roundRect">
          <a:avLst/>
        </a:prstGeom>
        <a:solidFill>
          <a:srgbClr val="2644A7"/>
        </a:solidFill>
        <a:ln w="19050">
          <a:solidFill>
            <a:schemeClr val="accent1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Consumer from A</a:t>
          </a:r>
        </a:p>
      </xdr:txBody>
    </xdr:sp>
    <xdr:clientData/>
  </xdr:twoCellAnchor>
  <xdr:twoCellAnchor>
    <xdr:from>
      <xdr:col>14</xdr:col>
      <xdr:colOff>66675</xdr:colOff>
      <xdr:row>14</xdr:row>
      <xdr:rowOff>38100</xdr:rowOff>
    </xdr:from>
    <xdr:to>
      <xdr:col>17</xdr:col>
      <xdr:colOff>104775</xdr:colOff>
      <xdr:row>18</xdr:row>
      <xdr:rowOff>114300</xdr:rowOff>
    </xdr:to>
    <xdr:sp macro="" textlink="">
      <xdr:nvSpPr>
        <xdr:cNvPr id="6" name="Rounded Rectangle 5"/>
        <xdr:cNvSpPr/>
      </xdr:nvSpPr>
      <xdr:spPr>
        <a:xfrm>
          <a:off x="7953375" y="3114675"/>
          <a:ext cx="1866900" cy="914400"/>
        </a:xfrm>
        <a:prstGeom prst="roundRect">
          <a:avLst/>
        </a:prstGeom>
        <a:solidFill>
          <a:srgbClr val="2644A7"/>
        </a:solidFill>
        <a:ln w="19050">
          <a:solidFill>
            <a:schemeClr val="accent1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Juridical</a:t>
          </a:r>
        </a:p>
        <a:p>
          <a:pPr algn="ctr"/>
          <a:r>
            <a:rPr lang="fr-BE" sz="1600" b="1">
              <a:solidFill>
                <a:schemeClr val="bg1"/>
              </a:solidFill>
            </a:rPr>
            <a:t>or</a:t>
          </a:r>
          <a:r>
            <a:rPr lang="fr-BE" sz="1600" b="1" baseline="0">
              <a:solidFill>
                <a:schemeClr val="bg1"/>
              </a:solidFill>
            </a:rPr>
            <a:t> natural person</a:t>
          </a:r>
          <a:endParaRPr lang="fr-B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180975</xdr:colOff>
      <xdr:row>14</xdr:row>
      <xdr:rowOff>123825</xdr:rowOff>
    </xdr:from>
    <xdr:to>
      <xdr:col>11</xdr:col>
      <xdr:colOff>561975</xdr:colOff>
      <xdr:row>19</xdr:row>
      <xdr:rowOff>57150</xdr:rowOff>
    </xdr:to>
    <xdr:sp macro="" textlink="">
      <xdr:nvSpPr>
        <xdr:cNvPr id="7" name="Rounded Rectangle 6"/>
        <xdr:cNvSpPr/>
      </xdr:nvSpPr>
      <xdr:spPr>
        <a:xfrm>
          <a:off x="5438775" y="3200400"/>
          <a:ext cx="1457325" cy="981075"/>
        </a:xfrm>
        <a:prstGeom prst="roundRect">
          <a:avLst/>
        </a:prstGeom>
        <a:solidFill>
          <a:srgbClr val="2644A7"/>
        </a:solidFill>
        <a:ln w="190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Consumer or</a:t>
          </a:r>
          <a:r>
            <a:rPr lang="fr-BE" sz="1600" b="1" baseline="0">
              <a:solidFill>
                <a:schemeClr val="bg1"/>
              </a:solidFill>
            </a:rPr>
            <a:t> property from</a:t>
          </a:r>
          <a:r>
            <a:rPr lang="fr-BE" sz="1600" b="1">
              <a:solidFill>
                <a:schemeClr val="bg1"/>
              </a:solidFill>
            </a:rPr>
            <a:t> A</a:t>
          </a:r>
        </a:p>
      </xdr:txBody>
    </xdr:sp>
    <xdr:clientData/>
  </xdr:twoCellAnchor>
  <xdr:twoCellAnchor>
    <xdr:from>
      <xdr:col>1</xdr:col>
      <xdr:colOff>609600</xdr:colOff>
      <xdr:row>21</xdr:row>
      <xdr:rowOff>209550</xdr:rowOff>
    </xdr:from>
    <xdr:to>
      <xdr:col>4</xdr:col>
      <xdr:colOff>504825</xdr:colOff>
      <xdr:row>25</xdr:row>
      <xdr:rowOff>85725</xdr:rowOff>
    </xdr:to>
    <xdr:sp macro="" textlink="">
      <xdr:nvSpPr>
        <xdr:cNvPr id="8" name="Rounded Rectangle 7"/>
        <xdr:cNvSpPr/>
      </xdr:nvSpPr>
      <xdr:spPr>
        <a:xfrm>
          <a:off x="1219200" y="4752975"/>
          <a:ext cx="1724025" cy="714375"/>
        </a:xfrm>
        <a:prstGeom prst="roundRect">
          <a:avLst/>
        </a:prstGeom>
        <a:solidFill>
          <a:srgbClr val="2644A7"/>
        </a:solidFill>
        <a:ln w="190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Consumer in A</a:t>
          </a:r>
        </a:p>
      </xdr:txBody>
    </xdr:sp>
    <xdr:clientData/>
  </xdr:twoCellAnchor>
  <xdr:twoCellAnchor>
    <xdr:from>
      <xdr:col>14</xdr:col>
      <xdr:colOff>295275</xdr:colOff>
      <xdr:row>20</xdr:row>
      <xdr:rowOff>161925</xdr:rowOff>
    </xdr:from>
    <xdr:to>
      <xdr:col>17</xdr:col>
      <xdr:colOff>104775</xdr:colOff>
      <xdr:row>24</xdr:row>
      <xdr:rowOff>9525</xdr:rowOff>
    </xdr:to>
    <xdr:sp macro="" textlink="">
      <xdr:nvSpPr>
        <xdr:cNvPr id="9" name="Rounded Rectangle 8"/>
        <xdr:cNvSpPr/>
      </xdr:nvSpPr>
      <xdr:spPr>
        <a:xfrm>
          <a:off x="8181975" y="4495800"/>
          <a:ext cx="1638300" cy="685800"/>
        </a:xfrm>
        <a:prstGeom prst="roundRect">
          <a:avLst/>
        </a:prstGeom>
        <a:solidFill>
          <a:srgbClr val="2644A7"/>
        </a:solidFill>
        <a:ln w="19050">
          <a:solidFill>
            <a:schemeClr val="accent1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Juridical</a:t>
          </a:r>
          <a:r>
            <a:rPr lang="fr-BE" sz="1600" b="1" baseline="0">
              <a:solidFill>
                <a:schemeClr val="bg1"/>
              </a:solidFill>
            </a:rPr>
            <a:t> person</a:t>
          </a:r>
          <a:endParaRPr lang="fr-B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381000</xdr:colOff>
      <xdr:row>21</xdr:row>
      <xdr:rowOff>76200</xdr:rowOff>
    </xdr:from>
    <xdr:to>
      <xdr:col>8</xdr:col>
      <xdr:colOff>476250</xdr:colOff>
      <xdr:row>26</xdr:row>
      <xdr:rowOff>0</xdr:rowOff>
    </xdr:to>
    <xdr:sp macro="" textlink="">
      <xdr:nvSpPr>
        <xdr:cNvPr id="10" name="Rounded Rectangle 9"/>
        <xdr:cNvSpPr/>
      </xdr:nvSpPr>
      <xdr:spPr>
        <a:xfrm>
          <a:off x="3429000" y="4619625"/>
          <a:ext cx="1695450" cy="971550"/>
        </a:xfrm>
        <a:prstGeom prst="roundRect">
          <a:avLst/>
        </a:prstGeom>
        <a:solidFill>
          <a:srgbClr val="2644A7"/>
        </a:solidFill>
        <a:ln w="190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Commercial</a:t>
          </a:r>
          <a:r>
            <a:rPr lang="fr-BE" sz="1600" b="1"/>
            <a:t>  </a:t>
          </a:r>
          <a:r>
            <a:rPr lang="fr-BE" sz="1600" b="1">
              <a:solidFill>
                <a:schemeClr val="bg1"/>
              </a:solidFill>
            </a:rPr>
            <a:t>presence</a:t>
          </a:r>
        </a:p>
      </xdr:txBody>
    </xdr:sp>
    <xdr:clientData/>
  </xdr:twoCellAnchor>
  <xdr:twoCellAnchor>
    <xdr:from>
      <xdr:col>14</xdr:col>
      <xdr:colOff>276225</xdr:colOff>
      <xdr:row>33</xdr:row>
      <xdr:rowOff>38100</xdr:rowOff>
    </xdr:from>
    <xdr:to>
      <xdr:col>17</xdr:col>
      <xdr:colOff>123825</xdr:colOff>
      <xdr:row>36</xdr:row>
      <xdr:rowOff>104775</xdr:rowOff>
    </xdr:to>
    <xdr:sp macro="" textlink="">
      <xdr:nvSpPr>
        <xdr:cNvPr id="11" name="Rounded Rectangle 10"/>
        <xdr:cNvSpPr/>
      </xdr:nvSpPr>
      <xdr:spPr>
        <a:xfrm>
          <a:off x="8162925" y="7096125"/>
          <a:ext cx="1676400" cy="695325"/>
        </a:xfrm>
        <a:prstGeom prst="roundRect">
          <a:avLst/>
        </a:prstGeom>
        <a:solidFill>
          <a:srgbClr val="2644A7"/>
        </a:solidFill>
        <a:ln w="190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Juridical</a:t>
          </a:r>
          <a:r>
            <a:rPr lang="fr-BE" sz="1600" b="1" baseline="0">
              <a:solidFill>
                <a:schemeClr val="bg1"/>
              </a:solidFill>
            </a:rPr>
            <a:t> person</a:t>
          </a:r>
          <a:endParaRPr lang="fr-B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542925</xdr:colOff>
      <xdr:row>9</xdr:row>
      <xdr:rowOff>209550</xdr:rowOff>
    </xdr:from>
    <xdr:to>
      <xdr:col>14</xdr:col>
      <xdr:colOff>57150</xdr:colOff>
      <xdr:row>9</xdr:row>
      <xdr:rowOff>209550</xdr:rowOff>
    </xdr:to>
    <xdr:cxnSp macro="">
      <xdr:nvCxnSpPr>
        <xdr:cNvPr id="12" name="Straight Arrow Connector 11"/>
        <xdr:cNvCxnSpPr>
          <a:stCxn id="4" idx="1"/>
          <a:endCxn id="3" idx="3"/>
        </xdr:cNvCxnSpPr>
      </xdr:nvCxnSpPr>
      <xdr:spPr>
        <a:xfrm flipH="1">
          <a:off x="2981325" y="2238375"/>
          <a:ext cx="4962525" cy="0"/>
        </a:xfrm>
        <a:prstGeom prst="straightConnector1">
          <a:avLst/>
        </a:prstGeom>
        <a:ln w="1905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561975</xdr:colOff>
      <xdr:row>16</xdr:row>
      <xdr:rowOff>76200</xdr:rowOff>
    </xdr:from>
    <xdr:to>
      <xdr:col>14</xdr:col>
      <xdr:colOff>66675</xdr:colOff>
      <xdr:row>16</xdr:row>
      <xdr:rowOff>200025</xdr:rowOff>
    </xdr:to>
    <xdr:cxnSp macro="">
      <xdr:nvCxnSpPr>
        <xdr:cNvPr id="13" name="Straight Arrow Connector 12"/>
        <xdr:cNvCxnSpPr>
          <a:stCxn id="6" idx="1"/>
          <a:endCxn id="7" idx="3"/>
        </xdr:cNvCxnSpPr>
      </xdr:nvCxnSpPr>
      <xdr:spPr>
        <a:xfrm flipH="1">
          <a:off x="6896100" y="3571875"/>
          <a:ext cx="1057275" cy="123825"/>
        </a:xfrm>
        <a:prstGeom prst="straightConnector1">
          <a:avLst/>
        </a:prstGeom>
        <a:ln w="1905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16</xdr:row>
      <xdr:rowOff>142875</xdr:rowOff>
    </xdr:from>
    <xdr:to>
      <xdr:col>9</xdr:col>
      <xdr:colOff>180975</xdr:colOff>
      <xdr:row>16</xdr:row>
      <xdr:rowOff>200025</xdr:rowOff>
    </xdr:to>
    <xdr:cxnSp macro="">
      <xdr:nvCxnSpPr>
        <xdr:cNvPr id="14" name="Straight Arrow Connector 13"/>
        <xdr:cNvCxnSpPr>
          <a:stCxn id="5" idx="3"/>
          <a:endCxn id="7" idx="1"/>
        </xdr:cNvCxnSpPr>
      </xdr:nvCxnSpPr>
      <xdr:spPr>
        <a:xfrm>
          <a:off x="2971800" y="3638550"/>
          <a:ext cx="2466975" cy="57150"/>
        </a:xfrm>
        <a:prstGeom prst="straightConnector1">
          <a:avLst/>
        </a:prstGeom>
        <a:ln w="19050"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28</xdr:row>
      <xdr:rowOff>47625</xdr:rowOff>
    </xdr:from>
    <xdr:to>
      <xdr:col>17</xdr:col>
      <xdr:colOff>104775</xdr:colOff>
      <xdr:row>31</xdr:row>
      <xdr:rowOff>85725</xdr:rowOff>
    </xdr:to>
    <xdr:sp macro="" textlink="">
      <xdr:nvSpPr>
        <xdr:cNvPr id="15" name="Rounded Rectangle 14"/>
        <xdr:cNvSpPr/>
      </xdr:nvSpPr>
      <xdr:spPr>
        <a:xfrm>
          <a:off x="7962900" y="6057900"/>
          <a:ext cx="1857375" cy="666750"/>
        </a:xfrm>
        <a:prstGeom prst="roundRect">
          <a:avLst/>
        </a:prstGeom>
        <a:solidFill>
          <a:srgbClr val="2644A7"/>
        </a:solidFill>
        <a:ln w="19050">
          <a:solidFill>
            <a:schemeClr val="accent1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 baseline="0">
              <a:solidFill>
                <a:schemeClr val="bg1"/>
              </a:solidFill>
            </a:rPr>
            <a:t>Natural person</a:t>
          </a:r>
          <a:endParaRPr lang="fr-BE" sz="16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15</xdr:col>
      <xdr:colOff>104775</xdr:colOff>
      <xdr:row>25</xdr:row>
      <xdr:rowOff>114300</xdr:rowOff>
    </xdr:from>
    <xdr:to>
      <xdr:col>15</xdr:col>
      <xdr:colOff>533400</xdr:colOff>
      <xdr:row>28</xdr:row>
      <xdr:rowOff>28575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5495925"/>
          <a:ext cx="428625" cy="542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504825</xdr:colOff>
      <xdr:row>23</xdr:row>
      <xdr:rowOff>114300</xdr:rowOff>
    </xdr:from>
    <xdr:to>
      <xdr:col>5</xdr:col>
      <xdr:colOff>381000</xdr:colOff>
      <xdr:row>23</xdr:row>
      <xdr:rowOff>114300</xdr:rowOff>
    </xdr:to>
    <xdr:cxnSp macro="">
      <xdr:nvCxnSpPr>
        <xdr:cNvPr id="17" name="Straight Arrow Connector 16"/>
        <xdr:cNvCxnSpPr>
          <a:stCxn id="10" idx="1"/>
          <a:endCxn id="8" idx="3"/>
        </xdr:cNvCxnSpPr>
      </xdr:nvCxnSpPr>
      <xdr:spPr>
        <a:xfrm flipH="1">
          <a:off x="2943225" y="5076825"/>
          <a:ext cx="485775" cy="0"/>
        </a:xfrm>
        <a:prstGeom prst="straightConnector1">
          <a:avLst/>
        </a:prstGeom>
        <a:ln w="1905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22</xdr:row>
      <xdr:rowOff>76200</xdr:rowOff>
    </xdr:from>
    <xdr:to>
      <xdr:col>14</xdr:col>
      <xdr:colOff>295275</xdr:colOff>
      <xdr:row>22</xdr:row>
      <xdr:rowOff>85725</xdr:rowOff>
    </xdr:to>
    <xdr:cxnSp macro="">
      <xdr:nvCxnSpPr>
        <xdr:cNvPr id="18" name="Straight Arrow Connector 17"/>
        <xdr:cNvCxnSpPr>
          <a:stCxn id="9" idx="1"/>
        </xdr:cNvCxnSpPr>
      </xdr:nvCxnSpPr>
      <xdr:spPr>
        <a:xfrm flipH="1" flipV="1">
          <a:off x="5153025" y="4829175"/>
          <a:ext cx="3028950" cy="9525"/>
        </a:xfrm>
        <a:prstGeom prst="straightConnector1">
          <a:avLst/>
        </a:prstGeom>
        <a:ln w="19050">
          <a:solidFill>
            <a:schemeClr val="accent1"/>
          </a:solidFill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23</xdr:row>
      <xdr:rowOff>142875</xdr:rowOff>
    </xdr:from>
    <xdr:to>
      <xdr:col>14</xdr:col>
      <xdr:colOff>76200</xdr:colOff>
      <xdr:row>29</xdr:row>
      <xdr:rowOff>171450</xdr:rowOff>
    </xdr:to>
    <xdr:cxnSp macro="">
      <xdr:nvCxnSpPr>
        <xdr:cNvPr id="19" name="Straight Arrow Connector 18"/>
        <xdr:cNvCxnSpPr>
          <a:stCxn id="15" idx="1"/>
          <a:endCxn id="10" idx="3"/>
        </xdr:cNvCxnSpPr>
      </xdr:nvCxnSpPr>
      <xdr:spPr>
        <a:xfrm flipH="1" flipV="1">
          <a:off x="5124450" y="5105400"/>
          <a:ext cx="2838450" cy="1285875"/>
        </a:xfrm>
        <a:prstGeom prst="straightConnector1">
          <a:avLst/>
        </a:prstGeom>
        <a:ln w="19050">
          <a:solidFill>
            <a:schemeClr val="accent1"/>
          </a:solidFill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25</xdr:row>
      <xdr:rowOff>9525</xdr:rowOff>
    </xdr:from>
    <xdr:to>
      <xdr:col>14</xdr:col>
      <xdr:colOff>276225</xdr:colOff>
      <xdr:row>34</xdr:row>
      <xdr:rowOff>180975</xdr:rowOff>
    </xdr:to>
    <xdr:cxnSp macro="">
      <xdr:nvCxnSpPr>
        <xdr:cNvPr id="20" name="Straight Arrow Connector 19"/>
        <xdr:cNvCxnSpPr>
          <a:stCxn id="11" idx="1"/>
        </xdr:cNvCxnSpPr>
      </xdr:nvCxnSpPr>
      <xdr:spPr>
        <a:xfrm flipH="1" flipV="1">
          <a:off x="5133975" y="5391150"/>
          <a:ext cx="3028950" cy="2057400"/>
        </a:xfrm>
        <a:prstGeom prst="straightConnector1">
          <a:avLst/>
        </a:prstGeom>
        <a:ln w="19050">
          <a:solidFill>
            <a:schemeClr val="accent1"/>
          </a:solidFill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33</xdr:row>
      <xdr:rowOff>209550</xdr:rowOff>
    </xdr:from>
    <xdr:to>
      <xdr:col>4</xdr:col>
      <xdr:colOff>504825</xdr:colOff>
      <xdr:row>37</xdr:row>
      <xdr:rowOff>66675</xdr:rowOff>
    </xdr:to>
    <xdr:sp macro="" textlink="">
      <xdr:nvSpPr>
        <xdr:cNvPr id="21" name="Rounded Rectangle 20"/>
        <xdr:cNvSpPr/>
      </xdr:nvSpPr>
      <xdr:spPr>
        <a:xfrm>
          <a:off x="1219200" y="7267575"/>
          <a:ext cx="1724025" cy="695325"/>
        </a:xfrm>
        <a:prstGeom prst="roundRect">
          <a:avLst/>
        </a:prstGeom>
        <a:solidFill>
          <a:srgbClr val="2644A7"/>
        </a:solidFill>
        <a:ln w="190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>
              <a:solidFill>
                <a:schemeClr val="bg1"/>
              </a:solidFill>
            </a:rPr>
            <a:t>Consumer in A</a:t>
          </a:r>
        </a:p>
      </xdr:txBody>
    </xdr:sp>
    <xdr:clientData/>
  </xdr:twoCellAnchor>
  <xdr:twoCellAnchor>
    <xdr:from>
      <xdr:col>5</xdr:col>
      <xdr:colOff>342900</xdr:colOff>
      <xdr:row>33</xdr:row>
      <xdr:rowOff>104775</xdr:rowOff>
    </xdr:from>
    <xdr:to>
      <xdr:col>8</xdr:col>
      <xdr:colOff>285750</xdr:colOff>
      <xdr:row>37</xdr:row>
      <xdr:rowOff>95250</xdr:rowOff>
    </xdr:to>
    <xdr:sp macro="" textlink="">
      <xdr:nvSpPr>
        <xdr:cNvPr id="22" name="Rounded Rectangle 21"/>
        <xdr:cNvSpPr/>
      </xdr:nvSpPr>
      <xdr:spPr>
        <a:xfrm>
          <a:off x="3390900" y="7162800"/>
          <a:ext cx="1543050" cy="828675"/>
        </a:xfrm>
        <a:prstGeom prst="roundRect">
          <a:avLst/>
        </a:prstGeom>
        <a:solidFill>
          <a:srgbClr val="2644A7"/>
        </a:solidFill>
        <a:ln w="19050">
          <a:solidFill>
            <a:schemeClr val="accent1"/>
          </a:solidFill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BE" sz="1600" b="1" baseline="0">
              <a:solidFill>
                <a:schemeClr val="bg1"/>
              </a:solidFill>
            </a:rPr>
            <a:t>Natural person</a:t>
          </a:r>
          <a:endParaRPr lang="fr-BE" sz="16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438150</xdr:colOff>
      <xdr:row>30</xdr:row>
      <xdr:rowOff>171450</xdr:rowOff>
    </xdr:from>
    <xdr:to>
      <xdr:col>7</xdr:col>
      <xdr:colOff>257175</xdr:colOff>
      <xdr:row>33</xdr:row>
      <xdr:rowOff>85725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600825"/>
          <a:ext cx="428625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123825</xdr:colOff>
      <xdr:row>36</xdr:row>
      <xdr:rowOff>104775</xdr:rowOff>
    </xdr:from>
    <xdr:to>
      <xdr:col>15</xdr:col>
      <xdr:colOff>552450</xdr:colOff>
      <xdr:row>39</xdr:row>
      <xdr:rowOff>19050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rcRect t="-9614"/>
        <a:stretch>
          <a:fillRect/>
        </a:stretch>
      </xdr:blipFill>
      <xdr:spPr>
        <a:xfrm>
          <a:off x="8620125" y="7791450"/>
          <a:ext cx="428625" cy="542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266700</xdr:colOff>
      <xdr:row>36</xdr:row>
      <xdr:rowOff>57150</xdr:rowOff>
    </xdr:from>
    <xdr:to>
      <xdr:col>14</xdr:col>
      <xdr:colOff>76200</xdr:colOff>
      <xdr:row>40</xdr:row>
      <xdr:rowOff>161925</xdr:rowOff>
    </xdr:to>
    <xdr:cxnSp macro="">
      <xdr:nvCxnSpPr>
        <xdr:cNvPr id="25" name="Straight Arrow Connector 24"/>
        <xdr:cNvCxnSpPr>
          <a:stCxn id="2" idx="1"/>
        </xdr:cNvCxnSpPr>
      </xdr:nvCxnSpPr>
      <xdr:spPr>
        <a:xfrm flipH="1" flipV="1">
          <a:off x="4914900" y="7743825"/>
          <a:ext cx="3048000" cy="942975"/>
        </a:xfrm>
        <a:prstGeom prst="straightConnector1">
          <a:avLst/>
        </a:prstGeom>
        <a:ln w="19050">
          <a:solidFill>
            <a:schemeClr val="accent1"/>
          </a:solidFill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34</xdr:row>
      <xdr:rowOff>180975</xdr:rowOff>
    </xdr:from>
    <xdr:to>
      <xdr:col>14</xdr:col>
      <xdr:colOff>276225</xdr:colOff>
      <xdr:row>35</xdr:row>
      <xdr:rowOff>76200</xdr:rowOff>
    </xdr:to>
    <xdr:cxnSp macro="">
      <xdr:nvCxnSpPr>
        <xdr:cNvPr id="26" name="Straight Arrow Connector 25"/>
        <xdr:cNvCxnSpPr>
          <a:stCxn id="11" idx="1"/>
        </xdr:cNvCxnSpPr>
      </xdr:nvCxnSpPr>
      <xdr:spPr>
        <a:xfrm flipH="1">
          <a:off x="4943475" y="7448550"/>
          <a:ext cx="3219450" cy="104775"/>
        </a:xfrm>
        <a:prstGeom prst="straightConnector1">
          <a:avLst/>
        </a:prstGeom>
        <a:ln w="19050">
          <a:solidFill>
            <a:schemeClr val="accent1"/>
          </a:solidFill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35</xdr:row>
      <xdr:rowOff>95250</xdr:rowOff>
    </xdr:from>
    <xdr:to>
      <xdr:col>5</xdr:col>
      <xdr:colOff>342900</xdr:colOff>
      <xdr:row>35</xdr:row>
      <xdr:rowOff>133350</xdr:rowOff>
    </xdr:to>
    <xdr:cxnSp macro="">
      <xdr:nvCxnSpPr>
        <xdr:cNvPr id="27" name="Straight Arrow Connector 26"/>
        <xdr:cNvCxnSpPr>
          <a:stCxn id="22" idx="1"/>
          <a:endCxn id="21" idx="3"/>
        </xdr:cNvCxnSpPr>
      </xdr:nvCxnSpPr>
      <xdr:spPr>
        <a:xfrm flipH="1">
          <a:off x="2943225" y="7572375"/>
          <a:ext cx="447675" cy="38100"/>
        </a:xfrm>
        <a:prstGeom prst="straightConnector1">
          <a:avLst/>
        </a:prstGeom>
        <a:ln w="1905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0.87025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Estimates using the simplified Eurostat model. Modes 1, 2 and 4: ITSS imports, adjusted by excluding goods </a:t>
          </a:r>
        </a:p>
        <a:p>
          <a:r>
            <a:rPr lang="en-GB" sz="1000">
              <a:latin typeface="Arial" panose="020B0604020202020204" pitchFamily="34" charset="0"/>
            </a:rPr>
            <a:t>and including distribution services from trade in goods statistics. Mode 3: inward FATS data.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0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000">
              <a:latin typeface="Arial" panose="020B0604020202020204" pitchFamily="34" charset="0"/>
            </a:rPr>
            <a:t>Mode 3: outward FATS data.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752475</xdr:colOff>
      <xdr:row>4</xdr:row>
      <xdr:rowOff>57150</xdr:rowOff>
    </xdr:from>
    <xdr:ext cx="4943475" cy="5495925"/>
    <xdr:graphicFrame macro="">
      <xdr:nvGraphicFramePr>
        <xdr:cNvPr id="3" name="Chart 2"/>
        <xdr:cNvGraphicFramePr/>
      </xdr:nvGraphicFramePr>
      <xdr:xfrm>
        <a:off x="1838325" y="752475"/>
        <a:ext cx="49434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14</xdr:col>
      <xdr:colOff>342900</xdr:colOff>
      <xdr:row>5</xdr:row>
      <xdr:rowOff>123825</xdr:rowOff>
    </xdr:from>
    <xdr:to>
      <xdr:col>21</xdr:col>
      <xdr:colOff>504825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12782550" y="981075"/>
        <a:ext cx="557212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0.907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000">
              <a:latin typeface="Arial" panose="020B0604020202020204" pitchFamily="34" charset="0"/>
            </a:rPr>
            <a:t>ITSS exports, adjusted by excluding goods and including distribution services from trade in goods statistics. 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20</xdr:row>
      <xdr:rowOff>28575</xdr:rowOff>
    </xdr:from>
    <xdr:ext cx="9220200" cy="7648575"/>
    <xdr:graphicFrame macro="">
      <xdr:nvGraphicFramePr>
        <xdr:cNvPr id="3" name="Chart 2"/>
        <xdr:cNvGraphicFramePr/>
      </xdr:nvGraphicFramePr>
      <xdr:xfrm>
        <a:off x="866775" y="3286125"/>
        <a:ext cx="92202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Estimates using Eurostat-WTO model. </a:t>
          </a:r>
        </a:p>
        <a:p>
          <a:r>
            <a:rPr lang="en-IE" sz="1000">
              <a:latin typeface="Arial" panose="020B0604020202020204" pitchFamily="34" charset="0"/>
            </a:rPr>
            <a:t>Modes 1, 2 and 4: ITSS exports, adjusted by excluding goods and including distribution services from trade in goods statistics. </a:t>
          </a:r>
        </a:p>
        <a:p>
          <a:r>
            <a:rPr lang="en-IE" sz="1000">
              <a:latin typeface="Arial" panose="020B0604020202020204" pitchFamily="34" charset="0"/>
            </a:rPr>
            <a:t>Mode 3: outward FATS data.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and WTO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21</xdr:row>
      <xdr:rowOff>95250</xdr:rowOff>
    </xdr:from>
    <xdr:ext cx="9344025" cy="7372350"/>
    <xdr:graphicFrame macro="">
      <xdr:nvGraphicFramePr>
        <xdr:cNvPr id="4" name="Chart 3"/>
        <xdr:cNvGraphicFramePr/>
      </xdr:nvGraphicFramePr>
      <xdr:xfrm>
        <a:off x="161925" y="3514725"/>
        <a:ext cx="93440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showGridLines="0" tabSelected="1" workbookViewId="0" topLeftCell="A1"/>
  </sheetViews>
  <sheetFormatPr defaultColWidth="9.140625" defaultRowHeight="15"/>
  <cols>
    <col min="1" max="1" width="9.140625" style="23" customWidth="1"/>
    <col min="2" max="2" width="53.421875" style="23" customWidth="1"/>
    <col min="3" max="3" width="12.00390625" style="23" customWidth="1"/>
    <col min="4" max="4" width="17.28125" style="23" customWidth="1"/>
    <col min="5" max="5" width="19.57421875" style="23" customWidth="1"/>
    <col min="6" max="6" width="26.57421875" style="23" customWidth="1"/>
    <col min="7" max="7" width="7.421875" style="23" customWidth="1"/>
    <col min="8" max="8" width="9.8515625" style="23" customWidth="1"/>
    <col min="9" max="9" width="13.28125" style="23" customWidth="1"/>
    <col min="10" max="16384" width="9.140625" style="23" customWidth="1"/>
  </cols>
  <sheetData>
    <row r="2" ht="15.75">
      <c r="B2" s="1" t="s">
        <v>204</v>
      </c>
    </row>
    <row r="3" ht="14.25">
      <c r="B3" s="196" t="s">
        <v>203</v>
      </c>
    </row>
    <row r="4" spans="2:6" ht="16.5" customHeight="1">
      <c r="B4" s="24"/>
      <c r="C4" s="25" t="s">
        <v>111</v>
      </c>
      <c r="D4" s="24" t="s">
        <v>112</v>
      </c>
      <c r="E4" s="24" t="s">
        <v>115</v>
      </c>
      <c r="F4" s="26" t="s">
        <v>116</v>
      </c>
    </row>
    <row r="5" spans="2:6" ht="14.25">
      <c r="B5" s="27" t="s">
        <v>255</v>
      </c>
      <c r="C5" s="28">
        <v>2987.504790869228</v>
      </c>
      <c r="D5" s="29">
        <v>2806.1028094855988</v>
      </c>
      <c r="E5" s="30">
        <f>C5-D5</f>
        <v>181.4019813836294</v>
      </c>
      <c r="F5" s="31">
        <f>(E5/(C5+D5))*100</f>
        <v>3.1310712408710506</v>
      </c>
    </row>
    <row r="6" spans="2:6" ht="14.25">
      <c r="B6" s="32" t="s">
        <v>256</v>
      </c>
      <c r="C6" s="33">
        <v>1126.6308798692278</v>
      </c>
      <c r="D6" s="34">
        <v>1072.7666394855987</v>
      </c>
      <c r="E6" s="35">
        <f>C6-D6</f>
        <v>53.86424038362907</v>
      </c>
      <c r="F6" s="36">
        <f aca="true" t="shared" si="0" ref="F6:F8">(E6/(C6+D6))*100</f>
        <v>2.4490452457830205</v>
      </c>
    </row>
    <row r="7" spans="2:11" ht="14.25">
      <c r="B7" s="37" t="s">
        <v>199</v>
      </c>
      <c r="C7" s="33">
        <v>1061.6055</v>
      </c>
      <c r="D7" s="35">
        <v>917.7978</v>
      </c>
      <c r="E7" s="35">
        <f>C7-D7</f>
        <v>143.80769999999984</v>
      </c>
      <c r="F7" s="36">
        <f t="shared" si="0"/>
        <v>7.265204619998353</v>
      </c>
      <c r="H7" s="38"/>
      <c r="I7" s="38"/>
      <c r="J7" s="38"/>
      <c r="K7" s="39"/>
    </row>
    <row r="8" spans="2:6" ht="14.25">
      <c r="B8" s="40" t="s">
        <v>200</v>
      </c>
      <c r="C8" s="41">
        <v>2270.5762999999997</v>
      </c>
      <c r="D8" s="42">
        <v>2035.2978999999998</v>
      </c>
      <c r="E8" s="43">
        <f>C8-D8</f>
        <v>235.27839999999992</v>
      </c>
      <c r="F8" s="44">
        <f t="shared" si="0"/>
        <v>5.464126193003965</v>
      </c>
    </row>
    <row r="10" spans="1:2" s="46" customFormat="1" ht="14.1" customHeight="1">
      <c r="A10" s="23"/>
      <c r="B10" s="45" t="s">
        <v>252</v>
      </c>
    </row>
    <row r="11" spans="1:6" s="46" customFormat="1" ht="14.1" customHeight="1">
      <c r="A11" s="23"/>
      <c r="B11" s="45" t="s">
        <v>253</v>
      </c>
      <c r="C11" s="45"/>
      <c r="D11" s="45"/>
      <c r="E11" s="45"/>
      <c r="F11" s="45"/>
    </row>
    <row r="12" spans="1:6" s="46" customFormat="1" ht="14.1" customHeight="1">
      <c r="A12" s="23"/>
      <c r="B12" s="46" t="s">
        <v>254</v>
      </c>
      <c r="C12" s="45"/>
      <c r="D12" s="45"/>
      <c r="E12" s="45"/>
      <c r="F12" s="45"/>
    </row>
    <row r="13" spans="2:4" ht="15.75" customHeight="1">
      <c r="B13" s="45" t="s">
        <v>201</v>
      </c>
      <c r="D13" s="47"/>
    </row>
    <row r="14" ht="15">
      <c r="B14" s="200" t="s">
        <v>208</v>
      </c>
    </row>
    <row r="16" spans="2:5" ht="15">
      <c r="B16" s="48" t="s">
        <v>186</v>
      </c>
      <c r="C16" s="56"/>
      <c r="D16" s="49" t="s">
        <v>187</v>
      </c>
      <c r="E16" s="56"/>
    </row>
    <row r="17" spans="2:5" ht="15">
      <c r="B17" s="56"/>
      <c r="C17" s="56"/>
      <c r="D17" s="56"/>
      <c r="E17" s="56"/>
    </row>
    <row r="18" spans="2:5" ht="15">
      <c r="B18" s="50" t="s">
        <v>188</v>
      </c>
      <c r="C18" s="51" t="s">
        <v>189</v>
      </c>
      <c r="D18" s="51" t="s">
        <v>190</v>
      </c>
      <c r="E18" s="51" t="s">
        <v>191</v>
      </c>
    </row>
    <row r="19" spans="2:5" ht="15">
      <c r="B19" s="52" t="s">
        <v>192</v>
      </c>
      <c r="C19" s="57" t="s">
        <v>193</v>
      </c>
      <c r="D19" s="57" t="s">
        <v>193</v>
      </c>
      <c r="E19" s="57" t="s">
        <v>193</v>
      </c>
    </row>
    <row r="20" spans="2:5" ht="15">
      <c r="B20" s="53" t="s">
        <v>194</v>
      </c>
      <c r="C20" s="54">
        <v>2270576.3</v>
      </c>
      <c r="D20" s="54">
        <v>2035297.9</v>
      </c>
      <c r="E20" s="54">
        <v>235278.4</v>
      </c>
    </row>
    <row r="21" spans="2:5" ht="15">
      <c r="B21" s="53" t="s">
        <v>195</v>
      </c>
      <c r="C21" s="55">
        <v>1061605.5</v>
      </c>
      <c r="D21" s="55">
        <v>917797.8</v>
      </c>
      <c r="E21" s="55">
        <v>143807.7</v>
      </c>
    </row>
    <row r="22" spans="2:5" ht="15">
      <c r="B22" s="56"/>
      <c r="C22" s="56"/>
      <c r="D22" s="56"/>
      <c r="E22" s="56"/>
    </row>
    <row r="23" spans="3:5" ht="15">
      <c r="C23" s="38">
        <f>C21/1000</f>
        <v>1061.6055</v>
      </c>
      <c r="D23" s="38">
        <f>D21/1000</f>
        <v>917.7978</v>
      </c>
      <c r="E23" s="38">
        <f>E21/1000</f>
        <v>143.8077</v>
      </c>
    </row>
    <row r="24" spans="3:5" ht="15">
      <c r="C24" s="38">
        <f>C20/1000</f>
        <v>2270.5762999999997</v>
      </c>
      <c r="D24" s="38">
        <f>D20/1000</f>
        <v>2035.2978999999998</v>
      </c>
      <c r="E24" s="38">
        <f>E20/1000</f>
        <v>235.2784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61"/>
  <sheetViews>
    <sheetView showGridLines="0" workbookViewId="0" topLeftCell="A7">
      <selection activeCell="A47" sqref="A47"/>
    </sheetView>
  </sheetViews>
  <sheetFormatPr defaultColWidth="9.140625" defaultRowHeight="15"/>
  <cols>
    <col min="1" max="1" width="9.140625" style="23" customWidth="1"/>
    <col min="2" max="2" width="35.00390625" style="23" customWidth="1"/>
    <col min="3" max="8" width="9.140625" style="23" customWidth="1"/>
    <col min="9" max="9" width="14.7109375" style="23" customWidth="1"/>
    <col min="10" max="10" width="9.140625" style="23" customWidth="1"/>
    <col min="11" max="11" width="10.140625" style="23" customWidth="1"/>
    <col min="12" max="12" width="11.28125" style="23" customWidth="1"/>
    <col min="13" max="13" width="9.140625" style="23" customWidth="1"/>
    <col min="14" max="14" width="12.00390625" style="23" customWidth="1"/>
    <col min="15" max="16384" width="9.140625" style="23" customWidth="1"/>
  </cols>
  <sheetData>
    <row r="1" spans="1:3" ht="12.75">
      <c r="A1" s="58" t="s">
        <v>179</v>
      </c>
      <c r="C1" s="151"/>
    </row>
    <row r="2" spans="1:24" ht="12.75">
      <c r="A2" s="4" t="s">
        <v>154</v>
      </c>
      <c r="C2" s="151"/>
      <c r="X2" s="23">
        <v>2020</v>
      </c>
    </row>
    <row r="3" spans="1:28" ht="12.75">
      <c r="A3" s="141"/>
      <c r="B3" s="141"/>
      <c r="C3" s="142" t="s">
        <v>45</v>
      </c>
      <c r="D3" s="143" t="s">
        <v>43</v>
      </c>
      <c r="E3" s="143" t="s">
        <v>46</v>
      </c>
      <c r="F3" s="143" t="s">
        <v>44</v>
      </c>
      <c r="K3" s="87" t="s">
        <v>45</v>
      </c>
      <c r="L3" s="87" t="s">
        <v>107</v>
      </c>
      <c r="M3" s="87" t="s">
        <v>108</v>
      </c>
      <c r="N3" s="87" t="s">
        <v>109</v>
      </c>
      <c r="O3" s="87" t="s">
        <v>177</v>
      </c>
      <c r="Q3" s="87" t="s">
        <v>45</v>
      </c>
      <c r="R3" s="87" t="s">
        <v>107</v>
      </c>
      <c r="S3" s="87" t="s">
        <v>108</v>
      </c>
      <c r="T3" s="87" t="s">
        <v>109</v>
      </c>
      <c r="U3" s="87" t="s">
        <v>177</v>
      </c>
      <c r="W3" s="141"/>
      <c r="X3" s="141"/>
      <c r="Y3" s="142" t="s">
        <v>45</v>
      </c>
      <c r="Z3" s="143" t="s">
        <v>43</v>
      </c>
      <c r="AA3" s="143" t="s">
        <v>46</v>
      </c>
      <c r="AB3" s="143" t="s">
        <v>44</v>
      </c>
    </row>
    <row r="4" spans="1:28" ht="12.75">
      <c r="A4" s="152" t="s">
        <v>33</v>
      </c>
      <c r="B4" s="152" t="s">
        <v>34</v>
      </c>
      <c r="C4" s="153">
        <v>98.39468038590155</v>
      </c>
      <c r="D4" s="154">
        <v>0</v>
      </c>
      <c r="E4" s="154">
        <v>1.6053196140984396</v>
      </c>
      <c r="F4" s="154">
        <v>0</v>
      </c>
      <c r="G4" s="38"/>
      <c r="I4" s="23" t="s">
        <v>33</v>
      </c>
      <c r="J4" s="23" t="s">
        <v>34</v>
      </c>
      <c r="K4" s="136">
        <v>98.39468038590155</v>
      </c>
      <c r="L4" s="136">
        <v>0</v>
      </c>
      <c r="M4" s="136">
        <v>1.6053196140984396</v>
      </c>
      <c r="N4" s="136">
        <v>0</v>
      </c>
      <c r="O4" s="136">
        <f>SUM(K4:N4)</f>
        <v>99.99999999999999</v>
      </c>
      <c r="Q4" s="67">
        <v>0.21396068814206895</v>
      </c>
      <c r="R4" s="67">
        <v>0.0003714516528872862</v>
      </c>
      <c r="S4" s="67">
        <v>0.7280984037354433</v>
      </c>
      <c r="T4" s="67">
        <v>0.05756945646960042</v>
      </c>
      <c r="U4" s="155">
        <f>SUM(Q4:T4)</f>
        <v>1</v>
      </c>
      <c r="W4" s="152" t="s">
        <v>33</v>
      </c>
      <c r="X4" s="152" t="s">
        <v>34</v>
      </c>
      <c r="Y4" s="153">
        <v>92.96739933651232</v>
      </c>
      <c r="Z4" s="154">
        <v>0</v>
      </c>
      <c r="AA4" s="154">
        <v>7.032600663487695</v>
      </c>
      <c r="AB4" s="154">
        <v>0</v>
      </c>
    </row>
    <row r="5" spans="1:28" ht="12.75">
      <c r="A5" s="122" t="s">
        <v>20</v>
      </c>
      <c r="B5" s="122" t="s">
        <v>32</v>
      </c>
      <c r="C5" s="146">
        <v>47.09306494040524</v>
      </c>
      <c r="D5" s="147">
        <v>0</v>
      </c>
      <c r="E5" s="147">
        <v>39.493406752875615</v>
      </c>
      <c r="F5" s="147">
        <v>13.413528306719144</v>
      </c>
      <c r="G5" s="38"/>
      <c r="I5" s="23" t="s">
        <v>20</v>
      </c>
      <c r="J5" s="23" t="s">
        <v>32</v>
      </c>
      <c r="K5" s="136">
        <v>47.09306494040524</v>
      </c>
      <c r="L5" s="136">
        <v>0</v>
      </c>
      <c r="M5" s="136">
        <v>39.493406752875615</v>
      </c>
      <c r="N5" s="136">
        <v>13.413528306719144</v>
      </c>
      <c r="O5" s="136">
        <f aca="true" t="shared" si="0" ref="O5:O15">SUM(K5:N5)</f>
        <v>100</v>
      </c>
      <c r="Q5" s="67">
        <v>0.385261912126436</v>
      </c>
      <c r="R5" s="67">
        <v>0.06730847818702441</v>
      </c>
      <c r="S5" s="67">
        <v>0.5474296096865395</v>
      </c>
      <c r="T5" s="67">
        <v>0</v>
      </c>
      <c r="U5" s="155">
        <f aca="true" t="shared" si="1" ref="U5:U15">SUM(Q5:T5)</f>
        <v>1</v>
      </c>
      <c r="W5" s="122" t="s">
        <v>30</v>
      </c>
      <c r="X5" s="122" t="s">
        <v>31</v>
      </c>
      <c r="Y5" s="146">
        <v>45.161046244002925</v>
      </c>
      <c r="Z5" s="147">
        <v>0</v>
      </c>
      <c r="AA5" s="147">
        <v>54.83895375599707</v>
      </c>
      <c r="AB5" s="147">
        <v>0</v>
      </c>
    </row>
    <row r="6" spans="1:28" ht="12.75">
      <c r="A6" s="122" t="s">
        <v>28</v>
      </c>
      <c r="B6" s="122" t="s">
        <v>29</v>
      </c>
      <c r="C6" s="146">
        <v>38.5261912126436</v>
      </c>
      <c r="D6" s="147">
        <v>6.730847818702442</v>
      </c>
      <c r="E6" s="147">
        <v>54.742960968653954</v>
      </c>
      <c r="F6" s="147">
        <v>0</v>
      </c>
      <c r="G6" s="38"/>
      <c r="I6" s="23" t="s">
        <v>28</v>
      </c>
      <c r="J6" s="23" t="s">
        <v>29</v>
      </c>
      <c r="K6" s="136">
        <v>38.5261912126436</v>
      </c>
      <c r="L6" s="136">
        <v>6.730847818702442</v>
      </c>
      <c r="M6" s="136">
        <v>54.742960968653954</v>
      </c>
      <c r="N6" s="136">
        <v>0</v>
      </c>
      <c r="O6" s="136">
        <f t="shared" si="0"/>
        <v>100</v>
      </c>
      <c r="Q6" s="67">
        <v>0.4709306494040524</v>
      </c>
      <c r="R6" s="67">
        <v>0</v>
      </c>
      <c r="S6" s="67">
        <v>0.39493406752875615</v>
      </c>
      <c r="T6" s="67">
        <v>0.13413528306719144</v>
      </c>
      <c r="U6" s="155">
        <f t="shared" si="1"/>
        <v>1</v>
      </c>
      <c r="W6" s="122" t="s">
        <v>20</v>
      </c>
      <c r="X6" s="122" t="s">
        <v>32</v>
      </c>
      <c r="Y6" s="146">
        <v>39.74508574086979</v>
      </c>
      <c r="Z6" s="147">
        <v>0</v>
      </c>
      <c r="AA6" s="147">
        <v>49.11920730433044</v>
      </c>
      <c r="AB6" s="147">
        <v>11.13570695479977</v>
      </c>
    </row>
    <row r="7" spans="1:28" ht="12.75">
      <c r="A7" s="122" t="s">
        <v>30</v>
      </c>
      <c r="B7" s="122" t="s">
        <v>31</v>
      </c>
      <c r="C7" s="146">
        <v>33.99041577863684</v>
      </c>
      <c r="D7" s="147">
        <v>0</v>
      </c>
      <c r="E7" s="147">
        <v>66.00958422136316</v>
      </c>
      <c r="F7" s="147">
        <v>0</v>
      </c>
      <c r="G7" s="38"/>
      <c r="I7" s="23" t="s">
        <v>30</v>
      </c>
      <c r="J7" s="23" t="s">
        <v>31</v>
      </c>
      <c r="K7" s="136">
        <v>33.99041577863684</v>
      </c>
      <c r="L7" s="136">
        <v>0</v>
      </c>
      <c r="M7" s="136">
        <v>66.00958422136316</v>
      </c>
      <c r="N7" s="136">
        <v>0</v>
      </c>
      <c r="O7" s="136">
        <f t="shared" si="0"/>
        <v>100</v>
      </c>
      <c r="Q7" s="67">
        <v>0.21904825598098857</v>
      </c>
      <c r="R7" s="67">
        <v>0</v>
      </c>
      <c r="S7" s="67">
        <v>0.7809517440190116</v>
      </c>
      <c r="T7" s="67">
        <v>0</v>
      </c>
      <c r="U7" s="155">
        <f t="shared" si="1"/>
        <v>1.0000000000000002</v>
      </c>
      <c r="W7" s="122" t="s">
        <v>26</v>
      </c>
      <c r="X7" s="122" t="s">
        <v>27</v>
      </c>
      <c r="Y7" s="146">
        <v>36.69248784289012</v>
      </c>
      <c r="Z7" s="147">
        <v>0.05800372262332724</v>
      </c>
      <c r="AA7" s="147">
        <v>53.43211905894809</v>
      </c>
      <c r="AB7" s="147">
        <v>9.817389375538458</v>
      </c>
    </row>
    <row r="8" spans="1:28" ht="12.75">
      <c r="A8" s="122" t="s">
        <v>51</v>
      </c>
      <c r="B8" s="122" t="s">
        <v>47</v>
      </c>
      <c r="C8" s="146">
        <v>21.904825598098856</v>
      </c>
      <c r="D8" s="147">
        <v>0</v>
      </c>
      <c r="E8" s="147">
        <v>78.09517440190116</v>
      </c>
      <c r="F8" s="147">
        <v>0</v>
      </c>
      <c r="G8" s="38"/>
      <c r="I8" s="23" t="s">
        <v>51</v>
      </c>
      <c r="J8" s="23" t="s">
        <v>47</v>
      </c>
      <c r="K8" s="136">
        <v>21.904825598098856</v>
      </c>
      <c r="L8" s="136">
        <v>0</v>
      </c>
      <c r="M8" s="136">
        <v>78.09517440190116</v>
      </c>
      <c r="N8" s="136">
        <v>0</v>
      </c>
      <c r="O8" s="136">
        <f t="shared" si="0"/>
        <v>100.00000000000001</v>
      </c>
      <c r="Q8" s="67">
        <v>0.3399041577863684</v>
      </c>
      <c r="R8" s="67">
        <v>0</v>
      </c>
      <c r="S8" s="67">
        <v>0.6600958422136316</v>
      </c>
      <c r="T8" s="67">
        <v>0</v>
      </c>
      <c r="U8" s="155">
        <f t="shared" si="1"/>
        <v>1</v>
      </c>
      <c r="W8" s="122" t="s">
        <v>28</v>
      </c>
      <c r="X8" s="122" t="s">
        <v>29</v>
      </c>
      <c r="Y8" s="146">
        <v>32.67151345830468</v>
      </c>
      <c r="Z8" s="147">
        <v>7.246058741102216</v>
      </c>
      <c r="AA8" s="147">
        <v>60.08242780059311</v>
      </c>
      <c r="AB8" s="147">
        <v>0</v>
      </c>
    </row>
    <row r="9" spans="1:28" ht="12.75">
      <c r="A9" s="122" t="s">
        <v>26</v>
      </c>
      <c r="B9" s="122" t="s">
        <v>27</v>
      </c>
      <c r="C9" s="146">
        <v>21.396068814206895</v>
      </c>
      <c r="D9" s="147">
        <v>0.03714516528872862</v>
      </c>
      <c r="E9" s="147">
        <v>72.80984037354433</v>
      </c>
      <c r="F9" s="147">
        <v>5.756945646960042</v>
      </c>
      <c r="G9" s="38"/>
      <c r="I9" s="23" t="s">
        <v>26</v>
      </c>
      <c r="J9" s="23" t="s">
        <v>27</v>
      </c>
      <c r="K9" s="136">
        <v>21.396068814206895</v>
      </c>
      <c r="L9" s="136">
        <v>0.03714516528872862</v>
      </c>
      <c r="M9" s="136">
        <v>72.80984037354433</v>
      </c>
      <c r="N9" s="136">
        <v>5.756945646960042</v>
      </c>
      <c r="O9" s="136">
        <f t="shared" si="0"/>
        <v>100</v>
      </c>
      <c r="Q9" s="67">
        <v>0.1465416780165991</v>
      </c>
      <c r="R9" s="67">
        <v>0</v>
      </c>
      <c r="S9" s="67">
        <v>0.8534583219834009</v>
      </c>
      <c r="T9" s="67">
        <v>0</v>
      </c>
      <c r="U9" s="155">
        <f t="shared" si="1"/>
        <v>1</v>
      </c>
      <c r="W9" s="122" t="s">
        <v>35</v>
      </c>
      <c r="X9" s="122" t="s">
        <v>36</v>
      </c>
      <c r="Y9" s="146">
        <v>21.666265817104904</v>
      </c>
      <c r="Z9" s="147">
        <v>0</v>
      </c>
      <c r="AA9" s="147">
        <v>78.33373418289509</v>
      </c>
      <c r="AB9" s="147">
        <v>0</v>
      </c>
    </row>
    <row r="10" spans="1:28" ht="12.75">
      <c r="A10" s="122" t="s">
        <v>10</v>
      </c>
      <c r="B10" s="122" t="s">
        <v>180</v>
      </c>
      <c r="C10" s="146">
        <v>19.267580986086926</v>
      </c>
      <c r="D10" s="147">
        <v>0</v>
      </c>
      <c r="E10" s="147">
        <v>74.30989201855076</v>
      </c>
      <c r="F10" s="147">
        <v>6.4225269953623085</v>
      </c>
      <c r="G10" s="38"/>
      <c r="I10" s="23" t="s">
        <v>10</v>
      </c>
      <c r="J10" s="23" t="s">
        <v>37</v>
      </c>
      <c r="K10" s="136">
        <v>19.267580986086926</v>
      </c>
      <c r="L10" s="136">
        <v>0</v>
      </c>
      <c r="M10" s="136">
        <v>74.30989201855076</v>
      </c>
      <c r="N10" s="136">
        <v>6.4225269953623085</v>
      </c>
      <c r="O10" s="136">
        <f t="shared" si="0"/>
        <v>99.99999999999999</v>
      </c>
      <c r="Q10" s="67">
        <v>0.9839468038590156</v>
      </c>
      <c r="R10" s="67">
        <v>0</v>
      </c>
      <c r="S10" s="67">
        <v>0.016053196140984397</v>
      </c>
      <c r="T10" s="67">
        <v>0</v>
      </c>
      <c r="U10" s="155">
        <f t="shared" si="1"/>
        <v>1</v>
      </c>
      <c r="W10" s="122" t="s">
        <v>10</v>
      </c>
      <c r="X10" s="122" t="s">
        <v>37</v>
      </c>
      <c r="Y10" s="146">
        <v>14.467693335341488</v>
      </c>
      <c r="Z10" s="147">
        <v>0</v>
      </c>
      <c r="AA10" s="147">
        <v>80.70974221954468</v>
      </c>
      <c r="AB10" s="147">
        <v>4.82256444511383</v>
      </c>
    </row>
    <row r="11" spans="1:28" ht="12.75">
      <c r="A11" s="122" t="s">
        <v>35</v>
      </c>
      <c r="B11" s="122" t="s">
        <v>36</v>
      </c>
      <c r="C11" s="146">
        <v>14.65416780165991</v>
      </c>
      <c r="D11" s="147">
        <v>0</v>
      </c>
      <c r="E11" s="147">
        <v>85.34583219834009</v>
      </c>
      <c r="F11" s="147">
        <v>0</v>
      </c>
      <c r="G11" s="38"/>
      <c r="I11" s="23" t="s">
        <v>35</v>
      </c>
      <c r="J11" s="23" t="s">
        <v>36</v>
      </c>
      <c r="K11" s="136">
        <v>14.65416780165991</v>
      </c>
      <c r="L11" s="136">
        <v>0</v>
      </c>
      <c r="M11" s="136">
        <v>85.34583219834009</v>
      </c>
      <c r="N11" s="136">
        <v>0</v>
      </c>
      <c r="O11" s="136">
        <f t="shared" si="0"/>
        <v>100</v>
      </c>
      <c r="Q11" s="67">
        <v>0</v>
      </c>
      <c r="R11" s="67">
        <v>0</v>
      </c>
      <c r="S11" s="67">
        <v>0.9023535704733886</v>
      </c>
      <c r="T11" s="67">
        <v>0.09764642952661139</v>
      </c>
      <c r="U11" s="155">
        <f t="shared" si="1"/>
        <v>1</v>
      </c>
      <c r="W11" s="122" t="s">
        <v>51</v>
      </c>
      <c r="X11" s="122" t="s">
        <v>47</v>
      </c>
      <c r="Y11" s="146">
        <v>17.979404573912227</v>
      </c>
      <c r="Z11" s="147">
        <v>0</v>
      </c>
      <c r="AA11" s="147">
        <v>82.02059542608777</v>
      </c>
      <c r="AB11" s="147">
        <v>0</v>
      </c>
    </row>
    <row r="12" spans="1:28" ht="12.75">
      <c r="A12" s="122" t="s">
        <v>40</v>
      </c>
      <c r="B12" s="122" t="s">
        <v>41</v>
      </c>
      <c r="C12" s="146">
        <v>0</v>
      </c>
      <c r="D12" s="147">
        <v>100</v>
      </c>
      <c r="E12" s="147">
        <v>0</v>
      </c>
      <c r="F12" s="147">
        <v>0</v>
      </c>
      <c r="G12" s="38"/>
      <c r="I12" s="23" t="s">
        <v>40</v>
      </c>
      <c r="J12" s="23" t="s">
        <v>41</v>
      </c>
      <c r="K12" s="136">
        <v>0</v>
      </c>
      <c r="L12" s="136">
        <v>100</v>
      </c>
      <c r="M12" s="136">
        <v>0</v>
      </c>
      <c r="N12" s="136">
        <v>0</v>
      </c>
      <c r="O12" s="136">
        <f t="shared" si="0"/>
        <v>100</v>
      </c>
      <c r="Q12" s="67">
        <v>0.19267580986086927</v>
      </c>
      <c r="R12" s="67">
        <v>0</v>
      </c>
      <c r="S12" s="67">
        <v>0.7430989201855076</v>
      </c>
      <c r="T12" s="67">
        <v>0.06422526995362308</v>
      </c>
      <c r="U12" s="155">
        <f t="shared" si="1"/>
        <v>1</v>
      </c>
      <c r="W12" s="122" t="s">
        <v>5</v>
      </c>
      <c r="X12" s="122" t="s">
        <v>42</v>
      </c>
      <c r="Y12" s="146">
        <v>0</v>
      </c>
      <c r="Z12" s="147">
        <v>0</v>
      </c>
      <c r="AA12" s="147">
        <v>90.61651180335181</v>
      </c>
      <c r="AB12" s="147">
        <v>9.38348819664819</v>
      </c>
    </row>
    <row r="13" spans="1:28" ht="12.75">
      <c r="A13" s="122" t="s">
        <v>49</v>
      </c>
      <c r="B13" s="122" t="s">
        <v>50</v>
      </c>
      <c r="C13" s="146">
        <v>0</v>
      </c>
      <c r="D13" s="147">
        <v>100</v>
      </c>
      <c r="E13" s="147">
        <v>0</v>
      </c>
      <c r="F13" s="147">
        <v>0</v>
      </c>
      <c r="G13" s="38"/>
      <c r="I13" s="23" t="s">
        <v>49</v>
      </c>
      <c r="J13" s="23" t="s">
        <v>50</v>
      </c>
      <c r="K13" s="136">
        <v>0</v>
      </c>
      <c r="L13" s="136">
        <v>100</v>
      </c>
      <c r="M13" s="136">
        <v>0</v>
      </c>
      <c r="N13" s="136">
        <v>0</v>
      </c>
      <c r="O13" s="136">
        <f t="shared" si="0"/>
        <v>100</v>
      </c>
      <c r="Q13" s="67">
        <v>0</v>
      </c>
      <c r="R13" s="67">
        <v>1</v>
      </c>
      <c r="S13" s="67">
        <v>0</v>
      </c>
      <c r="T13" s="67">
        <v>0</v>
      </c>
      <c r="U13" s="155">
        <f t="shared" si="1"/>
        <v>1</v>
      </c>
      <c r="W13" s="122" t="s">
        <v>49</v>
      </c>
      <c r="X13" s="122" t="s">
        <v>50</v>
      </c>
      <c r="Y13" s="146">
        <v>0</v>
      </c>
      <c r="Z13" s="147">
        <v>100</v>
      </c>
      <c r="AA13" s="147">
        <v>0</v>
      </c>
      <c r="AB13" s="147">
        <v>0</v>
      </c>
    </row>
    <row r="14" spans="1:28" ht="12.75">
      <c r="A14" s="122" t="s">
        <v>38</v>
      </c>
      <c r="B14" s="122" t="s">
        <v>39</v>
      </c>
      <c r="C14" s="146">
        <v>0</v>
      </c>
      <c r="D14" s="147">
        <v>45.801423937259706</v>
      </c>
      <c r="E14" s="147">
        <v>49.10952895860032</v>
      </c>
      <c r="F14" s="147">
        <v>5.089047104139967</v>
      </c>
      <c r="G14" s="38"/>
      <c r="I14" s="23" t="s">
        <v>38</v>
      </c>
      <c r="J14" s="23" t="s">
        <v>39</v>
      </c>
      <c r="K14" s="136">
        <v>0</v>
      </c>
      <c r="L14" s="136">
        <v>45.801423937259706</v>
      </c>
      <c r="M14" s="136">
        <v>49.10952895860032</v>
      </c>
      <c r="N14" s="136">
        <v>5.089047104139967</v>
      </c>
      <c r="O14" s="136">
        <f t="shared" si="0"/>
        <v>99.99999999999999</v>
      </c>
      <c r="Q14" s="67">
        <v>0</v>
      </c>
      <c r="R14" s="67">
        <v>0.45801423937259705</v>
      </c>
      <c r="S14" s="67">
        <v>0.49109528958600324</v>
      </c>
      <c r="T14" s="67">
        <v>0.05089047104139967</v>
      </c>
      <c r="U14" s="155">
        <f t="shared" si="1"/>
        <v>0.9999999999999999</v>
      </c>
      <c r="W14" s="122" t="s">
        <v>38</v>
      </c>
      <c r="X14" s="122" t="s">
        <v>39</v>
      </c>
      <c r="Y14" s="146">
        <v>0</v>
      </c>
      <c r="Z14" s="147">
        <v>57.871277528857746</v>
      </c>
      <c r="AA14" s="147">
        <v>35.6985805234914</v>
      </c>
      <c r="AB14" s="147">
        <v>6.430141947650861</v>
      </c>
    </row>
    <row r="15" spans="1:28" ht="12.75">
      <c r="A15" s="40" t="s">
        <v>5</v>
      </c>
      <c r="B15" s="40" t="s">
        <v>42</v>
      </c>
      <c r="C15" s="148">
        <v>0</v>
      </c>
      <c r="D15" s="149">
        <v>0</v>
      </c>
      <c r="E15" s="149">
        <v>90.23535704733887</v>
      </c>
      <c r="F15" s="149">
        <v>9.764642952661138</v>
      </c>
      <c r="G15" s="38"/>
      <c r="I15" s="23" t="s">
        <v>5</v>
      </c>
      <c r="J15" s="23" t="s">
        <v>42</v>
      </c>
      <c r="K15" s="136">
        <v>0</v>
      </c>
      <c r="L15" s="136">
        <v>0</v>
      </c>
      <c r="M15" s="136">
        <v>90.23535704733887</v>
      </c>
      <c r="N15" s="136">
        <v>9.764642952661138</v>
      </c>
      <c r="O15" s="136">
        <f t="shared" si="0"/>
        <v>100</v>
      </c>
      <c r="Q15" s="67">
        <v>0</v>
      </c>
      <c r="R15" s="67">
        <v>1</v>
      </c>
      <c r="S15" s="67">
        <v>0</v>
      </c>
      <c r="T15" s="67">
        <v>0</v>
      </c>
      <c r="U15" s="155">
        <f t="shared" si="1"/>
        <v>1</v>
      </c>
      <c r="W15" s="40" t="s">
        <v>40</v>
      </c>
      <c r="X15" s="40" t="s">
        <v>41</v>
      </c>
      <c r="Y15" s="148">
        <v>0</v>
      </c>
      <c r="Z15" s="149">
        <v>100</v>
      </c>
      <c r="AA15" s="149">
        <v>0</v>
      </c>
      <c r="AB15" s="149">
        <v>0</v>
      </c>
    </row>
    <row r="16" spans="3:6" ht="12.75">
      <c r="C16" s="38"/>
      <c r="D16" s="38"/>
      <c r="E16" s="38"/>
      <c r="F16" s="38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="23" customFormat="1" ht="42.6" customHeight="1"/>
    <row r="44" ht="12.75"/>
    <row r="45" s="23" customFormat="1" ht="15" customHeight="1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5">
      <c r="B60" t="s">
        <v>212</v>
      </c>
    </row>
    <row r="61" ht="15">
      <c r="B61" s="200" t="s">
        <v>208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99"/>
  <sheetViews>
    <sheetView showGridLines="0" workbookViewId="0" topLeftCell="A12">
      <selection activeCell="U50" sqref="U50"/>
    </sheetView>
  </sheetViews>
  <sheetFormatPr defaultColWidth="9.140625" defaultRowHeight="15"/>
  <cols>
    <col min="1" max="1" width="9.140625" style="23" customWidth="1"/>
    <col min="2" max="2" width="31.421875" style="23" customWidth="1"/>
    <col min="3" max="8" width="9.140625" style="23" customWidth="1"/>
    <col min="9" max="9" width="13.421875" style="23" customWidth="1"/>
    <col min="10" max="11" width="9.140625" style="23" customWidth="1"/>
    <col min="12" max="12" width="10.57421875" style="23" customWidth="1"/>
    <col min="13" max="13" width="9.140625" style="23" customWidth="1"/>
    <col min="14" max="14" width="11.57421875" style="23" customWidth="1"/>
    <col min="15" max="16384" width="9.140625" style="23" customWidth="1"/>
  </cols>
  <sheetData>
    <row r="1" ht="12.75">
      <c r="A1" s="58" t="s">
        <v>181</v>
      </c>
    </row>
    <row r="2" spans="1:22" ht="12.75">
      <c r="A2" s="4" t="s">
        <v>154</v>
      </c>
      <c r="V2" s="23">
        <v>2020</v>
      </c>
    </row>
    <row r="3" spans="1:25" ht="13.5" customHeight="1">
      <c r="A3" s="141"/>
      <c r="B3" s="141"/>
      <c r="C3" s="142" t="s">
        <v>45</v>
      </c>
      <c r="D3" s="143" t="s">
        <v>43</v>
      </c>
      <c r="E3" s="143" t="s">
        <v>46</v>
      </c>
      <c r="F3" s="143" t="s">
        <v>44</v>
      </c>
      <c r="J3" s="141"/>
      <c r="K3" s="141"/>
      <c r="L3" s="142" t="s">
        <v>45</v>
      </c>
      <c r="M3" s="143" t="s">
        <v>43</v>
      </c>
      <c r="N3" s="143" t="s">
        <v>46</v>
      </c>
      <c r="O3" s="143" t="s">
        <v>44</v>
      </c>
      <c r="P3" s="143"/>
      <c r="T3" s="141"/>
      <c r="U3" s="141"/>
      <c r="V3" s="142" t="s">
        <v>45</v>
      </c>
      <c r="W3" s="143" t="s">
        <v>43</v>
      </c>
      <c r="X3" s="143" t="s">
        <v>46</v>
      </c>
      <c r="Y3" s="143" t="s">
        <v>44</v>
      </c>
    </row>
    <row r="4" spans="1:25" ht="12.75">
      <c r="A4" s="152" t="s">
        <v>33</v>
      </c>
      <c r="B4" s="152" t="s">
        <v>34</v>
      </c>
      <c r="C4" s="153">
        <v>98.22930129258874</v>
      </c>
      <c r="D4" s="154">
        <v>0</v>
      </c>
      <c r="E4" s="154">
        <v>1.7706987074112575</v>
      </c>
      <c r="F4" s="154">
        <v>0</v>
      </c>
      <c r="G4" s="38"/>
      <c r="H4" s="38"/>
      <c r="J4" s="133" t="s">
        <v>33</v>
      </c>
      <c r="K4" s="133" t="s">
        <v>34</v>
      </c>
      <c r="L4" s="156">
        <v>98.22930129258874</v>
      </c>
      <c r="M4" s="156">
        <v>0</v>
      </c>
      <c r="N4" s="156">
        <v>1.7706987074112575</v>
      </c>
      <c r="O4" s="156">
        <v>0</v>
      </c>
      <c r="P4" s="145"/>
      <c r="T4" s="152" t="s">
        <v>33</v>
      </c>
      <c r="U4" s="152" t="s">
        <v>34</v>
      </c>
      <c r="V4" s="153">
        <v>92.69901906740769</v>
      </c>
      <c r="W4" s="154">
        <v>0</v>
      </c>
      <c r="X4" s="154">
        <v>7.300980932592324</v>
      </c>
      <c r="Y4" s="154">
        <v>0</v>
      </c>
    </row>
    <row r="5" spans="1:25" ht="15" customHeight="1">
      <c r="A5" s="122" t="s">
        <v>30</v>
      </c>
      <c r="B5" s="122" t="s">
        <v>31</v>
      </c>
      <c r="C5" s="146">
        <v>58.68710803287538</v>
      </c>
      <c r="D5" s="147">
        <v>0</v>
      </c>
      <c r="E5" s="147">
        <v>41.31289196712463</v>
      </c>
      <c r="F5" s="147">
        <v>0</v>
      </c>
      <c r="G5" s="38"/>
      <c r="H5" s="38"/>
      <c r="J5" s="122" t="s">
        <v>30</v>
      </c>
      <c r="K5" s="122" t="s">
        <v>31</v>
      </c>
      <c r="L5" s="156">
        <v>58.68710803287538</v>
      </c>
      <c r="M5" s="156">
        <v>0</v>
      </c>
      <c r="N5" s="156">
        <v>41.31289196712463</v>
      </c>
      <c r="O5" s="156">
        <v>0</v>
      </c>
      <c r="P5" s="145"/>
      <c r="T5" s="122" t="s">
        <v>30</v>
      </c>
      <c r="U5" s="122" t="s">
        <v>31</v>
      </c>
      <c r="V5" s="146">
        <v>62.10435264989974</v>
      </c>
      <c r="W5" s="147">
        <v>0</v>
      </c>
      <c r="X5" s="147">
        <v>37.895647350100255</v>
      </c>
      <c r="Y5" s="147">
        <v>0</v>
      </c>
    </row>
    <row r="6" spans="1:25" ht="12.75">
      <c r="A6" s="122" t="s">
        <v>28</v>
      </c>
      <c r="B6" s="122" t="s">
        <v>29</v>
      </c>
      <c r="C6" s="146">
        <v>36.02136324819137</v>
      </c>
      <c r="D6" s="147">
        <v>21.534407096823106</v>
      </c>
      <c r="E6" s="147">
        <v>42.44422965498552</v>
      </c>
      <c r="F6" s="147">
        <v>0</v>
      </c>
      <c r="G6" s="38"/>
      <c r="H6" s="38"/>
      <c r="J6" s="122" t="s">
        <v>28</v>
      </c>
      <c r="K6" s="122" t="s">
        <v>29</v>
      </c>
      <c r="L6" s="156">
        <v>36.02136324819137</v>
      </c>
      <c r="M6" s="156">
        <v>21.534407096823106</v>
      </c>
      <c r="N6" s="156">
        <v>42.44422965498552</v>
      </c>
      <c r="O6" s="156">
        <v>0</v>
      </c>
      <c r="P6" s="145"/>
      <c r="T6" s="122" t="s">
        <v>26</v>
      </c>
      <c r="U6" s="122" t="s">
        <v>27</v>
      </c>
      <c r="V6" s="146">
        <v>42.774380524756594</v>
      </c>
      <c r="W6" s="147">
        <v>0.04331209882836312</v>
      </c>
      <c r="X6" s="147">
        <v>48.71339555346895</v>
      </c>
      <c r="Y6" s="147">
        <v>8.468911822946094</v>
      </c>
    </row>
    <row r="7" spans="1:25" ht="12.75">
      <c r="A7" s="122" t="s">
        <v>26</v>
      </c>
      <c r="B7" s="122" t="s">
        <v>27</v>
      </c>
      <c r="C7" s="146">
        <v>33.39955163529699</v>
      </c>
      <c r="D7" s="147">
        <v>0.047219775594748055</v>
      </c>
      <c r="E7" s="147">
        <v>59.13841118266451</v>
      </c>
      <c r="F7" s="147">
        <v>7.4148174064437375</v>
      </c>
      <c r="G7" s="38"/>
      <c r="H7" s="38"/>
      <c r="J7" s="122" t="s">
        <v>26</v>
      </c>
      <c r="K7" s="122" t="s">
        <v>27</v>
      </c>
      <c r="L7" s="156">
        <v>33.39955163529699</v>
      </c>
      <c r="M7" s="156">
        <v>0.047219775594748055</v>
      </c>
      <c r="N7" s="156">
        <v>59.13841118266451</v>
      </c>
      <c r="O7" s="156">
        <v>7.4148174064437375</v>
      </c>
      <c r="P7" s="145"/>
      <c r="T7" s="122" t="s">
        <v>35</v>
      </c>
      <c r="U7" s="122" t="s">
        <v>36</v>
      </c>
      <c r="V7" s="146">
        <v>38.762041809222666</v>
      </c>
      <c r="W7" s="147">
        <v>0</v>
      </c>
      <c r="X7" s="147">
        <v>61.237958190777334</v>
      </c>
      <c r="Y7" s="147">
        <v>0</v>
      </c>
    </row>
    <row r="8" spans="1:25" ht="12.75">
      <c r="A8" s="122" t="s">
        <v>48</v>
      </c>
      <c r="B8" s="122" t="s">
        <v>118</v>
      </c>
      <c r="C8" s="146">
        <v>33.333333333333336</v>
      </c>
      <c r="D8" s="147">
        <v>33.333333333333336</v>
      </c>
      <c r="E8" s="147">
        <v>0</v>
      </c>
      <c r="F8" s="147">
        <v>33.333333333333336</v>
      </c>
      <c r="G8" s="38"/>
      <c r="H8" s="38"/>
      <c r="J8" s="122" t="s">
        <v>48</v>
      </c>
      <c r="K8" s="122" t="s">
        <v>118</v>
      </c>
      <c r="L8" s="156">
        <v>33.333333333333336</v>
      </c>
      <c r="M8" s="156">
        <v>33.333333333333336</v>
      </c>
      <c r="N8" s="156">
        <v>0</v>
      </c>
      <c r="O8" s="156">
        <v>33.333333333333336</v>
      </c>
      <c r="P8" s="145"/>
      <c r="T8" s="122" t="s">
        <v>48</v>
      </c>
      <c r="U8" s="122" t="s">
        <v>118</v>
      </c>
      <c r="V8" s="146">
        <v>33.333333333333336</v>
      </c>
      <c r="W8" s="147">
        <v>33.333333333333336</v>
      </c>
      <c r="X8" s="147">
        <v>0</v>
      </c>
      <c r="Y8" s="147">
        <v>33.333333333333336</v>
      </c>
    </row>
    <row r="9" spans="1:25" ht="12.75">
      <c r="A9" s="122" t="s">
        <v>35</v>
      </c>
      <c r="B9" s="122" t="s">
        <v>36</v>
      </c>
      <c r="C9" s="146">
        <v>24.321696695671744</v>
      </c>
      <c r="D9" s="147">
        <v>0</v>
      </c>
      <c r="E9" s="147">
        <v>75.67830330432828</v>
      </c>
      <c r="F9" s="147">
        <v>0</v>
      </c>
      <c r="G9" s="38"/>
      <c r="H9" s="38"/>
      <c r="J9" s="122" t="s">
        <v>35</v>
      </c>
      <c r="K9" s="122" t="s">
        <v>36</v>
      </c>
      <c r="L9" s="156">
        <v>24.321696695671744</v>
      </c>
      <c r="M9" s="156">
        <v>0</v>
      </c>
      <c r="N9" s="156">
        <v>75.67830330432828</v>
      </c>
      <c r="O9" s="156">
        <v>0</v>
      </c>
      <c r="P9" s="145"/>
      <c r="T9" s="122" t="s">
        <v>28</v>
      </c>
      <c r="U9" s="122" t="s">
        <v>29</v>
      </c>
      <c r="V9" s="146">
        <v>26.24391147469789</v>
      </c>
      <c r="W9" s="147">
        <v>18.117321485929704</v>
      </c>
      <c r="X9" s="147">
        <v>55.638767039372404</v>
      </c>
      <c r="Y9" s="147">
        <v>0</v>
      </c>
    </row>
    <row r="10" spans="1:25" ht="12.75">
      <c r="A10" s="122" t="s">
        <v>51</v>
      </c>
      <c r="B10" s="122" t="s">
        <v>47</v>
      </c>
      <c r="C10" s="146">
        <v>23.51368551725392</v>
      </c>
      <c r="D10" s="147">
        <v>0</v>
      </c>
      <c r="E10" s="147">
        <v>76.4863144827461</v>
      </c>
      <c r="F10" s="147">
        <v>0</v>
      </c>
      <c r="G10" s="38"/>
      <c r="H10" s="38"/>
      <c r="J10" s="122" t="s">
        <v>51</v>
      </c>
      <c r="K10" s="122" t="s">
        <v>47</v>
      </c>
      <c r="L10" s="156">
        <v>23.51368551725392</v>
      </c>
      <c r="M10" s="156">
        <v>0</v>
      </c>
      <c r="N10" s="156">
        <v>76.4863144827461</v>
      </c>
      <c r="O10" s="156">
        <v>0</v>
      </c>
      <c r="P10" s="145"/>
      <c r="T10" s="122" t="s">
        <v>51</v>
      </c>
      <c r="U10" s="122" t="s">
        <v>47</v>
      </c>
      <c r="V10" s="146">
        <v>26.878262390917868</v>
      </c>
      <c r="W10" s="147">
        <v>0</v>
      </c>
      <c r="X10" s="147">
        <v>73.12173760908213</v>
      </c>
      <c r="Y10" s="147">
        <v>0</v>
      </c>
    </row>
    <row r="11" spans="1:25" ht="12.75">
      <c r="A11" s="122" t="s">
        <v>20</v>
      </c>
      <c r="B11" s="122" t="s">
        <v>32</v>
      </c>
      <c r="C11" s="146">
        <v>12.987105175328656</v>
      </c>
      <c r="D11" s="147">
        <v>0</v>
      </c>
      <c r="E11" s="147">
        <v>83.96125820186526</v>
      </c>
      <c r="F11" s="147">
        <v>3.051636622806072</v>
      </c>
      <c r="G11" s="38"/>
      <c r="H11" s="38"/>
      <c r="J11" s="122" t="s">
        <v>20</v>
      </c>
      <c r="K11" s="122" t="s">
        <v>32</v>
      </c>
      <c r="L11" s="156">
        <v>12.987105175328656</v>
      </c>
      <c r="M11" s="156">
        <v>0</v>
      </c>
      <c r="N11" s="156">
        <v>83.96125820186526</v>
      </c>
      <c r="O11" s="156">
        <v>3.051636622806072</v>
      </c>
      <c r="P11" s="145"/>
      <c r="T11" s="122" t="s">
        <v>10</v>
      </c>
      <c r="U11" s="122" t="s">
        <v>180</v>
      </c>
      <c r="V11" s="146">
        <v>18.03578792699195</v>
      </c>
      <c r="W11" s="147">
        <v>0</v>
      </c>
      <c r="X11" s="147">
        <v>75.95228276401073</v>
      </c>
      <c r="Y11" s="147">
        <v>6.011929308997317</v>
      </c>
    </row>
    <row r="12" spans="1:25" ht="12.75">
      <c r="A12" s="122" t="s">
        <v>10</v>
      </c>
      <c r="B12" s="122" t="s">
        <v>37</v>
      </c>
      <c r="C12" s="146">
        <v>7.834965057412172</v>
      </c>
      <c r="D12" s="147">
        <v>0</v>
      </c>
      <c r="E12" s="147">
        <v>89.55337992345042</v>
      </c>
      <c r="F12" s="147">
        <v>2.6116550191373915</v>
      </c>
      <c r="G12" s="38"/>
      <c r="H12" s="38"/>
      <c r="J12" s="122" t="s">
        <v>10</v>
      </c>
      <c r="K12" s="122" t="s">
        <v>37</v>
      </c>
      <c r="L12" s="156">
        <v>7.834965057412172</v>
      </c>
      <c r="M12" s="156">
        <v>0</v>
      </c>
      <c r="N12" s="156">
        <v>89.55337992345042</v>
      </c>
      <c r="O12" s="156">
        <v>2.6116550191373915</v>
      </c>
      <c r="P12" s="145"/>
      <c r="T12" s="122" t="s">
        <v>20</v>
      </c>
      <c r="U12" s="122" t="s">
        <v>32</v>
      </c>
      <c r="V12" s="146">
        <v>15.251343995318765</v>
      </c>
      <c r="W12" s="147">
        <v>0</v>
      </c>
      <c r="X12" s="147">
        <v>81.11645751727555</v>
      </c>
      <c r="Y12" s="147">
        <v>3.6321984874056876</v>
      </c>
    </row>
    <row r="13" spans="1:25" ht="12.75">
      <c r="A13" s="122" t="s">
        <v>40</v>
      </c>
      <c r="B13" s="122" t="s">
        <v>41</v>
      </c>
      <c r="C13" s="146">
        <v>0</v>
      </c>
      <c r="D13" s="147">
        <v>100</v>
      </c>
      <c r="E13" s="147">
        <v>0</v>
      </c>
      <c r="F13" s="147">
        <v>0</v>
      </c>
      <c r="G13" s="38"/>
      <c r="H13" s="38"/>
      <c r="J13" s="122" t="s">
        <v>40</v>
      </c>
      <c r="K13" s="122" t="s">
        <v>41</v>
      </c>
      <c r="L13" s="156">
        <v>0</v>
      </c>
      <c r="M13" s="156">
        <v>100</v>
      </c>
      <c r="N13" s="156">
        <v>0</v>
      </c>
      <c r="O13" s="156">
        <v>0</v>
      </c>
      <c r="P13" s="145"/>
      <c r="T13" s="122" t="s">
        <v>40</v>
      </c>
      <c r="U13" s="122" t="s">
        <v>41</v>
      </c>
      <c r="V13" s="146">
        <v>0</v>
      </c>
      <c r="W13" s="147">
        <v>100</v>
      </c>
      <c r="X13" s="147">
        <v>0</v>
      </c>
      <c r="Y13" s="147">
        <v>0</v>
      </c>
    </row>
    <row r="14" spans="1:25" ht="12.75">
      <c r="A14" s="122" t="s">
        <v>49</v>
      </c>
      <c r="B14" s="122" t="s">
        <v>50</v>
      </c>
      <c r="C14" s="146">
        <v>0</v>
      </c>
      <c r="D14" s="147">
        <v>100</v>
      </c>
      <c r="E14" s="147">
        <v>0</v>
      </c>
      <c r="F14" s="147">
        <v>0</v>
      </c>
      <c r="G14" s="38"/>
      <c r="H14" s="38"/>
      <c r="J14" s="122" t="s">
        <v>49</v>
      </c>
      <c r="K14" s="122" t="s">
        <v>50</v>
      </c>
      <c r="L14" s="156">
        <v>0</v>
      </c>
      <c r="M14" s="156">
        <v>100</v>
      </c>
      <c r="N14" s="156">
        <v>0</v>
      </c>
      <c r="O14" s="156">
        <v>0</v>
      </c>
      <c r="P14" s="145"/>
      <c r="T14" s="122" t="s">
        <v>49</v>
      </c>
      <c r="U14" s="122" t="s">
        <v>50</v>
      </c>
      <c r="V14" s="146">
        <v>0</v>
      </c>
      <c r="W14" s="147">
        <v>100</v>
      </c>
      <c r="X14" s="147">
        <v>0</v>
      </c>
      <c r="Y14" s="147">
        <v>0</v>
      </c>
    </row>
    <row r="15" spans="1:25" ht="12.75">
      <c r="A15" s="122" t="s">
        <v>38</v>
      </c>
      <c r="B15" s="122" t="s">
        <v>39</v>
      </c>
      <c r="C15" s="146">
        <v>0</v>
      </c>
      <c r="D15" s="147">
        <v>42.708250109437834</v>
      </c>
      <c r="E15" s="147">
        <v>52.54638876729128</v>
      </c>
      <c r="F15" s="147">
        <v>4.74536112327087</v>
      </c>
      <c r="G15" s="38"/>
      <c r="H15" s="38"/>
      <c r="J15" s="122" t="s">
        <v>38</v>
      </c>
      <c r="K15" s="122" t="s">
        <v>39</v>
      </c>
      <c r="L15" s="156">
        <v>0</v>
      </c>
      <c r="M15" s="156">
        <v>42.708250109437834</v>
      </c>
      <c r="N15" s="156">
        <v>52.54638876729128</v>
      </c>
      <c r="O15" s="156">
        <v>4.74536112327087</v>
      </c>
      <c r="P15" s="145"/>
      <c r="T15" s="122" t="s">
        <v>38</v>
      </c>
      <c r="U15" s="122" t="s">
        <v>39</v>
      </c>
      <c r="V15" s="146">
        <v>0</v>
      </c>
      <c r="W15" s="147">
        <v>54.62047841795056</v>
      </c>
      <c r="X15" s="147">
        <v>39.31057953561049</v>
      </c>
      <c r="Y15" s="147">
        <v>6.06894204643895</v>
      </c>
    </row>
    <row r="16" spans="1:25" ht="12.75">
      <c r="A16" s="40" t="s">
        <v>5</v>
      </c>
      <c r="B16" s="157" t="s">
        <v>42</v>
      </c>
      <c r="C16" s="158">
        <v>0</v>
      </c>
      <c r="D16" s="159">
        <v>0</v>
      </c>
      <c r="E16" s="159">
        <v>85.69006783941735</v>
      </c>
      <c r="F16" s="159">
        <v>14.309932160582655</v>
      </c>
      <c r="G16" s="38"/>
      <c r="H16" s="38"/>
      <c r="J16" s="40" t="s">
        <v>5</v>
      </c>
      <c r="K16" s="40" t="s">
        <v>42</v>
      </c>
      <c r="L16" s="156">
        <v>0</v>
      </c>
      <c r="M16" s="156">
        <v>0</v>
      </c>
      <c r="N16" s="156">
        <v>85.69006783941735</v>
      </c>
      <c r="O16" s="156">
        <v>14.309932160582655</v>
      </c>
      <c r="P16" s="145"/>
      <c r="T16" s="40" t="s">
        <v>5</v>
      </c>
      <c r="U16" s="157" t="s">
        <v>42</v>
      </c>
      <c r="V16" s="158">
        <v>0</v>
      </c>
      <c r="W16" s="159">
        <v>0</v>
      </c>
      <c r="X16" s="159">
        <v>87.22784645625717</v>
      </c>
      <c r="Y16" s="159">
        <v>12.772153543742823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="23" customFormat="1" ht="42.6" customHeight="1"/>
    <row r="44" ht="12.75"/>
    <row r="45" ht="12.75"/>
    <row r="46" s="23" customFormat="1" ht="15" customHeight="1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5">
      <c r="A65" t="s">
        <v>213</v>
      </c>
    </row>
    <row r="66" ht="15">
      <c r="A66" s="200" t="s">
        <v>208</v>
      </c>
    </row>
    <row r="71" spans="5:9" ht="15">
      <c r="E71" s="23" t="s">
        <v>45</v>
      </c>
      <c r="F71" s="23" t="s">
        <v>43</v>
      </c>
      <c r="G71" s="23" t="s">
        <v>46</v>
      </c>
      <c r="H71" s="23" t="s">
        <v>44</v>
      </c>
      <c r="I71" s="23" t="s">
        <v>157</v>
      </c>
    </row>
    <row r="72" spans="3:9" ht="15">
      <c r="C72" s="23" t="s">
        <v>26</v>
      </c>
      <c r="D72" s="23" t="s">
        <v>27</v>
      </c>
      <c r="E72" s="96">
        <v>256.22712999999993</v>
      </c>
      <c r="F72" s="96">
        <v>0.36225</v>
      </c>
      <c r="G72" s="96">
        <v>453.68469420051514</v>
      </c>
      <c r="H72" s="96">
        <v>56.883320000000005</v>
      </c>
      <c r="I72" s="96">
        <v>767.1573942005152</v>
      </c>
    </row>
    <row r="73" spans="3:9" ht="15">
      <c r="C73" s="23" t="s">
        <v>51</v>
      </c>
      <c r="D73" s="23" t="s">
        <v>47</v>
      </c>
      <c r="E73" s="96">
        <v>131.09201448559898</v>
      </c>
      <c r="F73" s="96">
        <v>0</v>
      </c>
      <c r="G73" s="96">
        <v>426.42167</v>
      </c>
      <c r="H73" s="96">
        <v>0</v>
      </c>
      <c r="I73" s="96">
        <v>557.5136844855989</v>
      </c>
    </row>
    <row r="74" spans="3:9" ht="15">
      <c r="C74" s="23" t="s">
        <v>20</v>
      </c>
      <c r="D74" s="23" t="s">
        <v>32</v>
      </c>
      <c r="E74" s="96">
        <v>70.4928</v>
      </c>
      <c r="F74" s="96">
        <v>0</v>
      </c>
      <c r="G74" s="96">
        <v>455.733907</v>
      </c>
      <c r="H74" s="96">
        <v>16.564</v>
      </c>
      <c r="I74" s="96">
        <v>542.790707</v>
      </c>
    </row>
    <row r="75" spans="3:9" ht="15">
      <c r="C75" s="23" t="s">
        <v>28</v>
      </c>
      <c r="D75" s="23" t="s">
        <v>29</v>
      </c>
      <c r="E75" s="96">
        <v>108.1502</v>
      </c>
      <c r="F75" s="96">
        <v>64.65469999999999</v>
      </c>
      <c r="G75" s="96">
        <v>127.43415329410378</v>
      </c>
      <c r="H75" s="96">
        <v>0</v>
      </c>
      <c r="I75" s="96">
        <v>300.23905329410377</v>
      </c>
    </row>
    <row r="76" spans="3:9" ht="15">
      <c r="C76" s="23" t="s">
        <v>33</v>
      </c>
      <c r="D76" s="23" t="s">
        <v>34</v>
      </c>
      <c r="E76" s="96">
        <v>171.3494</v>
      </c>
      <c r="F76" s="96">
        <v>0</v>
      </c>
      <c r="G76" s="96">
        <v>3.088774501123182</v>
      </c>
      <c r="H76" s="96">
        <v>0</v>
      </c>
      <c r="I76" s="96">
        <v>174.43817450112317</v>
      </c>
    </row>
    <row r="77" spans="3:9" ht="15">
      <c r="C77" s="23" t="s">
        <v>30</v>
      </c>
      <c r="D77" s="23" t="s">
        <v>31</v>
      </c>
      <c r="E77" s="96">
        <v>85.3043</v>
      </c>
      <c r="F77" s="96">
        <v>0</v>
      </c>
      <c r="G77" s="96">
        <v>60.05011063515039</v>
      </c>
      <c r="H77" s="96">
        <v>0</v>
      </c>
      <c r="I77" s="96">
        <v>145.35441063515037</v>
      </c>
    </row>
    <row r="78" spans="3:9" ht="15">
      <c r="C78" s="23" t="s">
        <v>35</v>
      </c>
      <c r="D78" s="23" t="s">
        <v>36</v>
      </c>
      <c r="E78" s="96">
        <v>26.4286</v>
      </c>
      <c r="F78" s="96">
        <v>0</v>
      </c>
      <c r="G78" s="96">
        <v>82.23404936484962</v>
      </c>
      <c r="H78" s="96">
        <v>0</v>
      </c>
      <c r="I78" s="96">
        <v>108.66264936484961</v>
      </c>
    </row>
    <row r="79" spans="3:9" ht="15">
      <c r="C79" s="23" t="s">
        <v>10</v>
      </c>
      <c r="D79" s="23" t="s">
        <v>37</v>
      </c>
      <c r="E79" s="96">
        <v>6.483599999999999</v>
      </c>
      <c r="F79" s="96">
        <v>0</v>
      </c>
      <c r="G79" s="96">
        <v>74.10732400425792</v>
      </c>
      <c r="H79" s="96">
        <v>2.1612</v>
      </c>
      <c r="I79" s="96">
        <v>82.75212400425792</v>
      </c>
    </row>
    <row r="80" spans="3:9" ht="15">
      <c r="C80" s="23" t="s">
        <v>5</v>
      </c>
      <c r="D80" s="23" t="s">
        <v>42</v>
      </c>
      <c r="E80" s="96">
        <v>0</v>
      </c>
      <c r="F80" s="96">
        <v>0</v>
      </c>
      <c r="G80" s="96">
        <v>35.01399000000001</v>
      </c>
      <c r="H80" s="96">
        <v>5.8472100000000005</v>
      </c>
      <c r="I80" s="96">
        <v>40.861200000000004</v>
      </c>
    </row>
    <row r="81" spans="3:9" ht="15">
      <c r="C81" s="23" t="s">
        <v>40</v>
      </c>
      <c r="D81" s="23" t="s">
        <v>41</v>
      </c>
      <c r="E81" s="96">
        <v>0</v>
      </c>
      <c r="F81" s="96">
        <v>34.825875</v>
      </c>
      <c r="G81" s="96">
        <v>0</v>
      </c>
      <c r="H81" s="96">
        <v>0</v>
      </c>
      <c r="I81" s="96">
        <v>34.825875</v>
      </c>
    </row>
    <row r="82" spans="3:9" ht="15">
      <c r="C82" s="23" t="s">
        <v>38</v>
      </c>
      <c r="D82" s="23" t="s">
        <v>39</v>
      </c>
      <c r="E82" s="96">
        <v>0</v>
      </c>
      <c r="F82" s="96">
        <v>12.65292</v>
      </c>
      <c r="G82" s="96">
        <v>15.567607</v>
      </c>
      <c r="H82" s="96">
        <v>1.40588</v>
      </c>
      <c r="I82" s="96">
        <v>29.626407000000004</v>
      </c>
    </row>
    <row r="83" spans="3:9" ht="15">
      <c r="C83" s="23" t="s">
        <v>49</v>
      </c>
      <c r="D83" s="23" t="s">
        <v>50</v>
      </c>
      <c r="E83" s="96">
        <v>0</v>
      </c>
      <c r="F83" s="96">
        <v>20.967200000000002</v>
      </c>
      <c r="G83" s="96">
        <v>0</v>
      </c>
      <c r="H83" s="96">
        <v>0</v>
      </c>
      <c r="I83" s="96">
        <v>20.967200000000002</v>
      </c>
    </row>
    <row r="84" spans="3:9" ht="15">
      <c r="C84" s="23" t="s">
        <v>48</v>
      </c>
      <c r="D84" s="23" t="s">
        <v>118</v>
      </c>
      <c r="E84" s="96">
        <v>0.30468</v>
      </c>
      <c r="F84" s="96">
        <v>0.30468</v>
      </c>
      <c r="G84" s="96">
        <v>0</v>
      </c>
      <c r="H84" s="96">
        <v>0.30468</v>
      </c>
      <c r="I84" s="96">
        <v>0.91404</v>
      </c>
    </row>
    <row r="86" spans="3:9" ht="15">
      <c r="C86" s="141"/>
      <c r="D86" s="141"/>
      <c r="E86" s="142" t="s">
        <v>45</v>
      </c>
      <c r="F86" s="143" t="s">
        <v>43</v>
      </c>
      <c r="G86" s="143" t="s">
        <v>46</v>
      </c>
      <c r="H86" s="143" t="s">
        <v>44</v>
      </c>
      <c r="I86" s="143" t="s">
        <v>157</v>
      </c>
    </row>
    <row r="87" spans="3:9" ht="15">
      <c r="C87" s="133" t="s">
        <v>26</v>
      </c>
      <c r="D87" s="133" t="s">
        <v>27</v>
      </c>
      <c r="E87" s="156">
        <f>100*E72/$I72</f>
        <v>33.39955163529699</v>
      </c>
      <c r="F87" s="156">
        <f aca="true" t="shared" si="0" ref="F87:H87">100*F72/$I72</f>
        <v>0.047219775594748055</v>
      </c>
      <c r="G87" s="156">
        <f t="shared" si="0"/>
        <v>59.13841118266451</v>
      </c>
      <c r="H87" s="156">
        <f t="shared" si="0"/>
        <v>7.4148174064437375</v>
      </c>
      <c r="I87" s="145">
        <f>SUM(E87:H87)</f>
        <v>99.99999999999999</v>
      </c>
    </row>
    <row r="88" spans="3:9" ht="15">
      <c r="C88" s="122" t="s">
        <v>51</v>
      </c>
      <c r="D88" s="122" t="s">
        <v>47</v>
      </c>
      <c r="E88" s="156">
        <f aca="true" t="shared" si="1" ref="E88:H88">100*E73/$I73</f>
        <v>23.51368551725392</v>
      </c>
      <c r="F88" s="156">
        <f t="shared" si="1"/>
        <v>0</v>
      </c>
      <c r="G88" s="156">
        <f t="shared" si="1"/>
        <v>76.4863144827461</v>
      </c>
      <c r="H88" s="156">
        <f t="shared" si="1"/>
        <v>0</v>
      </c>
      <c r="I88" s="145">
        <f aca="true" t="shared" si="2" ref="I88:I99">SUM(E88:H88)</f>
        <v>100.00000000000001</v>
      </c>
    </row>
    <row r="89" spans="3:9" ht="15">
      <c r="C89" s="122" t="s">
        <v>20</v>
      </c>
      <c r="D89" s="122" t="s">
        <v>32</v>
      </c>
      <c r="E89" s="156">
        <f aca="true" t="shared" si="3" ref="E89:H89">100*E74/$I74</f>
        <v>12.987105175328656</v>
      </c>
      <c r="F89" s="156">
        <f t="shared" si="3"/>
        <v>0</v>
      </c>
      <c r="G89" s="156">
        <f t="shared" si="3"/>
        <v>83.96125820186526</v>
      </c>
      <c r="H89" s="156">
        <f t="shared" si="3"/>
        <v>3.051636622806072</v>
      </c>
      <c r="I89" s="145">
        <f t="shared" si="2"/>
        <v>99.99999999999999</v>
      </c>
    </row>
    <row r="90" spans="3:9" ht="15">
      <c r="C90" s="122" t="s">
        <v>28</v>
      </c>
      <c r="D90" s="122" t="s">
        <v>29</v>
      </c>
      <c r="E90" s="156">
        <f aca="true" t="shared" si="4" ref="E90:H90">100*E75/$I75</f>
        <v>36.02136324819137</v>
      </c>
      <c r="F90" s="156">
        <f t="shared" si="4"/>
        <v>21.534407096823106</v>
      </c>
      <c r="G90" s="156">
        <f t="shared" si="4"/>
        <v>42.44422965498552</v>
      </c>
      <c r="H90" s="156">
        <f t="shared" si="4"/>
        <v>0</v>
      </c>
      <c r="I90" s="145">
        <f t="shared" si="2"/>
        <v>100</v>
      </c>
    </row>
    <row r="91" spans="3:9" ht="15">
      <c r="C91" s="122" t="s">
        <v>33</v>
      </c>
      <c r="D91" s="122" t="s">
        <v>34</v>
      </c>
      <c r="E91" s="156">
        <f aca="true" t="shared" si="5" ref="E91:H91">100*E76/$I76</f>
        <v>98.22930129258874</v>
      </c>
      <c r="F91" s="156">
        <f t="shared" si="5"/>
        <v>0</v>
      </c>
      <c r="G91" s="156">
        <f t="shared" si="5"/>
        <v>1.7706987074112575</v>
      </c>
      <c r="H91" s="156">
        <f t="shared" si="5"/>
        <v>0</v>
      </c>
      <c r="I91" s="145">
        <f t="shared" si="2"/>
        <v>100</v>
      </c>
    </row>
    <row r="92" spans="3:9" ht="15">
      <c r="C92" s="122" t="s">
        <v>30</v>
      </c>
      <c r="D92" s="122" t="s">
        <v>31</v>
      </c>
      <c r="E92" s="156">
        <f aca="true" t="shared" si="6" ref="E92:H92">100*E77/$I77</f>
        <v>58.68710803287538</v>
      </c>
      <c r="F92" s="156">
        <f t="shared" si="6"/>
        <v>0</v>
      </c>
      <c r="G92" s="156">
        <f t="shared" si="6"/>
        <v>41.31289196712463</v>
      </c>
      <c r="H92" s="156">
        <f t="shared" si="6"/>
        <v>0</v>
      </c>
      <c r="I92" s="145">
        <f t="shared" si="2"/>
        <v>100</v>
      </c>
    </row>
    <row r="93" spans="3:9" ht="15">
      <c r="C93" s="122" t="s">
        <v>35</v>
      </c>
      <c r="D93" s="122" t="s">
        <v>36</v>
      </c>
      <c r="E93" s="156">
        <f aca="true" t="shared" si="7" ref="E93:H93">100*E78/$I78</f>
        <v>24.321696695671744</v>
      </c>
      <c r="F93" s="156">
        <f t="shared" si="7"/>
        <v>0</v>
      </c>
      <c r="G93" s="156">
        <f t="shared" si="7"/>
        <v>75.67830330432828</v>
      </c>
      <c r="H93" s="156">
        <f t="shared" si="7"/>
        <v>0</v>
      </c>
      <c r="I93" s="145">
        <f t="shared" si="2"/>
        <v>100.00000000000003</v>
      </c>
    </row>
    <row r="94" spans="3:9" ht="15">
      <c r="C94" s="122" t="s">
        <v>10</v>
      </c>
      <c r="D94" s="122" t="s">
        <v>37</v>
      </c>
      <c r="E94" s="156">
        <f aca="true" t="shared" si="8" ref="E94:H94">100*E79/$I79</f>
        <v>7.834965057412172</v>
      </c>
      <c r="F94" s="156">
        <f t="shared" si="8"/>
        <v>0</v>
      </c>
      <c r="G94" s="156">
        <f t="shared" si="8"/>
        <v>89.55337992345042</v>
      </c>
      <c r="H94" s="156">
        <f t="shared" si="8"/>
        <v>2.6116550191373915</v>
      </c>
      <c r="I94" s="145">
        <f t="shared" si="2"/>
        <v>99.99999999999999</v>
      </c>
    </row>
    <row r="95" spans="3:9" ht="15">
      <c r="C95" s="122" t="s">
        <v>5</v>
      </c>
      <c r="D95" s="122" t="s">
        <v>42</v>
      </c>
      <c r="E95" s="156">
        <f aca="true" t="shared" si="9" ref="E95:H95">100*E80/$I80</f>
        <v>0</v>
      </c>
      <c r="F95" s="156">
        <f t="shared" si="9"/>
        <v>0</v>
      </c>
      <c r="G95" s="156">
        <f t="shared" si="9"/>
        <v>85.69006783941735</v>
      </c>
      <c r="H95" s="156">
        <f t="shared" si="9"/>
        <v>14.309932160582655</v>
      </c>
      <c r="I95" s="145">
        <f t="shared" si="2"/>
        <v>100</v>
      </c>
    </row>
    <row r="96" spans="3:9" ht="15">
      <c r="C96" s="122" t="s">
        <v>40</v>
      </c>
      <c r="D96" s="122" t="s">
        <v>41</v>
      </c>
      <c r="E96" s="156">
        <f aca="true" t="shared" si="10" ref="E96:H96">100*E81/$I81</f>
        <v>0</v>
      </c>
      <c r="F96" s="156">
        <f t="shared" si="10"/>
        <v>100</v>
      </c>
      <c r="G96" s="156">
        <f t="shared" si="10"/>
        <v>0</v>
      </c>
      <c r="H96" s="156">
        <f t="shared" si="10"/>
        <v>0</v>
      </c>
      <c r="I96" s="145">
        <f t="shared" si="2"/>
        <v>100</v>
      </c>
    </row>
    <row r="97" spans="3:9" ht="15">
      <c r="C97" s="122" t="s">
        <v>38</v>
      </c>
      <c r="D97" s="122" t="s">
        <v>39</v>
      </c>
      <c r="E97" s="156">
        <f aca="true" t="shared" si="11" ref="E97:H97">100*E82/$I82</f>
        <v>0</v>
      </c>
      <c r="F97" s="156">
        <f t="shared" si="11"/>
        <v>42.708250109437834</v>
      </c>
      <c r="G97" s="156">
        <f t="shared" si="11"/>
        <v>52.54638876729128</v>
      </c>
      <c r="H97" s="156">
        <f t="shared" si="11"/>
        <v>4.74536112327087</v>
      </c>
      <c r="I97" s="145">
        <f t="shared" si="2"/>
        <v>99.99999999999999</v>
      </c>
    </row>
    <row r="98" spans="3:9" ht="15">
      <c r="C98" s="122" t="s">
        <v>49</v>
      </c>
      <c r="D98" s="122" t="s">
        <v>50</v>
      </c>
      <c r="E98" s="156">
        <f aca="true" t="shared" si="12" ref="E98:H98">100*E83/$I83</f>
        <v>0</v>
      </c>
      <c r="F98" s="156">
        <f t="shared" si="12"/>
        <v>100</v>
      </c>
      <c r="G98" s="156">
        <f t="shared" si="12"/>
        <v>0</v>
      </c>
      <c r="H98" s="156">
        <f t="shared" si="12"/>
        <v>0</v>
      </c>
      <c r="I98" s="145">
        <f t="shared" si="2"/>
        <v>100</v>
      </c>
    </row>
    <row r="99" spans="3:9" ht="15">
      <c r="C99" s="40" t="s">
        <v>48</v>
      </c>
      <c r="D99" s="40" t="s">
        <v>118</v>
      </c>
      <c r="E99" s="156">
        <f aca="true" t="shared" si="13" ref="E99:H99">100*E84/$I84</f>
        <v>33.333333333333336</v>
      </c>
      <c r="F99" s="156">
        <f t="shared" si="13"/>
        <v>33.333333333333336</v>
      </c>
      <c r="G99" s="156">
        <f t="shared" si="13"/>
        <v>0</v>
      </c>
      <c r="H99" s="156">
        <f t="shared" si="13"/>
        <v>33.333333333333336</v>
      </c>
      <c r="I99" s="145">
        <f t="shared" si="2"/>
        <v>100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26"/>
  <sheetViews>
    <sheetView showGridLines="0" workbookViewId="0" topLeftCell="A36">
      <selection activeCell="W57" sqref="W57"/>
    </sheetView>
  </sheetViews>
  <sheetFormatPr defaultColWidth="9.140625" defaultRowHeight="15"/>
  <cols>
    <col min="1" max="10" width="9.140625" style="23" customWidth="1"/>
    <col min="11" max="11" width="10.8515625" style="23" customWidth="1"/>
    <col min="12" max="12" width="9.140625" style="23" customWidth="1"/>
    <col min="13" max="13" width="10.57421875" style="23" customWidth="1"/>
    <col min="14" max="14" width="9.140625" style="23" customWidth="1"/>
    <col min="15" max="15" width="11.421875" style="23" customWidth="1"/>
    <col min="16" max="19" width="9.140625" style="23" customWidth="1"/>
    <col min="20" max="20" width="10.140625" style="23" customWidth="1"/>
    <col min="21" max="16384" width="9.140625" style="23" customWidth="1"/>
  </cols>
  <sheetData>
    <row r="1" ht="12.75">
      <c r="A1" s="58" t="s">
        <v>182</v>
      </c>
    </row>
    <row r="2" spans="1:22" ht="13.5" thickBot="1">
      <c r="A2" s="3" t="s">
        <v>154</v>
      </c>
      <c r="V2" s="23">
        <v>2020</v>
      </c>
    </row>
    <row r="3" spans="1:26" ht="13.5" thickBot="1">
      <c r="A3" s="141"/>
      <c r="B3" s="142" t="s">
        <v>45</v>
      </c>
      <c r="C3" s="143" t="s">
        <v>43</v>
      </c>
      <c r="D3" s="143" t="s">
        <v>46</v>
      </c>
      <c r="E3" s="143" t="s">
        <v>44</v>
      </c>
      <c r="G3" s="38"/>
      <c r="H3" s="10"/>
      <c r="I3" s="11" t="s">
        <v>45</v>
      </c>
      <c r="J3" s="12" t="s">
        <v>107</v>
      </c>
      <c r="K3" s="12" t="s">
        <v>108</v>
      </c>
      <c r="L3" s="12" t="s">
        <v>109</v>
      </c>
      <c r="M3" s="13" t="s">
        <v>124</v>
      </c>
      <c r="O3" s="10"/>
      <c r="P3" s="11" t="s">
        <v>45</v>
      </c>
      <c r="Q3" s="12" t="s">
        <v>107</v>
      </c>
      <c r="R3" s="12" t="s">
        <v>108</v>
      </c>
      <c r="S3" s="12" t="s">
        <v>109</v>
      </c>
      <c r="T3" s="13" t="s">
        <v>124</v>
      </c>
      <c r="V3" s="141"/>
      <c r="W3" s="142" t="s">
        <v>45</v>
      </c>
      <c r="X3" s="143" t="s">
        <v>43</v>
      </c>
      <c r="Y3" s="143" t="s">
        <v>46</v>
      </c>
      <c r="Z3" s="143" t="s">
        <v>44</v>
      </c>
    </row>
    <row r="4" spans="1:26" ht="13.5" thickTop="1">
      <c r="A4" s="152" t="s">
        <v>185</v>
      </c>
      <c r="B4" s="153">
        <v>29.200381788020835</v>
      </c>
      <c r="C4" s="153">
        <v>4.435313054726416</v>
      </c>
      <c r="D4" s="153">
        <v>62.28856658866045</v>
      </c>
      <c r="E4" s="153">
        <v>4.075738568592304</v>
      </c>
      <c r="F4" s="38"/>
      <c r="G4" s="38"/>
      <c r="H4" s="14" t="s">
        <v>125</v>
      </c>
      <c r="I4" s="160">
        <v>872362.804869228</v>
      </c>
      <c r="J4" s="161">
        <v>132505.19</v>
      </c>
      <c r="K4" s="161">
        <v>1860873.9110000003</v>
      </c>
      <c r="L4" s="161">
        <v>121762.885</v>
      </c>
      <c r="M4" s="162">
        <v>2987504.790869228</v>
      </c>
      <c r="O4" s="14" t="s">
        <v>125</v>
      </c>
      <c r="P4" s="163">
        <v>29.200381788020835</v>
      </c>
      <c r="Q4" s="163">
        <v>4.435313054726416</v>
      </c>
      <c r="R4" s="163">
        <v>62.28856658866045</v>
      </c>
      <c r="S4" s="163">
        <v>4.075738568592304</v>
      </c>
      <c r="T4" s="163">
        <f>SUM(P4:S4)</f>
        <v>100</v>
      </c>
      <c r="V4" s="152" t="s">
        <v>125</v>
      </c>
      <c r="W4" s="153">
        <v>31</v>
      </c>
      <c r="X4" s="153">
        <v>6</v>
      </c>
      <c r="Y4" s="153">
        <v>58</v>
      </c>
      <c r="Z4" s="153">
        <v>4.0197762799860985</v>
      </c>
    </row>
    <row r="5" spans="1:26" ht="12.75">
      <c r="A5" s="122"/>
      <c r="B5" s="164"/>
      <c r="C5" s="173"/>
      <c r="D5" s="173"/>
      <c r="E5" s="173"/>
      <c r="F5" s="38"/>
      <c r="G5" s="38"/>
      <c r="P5" s="165"/>
      <c r="Q5" s="165"/>
      <c r="R5" s="165"/>
      <c r="S5" s="165"/>
      <c r="T5" s="165"/>
      <c r="V5" s="122"/>
      <c r="W5" s="164"/>
      <c r="X5" s="173"/>
      <c r="Y5" s="173"/>
      <c r="Z5" s="173"/>
    </row>
    <row r="6" spans="1:26" ht="12.75">
      <c r="A6" s="122" t="s">
        <v>216</v>
      </c>
      <c r="B6" s="146">
        <v>82.2486750824282</v>
      </c>
      <c r="C6" s="146">
        <v>8.856241130904547</v>
      </c>
      <c r="D6" s="146">
        <v>5.02737444975197</v>
      </c>
      <c r="E6" s="146">
        <v>3.867709336915273</v>
      </c>
      <c r="F6" s="38"/>
      <c r="G6" s="38"/>
      <c r="H6" s="15" t="s">
        <v>6</v>
      </c>
      <c r="I6" s="166">
        <v>107661.85196954617</v>
      </c>
      <c r="J6" s="167">
        <v>19402.95</v>
      </c>
      <c r="K6" s="167">
        <v>85430.2288</v>
      </c>
      <c r="L6" s="167">
        <v>14681.7</v>
      </c>
      <c r="M6" s="168">
        <v>227176.73076954618</v>
      </c>
      <c r="O6" s="15" t="s">
        <v>0</v>
      </c>
      <c r="P6" s="163">
        <v>82.2486750824282</v>
      </c>
      <c r="Q6" s="163">
        <v>8.856241130904547</v>
      </c>
      <c r="R6" s="163">
        <v>5.02737444975197</v>
      </c>
      <c r="S6" s="163">
        <v>3.867709336915273</v>
      </c>
      <c r="T6" s="163">
        <f aca="true" t="shared" si="0" ref="T6:T32">SUM(P6:S6)</f>
        <v>100</v>
      </c>
      <c r="V6" s="122" t="s">
        <v>0</v>
      </c>
      <c r="W6" s="146">
        <v>82.86772520388749</v>
      </c>
      <c r="X6" s="146">
        <v>9.759574731850742</v>
      </c>
      <c r="Y6" s="146">
        <v>3.3348817736816425</v>
      </c>
      <c r="Z6" s="146">
        <v>4.037818290580134</v>
      </c>
    </row>
    <row r="7" spans="1:26" ht="12.75">
      <c r="A7" s="122" t="s">
        <v>217</v>
      </c>
      <c r="B7" s="146">
        <v>72.18472340128496</v>
      </c>
      <c r="C7" s="146">
        <v>9.459828246076578</v>
      </c>
      <c r="D7" s="146">
        <v>3.1986791455581063</v>
      </c>
      <c r="E7" s="146">
        <v>15.156769207080375</v>
      </c>
      <c r="F7" s="38"/>
      <c r="G7" s="38"/>
      <c r="H7" s="15" t="s">
        <v>23</v>
      </c>
      <c r="I7" s="166">
        <v>6700.426394582264</v>
      </c>
      <c r="J7" s="167">
        <v>2207.2599999999998</v>
      </c>
      <c r="K7" s="167">
        <v>2573.4682</v>
      </c>
      <c r="L7" s="167">
        <v>833.905</v>
      </c>
      <c r="M7" s="168">
        <v>12315.059594582264</v>
      </c>
      <c r="O7" s="15" t="s">
        <v>3</v>
      </c>
      <c r="P7" s="163">
        <v>72.18472340128496</v>
      </c>
      <c r="Q7" s="163">
        <v>9.459828246076578</v>
      </c>
      <c r="R7" s="163">
        <v>3.1986791455581063</v>
      </c>
      <c r="S7" s="163">
        <v>15.156769207080375</v>
      </c>
      <c r="T7" s="163">
        <f t="shared" si="0"/>
        <v>100.00000000000001</v>
      </c>
      <c r="V7" s="122" t="s">
        <v>3</v>
      </c>
      <c r="W7" s="146">
        <v>77.65722293448182</v>
      </c>
      <c r="X7" s="146">
        <v>3.46420270660156</v>
      </c>
      <c r="Y7" s="146">
        <v>3.5866678875710956</v>
      </c>
      <c r="Z7" s="146">
        <v>15.29190647134552</v>
      </c>
    </row>
    <row r="8" spans="1:26" ht="12.75">
      <c r="A8" s="122" t="s">
        <v>218</v>
      </c>
      <c r="B8" s="146">
        <v>71.1358498724718</v>
      </c>
      <c r="C8" s="146">
        <v>7.475642562842023</v>
      </c>
      <c r="D8" s="146">
        <v>13.192977697262027</v>
      </c>
      <c r="E8" s="146">
        <v>8.195529867424153</v>
      </c>
      <c r="F8" s="38"/>
      <c r="G8" s="38"/>
      <c r="H8" s="15" t="s">
        <v>15</v>
      </c>
      <c r="I8" s="166">
        <v>18507.88281861441</v>
      </c>
      <c r="J8" s="167">
        <v>6031.740000000001</v>
      </c>
      <c r="K8" s="167">
        <v>5842.258264</v>
      </c>
      <c r="L8" s="167">
        <v>2887.1299999999997</v>
      </c>
      <c r="M8" s="168">
        <v>33269.01108261441</v>
      </c>
      <c r="O8" s="15" t="s">
        <v>4</v>
      </c>
      <c r="P8" s="163">
        <v>71.1358498724718</v>
      </c>
      <c r="Q8" s="163">
        <v>7.475642562842023</v>
      </c>
      <c r="R8" s="163">
        <v>13.192977697262027</v>
      </c>
      <c r="S8" s="163">
        <v>8.195529867424153</v>
      </c>
      <c r="T8" s="163">
        <f t="shared" si="0"/>
        <v>100</v>
      </c>
      <c r="V8" s="122" t="s">
        <v>4</v>
      </c>
      <c r="W8" s="146">
        <v>75.82058142390518</v>
      </c>
      <c r="X8" s="146">
        <v>3.7714727440030127</v>
      </c>
      <c r="Y8" s="146">
        <v>13.021932235970468</v>
      </c>
      <c r="Z8" s="146">
        <v>7.386013596121353</v>
      </c>
    </row>
    <row r="9" spans="1:26" ht="12.75">
      <c r="A9" s="122" t="s">
        <v>219</v>
      </c>
      <c r="B9" s="146">
        <v>67.42172303630872</v>
      </c>
      <c r="C9" s="146">
        <v>18.938753960819337</v>
      </c>
      <c r="D9" s="146">
        <v>2.932029443113551</v>
      </c>
      <c r="E9" s="146">
        <v>10.707493559758396</v>
      </c>
      <c r="F9" s="38"/>
      <c r="G9" s="38"/>
      <c r="H9" s="15" t="s">
        <v>1</v>
      </c>
      <c r="I9" s="166">
        <v>76135.57328022318</v>
      </c>
      <c r="J9" s="167">
        <v>5801.5650000000005</v>
      </c>
      <c r="K9" s="167">
        <v>133100.651</v>
      </c>
      <c r="L9" s="167">
        <v>6438.714999999999</v>
      </c>
      <c r="M9" s="168">
        <v>221476.5042802232</v>
      </c>
      <c r="O9" s="15" t="s">
        <v>12</v>
      </c>
      <c r="P9" s="163">
        <v>67.42172303630872</v>
      </c>
      <c r="Q9" s="163">
        <v>18.938753960819337</v>
      </c>
      <c r="R9" s="163">
        <v>2.932029443113551</v>
      </c>
      <c r="S9" s="163">
        <v>10.707493559758396</v>
      </c>
      <c r="T9" s="163">
        <f t="shared" si="0"/>
        <v>100</v>
      </c>
      <c r="V9" s="122" t="s">
        <v>12</v>
      </c>
      <c r="W9" s="146">
        <v>68.64641138082067</v>
      </c>
      <c r="X9" s="146">
        <v>17.109972380043416</v>
      </c>
      <c r="Y9" s="146">
        <v>2.6663714138877594</v>
      </c>
      <c r="Z9" s="146">
        <v>11.577244825248163</v>
      </c>
    </row>
    <row r="10" spans="1:26" ht="12.75">
      <c r="A10" s="122" t="s">
        <v>220</v>
      </c>
      <c r="B10" s="146">
        <v>64.9151532983707</v>
      </c>
      <c r="C10" s="146">
        <v>11.69475437930266</v>
      </c>
      <c r="D10" s="146">
        <v>15.142849741777766</v>
      </c>
      <c r="E10" s="146">
        <v>8.247242580548864</v>
      </c>
      <c r="F10" s="38"/>
      <c r="G10" s="38"/>
      <c r="H10" s="15" t="s">
        <v>106</v>
      </c>
      <c r="I10" s="166">
        <v>307728.1130562519</v>
      </c>
      <c r="J10" s="167">
        <v>48713.05</v>
      </c>
      <c r="K10" s="167">
        <v>1135429.7337999998</v>
      </c>
      <c r="L10" s="167">
        <v>26684.55</v>
      </c>
      <c r="M10" s="168">
        <v>1518555.4468562517</v>
      </c>
      <c r="O10" s="15" t="s">
        <v>10</v>
      </c>
      <c r="P10" s="163">
        <v>64.9151532983707</v>
      </c>
      <c r="Q10" s="163">
        <v>11.69475437930266</v>
      </c>
      <c r="R10" s="163">
        <v>15.142849741777766</v>
      </c>
      <c r="S10" s="163">
        <v>8.247242580548864</v>
      </c>
      <c r="T10" s="163">
        <f t="shared" si="0"/>
        <v>100</v>
      </c>
      <c r="V10" s="122" t="s">
        <v>25</v>
      </c>
      <c r="W10" s="146">
        <v>67.74048796796227</v>
      </c>
      <c r="X10" s="146">
        <v>16.689757320321284</v>
      </c>
      <c r="Y10" s="146">
        <v>11.1096868079457</v>
      </c>
      <c r="Z10" s="146">
        <v>4.460067903770739</v>
      </c>
    </row>
    <row r="11" spans="1:26" ht="12.75">
      <c r="A11" s="122" t="s">
        <v>221</v>
      </c>
      <c r="B11" s="146">
        <v>62.33326471090005</v>
      </c>
      <c r="C11" s="146">
        <v>24.365113749354165</v>
      </c>
      <c r="D11" s="146">
        <v>9.842216955238495</v>
      </c>
      <c r="E11" s="146">
        <v>3.4594045845072845</v>
      </c>
      <c r="F11" s="38"/>
      <c r="G11" s="38"/>
      <c r="H11" s="15" t="s">
        <v>13</v>
      </c>
      <c r="I11" s="166">
        <v>6087.909445980816</v>
      </c>
      <c r="J11" s="167">
        <v>1676.38</v>
      </c>
      <c r="K11" s="167">
        <v>789.7076000000001</v>
      </c>
      <c r="L11" s="167">
        <v>1270.495</v>
      </c>
      <c r="M11" s="168">
        <v>9824.492045980816</v>
      </c>
      <c r="O11" s="15" t="s">
        <v>25</v>
      </c>
      <c r="P11" s="163">
        <v>62.33326471090005</v>
      </c>
      <c r="Q11" s="163">
        <v>24.365113749354165</v>
      </c>
      <c r="R11" s="163">
        <v>9.842216955238495</v>
      </c>
      <c r="S11" s="163">
        <v>3.4594045845072845</v>
      </c>
      <c r="T11" s="163">
        <f t="shared" si="0"/>
        <v>100</v>
      </c>
      <c r="V11" s="122" t="s">
        <v>10</v>
      </c>
      <c r="W11" s="146">
        <v>62.566293954980246</v>
      </c>
      <c r="X11" s="146">
        <v>13.251778460465967</v>
      </c>
      <c r="Y11" s="146">
        <v>15.486812723650573</v>
      </c>
      <c r="Z11" s="146">
        <v>8.695114860903201</v>
      </c>
    </row>
    <row r="12" spans="1:26" ht="12.75">
      <c r="A12" s="122" t="s">
        <v>222</v>
      </c>
      <c r="B12" s="146">
        <v>61.96665860675585</v>
      </c>
      <c r="C12" s="146">
        <v>17.06327403141218</v>
      </c>
      <c r="D12" s="146">
        <v>8.0381519604677</v>
      </c>
      <c r="E12" s="146">
        <v>12.93191540136426</v>
      </c>
      <c r="F12" s="38"/>
      <c r="G12" s="38"/>
      <c r="H12" s="15" t="s">
        <v>2</v>
      </c>
      <c r="I12" s="166">
        <v>235234.75239426485</v>
      </c>
      <c r="J12" s="167">
        <v>3780.3</v>
      </c>
      <c r="K12" s="167">
        <v>116082.5892</v>
      </c>
      <c r="L12" s="167">
        <v>51198.9</v>
      </c>
      <c r="M12" s="168">
        <v>406296.54159426485</v>
      </c>
      <c r="O12" s="15" t="s">
        <v>13</v>
      </c>
      <c r="P12" s="163">
        <v>61.96665860675585</v>
      </c>
      <c r="Q12" s="163">
        <v>17.06327403141218</v>
      </c>
      <c r="R12" s="163">
        <v>8.0381519604677</v>
      </c>
      <c r="S12" s="163">
        <v>12.93191540136426</v>
      </c>
      <c r="T12" s="163">
        <f t="shared" si="0"/>
        <v>100</v>
      </c>
      <c r="V12" s="122" t="s">
        <v>23</v>
      </c>
      <c r="W12" s="146">
        <v>60.524554026277954</v>
      </c>
      <c r="X12" s="146">
        <v>19.245814007209034</v>
      </c>
      <c r="Y12" s="146">
        <v>13.271130999253941</v>
      </c>
      <c r="Z12" s="146">
        <v>6.958500967259072</v>
      </c>
    </row>
    <row r="13" spans="1:26" ht="12.75">
      <c r="A13" s="122" t="s">
        <v>223</v>
      </c>
      <c r="B13" s="146">
        <v>57.89730610829924</v>
      </c>
      <c r="C13" s="146">
        <v>0.93042879104176</v>
      </c>
      <c r="D13" s="146">
        <v>28.570902608352053</v>
      </c>
      <c r="E13" s="146">
        <v>12.60136249230695</v>
      </c>
      <c r="F13" s="38"/>
      <c r="G13" s="38"/>
      <c r="H13" s="15" t="s">
        <v>25</v>
      </c>
      <c r="I13" s="166">
        <v>23236.92161655517</v>
      </c>
      <c r="J13" s="167">
        <v>9082.955000000002</v>
      </c>
      <c r="K13" s="167">
        <v>3669.0333</v>
      </c>
      <c r="L13" s="167">
        <v>1289.615</v>
      </c>
      <c r="M13" s="168">
        <v>37278.52491655517</v>
      </c>
      <c r="O13" s="15" t="s">
        <v>2</v>
      </c>
      <c r="P13" s="163">
        <v>57.89730610829924</v>
      </c>
      <c r="Q13" s="163">
        <v>0.93042879104176</v>
      </c>
      <c r="R13" s="163">
        <v>28.570902608352053</v>
      </c>
      <c r="S13" s="163">
        <v>12.60136249230695</v>
      </c>
      <c r="T13" s="163">
        <f t="shared" si="0"/>
        <v>100</v>
      </c>
      <c r="V13" s="122" t="s">
        <v>6</v>
      </c>
      <c r="W13" s="146">
        <v>59.126135176244574</v>
      </c>
      <c r="X13" s="146">
        <v>11.423122956781183</v>
      </c>
      <c r="Y13" s="146">
        <v>20.453018009688815</v>
      </c>
      <c r="Z13" s="146">
        <v>8.99772385728542</v>
      </c>
    </row>
    <row r="14" spans="1:26" ht="12.75">
      <c r="A14" s="122" t="s">
        <v>224</v>
      </c>
      <c r="B14" s="146">
        <v>57.86703807059086</v>
      </c>
      <c r="C14" s="146">
        <v>9.939210914940157</v>
      </c>
      <c r="D14" s="146">
        <v>22.737765925883725</v>
      </c>
      <c r="E14" s="146">
        <v>9.455985088585264</v>
      </c>
      <c r="F14" s="38"/>
      <c r="G14" s="38"/>
      <c r="H14" s="15" t="s">
        <v>22</v>
      </c>
      <c r="I14" s="166">
        <v>70474.30677445856</v>
      </c>
      <c r="J14" s="167">
        <v>31284.25</v>
      </c>
      <c r="K14" s="167">
        <v>168322.5436</v>
      </c>
      <c r="L14" s="167">
        <v>9626.15</v>
      </c>
      <c r="M14" s="168">
        <v>279707.2503744586</v>
      </c>
      <c r="O14" s="15" t="s">
        <v>8</v>
      </c>
      <c r="P14" s="163">
        <v>57.86703807059086</v>
      </c>
      <c r="Q14" s="163">
        <v>9.939210914940157</v>
      </c>
      <c r="R14" s="163">
        <v>22.737765925883725</v>
      </c>
      <c r="S14" s="163">
        <v>9.455985088585264</v>
      </c>
      <c r="T14" s="163">
        <f t="shared" si="0"/>
        <v>100</v>
      </c>
      <c r="V14" s="122" t="s">
        <v>14</v>
      </c>
      <c r="W14" s="146">
        <v>58.0191165323647</v>
      </c>
      <c r="X14" s="146">
        <v>19.69249091407295</v>
      </c>
      <c r="Y14" s="146">
        <v>18.563554961347865</v>
      </c>
      <c r="Z14" s="146">
        <v>3.724837592214497</v>
      </c>
    </row>
    <row r="15" spans="1:26" ht="12.75">
      <c r="A15" s="122" t="s">
        <v>225</v>
      </c>
      <c r="B15" s="146">
        <v>55.63099778546224</v>
      </c>
      <c r="C15" s="146">
        <v>18.13020526826553</v>
      </c>
      <c r="D15" s="146">
        <v>17.560661029245395</v>
      </c>
      <c r="E15" s="146">
        <v>8.678135917026836</v>
      </c>
      <c r="F15" s="38"/>
      <c r="G15" s="38"/>
      <c r="H15" s="15" t="s">
        <v>7</v>
      </c>
      <c r="I15" s="166">
        <v>183720.11667513096</v>
      </c>
      <c r="J15" s="167">
        <v>53496.4</v>
      </c>
      <c r="K15" s="167">
        <v>719864.3400000001</v>
      </c>
      <c r="L15" s="167">
        <v>26953.05</v>
      </c>
      <c r="M15" s="168">
        <v>984033.9066751311</v>
      </c>
      <c r="O15" s="15" t="s">
        <v>15</v>
      </c>
      <c r="P15" s="163">
        <v>55.63099778546224</v>
      </c>
      <c r="Q15" s="163">
        <v>18.13020526826553</v>
      </c>
      <c r="R15" s="163">
        <v>17.560661029245395</v>
      </c>
      <c r="S15" s="163">
        <v>8.678135917026836</v>
      </c>
      <c r="T15" s="163">
        <f t="shared" si="0"/>
        <v>100</v>
      </c>
      <c r="V15" s="122" t="s">
        <v>2</v>
      </c>
      <c r="W15" s="146">
        <v>55.9740595598141</v>
      </c>
      <c r="X15" s="146">
        <v>1.09367408473667</v>
      </c>
      <c r="Y15" s="146">
        <v>31.297012722710676</v>
      </c>
      <c r="Z15" s="146">
        <v>11.635253632738543</v>
      </c>
    </row>
    <row r="16" spans="1:26" ht="12.75">
      <c r="A16" s="122" t="s">
        <v>226</v>
      </c>
      <c r="B16" s="146">
        <v>54.4083960221351</v>
      </c>
      <c r="C16" s="146">
        <v>17.923258779608624</v>
      </c>
      <c r="D16" s="146">
        <v>20.896920394377464</v>
      </c>
      <c r="E16" s="146">
        <v>6.771424803878805</v>
      </c>
      <c r="F16" s="38"/>
      <c r="G16" s="38"/>
      <c r="H16" s="15" t="s">
        <v>24</v>
      </c>
      <c r="I16" s="166">
        <v>4049.7338195652105</v>
      </c>
      <c r="J16" s="167">
        <v>7645.15</v>
      </c>
      <c r="K16" s="167">
        <v>1909.0608000000004</v>
      </c>
      <c r="L16" s="167">
        <v>962.5000000000001</v>
      </c>
      <c r="M16" s="168">
        <v>14566.44461956521</v>
      </c>
      <c r="O16" s="15" t="s">
        <v>23</v>
      </c>
      <c r="P16" s="163">
        <v>54.4083960221351</v>
      </c>
      <c r="Q16" s="163">
        <v>17.923258779608624</v>
      </c>
      <c r="R16" s="163">
        <v>20.896920394377464</v>
      </c>
      <c r="S16" s="163">
        <v>6.771424803878805</v>
      </c>
      <c r="T16" s="163">
        <f t="shared" si="0"/>
        <v>99.99999999999999</v>
      </c>
      <c r="V16" s="122" t="s">
        <v>8</v>
      </c>
      <c r="W16" s="146">
        <v>55.3978460982613</v>
      </c>
      <c r="X16" s="146">
        <v>13.466162166467424</v>
      </c>
      <c r="Y16" s="146">
        <v>21.281518862348708</v>
      </c>
      <c r="Z16" s="146">
        <v>9.854472872922567</v>
      </c>
    </row>
    <row r="17" spans="1:26" ht="12.75">
      <c r="A17" s="122" t="s">
        <v>227</v>
      </c>
      <c r="B17" s="146">
        <v>53.334939479762745</v>
      </c>
      <c r="C17" s="146">
        <v>21.738257166884374</v>
      </c>
      <c r="D17" s="146">
        <v>14.657044430179232</v>
      </c>
      <c r="E17" s="146">
        <v>10.269758923173654</v>
      </c>
      <c r="F17" s="38"/>
      <c r="G17" s="38"/>
      <c r="H17" s="15" t="s">
        <v>19</v>
      </c>
      <c r="I17" s="166">
        <v>62297.02803764073</v>
      </c>
      <c r="J17" s="167">
        <v>27921.545</v>
      </c>
      <c r="K17" s="167">
        <v>185707.80700000003</v>
      </c>
      <c r="L17" s="167">
        <v>6306.445</v>
      </c>
      <c r="M17" s="168">
        <v>282232.82503764075</v>
      </c>
      <c r="O17" s="15" t="s">
        <v>16</v>
      </c>
      <c r="P17" s="163">
        <v>53.334939479762745</v>
      </c>
      <c r="Q17" s="163">
        <v>21.738257166884374</v>
      </c>
      <c r="R17" s="163">
        <v>14.657044430179232</v>
      </c>
      <c r="S17" s="163">
        <v>10.269758923173654</v>
      </c>
      <c r="T17" s="163">
        <f t="shared" si="0"/>
        <v>100</v>
      </c>
      <c r="V17" s="122" t="s">
        <v>15</v>
      </c>
      <c r="W17" s="146">
        <v>53.113575599352025</v>
      </c>
      <c r="X17" s="146">
        <v>20.282579654393</v>
      </c>
      <c r="Y17" s="146">
        <v>18.090427025229307</v>
      </c>
      <c r="Z17" s="146">
        <v>8.513417721025663</v>
      </c>
    </row>
    <row r="18" spans="1:26" ht="12.75">
      <c r="A18" s="122" t="s">
        <v>228</v>
      </c>
      <c r="B18" s="146">
        <v>52.50031790829243</v>
      </c>
      <c r="C18" s="146">
        <v>19.180431218442827</v>
      </c>
      <c r="D18" s="146">
        <v>22.156356058182155</v>
      </c>
      <c r="E18" s="146">
        <v>6.1628948150825815</v>
      </c>
      <c r="F18" s="38"/>
      <c r="G18" s="38"/>
      <c r="H18" s="15" t="s">
        <v>4</v>
      </c>
      <c r="I18" s="166">
        <v>14894.423867499114</v>
      </c>
      <c r="J18" s="167">
        <v>1565.25</v>
      </c>
      <c r="K18" s="167">
        <v>2762.3456</v>
      </c>
      <c r="L18" s="167">
        <v>1715.98</v>
      </c>
      <c r="M18" s="168">
        <v>20937.999467499114</v>
      </c>
      <c r="O18" s="15" t="s">
        <v>14</v>
      </c>
      <c r="P18" s="163">
        <v>52.50031790829243</v>
      </c>
      <c r="Q18" s="163">
        <v>19.180431218442827</v>
      </c>
      <c r="R18" s="163">
        <v>22.156356058182155</v>
      </c>
      <c r="S18" s="163">
        <v>6.1628948150825815</v>
      </c>
      <c r="T18" s="163">
        <f t="shared" si="0"/>
        <v>100</v>
      </c>
      <c r="V18" s="122" t="s">
        <v>16</v>
      </c>
      <c r="W18" s="146">
        <v>52.955003028553996</v>
      </c>
      <c r="X18" s="146">
        <v>23.087014733320554</v>
      </c>
      <c r="Y18" s="146">
        <v>13.566286957849142</v>
      </c>
      <c r="Z18" s="146">
        <v>10.39169528027632</v>
      </c>
    </row>
    <row r="19" spans="1:26" ht="12.75">
      <c r="A19" s="122" t="s">
        <v>229</v>
      </c>
      <c r="B19" s="146">
        <v>47.51293501027214</v>
      </c>
      <c r="C19" s="146">
        <v>24.789442889825363</v>
      </c>
      <c r="D19" s="146">
        <v>19.612461810694054</v>
      </c>
      <c r="E19" s="146">
        <v>8.085160289208444</v>
      </c>
      <c r="F19" s="38"/>
      <c r="G19" s="38"/>
      <c r="H19" s="15" t="s">
        <v>8</v>
      </c>
      <c r="I19" s="166">
        <v>4897.838087298267</v>
      </c>
      <c r="J19" s="167">
        <v>841.25</v>
      </c>
      <c r="K19" s="167">
        <v>1924.5135</v>
      </c>
      <c r="L19" s="167">
        <v>800.3499999999999</v>
      </c>
      <c r="M19" s="168">
        <v>8463.951587298267</v>
      </c>
      <c r="O19" s="15" t="s">
        <v>17</v>
      </c>
      <c r="P19" s="163">
        <v>47.51293501027214</v>
      </c>
      <c r="Q19" s="163">
        <v>24.789442889825363</v>
      </c>
      <c r="R19" s="163">
        <v>19.612461810694054</v>
      </c>
      <c r="S19" s="163">
        <v>8.085160289208444</v>
      </c>
      <c r="T19" s="163">
        <f t="shared" si="0"/>
        <v>100</v>
      </c>
      <c r="V19" s="122" t="s">
        <v>17</v>
      </c>
      <c r="W19" s="146">
        <v>50.50576834804603</v>
      </c>
      <c r="X19" s="146">
        <v>24.43305010118499</v>
      </c>
      <c r="Y19" s="146">
        <v>16.25833717884567</v>
      </c>
      <c r="Z19" s="146">
        <v>8.80284437192331</v>
      </c>
    </row>
    <row r="20" spans="1:26" ht="12.75">
      <c r="A20" s="122" t="s">
        <v>230</v>
      </c>
      <c r="B20" s="146">
        <v>47.391232193917375</v>
      </c>
      <c r="C20" s="146">
        <v>8.540905547092692</v>
      </c>
      <c r="D20" s="146">
        <v>37.605184523349166</v>
      </c>
      <c r="E20" s="146">
        <v>6.462677735640755</v>
      </c>
      <c r="F20" s="38"/>
      <c r="G20" s="38"/>
      <c r="H20" s="15" t="s">
        <v>14</v>
      </c>
      <c r="I20" s="166">
        <v>10353.634663113184</v>
      </c>
      <c r="J20" s="167">
        <v>3782.59</v>
      </c>
      <c r="K20" s="167">
        <v>4369.474800000001</v>
      </c>
      <c r="L20" s="167">
        <v>1215.3899999999999</v>
      </c>
      <c r="M20" s="168">
        <v>19721.089463113185</v>
      </c>
      <c r="O20" s="15" t="s">
        <v>6</v>
      </c>
      <c r="P20" s="163">
        <v>47.391232193917375</v>
      </c>
      <c r="Q20" s="163">
        <v>8.540905547092692</v>
      </c>
      <c r="R20" s="163">
        <v>37.605184523349166</v>
      </c>
      <c r="S20" s="163">
        <v>6.462677735640755</v>
      </c>
      <c r="T20" s="163">
        <f t="shared" si="0"/>
        <v>99.99999999999999</v>
      </c>
      <c r="V20" s="122" t="s">
        <v>20</v>
      </c>
      <c r="W20" s="146">
        <v>48.4379328386115</v>
      </c>
      <c r="X20" s="146">
        <v>16.134977282305176</v>
      </c>
      <c r="Y20" s="146">
        <v>25.835864228381716</v>
      </c>
      <c r="Z20" s="146">
        <v>9.591225650701594</v>
      </c>
    </row>
    <row r="21" spans="1:26" ht="12.75">
      <c r="A21" s="122" t="s">
        <v>231</v>
      </c>
      <c r="B21" s="146">
        <v>45.92586846043049</v>
      </c>
      <c r="C21" s="146">
        <v>15.479967725567425</v>
      </c>
      <c r="D21" s="146">
        <v>29.906532868172736</v>
      </c>
      <c r="E21" s="146">
        <v>8.68763094582936</v>
      </c>
      <c r="F21" s="38"/>
      <c r="G21" s="38"/>
      <c r="H21" s="15" t="s">
        <v>0</v>
      </c>
      <c r="I21" s="166">
        <v>112968.58129180426</v>
      </c>
      <c r="J21" s="167">
        <v>12164.05</v>
      </c>
      <c r="K21" s="167">
        <v>6905.100400000001</v>
      </c>
      <c r="L21" s="167">
        <v>5312.3</v>
      </c>
      <c r="M21" s="168">
        <v>137350.03169180427</v>
      </c>
      <c r="O21" s="15" t="s">
        <v>20</v>
      </c>
      <c r="P21" s="163">
        <v>45.92586846043049</v>
      </c>
      <c r="Q21" s="163">
        <v>15.479967725567425</v>
      </c>
      <c r="R21" s="163">
        <v>29.906532868172736</v>
      </c>
      <c r="S21" s="163">
        <v>8.68763094582936</v>
      </c>
      <c r="T21" s="163">
        <f t="shared" si="0"/>
        <v>100.00000000000001</v>
      </c>
      <c r="V21" s="122" t="s">
        <v>13</v>
      </c>
      <c r="W21" s="146">
        <v>40.054731043047916</v>
      </c>
      <c r="X21" s="146">
        <v>14.752150078011894</v>
      </c>
      <c r="Y21" s="146">
        <v>34.59967233230355</v>
      </c>
      <c r="Z21" s="146">
        <v>10.59344654663665</v>
      </c>
    </row>
    <row r="22" spans="1:26" ht="12.75">
      <c r="A22" s="122" t="s">
        <v>232</v>
      </c>
      <c r="B22" s="146">
        <v>35.19428404885829</v>
      </c>
      <c r="C22" s="146">
        <v>6.1113402931637015</v>
      </c>
      <c r="D22" s="146">
        <v>54.46857714596147</v>
      </c>
      <c r="E22" s="146">
        <v>4.225798512016543</v>
      </c>
      <c r="F22" s="38"/>
      <c r="G22" s="38"/>
      <c r="H22" s="15" t="s">
        <v>17</v>
      </c>
      <c r="I22" s="166">
        <v>14615.2708450745</v>
      </c>
      <c r="J22" s="167">
        <v>7625.385</v>
      </c>
      <c r="K22" s="167">
        <v>6032.913799999999</v>
      </c>
      <c r="L22" s="167">
        <v>2487.0450000000005</v>
      </c>
      <c r="M22" s="168">
        <v>30760.6146450745</v>
      </c>
      <c r="O22" s="15" t="s">
        <v>9</v>
      </c>
      <c r="P22" s="163">
        <v>35.19428404885829</v>
      </c>
      <c r="Q22" s="163">
        <v>6.1113402931637015</v>
      </c>
      <c r="R22" s="163">
        <v>54.46857714596147</v>
      </c>
      <c r="S22" s="163">
        <v>4.225798512016543</v>
      </c>
      <c r="T22" s="163">
        <f t="shared" si="0"/>
        <v>100</v>
      </c>
      <c r="V22" s="122" t="s">
        <v>11</v>
      </c>
      <c r="W22" s="146">
        <v>35.19234473626965</v>
      </c>
      <c r="X22" s="146">
        <v>10.960776413821938</v>
      </c>
      <c r="Y22" s="146">
        <v>48.99965640053171</v>
      </c>
      <c r="Z22" s="146">
        <v>4.847222449376706</v>
      </c>
    </row>
    <row r="23" spans="1:26" ht="12.75">
      <c r="A23" s="122" t="s">
        <v>233</v>
      </c>
      <c r="B23" s="146">
        <v>34.37636580352227</v>
      </c>
      <c r="C23" s="146">
        <v>2.6194945684439594</v>
      </c>
      <c r="D23" s="146">
        <v>60.096962173285156</v>
      </c>
      <c r="E23" s="146">
        <v>2.9071774547486147</v>
      </c>
      <c r="F23" s="38"/>
      <c r="G23" s="38"/>
      <c r="H23" s="15" t="s">
        <v>3</v>
      </c>
      <c r="I23" s="166">
        <v>11937.021382986957</v>
      </c>
      <c r="J23" s="167">
        <v>1564.35</v>
      </c>
      <c r="K23" s="167">
        <v>528.9581999999999</v>
      </c>
      <c r="L23" s="167">
        <v>2506.4400000000005</v>
      </c>
      <c r="M23" s="168">
        <v>16536.769582986955</v>
      </c>
      <c r="O23" s="15" t="s">
        <v>1</v>
      </c>
      <c r="P23" s="163">
        <v>34.37636580352227</v>
      </c>
      <c r="Q23" s="163">
        <v>2.6194945684439594</v>
      </c>
      <c r="R23" s="163">
        <v>60.096962173285156</v>
      </c>
      <c r="S23" s="163">
        <v>2.9071774547486147</v>
      </c>
      <c r="T23" s="163">
        <f t="shared" si="0"/>
        <v>100</v>
      </c>
      <c r="V23" s="122" t="s">
        <v>1</v>
      </c>
      <c r="W23" s="146">
        <v>34.89608416706888</v>
      </c>
      <c r="X23" s="146">
        <v>2.9958776048619957</v>
      </c>
      <c r="Y23" s="146">
        <v>58.393321314416724</v>
      </c>
      <c r="Z23" s="146">
        <v>3.7147169136523885</v>
      </c>
    </row>
    <row r="24" spans="1:26" ht="12.75">
      <c r="A24" s="122" t="s">
        <v>234</v>
      </c>
      <c r="B24" s="146">
        <v>33.756695002357105</v>
      </c>
      <c r="C24" s="146">
        <v>7.9356464534215165</v>
      </c>
      <c r="D24" s="146">
        <v>53.757856905021484</v>
      </c>
      <c r="E24" s="146">
        <v>4.549801639199895</v>
      </c>
      <c r="F24" s="38"/>
      <c r="G24" s="38"/>
      <c r="H24" s="15" t="s">
        <v>9</v>
      </c>
      <c r="I24" s="166">
        <v>196431.36305028453</v>
      </c>
      <c r="J24" s="167">
        <v>34109.485</v>
      </c>
      <c r="K24" s="167">
        <v>304007.79959999997</v>
      </c>
      <c r="L24" s="167">
        <v>23585.630000000005</v>
      </c>
      <c r="M24" s="168">
        <v>558134.2776502845</v>
      </c>
      <c r="O24" s="15" t="s">
        <v>11</v>
      </c>
      <c r="P24" s="163">
        <v>33.756695002357105</v>
      </c>
      <c r="Q24" s="163">
        <v>7.9356464534215165</v>
      </c>
      <c r="R24" s="163">
        <v>53.757856905021484</v>
      </c>
      <c r="S24" s="163">
        <v>4.549801639199895</v>
      </c>
      <c r="T24" s="163">
        <f t="shared" si="0"/>
        <v>100</v>
      </c>
      <c r="V24" s="122" t="s">
        <v>24</v>
      </c>
      <c r="W24" s="146">
        <v>33.05284906037023</v>
      </c>
      <c r="X24" s="146">
        <v>43.56439586181647</v>
      </c>
      <c r="Y24" s="146">
        <v>15.746975914174438</v>
      </c>
      <c r="Z24" s="146">
        <v>7.6357791636388574</v>
      </c>
    </row>
    <row r="25" spans="1:26" ht="12.75">
      <c r="A25" s="122" t="s">
        <v>235</v>
      </c>
      <c r="B25" s="146">
        <v>27.82302512766838</v>
      </c>
      <c r="C25" s="146">
        <v>3.5454498376450116</v>
      </c>
      <c r="D25" s="146">
        <v>64.0974701742002</v>
      </c>
      <c r="E25" s="146">
        <v>4.534054860486399</v>
      </c>
      <c r="F25" s="38"/>
      <c r="G25" s="38"/>
      <c r="H25" s="15" t="s">
        <v>11</v>
      </c>
      <c r="I25" s="166">
        <v>46451.979338911144</v>
      </c>
      <c r="J25" s="167">
        <v>10920.1</v>
      </c>
      <c r="K25" s="167">
        <v>73975.21760000002</v>
      </c>
      <c r="L25" s="167">
        <v>6260.9</v>
      </c>
      <c r="M25" s="168">
        <v>137608.19693891116</v>
      </c>
      <c r="O25" s="15" t="s">
        <v>5</v>
      </c>
      <c r="P25" s="163">
        <v>27.82302512766838</v>
      </c>
      <c r="Q25" s="163">
        <v>3.5454498376450116</v>
      </c>
      <c r="R25" s="163">
        <v>64.0974701742002</v>
      </c>
      <c r="S25" s="163">
        <v>4.534054860486399</v>
      </c>
      <c r="T25" s="163">
        <f t="shared" si="0"/>
        <v>99.99999999999999</v>
      </c>
      <c r="V25" s="122" t="s">
        <v>21</v>
      </c>
      <c r="W25" s="146">
        <v>31.557532423878893</v>
      </c>
      <c r="X25" s="146">
        <v>20.898809535071948</v>
      </c>
      <c r="Y25" s="146">
        <v>41.36420343469338</v>
      </c>
      <c r="Z25" s="146">
        <v>6.179454606355794</v>
      </c>
    </row>
    <row r="26" spans="1:26" ht="12.75">
      <c r="A26" s="122" t="s">
        <v>236</v>
      </c>
      <c r="B26" s="146">
        <v>27.801800132653714</v>
      </c>
      <c r="C26" s="146">
        <v>52.48466732733988</v>
      </c>
      <c r="D26" s="146">
        <v>13.105880328792157</v>
      </c>
      <c r="E26" s="146">
        <v>6.607652211214252</v>
      </c>
      <c r="F26" s="38"/>
      <c r="G26" s="38"/>
      <c r="H26" s="15" t="s">
        <v>16</v>
      </c>
      <c r="I26" s="166">
        <v>44513.88165594324</v>
      </c>
      <c r="J26" s="167">
        <v>18142.969999999998</v>
      </c>
      <c r="K26" s="167">
        <v>12232.918</v>
      </c>
      <c r="L26" s="167">
        <v>8571.245</v>
      </c>
      <c r="M26" s="168">
        <v>83461.01465594323</v>
      </c>
      <c r="O26" s="15" t="s">
        <v>24</v>
      </c>
      <c r="P26" s="163">
        <v>27.801800132653714</v>
      </c>
      <c r="Q26" s="163">
        <v>52.48466732733988</v>
      </c>
      <c r="R26" s="163">
        <v>13.105880328792157</v>
      </c>
      <c r="S26" s="163">
        <v>6.607652211214252</v>
      </c>
      <c r="T26" s="163">
        <f t="shared" si="0"/>
        <v>100</v>
      </c>
      <c r="V26" s="122" t="s">
        <v>9</v>
      </c>
      <c r="W26" s="146">
        <v>30.160267729747375</v>
      </c>
      <c r="X26" s="146">
        <v>4.297401326205788</v>
      </c>
      <c r="Y26" s="146">
        <v>61.81851420214072</v>
      </c>
      <c r="Z26" s="146">
        <v>3.7238167419061092</v>
      </c>
    </row>
    <row r="27" spans="1:26" ht="12.75">
      <c r="A27" s="122" t="s">
        <v>237</v>
      </c>
      <c r="B27" s="146">
        <v>25.19573828712375</v>
      </c>
      <c r="C27" s="146">
        <v>11.184640354555755</v>
      </c>
      <c r="D27" s="146">
        <v>60.178112428139734</v>
      </c>
      <c r="E27" s="146">
        <v>3.441508930180742</v>
      </c>
      <c r="F27" s="38"/>
      <c r="G27" s="38"/>
      <c r="H27" s="15" t="s">
        <v>21</v>
      </c>
      <c r="I27" s="166">
        <v>13899.745408759549</v>
      </c>
      <c r="J27" s="167">
        <v>9424.1</v>
      </c>
      <c r="K27" s="167">
        <v>29039.7602</v>
      </c>
      <c r="L27" s="167">
        <v>2845.65</v>
      </c>
      <c r="M27" s="168">
        <v>55209.25560875955</v>
      </c>
      <c r="O27" s="15" t="s">
        <v>22</v>
      </c>
      <c r="P27" s="163">
        <v>25.19573828712375</v>
      </c>
      <c r="Q27" s="163">
        <v>11.184640354555755</v>
      </c>
      <c r="R27" s="163">
        <v>60.178112428139734</v>
      </c>
      <c r="S27" s="163">
        <v>3.441508930180742</v>
      </c>
      <c r="T27" s="163">
        <f t="shared" si="0"/>
        <v>99.99999999999999</v>
      </c>
      <c r="V27" s="122" t="s">
        <v>5</v>
      </c>
      <c r="W27" s="146">
        <v>26.177296810292987</v>
      </c>
      <c r="X27" s="146">
        <v>2.689578701556478</v>
      </c>
      <c r="Y27" s="146">
        <v>67.19087247485437</v>
      </c>
      <c r="Z27" s="146">
        <v>3.9422520132961507</v>
      </c>
    </row>
    <row r="28" spans="1:26" ht="12.75">
      <c r="A28" s="122" t="s">
        <v>238</v>
      </c>
      <c r="B28" s="146">
        <v>25.176476761904034</v>
      </c>
      <c r="C28" s="146">
        <v>17.06978276755603</v>
      </c>
      <c r="D28" s="146">
        <v>52.599441669328584</v>
      </c>
      <c r="E28" s="146">
        <v>5.154298801211343</v>
      </c>
      <c r="F28" s="38"/>
      <c r="G28" s="38"/>
      <c r="H28" s="15" t="s">
        <v>12</v>
      </c>
      <c r="I28" s="166">
        <v>20300.168817397538</v>
      </c>
      <c r="J28" s="167">
        <v>5702.3150000000005</v>
      </c>
      <c r="K28" s="167">
        <v>882.8118000000001</v>
      </c>
      <c r="L28" s="167">
        <v>3223.945</v>
      </c>
      <c r="M28" s="168">
        <v>30109.240617397536</v>
      </c>
      <c r="O28" s="15" t="s">
        <v>21</v>
      </c>
      <c r="P28" s="163">
        <v>25.176476761904034</v>
      </c>
      <c r="Q28" s="163">
        <v>17.06978276755603</v>
      </c>
      <c r="R28" s="163">
        <v>52.599441669328584</v>
      </c>
      <c r="S28" s="163">
        <v>5.154298801211343</v>
      </c>
      <c r="T28" s="163">
        <f t="shared" si="0"/>
        <v>99.99999999999999</v>
      </c>
      <c r="V28" s="122" t="s">
        <v>22</v>
      </c>
      <c r="W28" s="146">
        <v>26.048753660020335</v>
      </c>
      <c r="X28" s="146">
        <v>10.069456991086469</v>
      </c>
      <c r="Y28" s="146">
        <v>60.11178114796434</v>
      </c>
      <c r="Z28" s="146">
        <v>3.7700082009288662</v>
      </c>
    </row>
    <row r="29" spans="1:26" ht="12.75">
      <c r="A29" s="122" t="s">
        <v>239</v>
      </c>
      <c r="B29" s="146">
        <v>22.072920833830125</v>
      </c>
      <c r="C29" s="146">
        <v>9.893089152998474</v>
      </c>
      <c r="D29" s="146">
        <v>65.79950683455498</v>
      </c>
      <c r="E29" s="146">
        <v>2.234483178616422</v>
      </c>
      <c r="F29" s="38"/>
      <c r="G29" s="38"/>
      <c r="H29" s="15" t="s">
        <v>20</v>
      </c>
      <c r="I29" s="166">
        <v>6164.863498977079</v>
      </c>
      <c r="J29" s="167">
        <v>2077.955</v>
      </c>
      <c r="K29" s="167">
        <v>4014.5064000000007</v>
      </c>
      <c r="L29" s="167">
        <v>1166.185</v>
      </c>
      <c r="M29" s="168">
        <v>13423.509898977078</v>
      </c>
      <c r="O29" s="15" t="s">
        <v>19</v>
      </c>
      <c r="P29" s="163">
        <v>22.072920833830125</v>
      </c>
      <c r="Q29" s="163">
        <v>9.893089152998474</v>
      </c>
      <c r="R29" s="163">
        <v>65.79950683455498</v>
      </c>
      <c r="S29" s="163">
        <v>2.234483178616422</v>
      </c>
      <c r="T29" s="163">
        <f t="shared" si="0"/>
        <v>100</v>
      </c>
      <c r="V29" s="122" t="s">
        <v>19</v>
      </c>
      <c r="W29" s="146">
        <v>22.698172086411773</v>
      </c>
      <c r="X29" s="146">
        <v>9.991576536409095</v>
      </c>
      <c r="Y29" s="146">
        <v>64.98816650589858</v>
      </c>
      <c r="Z29" s="146">
        <v>2.3220848712805435</v>
      </c>
    </row>
    <row r="30" spans="1:26" ht="12.75">
      <c r="A30" s="122" t="s">
        <v>240</v>
      </c>
      <c r="B30" s="146">
        <v>20.264529273087636</v>
      </c>
      <c r="C30" s="146">
        <v>3.2078545502468727</v>
      </c>
      <c r="D30" s="146">
        <v>74.77038366630553</v>
      </c>
      <c r="E30" s="146">
        <v>1.7572325103599586</v>
      </c>
      <c r="F30" s="38"/>
      <c r="G30" s="38"/>
      <c r="H30" s="15" t="s">
        <v>10</v>
      </c>
      <c r="I30" s="166">
        <v>8031.469224305309</v>
      </c>
      <c r="J30" s="167">
        <v>1446.905</v>
      </c>
      <c r="K30" s="167">
        <v>1873.5122000000001</v>
      </c>
      <c r="L30" s="167">
        <v>1020.37</v>
      </c>
      <c r="M30" s="168">
        <v>12372.256424305311</v>
      </c>
      <c r="O30" s="15" t="s">
        <v>106</v>
      </c>
      <c r="P30" s="163">
        <v>20.264529273087636</v>
      </c>
      <c r="Q30" s="163">
        <v>3.2078545502468727</v>
      </c>
      <c r="R30" s="163">
        <v>74.77038366630553</v>
      </c>
      <c r="S30" s="163">
        <v>1.7572325103599586</v>
      </c>
      <c r="T30" s="163">
        <f t="shared" si="0"/>
        <v>100</v>
      </c>
      <c r="V30" s="122" t="s">
        <v>106</v>
      </c>
      <c r="W30" s="146">
        <v>22.64852614218384</v>
      </c>
      <c r="X30" s="146">
        <v>4.025796559879804</v>
      </c>
      <c r="Y30" s="146">
        <v>71.02865768555718</v>
      </c>
      <c r="Z30" s="146">
        <v>2.29701961237917</v>
      </c>
    </row>
    <row r="31" spans="1:26" ht="12.75">
      <c r="A31" s="123" t="s">
        <v>241</v>
      </c>
      <c r="B31" s="169">
        <v>18.67010023017269</v>
      </c>
      <c r="C31" s="169">
        <v>5.436438687438573</v>
      </c>
      <c r="D31" s="169">
        <v>73.15442436656363</v>
      </c>
      <c r="E31" s="169">
        <v>2.7390367158251063</v>
      </c>
      <c r="F31" s="38"/>
      <c r="G31" s="38"/>
      <c r="H31" s="15" t="s">
        <v>18</v>
      </c>
      <c r="I31" s="166">
        <v>22829.21103754039</v>
      </c>
      <c r="J31" s="167">
        <v>3472.9</v>
      </c>
      <c r="K31" s="167">
        <v>182510.42560000002</v>
      </c>
      <c r="L31" s="167">
        <v>4450.35</v>
      </c>
      <c r="M31" s="168">
        <v>213262.88663754042</v>
      </c>
      <c r="O31" s="15" t="s">
        <v>7</v>
      </c>
      <c r="P31" s="163">
        <v>18.67010023017269</v>
      </c>
      <c r="Q31" s="163">
        <v>5.436438687438573</v>
      </c>
      <c r="R31" s="163">
        <v>73.15442436656363</v>
      </c>
      <c r="S31" s="163">
        <v>2.7390367158251063</v>
      </c>
      <c r="T31" s="163">
        <f t="shared" si="0"/>
        <v>100</v>
      </c>
      <c r="V31" s="123" t="s">
        <v>7</v>
      </c>
      <c r="W31" s="169">
        <v>18.135982537053245</v>
      </c>
      <c r="X31" s="169">
        <v>5.916126067480318</v>
      </c>
      <c r="Y31" s="169">
        <v>72.58825938254849</v>
      </c>
      <c r="Z31" s="169">
        <v>3.3596320129179467</v>
      </c>
    </row>
    <row r="32" spans="1:26" ht="17.1" customHeight="1" thickBot="1">
      <c r="A32" s="40" t="s">
        <v>242</v>
      </c>
      <c r="B32" s="148">
        <v>10.704727577068157</v>
      </c>
      <c r="C32" s="148">
        <v>1.6284596231235058</v>
      </c>
      <c r="D32" s="148">
        <v>85.58002213962011</v>
      </c>
      <c r="E32" s="148">
        <v>2.0867906601882273</v>
      </c>
      <c r="F32" s="38"/>
      <c r="G32" s="38"/>
      <c r="H32" s="16" t="s">
        <v>5</v>
      </c>
      <c r="I32" s="170">
        <v>63345.18633310156</v>
      </c>
      <c r="J32" s="171">
        <v>8071.990000000002</v>
      </c>
      <c r="K32" s="171">
        <v>145931.8738</v>
      </c>
      <c r="L32" s="171">
        <v>10322.765000000001</v>
      </c>
      <c r="M32" s="172">
        <v>227671.8151331016</v>
      </c>
      <c r="O32" s="16" t="s">
        <v>18</v>
      </c>
      <c r="P32" s="163">
        <v>10.704727577068157</v>
      </c>
      <c r="Q32" s="163">
        <v>1.6284596231235058</v>
      </c>
      <c r="R32" s="163">
        <v>85.58002213962011</v>
      </c>
      <c r="S32" s="163">
        <v>2.0867906601882273</v>
      </c>
      <c r="T32" s="163">
        <f t="shared" si="0"/>
        <v>100</v>
      </c>
      <c r="V32" s="40" t="s">
        <v>18</v>
      </c>
      <c r="W32" s="148">
        <v>17.118324406207037</v>
      </c>
      <c r="X32" s="148">
        <v>2.6890025438830594</v>
      </c>
      <c r="Y32" s="148">
        <v>76.80622319417832</v>
      </c>
      <c r="Z32" s="148">
        <v>3.386449855731602</v>
      </c>
    </row>
    <row r="33" ht="12.75">
      <c r="G33" s="38"/>
    </row>
    <row r="34" ht="15" customHeight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5">
      <c r="B80" t="s">
        <v>214</v>
      </c>
    </row>
    <row r="81" ht="15">
      <c r="B81" t="s">
        <v>215</v>
      </c>
    </row>
    <row r="82" ht="15">
      <c r="B82" s="200" t="s">
        <v>208</v>
      </c>
    </row>
    <row r="94" ht="15">
      <c r="G94" s="23" t="s">
        <v>198</v>
      </c>
    </row>
    <row r="96" spans="7:11" ht="15">
      <c r="G96" s="152" t="s">
        <v>185</v>
      </c>
      <c r="H96" s="153">
        <v>30.49897963797293</v>
      </c>
      <c r="I96" s="154">
        <v>4.767025090735062</v>
      </c>
      <c r="J96" s="154">
        <v>61.77023037576256</v>
      </c>
      <c r="K96" s="154">
        <v>2.9637648955294558</v>
      </c>
    </row>
    <row r="97" spans="1:5" ht="15">
      <c r="A97" s="152" t="s">
        <v>185</v>
      </c>
      <c r="B97" s="153">
        <v>29.200381788020835</v>
      </c>
      <c r="C97" s="153">
        <v>4.435313054726416</v>
      </c>
      <c r="D97" s="153">
        <v>62.28856658866045</v>
      </c>
      <c r="E97" s="153">
        <v>4.075738568592304</v>
      </c>
    </row>
    <row r="99" spans="1:11" ht="15">
      <c r="A99" s="141"/>
      <c r="B99" s="142" t="s">
        <v>45</v>
      </c>
      <c r="C99" s="143" t="s">
        <v>43</v>
      </c>
      <c r="D99" s="143" t="s">
        <v>46</v>
      </c>
      <c r="E99" s="143" t="s">
        <v>44</v>
      </c>
      <c r="G99" s="141"/>
      <c r="H99" s="142" t="s">
        <v>45</v>
      </c>
      <c r="I99" s="143" t="s">
        <v>43</v>
      </c>
      <c r="J99" s="143" t="s">
        <v>46</v>
      </c>
      <c r="K99" s="143" t="s">
        <v>44</v>
      </c>
    </row>
    <row r="100" spans="1:11" ht="15">
      <c r="A100" s="122" t="s">
        <v>3</v>
      </c>
      <c r="B100" s="146">
        <v>72.18472340128496</v>
      </c>
      <c r="C100" s="146">
        <v>9.459828246076578</v>
      </c>
      <c r="D100" s="146">
        <v>3.1986791455581063</v>
      </c>
      <c r="E100" s="146">
        <v>15.156769207080375</v>
      </c>
      <c r="G100" s="122" t="s">
        <v>4</v>
      </c>
      <c r="H100" s="146">
        <v>49.14124688767647</v>
      </c>
      <c r="I100" s="147">
        <v>7.223315893067477</v>
      </c>
      <c r="J100" s="147">
        <v>36.69908388507414</v>
      </c>
      <c r="K100" s="147">
        <v>6.9363533341819155</v>
      </c>
    </row>
    <row r="101" spans="1:11" ht="15">
      <c r="A101" s="122" t="s">
        <v>13</v>
      </c>
      <c r="B101" s="146">
        <v>61.96665860675585</v>
      </c>
      <c r="C101" s="146">
        <v>17.06327403141218</v>
      </c>
      <c r="D101" s="146">
        <v>8.0381519604677</v>
      </c>
      <c r="E101" s="146">
        <v>12.93191540136426</v>
      </c>
      <c r="G101" s="122" t="s">
        <v>3</v>
      </c>
      <c r="H101" s="146">
        <v>31.13515298557714</v>
      </c>
      <c r="I101" s="147">
        <v>1.2046481333669254</v>
      </c>
      <c r="J101" s="147">
        <v>61.29484646428752</v>
      </c>
      <c r="K101" s="147">
        <v>6.365352416768415</v>
      </c>
    </row>
    <row r="102" spans="1:11" ht="15">
      <c r="A102" s="122" t="s">
        <v>2</v>
      </c>
      <c r="B102" s="146">
        <v>57.89730610829924</v>
      </c>
      <c r="C102" s="146">
        <v>0.93042879104176</v>
      </c>
      <c r="D102" s="146">
        <v>28.570902608352053</v>
      </c>
      <c r="E102" s="146">
        <v>12.60136249230695</v>
      </c>
      <c r="G102" s="122" t="s">
        <v>13</v>
      </c>
      <c r="H102" s="146">
        <v>33.21571699861079</v>
      </c>
      <c r="I102" s="147">
        <v>5.560694365384291</v>
      </c>
      <c r="J102" s="147">
        <v>56.299103656902794</v>
      </c>
      <c r="K102" s="147">
        <v>4.924484979102123</v>
      </c>
    </row>
    <row r="103" spans="1:11" ht="15">
      <c r="A103" s="122" t="s">
        <v>12</v>
      </c>
      <c r="B103" s="146">
        <v>67.42172303630872</v>
      </c>
      <c r="C103" s="146">
        <v>18.938753960819337</v>
      </c>
      <c r="D103" s="146">
        <v>2.932029443113551</v>
      </c>
      <c r="E103" s="146">
        <v>10.707493559758396</v>
      </c>
      <c r="G103" s="122" t="s">
        <v>1</v>
      </c>
      <c r="H103" s="146">
        <v>35.685664231213465</v>
      </c>
      <c r="I103" s="147">
        <v>16.57571181152176</v>
      </c>
      <c r="J103" s="147">
        <v>42.85561106108164</v>
      </c>
      <c r="K103" s="147">
        <v>4.883012896183132</v>
      </c>
    </row>
    <row r="104" spans="1:11" ht="15">
      <c r="A104" s="122" t="s">
        <v>16</v>
      </c>
      <c r="B104" s="146">
        <v>53.334939479762745</v>
      </c>
      <c r="C104" s="146">
        <v>21.738257166884374</v>
      </c>
      <c r="D104" s="146">
        <v>14.657044430179232</v>
      </c>
      <c r="E104" s="146">
        <v>10.269758923173654</v>
      </c>
      <c r="G104" s="122" t="s">
        <v>6</v>
      </c>
      <c r="H104" s="146">
        <v>36.35569686362259</v>
      </c>
      <c r="I104" s="147">
        <v>6.7439070357823026</v>
      </c>
      <c r="J104" s="147">
        <v>52.42288111918017</v>
      </c>
      <c r="K104" s="147">
        <v>4.477514981414936</v>
      </c>
    </row>
    <row r="105" spans="1:11" ht="15">
      <c r="A105" s="122" t="s">
        <v>8</v>
      </c>
      <c r="B105" s="146">
        <v>57.86703807059086</v>
      </c>
      <c r="C105" s="146">
        <v>9.939210914940157</v>
      </c>
      <c r="D105" s="146">
        <v>22.737765925883725</v>
      </c>
      <c r="E105" s="146">
        <v>9.455985088585264</v>
      </c>
      <c r="G105" s="122" t="s">
        <v>18</v>
      </c>
      <c r="H105" s="146">
        <v>34.427684885071834</v>
      </c>
      <c r="I105" s="147">
        <v>5.078086566614106</v>
      </c>
      <c r="J105" s="147">
        <v>56.14214890792333</v>
      </c>
      <c r="K105" s="147">
        <v>4.352079640390734</v>
      </c>
    </row>
    <row r="106" spans="1:11" ht="15">
      <c r="A106" s="122" t="s">
        <v>20</v>
      </c>
      <c r="B106" s="146">
        <v>45.92586846043049</v>
      </c>
      <c r="C106" s="146">
        <v>15.479967725567425</v>
      </c>
      <c r="D106" s="146">
        <v>29.906532868172736</v>
      </c>
      <c r="E106" s="146">
        <v>8.68763094582936</v>
      </c>
      <c r="G106" s="122" t="s">
        <v>9</v>
      </c>
      <c r="H106" s="146">
        <v>36.66911080242958</v>
      </c>
      <c r="I106" s="147">
        <v>5.695720844854443</v>
      </c>
      <c r="J106" s="147">
        <v>53.48896893032581</v>
      </c>
      <c r="K106" s="147">
        <v>4.146199422390157</v>
      </c>
    </row>
    <row r="107" spans="1:11" ht="15">
      <c r="A107" s="122" t="s">
        <v>15</v>
      </c>
      <c r="B107" s="146">
        <v>55.63099778546224</v>
      </c>
      <c r="C107" s="146">
        <v>18.13020526826553</v>
      </c>
      <c r="D107" s="146">
        <v>17.560661029245395</v>
      </c>
      <c r="E107" s="146">
        <v>8.678135917026836</v>
      </c>
      <c r="G107" s="122" t="s">
        <v>5</v>
      </c>
      <c r="H107" s="146">
        <v>27.167425329363063</v>
      </c>
      <c r="I107" s="147">
        <v>3.734917190485571</v>
      </c>
      <c r="J107" s="147">
        <v>65.34874951034946</v>
      </c>
      <c r="K107" s="147">
        <v>3.7489079698018957</v>
      </c>
    </row>
    <row r="108" spans="1:11" ht="15">
      <c r="A108" s="122" t="s">
        <v>10</v>
      </c>
      <c r="B108" s="146">
        <v>64.9151532983707</v>
      </c>
      <c r="C108" s="146">
        <v>11.69475437930266</v>
      </c>
      <c r="D108" s="146">
        <v>15.142849741777766</v>
      </c>
      <c r="E108" s="146">
        <v>8.247242580548864</v>
      </c>
      <c r="G108" s="122" t="s">
        <v>7</v>
      </c>
      <c r="H108" s="146">
        <v>31.53228579432935</v>
      </c>
      <c r="I108" s="147">
        <v>8.707716332640203</v>
      </c>
      <c r="J108" s="147">
        <v>56.08168867161451</v>
      </c>
      <c r="K108" s="147">
        <v>3.6783092014159253</v>
      </c>
    </row>
    <row r="109" spans="1:11" ht="15">
      <c r="A109" s="122" t="s">
        <v>4</v>
      </c>
      <c r="B109" s="146">
        <v>71.1358498724718</v>
      </c>
      <c r="C109" s="146">
        <v>7.475642562842023</v>
      </c>
      <c r="D109" s="146">
        <v>13.192977697262027</v>
      </c>
      <c r="E109" s="146">
        <v>8.195529867424153</v>
      </c>
      <c r="G109" s="122" t="s">
        <v>11</v>
      </c>
      <c r="H109" s="146">
        <v>35.820698748084865</v>
      </c>
      <c r="I109" s="147">
        <v>5.585718837757545</v>
      </c>
      <c r="J109" s="147">
        <v>54.95423950675182</v>
      </c>
      <c r="K109" s="147">
        <v>3.639342907405761</v>
      </c>
    </row>
    <row r="110" spans="1:11" ht="15">
      <c r="A110" s="122" t="s">
        <v>17</v>
      </c>
      <c r="B110" s="146">
        <v>47.51293501027214</v>
      </c>
      <c r="C110" s="146">
        <v>24.789442889825363</v>
      </c>
      <c r="D110" s="146">
        <v>19.612461810694054</v>
      </c>
      <c r="E110" s="146">
        <v>8.085160289208444</v>
      </c>
      <c r="G110" s="122" t="s">
        <v>20</v>
      </c>
      <c r="H110" s="146">
        <v>34.39277001518149</v>
      </c>
      <c r="I110" s="147">
        <v>6.661443360862419</v>
      </c>
      <c r="J110" s="147">
        <v>55.53179599785749</v>
      </c>
      <c r="K110" s="147">
        <v>3.4139906260986117</v>
      </c>
    </row>
    <row r="111" spans="1:11" ht="15">
      <c r="A111" s="122" t="s">
        <v>23</v>
      </c>
      <c r="B111" s="146">
        <v>54.4083960221351</v>
      </c>
      <c r="C111" s="146">
        <v>17.923258779608624</v>
      </c>
      <c r="D111" s="146">
        <v>20.896920394377464</v>
      </c>
      <c r="E111" s="146">
        <v>6.771424803878805</v>
      </c>
      <c r="G111" s="122" t="s">
        <v>2</v>
      </c>
      <c r="H111" s="146">
        <v>39.75726712261877</v>
      </c>
      <c r="I111" s="147">
        <v>1.5020132895240288</v>
      </c>
      <c r="J111" s="147">
        <v>55.76799503912122</v>
      </c>
      <c r="K111" s="147">
        <v>2.972724548735975</v>
      </c>
    </row>
    <row r="112" spans="1:11" ht="15">
      <c r="A112" s="122" t="s">
        <v>24</v>
      </c>
      <c r="B112" s="146">
        <v>27.801800132653714</v>
      </c>
      <c r="C112" s="146">
        <v>52.48466732733988</v>
      </c>
      <c r="D112" s="146">
        <v>13.105880328792157</v>
      </c>
      <c r="E112" s="146">
        <v>6.607652211214252</v>
      </c>
      <c r="G112" s="122" t="s">
        <v>17</v>
      </c>
      <c r="H112" s="146">
        <v>24.731198736332587</v>
      </c>
      <c r="I112" s="147">
        <v>5.127125389132953</v>
      </c>
      <c r="J112" s="147">
        <v>67.17599842240996</v>
      </c>
      <c r="K112" s="147">
        <v>2.965677452124514</v>
      </c>
    </row>
    <row r="113" spans="1:11" ht="15">
      <c r="A113" s="122" t="s">
        <v>6</v>
      </c>
      <c r="B113" s="146">
        <v>47.391232193917375</v>
      </c>
      <c r="C113" s="146">
        <v>8.540905547092692</v>
      </c>
      <c r="D113" s="146">
        <v>37.605184523349166</v>
      </c>
      <c r="E113" s="146">
        <v>6.462677735640755</v>
      </c>
      <c r="G113" s="122" t="s">
        <v>106</v>
      </c>
      <c r="H113" s="146">
        <v>25.408131891713083</v>
      </c>
      <c r="I113" s="147">
        <v>5.8556625391326556</v>
      </c>
      <c r="J113" s="147">
        <v>66.24462672211286</v>
      </c>
      <c r="K113" s="147">
        <v>2.4915788470414073</v>
      </c>
    </row>
    <row r="114" spans="1:11" ht="15">
      <c r="A114" s="122" t="s">
        <v>14</v>
      </c>
      <c r="B114" s="146">
        <v>52.50031790829243</v>
      </c>
      <c r="C114" s="146">
        <v>19.180431218442827</v>
      </c>
      <c r="D114" s="146">
        <v>22.156356058182155</v>
      </c>
      <c r="E114" s="146">
        <v>6.1628948150825815</v>
      </c>
      <c r="G114" s="122" t="s">
        <v>8</v>
      </c>
      <c r="H114" s="146">
        <v>29.170831935570572</v>
      </c>
      <c r="I114" s="147">
        <v>3.801722305256775</v>
      </c>
      <c r="J114" s="147">
        <v>64.5684480802995</v>
      </c>
      <c r="K114" s="147">
        <v>2.4589976788731627</v>
      </c>
    </row>
    <row r="115" spans="1:11" ht="15">
      <c r="A115" s="122" t="s">
        <v>21</v>
      </c>
      <c r="B115" s="146">
        <v>25.176476761904034</v>
      </c>
      <c r="C115" s="146">
        <v>17.06978276755603</v>
      </c>
      <c r="D115" s="146">
        <v>52.599441669328584</v>
      </c>
      <c r="E115" s="146">
        <v>5.154298801211343</v>
      </c>
      <c r="G115" s="122" t="s">
        <v>0</v>
      </c>
      <c r="H115" s="146">
        <v>37.7065345854454</v>
      </c>
      <c r="I115" s="147">
        <v>6.960833084334371</v>
      </c>
      <c r="J115" s="147">
        <v>53.01333145946647</v>
      </c>
      <c r="K115" s="147">
        <v>2.319300870753751</v>
      </c>
    </row>
    <row r="116" spans="1:11" ht="15">
      <c r="A116" s="122" t="s">
        <v>11</v>
      </c>
      <c r="B116" s="146">
        <v>33.756695002357105</v>
      </c>
      <c r="C116" s="146">
        <v>7.9356464534215165</v>
      </c>
      <c r="D116" s="146">
        <v>53.757856905021484</v>
      </c>
      <c r="E116" s="146">
        <v>4.549801639199895</v>
      </c>
      <c r="G116" s="122" t="s">
        <v>16</v>
      </c>
      <c r="H116" s="146">
        <v>20.771772078760744</v>
      </c>
      <c r="I116" s="147">
        <v>4.096865609085025</v>
      </c>
      <c r="J116" s="147">
        <v>72.8544312341123</v>
      </c>
      <c r="K116" s="147">
        <v>2.2769310780419225</v>
      </c>
    </row>
    <row r="117" spans="1:11" ht="15">
      <c r="A117" s="122" t="s">
        <v>5</v>
      </c>
      <c r="B117" s="146">
        <v>27.82302512766838</v>
      </c>
      <c r="C117" s="146">
        <v>3.5454498376450116</v>
      </c>
      <c r="D117" s="146">
        <v>64.0974701742002</v>
      </c>
      <c r="E117" s="146">
        <v>4.534054860486399</v>
      </c>
      <c r="G117" s="122" t="s">
        <v>14</v>
      </c>
      <c r="H117" s="146">
        <v>33.579239076520295</v>
      </c>
      <c r="I117" s="147">
        <v>8.235546164527602</v>
      </c>
      <c r="J117" s="147">
        <v>56.04063301195683</v>
      </c>
      <c r="K117" s="147">
        <v>2.1445817469952795</v>
      </c>
    </row>
    <row r="118" spans="1:11" ht="15">
      <c r="A118" s="122" t="s">
        <v>9</v>
      </c>
      <c r="B118" s="146">
        <v>35.19428404885829</v>
      </c>
      <c r="C118" s="146">
        <v>6.1113402931637015</v>
      </c>
      <c r="D118" s="146">
        <v>54.46857714596147</v>
      </c>
      <c r="E118" s="146">
        <v>4.225798512016543</v>
      </c>
      <c r="G118" s="122" t="s">
        <v>24</v>
      </c>
      <c r="H118" s="146">
        <v>23.801882489355425</v>
      </c>
      <c r="I118" s="147">
        <v>3.827308105486631</v>
      </c>
      <c r="J118" s="147">
        <v>70.34046280488707</v>
      </c>
      <c r="K118" s="147">
        <v>2.03034660027089</v>
      </c>
    </row>
    <row r="119" spans="1:11" ht="15">
      <c r="A119" s="122" t="s">
        <v>0</v>
      </c>
      <c r="B119" s="146">
        <v>82.2486750824282</v>
      </c>
      <c r="C119" s="146">
        <v>8.856241130904547</v>
      </c>
      <c r="D119" s="146">
        <v>5.02737444975197</v>
      </c>
      <c r="E119" s="146">
        <v>3.867709336915273</v>
      </c>
      <c r="G119" s="122" t="s">
        <v>12</v>
      </c>
      <c r="H119" s="146">
        <v>22.310905555528304</v>
      </c>
      <c r="I119" s="147">
        <v>4.958824517635996</v>
      </c>
      <c r="J119" s="147">
        <v>70.76789775317748</v>
      </c>
      <c r="K119" s="147">
        <v>1.9623721736582125</v>
      </c>
    </row>
    <row r="120" spans="1:11" ht="15">
      <c r="A120" s="122" t="s">
        <v>25</v>
      </c>
      <c r="B120" s="146">
        <v>62.33326471090005</v>
      </c>
      <c r="C120" s="146">
        <v>24.365113749354165</v>
      </c>
      <c r="D120" s="146">
        <v>9.842216955238495</v>
      </c>
      <c r="E120" s="146">
        <v>3.4594045845072845</v>
      </c>
      <c r="G120" s="122" t="s">
        <v>21</v>
      </c>
      <c r="H120" s="146">
        <v>22.135172585400802</v>
      </c>
      <c r="I120" s="147">
        <v>5.37396947910405</v>
      </c>
      <c r="J120" s="147">
        <v>70.57459077245346</v>
      </c>
      <c r="K120" s="147">
        <v>1.9162671630416792</v>
      </c>
    </row>
    <row r="121" spans="1:11" ht="15">
      <c r="A121" s="122" t="s">
        <v>22</v>
      </c>
      <c r="B121" s="146">
        <v>25.19573828712375</v>
      </c>
      <c r="C121" s="146">
        <v>11.184640354555755</v>
      </c>
      <c r="D121" s="146">
        <v>60.178112428139734</v>
      </c>
      <c r="E121" s="146">
        <v>3.441508930180742</v>
      </c>
      <c r="G121" s="122" t="s">
        <v>19</v>
      </c>
      <c r="H121" s="146">
        <v>26.179850242208296</v>
      </c>
      <c r="I121" s="147">
        <v>4.631520053051027</v>
      </c>
      <c r="J121" s="147">
        <v>67.48177586102366</v>
      </c>
      <c r="K121" s="147">
        <v>1.7068538437170107</v>
      </c>
    </row>
    <row r="122" spans="1:11" ht="15">
      <c r="A122" s="122" t="s">
        <v>1</v>
      </c>
      <c r="B122" s="146">
        <v>34.37636580352227</v>
      </c>
      <c r="C122" s="146">
        <v>2.6194945684439594</v>
      </c>
      <c r="D122" s="146">
        <v>60.096962173285156</v>
      </c>
      <c r="E122" s="146">
        <v>2.9071774547486147</v>
      </c>
      <c r="G122" s="122" t="s">
        <v>22</v>
      </c>
      <c r="H122" s="146">
        <v>23.185607000392523</v>
      </c>
      <c r="I122" s="147">
        <v>3.292549645647861</v>
      </c>
      <c r="J122" s="147">
        <v>71.83687583510225</v>
      </c>
      <c r="K122" s="147">
        <v>1.6849675188573605</v>
      </c>
    </row>
    <row r="123" spans="1:11" ht="15">
      <c r="A123" s="122" t="s">
        <v>7</v>
      </c>
      <c r="B123" s="146">
        <v>18.67010023017269</v>
      </c>
      <c r="C123" s="146">
        <v>5.436438687438573</v>
      </c>
      <c r="D123" s="146">
        <v>73.15442436656363</v>
      </c>
      <c r="E123" s="146">
        <v>2.7390367158251063</v>
      </c>
      <c r="G123" s="122" t="s">
        <v>15</v>
      </c>
      <c r="H123" s="146">
        <v>18.932952417992905</v>
      </c>
      <c r="I123" s="147">
        <v>3.0756019925772287</v>
      </c>
      <c r="J123" s="147">
        <v>76.40942665973778</v>
      </c>
      <c r="K123" s="147">
        <v>1.582018929692097</v>
      </c>
    </row>
    <row r="124" spans="1:11" ht="15">
      <c r="A124" s="122" t="s">
        <v>19</v>
      </c>
      <c r="B124" s="146">
        <v>22.072920833830125</v>
      </c>
      <c r="C124" s="146">
        <v>9.893089152998474</v>
      </c>
      <c r="D124" s="146">
        <v>65.79950683455498</v>
      </c>
      <c r="E124" s="146">
        <v>2.234483178616422</v>
      </c>
      <c r="G124" s="122" t="s">
        <v>25</v>
      </c>
      <c r="H124" s="146">
        <v>20.489796359402693</v>
      </c>
      <c r="I124" s="147">
        <v>28.79489885410271</v>
      </c>
      <c r="J124" s="147">
        <v>49.14221586814668</v>
      </c>
      <c r="K124" s="147">
        <v>1.5730889183479166</v>
      </c>
    </row>
    <row r="125" spans="1:11" ht="15">
      <c r="A125" s="123" t="s">
        <v>18</v>
      </c>
      <c r="B125" s="169">
        <v>10.704727577068157</v>
      </c>
      <c r="C125" s="169">
        <v>1.6284596231235058</v>
      </c>
      <c r="D125" s="169">
        <v>85.58002213962011</v>
      </c>
      <c r="E125" s="169">
        <v>2.0867906601882273</v>
      </c>
      <c r="G125" s="122" t="s">
        <v>10</v>
      </c>
      <c r="H125" s="146">
        <v>23.039670537747504</v>
      </c>
      <c r="I125" s="147">
        <v>2.796068194012992</v>
      </c>
      <c r="J125" s="147">
        <v>72.74424181035052</v>
      </c>
      <c r="K125" s="147">
        <v>1.4200194578889898</v>
      </c>
    </row>
    <row r="126" spans="1:11" ht="15">
      <c r="A126" s="40" t="s">
        <v>106</v>
      </c>
      <c r="B126" s="148">
        <v>20.264529273087636</v>
      </c>
      <c r="C126" s="148">
        <v>3.2078545502468727</v>
      </c>
      <c r="D126" s="148">
        <v>74.77038366630553</v>
      </c>
      <c r="E126" s="148">
        <v>1.7572325103599586</v>
      </c>
      <c r="G126" s="40" t="s">
        <v>23</v>
      </c>
      <c r="H126" s="148">
        <v>19.4127762849902</v>
      </c>
      <c r="I126" s="149">
        <v>3.9880212127236443</v>
      </c>
      <c r="J126" s="149">
        <v>75.5627853354923</v>
      </c>
      <c r="K126" s="149">
        <v>1.0364171667938558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92"/>
  <sheetViews>
    <sheetView showGridLines="0" workbookViewId="0" topLeftCell="A30">
      <selection activeCell="X62" sqref="X62"/>
    </sheetView>
  </sheetViews>
  <sheetFormatPr defaultColWidth="9.140625" defaultRowHeight="15"/>
  <cols>
    <col min="1" max="8" width="9.140625" style="23" customWidth="1"/>
    <col min="9" max="9" width="10.57421875" style="23" customWidth="1"/>
    <col min="10" max="10" width="9.140625" style="23" customWidth="1"/>
    <col min="11" max="11" width="10.57421875" style="23" customWidth="1"/>
    <col min="12" max="12" width="10.7109375" style="23" customWidth="1"/>
    <col min="13" max="13" width="10.57421875" style="23" customWidth="1"/>
    <col min="14" max="16384" width="9.140625" style="23" customWidth="1"/>
  </cols>
  <sheetData>
    <row r="1" ht="12.75">
      <c r="A1" s="58" t="s">
        <v>183</v>
      </c>
    </row>
    <row r="2" ht="13.5" thickBot="1">
      <c r="A2" s="3" t="s">
        <v>154</v>
      </c>
    </row>
    <row r="3" spans="1:26" ht="14.25" thickBot="1" thickTop="1">
      <c r="A3" s="141"/>
      <c r="B3" s="142" t="s">
        <v>45</v>
      </c>
      <c r="C3" s="143" t="s">
        <v>43</v>
      </c>
      <c r="D3" s="143" t="s">
        <v>46</v>
      </c>
      <c r="E3" s="143" t="s">
        <v>44</v>
      </c>
      <c r="G3" s="17" t="s">
        <v>184</v>
      </c>
      <c r="H3" s="18" t="s">
        <v>45</v>
      </c>
      <c r="I3" s="19" t="s">
        <v>107</v>
      </c>
      <c r="J3" s="19" t="s">
        <v>108</v>
      </c>
      <c r="K3" s="19" t="s">
        <v>109</v>
      </c>
      <c r="L3" s="9" t="s">
        <v>124</v>
      </c>
      <c r="N3" s="17" t="s">
        <v>184</v>
      </c>
      <c r="O3" s="18" t="s">
        <v>45</v>
      </c>
      <c r="P3" s="19" t="s">
        <v>107</v>
      </c>
      <c r="Q3" s="19" t="s">
        <v>108</v>
      </c>
      <c r="R3" s="19" t="s">
        <v>109</v>
      </c>
      <c r="S3" s="9" t="s">
        <v>124</v>
      </c>
      <c r="V3" s="141"/>
      <c r="W3" s="142" t="s">
        <v>45</v>
      </c>
      <c r="X3" s="143" t="s">
        <v>43</v>
      </c>
      <c r="Y3" s="143" t="s">
        <v>46</v>
      </c>
      <c r="Z3" s="143" t="s">
        <v>44</v>
      </c>
    </row>
    <row r="4" spans="1:26" ht="12.75">
      <c r="A4" s="152" t="s">
        <v>185</v>
      </c>
      <c r="B4" s="153">
        <v>30.49897963797293</v>
      </c>
      <c r="C4" s="154">
        <v>4.767025090735062</v>
      </c>
      <c r="D4" s="154">
        <v>61.77023037576256</v>
      </c>
      <c r="E4" s="154">
        <v>2.9637648955294558</v>
      </c>
      <c r="F4" s="38"/>
      <c r="G4" s="20" t="s">
        <v>185</v>
      </c>
      <c r="H4" s="174">
        <v>855832.7244855991</v>
      </c>
      <c r="I4" s="174">
        <v>133767.625</v>
      </c>
      <c r="J4" s="174">
        <v>1733336.17</v>
      </c>
      <c r="K4" s="174">
        <v>83166.28999999998</v>
      </c>
      <c r="L4" s="175">
        <v>2806102.809485599</v>
      </c>
      <c r="N4" s="20" t="s">
        <v>125</v>
      </c>
      <c r="O4" s="174">
        <v>30.49897963797293</v>
      </c>
      <c r="P4" s="174">
        <v>4.767025090735062</v>
      </c>
      <c r="Q4" s="174">
        <v>61.77023037576256</v>
      </c>
      <c r="R4" s="174">
        <v>2.9637648955294558</v>
      </c>
      <c r="S4" s="175">
        <f>SUM(O4:R4)</f>
        <v>100</v>
      </c>
      <c r="V4" s="152" t="s">
        <v>125</v>
      </c>
      <c r="W4" s="153">
        <v>31.344559779376123</v>
      </c>
      <c r="X4" s="154">
        <v>5.510057086965238</v>
      </c>
      <c r="Y4" s="154">
        <v>59.78927830127159</v>
      </c>
      <c r="Z4" s="154">
        <v>3.3561048323870546</v>
      </c>
    </row>
    <row r="5" spans="1:26" ht="13.5" thickBot="1">
      <c r="A5" s="122"/>
      <c r="B5" s="164"/>
      <c r="C5" s="173"/>
      <c r="D5" s="173"/>
      <c r="E5" s="173"/>
      <c r="F5" s="38"/>
      <c r="V5" s="122"/>
      <c r="W5" s="164"/>
      <c r="X5" s="173"/>
      <c r="Y5" s="173"/>
      <c r="Z5" s="173"/>
    </row>
    <row r="6" spans="1:26" ht="12.75">
      <c r="A6" s="122" t="s">
        <v>218</v>
      </c>
      <c r="B6" s="146">
        <v>49.14124688767647</v>
      </c>
      <c r="C6" s="147">
        <v>7.223315893067477</v>
      </c>
      <c r="D6" s="147">
        <v>36.69908388507414</v>
      </c>
      <c r="E6" s="147">
        <v>6.9363533341819155</v>
      </c>
      <c r="F6" s="38"/>
      <c r="G6" s="21" t="s">
        <v>6</v>
      </c>
      <c r="H6" s="176">
        <v>111759.18992513468</v>
      </c>
      <c r="I6" s="176">
        <v>20731.100000000002</v>
      </c>
      <c r="J6" s="176">
        <v>161150.50000000003</v>
      </c>
      <c r="K6" s="176">
        <v>13764.1</v>
      </c>
      <c r="L6" s="177">
        <v>307404.8899251347</v>
      </c>
      <c r="N6" s="21" t="s">
        <v>4</v>
      </c>
      <c r="O6" s="178">
        <v>49.14124688767647</v>
      </c>
      <c r="P6" s="179">
        <v>7.223315893067477</v>
      </c>
      <c r="Q6" s="179">
        <v>36.69908388507414</v>
      </c>
      <c r="R6" s="179">
        <v>6.9363533341819155</v>
      </c>
      <c r="S6" s="175">
        <f aca="true" t="shared" si="0" ref="S6:S32">SUM(O6:R6)</f>
        <v>100</v>
      </c>
      <c r="V6" s="122" t="s">
        <v>4</v>
      </c>
      <c r="W6" s="146">
        <v>56.74758940902542</v>
      </c>
      <c r="X6" s="147">
        <v>8.167317674538907</v>
      </c>
      <c r="Y6" s="147">
        <v>28.607706188083725</v>
      </c>
      <c r="Z6" s="147">
        <v>6.477386728351947</v>
      </c>
    </row>
    <row r="7" spans="1:26" ht="12.75">
      <c r="A7" s="122" t="s">
        <v>223</v>
      </c>
      <c r="B7" s="146">
        <v>39.75726712261877</v>
      </c>
      <c r="C7" s="147">
        <v>1.5020132895240288</v>
      </c>
      <c r="D7" s="147">
        <v>55.76799503912122</v>
      </c>
      <c r="E7" s="147">
        <v>2.972724548735975</v>
      </c>
      <c r="F7" s="38"/>
      <c r="G7" s="21" t="s">
        <v>23</v>
      </c>
      <c r="H7" s="176">
        <v>5197.757806105761</v>
      </c>
      <c r="I7" s="176">
        <v>1067.79</v>
      </c>
      <c r="J7" s="176">
        <v>20231.885000000002</v>
      </c>
      <c r="K7" s="176">
        <v>277.5</v>
      </c>
      <c r="L7" s="177">
        <v>26774.932806105764</v>
      </c>
      <c r="N7" s="21" t="s">
        <v>2</v>
      </c>
      <c r="O7" s="180">
        <v>39.75726712261877</v>
      </c>
      <c r="P7" s="181">
        <v>1.5020132895240288</v>
      </c>
      <c r="Q7" s="181">
        <v>55.76799503912122</v>
      </c>
      <c r="R7" s="181">
        <v>2.972724548735975</v>
      </c>
      <c r="S7" s="182">
        <f t="shared" si="0"/>
        <v>99.99999999999999</v>
      </c>
      <c r="V7" s="122" t="s">
        <v>3</v>
      </c>
      <c r="W7" s="146">
        <v>51.09575506549272</v>
      </c>
      <c r="X7" s="147">
        <v>2.480146027546333</v>
      </c>
      <c r="Y7" s="147">
        <v>37.24981137815283</v>
      </c>
      <c r="Z7" s="147">
        <v>9.174287528808112</v>
      </c>
    </row>
    <row r="8" spans="1:26" ht="12.75">
      <c r="A8" s="122" t="s">
        <v>216</v>
      </c>
      <c r="B8" s="146">
        <v>37.7065345854454</v>
      </c>
      <c r="C8" s="147">
        <v>6.960833084334371</v>
      </c>
      <c r="D8" s="147">
        <v>53.01333145946647</v>
      </c>
      <c r="E8" s="147">
        <v>2.319300870753751</v>
      </c>
      <c r="F8" s="38"/>
      <c r="G8" s="21" t="s">
        <v>15</v>
      </c>
      <c r="H8" s="176">
        <v>22600.073863334335</v>
      </c>
      <c r="I8" s="176">
        <v>3671.315</v>
      </c>
      <c r="J8" s="176">
        <v>91209.15999999997</v>
      </c>
      <c r="K8" s="176">
        <v>1888.44</v>
      </c>
      <c r="L8" s="177">
        <v>119368.9888633343</v>
      </c>
      <c r="N8" s="21" t="s">
        <v>0</v>
      </c>
      <c r="O8" s="180">
        <v>37.7065345854454</v>
      </c>
      <c r="P8" s="181">
        <v>6.960833084334371</v>
      </c>
      <c r="Q8" s="181">
        <v>53.01333145946647</v>
      </c>
      <c r="R8" s="181">
        <v>2.319300870753751</v>
      </c>
      <c r="S8" s="182">
        <f t="shared" si="0"/>
        <v>99.99999999999999</v>
      </c>
      <c r="V8" s="122" t="s">
        <v>2</v>
      </c>
      <c r="W8" s="146">
        <v>49.962412034385885</v>
      </c>
      <c r="X8" s="147">
        <v>1.6169061084326908</v>
      </c>
      <c r="Y8" s="147">
        <v>43.87076511766384</v>
      </c>
      <c r="Z8" s="147">
        <v>4.549916739517596</v>
      </c>
    </row>
    <row r="9" spans="1:26" ht="12.75">
      <c r="A9" s="122" t="s">
        <v>232</v>
      </c>
      <c r="B9" s="146">
        <v>36.66911080242958</v>
      </c>
      <c r="C9" s="147">
        <v>5.695720844854443</v>
      </c>
      <c r="D9" s="147">
        <v>53.48896893032581</v>
      </c>
      <c r="E9" s="147">
        <v>4.146199422390157</v>
      </c>
      <c r="F9" s="38"/>
      <c r="G9" s="21" t="s">
        <v>1</v>
      </c>
      <c r="H9" s="176">
        <v>52713.352976736554</v>
      </c>
      <c r="I9" s="176">
        <v>24484.94</v>
      </c>
      <c r="J9" s="176">
        <v>63304.494999999995</v>
      </c>
      <c r="K9" s="176">
        <v>7212.9800000000005</v>
      </c>
      <c r="L9" s="177">
        <v>147715.76797673656</v>
      </c>
      <c r="N9" s="21" t="s">
        <v>9</v>
      </c>
      <c r="O9" s="180">
        <v>36.66911080242958</v>
      </c>
      <c r="P9" s="181">
        <v>5.695720844854443</v>
      </c>
      <c r="Q9" s="181">
        <v>53.48896893032581</v>
      </c>
      <c r="R9" s="181">
        <v>4.146199422390157</v>
      </c>
      <c r="S9" s="182">
        <f t="shared" si="0"/>
        <v>99.99999999999999</v>
      </c>
      <c r="V9" s="122" t="s">
        <v>0</v>
      </c>
      <c r="W9" s="146">
        <v>42.46913875759349</v>
      </c>
      <c r="X9" s="147">
        <v>7.498941607391354</v>
      </c>
      <c r="Y9" s="147">
        <v>47.290582309876896</v>
      </c>
      <c r="Z9" s="147">
        <v>2.741337325138256</v>
      </c>
    </row>
    <row r="10" spans="1:26" ht="12.75">
      <c r="A10" s="122" t="s">
        <v>230</v>
      </c>
      <c r="B10" s="146">
        <v>36.35569686362259</v>
      </c>
      <c r="C10" s="147">
        <v>6.7439070357823026</v>
      </c>
      <c r="D10" s="147">
        <v>52.42288111918017</v>
      </c>
      <c r="E10" s="147">
        <v>4.477514981414936</v>
      </c>
      <c r="F10" s="38"/>
      <c r="G10" s="21" t="s">
        <v>106</v>
      </c>
      <c r="H10" s="176">
        <v>316724.8017572486</v>
      </c>
      <c r="I10" s="176">
        <v>72993.7</v>
      </c>
      <c r="J10" s="176">
        <v>825771.7</v>
      </c>
      <c r="K10" s="176">
        <v>31058.75</v>
      </c>
      <c r="L10" s="177">
        <v>1246548.9517572485</v>
      </c>
      <c r="N10" s="21" t="s">
        <v>6</v>
      </c>
      <c r="O10" s="183">
        <v>36.35569686362259</v>
      </c>
      <c r="P10" s="184">
        <v>6.7439070357823026</v>
      </c>
      <c r="Q10" s="184">
        <v>52.42288111918017</v>
      </c>
      <c r="R10" s="184">
        <v>4.477514981414936</v>
      </c>
      <c r="S10" s="182">
        <f t="shared" si="0"/>
        <v>100</v>
      </c>
      <c r="V10" s="122" t="s">
        <v>6</v>
      </c>
      <c r="W10" s="146">
        <v>40.06415951790645</v>
      </c>
      <c r="X10" s="147">
        <v>8.362823160984151</v>
      </c>
      <c r="Y10" s="147">
        <v>45.73970811589304</v>
      </c>
      <c r="Z10" s="147">
        <v>5.833309205216372</v>
      </c>
    </row>
    <row r="11" spans="1:26" ht="12.75">
      <c r="A11" s="122" t="s">
        <v>234</v>
      </c>
      <c r="B11" s="146">
        <v>35.820698748084865</v>
      </c>
      <c r="C11" s="147">
        <v>5.585718837757545</v>
      </c>
      <c r="D11" s="147">
        <v>54.95423950675182</v>
      </c>
      <c r="E11" s="147">
        <v>3.639342907405761</v>
      </c>
      <c r="F11" s="38"/>
      <c r="G11" s="21" t="s">
        <v>13</v>
      </c>
      <c r="H11" s="176">
        <v>6899.912596683187</v>
      </c>
      <c r="I11" s="176">
        <v>1155.125</v>
      </c>
      <c r="J11" s="176">
        <v>11695.032641339127</v>
      </c>
      <c r="K11" s="176">
        <v>1022.9649999999998</v>
      </c>
      <c r="L11" s="177">
        <v>20773.035238022316</v>
      </c>
      <c r="N11" s="21" t="s">
        <v>11</v>
      </c>
      <c r="O11" s="180">
        <v>35.820698748084865</v>
      </c>
      <c r="P11" s="181">
        <v>5.585718837757545</v>
      </c>
      <c r="Q11" s="181">
        <v>54.95423950675182</v>
      </c>
      <c r="R11" s="181">
        <v>3.639342907405761</v>
      </c>
      <c r="S11" s="182">
        <f t="shared" si="0"/>
        <v>100</v>
      </c>
      <c r="V11" s="122" t="s">
        <v>9</v>
      </c>
      <c r="W11" s="146">
        <v>39.30676883276364</v>
      </c>
      <c r="X11" s="147">
        <v>5.95308721501056</v>
      </c>
      <c r="Y11" s="147">
        <v>50.10594402924852</v>
      </c>
      <c r="Z11" s="147">
        <v>4.634199922977285</v>
      </c>
    </row>
    <row r="12" spans="1:26" ht="12.75">
      <c r="A12" s="122" t="s">
        <v>233</v>
      </c>
      <c r="B12" s="146">
        <v>35.685664231213465</v>
      </c>
      <c r="C12" s="147">
        <v>16.57571181152176</v>
      </c>
      <c r="D12" s="147">
        <v>42.85561106108164</v>
      </c>
      <c r="E12" s="147">
        <v>4.883012896183132</v>
      </c>
      <c r="F12" s="38"/>
      <c r="G12" s="21" t="s">
        <v>2</v>
      </c>
      <c r="H12" s="176">
        <v>270979.64113006496</v>
      </c>
      <c r="I12" s="176">
        <v>10237.5</v>
      </c>
      <c r="J12" s="176">
        <v>380106.39</v>
      </c>
      <c r="K12" s="176">
        <v>20261.65</v>
      </c>
      <c r="L12" s="177">
        <v>681585.181130065</v>
      </c>
      <c r="N12" s="21" t="s">
        <v>1</v>
      </c>
      <c r="O12" s="180">
        <v>35.685664231213465</v>
      </c>
      <c r="P12" s="181">
        <v>16.57571181152176</v>
      </c>
      <c r="Q12" s="181">
        <v>42.85561106108164</v>
      </c>
      <c r="R12" s="181">
        <v>4.883012896183132</v>
      </c>
      <c r="S12" s="182">
        <f t="shared" si="0"/>
        <v>99.99999999999999</v>
      </c>
      <c r="V12" s="122" t="s">
        <v>18</v>
      </c>
      <c r="W12" s="146">
        <v>35.84740478305417</v>
      </c>
      <c r="X12" s="147">
        <v>5.290103828319155</v>
      </c>
      <c r="Y12" s="147">
        <v>54.285884619613064</v>
      </c>
      <c r="Z12" s="147">
        <v>4.57660676901361</v>
      </c>
    </row>
    <row r="13" spans="1:26" ht="12.75">
      <c r="A13" s="122" t="s">
        <v>242</v>
      </c>
      <c r="B13" s="146">
        <v>34.427684885071834</v>
      </c>
      <c r="C13" s="147">
        <v>5.078086566614106</v>
      </c>
      <c r="D13" s="147">
        <v>56.14214890792333</v>
      </c>
      <c r="E13" s="147">
        <v>4.352079640390734</v>
      </c>
      <c r="F13" s="38"/>
      <c r="G13" s="21" t="s">
        <v>25</v>
      </c>
      <c r="H13" s="176">
        <v>10521.951208870016</v>
      </c>
      <c r="I13" s="176">
        <v>14786.800000000003</v>
      </c>
      <c r="J13" s="176">
        <v>25235.585</v>
      </c>
      <c r="K13" s="176">
        <v>807.815</v>
      </c>
      <c r="L13" s="177">
        <v>51352.15120887002</v>
      </c>
      <c r="N13" s="21" t="s">
        <v>18</v>
      </c>
      <c r="O13" s="180">
        <v>34.427684885071834</v>
      </c>
      <c r="P13" s="181">
        <v>5.078086566614106</v>
      </c>
      <c r="Q13" s="181">
        <v>56.14214890792333</v>
      </c>
      <c r="R13" s="181">
        <v>4.352079640390734</v>
      </c>
      <c r="S13" s="182">
        <f t="shared" si="0"/>
        <v>100</v>
      </c>
      <c r="V13" s="122" t="s">
        <v>13</v>
      </c>
      <c r="W13" s="146">
        <v>35.24268930099307</v>
      </c>
      <c r="X13" s="147">
        <v>6.670029866292627</v>
      </c>
      <c r="Y13" s="147">
        <v>51.80790248836341</v>
      </c>
      <c r="Z13" s="147">
        <v>6.279378344350896</v>
      </c>
    </row>
    <row r="14" spans="1:26" ht="12.75">
      <c r="A14" s="122" t="s">
        <v>231</v>
      </c>
      <c r="B14" s="146">
        <v>34.39277001518149</v>
      </c>
      <c r="C14" s="147">
        <v>6.661443360862419</v>
      </c>
      <c r="D14" s="147">
        <v>55.53179599785749</v>
      </c>
      <c r="E14" s="147">
        <v>3.4139906260986117</v>
      </c>
      <c r="F14" s="38"/>
      <c r="G14" s="21" t="s">
        <v>22</v>
      </c>
      <c r="H14" s="176">
        <v>77854.22827407389</v>
      </c>
      <c r="I14" s="176">
        <v>11055.949999999999</v>
      </c>
      <c r="J14" s="176">
        <v>241218.80999999997</v>
      </c>
      <c r="K14" s="176">
        <v>5657.9</v>
      </c>
      <c r="L14" s="177">
        <v>335786.8882740739</v>
      </c>
      <c r="N14" s="21" t="s">
        <v>20</v>
      </c>
      <c r="O14" s="180">
        <v>34.39277001518149</v>
      </c>
      <c r="P14" s="181">
        <v>6.661443360862419</v>
      </c>
      <c r="Q14" s="181">
        <v>55.53179599785749</v>
      </c>
      <c r="R14" s="181">
        <v>3.4139906260986117</v>
      </c>
      <c r="S14" s="182">
        <f t="shared" si="0"/>
        <v>100.00000000000001</v>
      </c>
      <c r="V14" s="122" t="s">
        <v>11</v>
      </c>
      <c r="W14" s="146">
        <v>33.142591595174665</v>
      </c>
      <c r="X14" s="147">
        <v>4.261346942674184</v>
      </c>
      <c r="Y14" s="147">
        <v>59.14068810755116</v>
      </c>
      <c r="Z14" s="147">
        <v>3.4553733545999763</v>
      </c>
    </row>
    <row r="15" spans="1:26" ht="12.75">
      <c r="A15" s="122" t="s">
        <v>228</v>
      </c>
      <c r="B15" s="146">
        <v>33.579239076520295</v>
      </c>
      <c r="C15" s="147">
        <v>8.235546164527602</v>
      </c>
      <c r="D15" s="147">
        <v>56.04063301195683</v>
      </c>
      <c r="E15" s="147">
        <v>2.1445817469952795</v>
      </c>
      <c r="F15" s="38"/>
      <c r="G15" s="21" t="s">
        <v>7</v>
      </c>
      <c r="H15" s="176">
        <v>188633.8862182979</v>
      </c>
      <c r="I15" s="176">
        <v>52091.7</v>
      </c>
      <c r="J15" s="176">
        <v>335494.44999999995</v>
      </c>
      <c r="K15" s="176">
        <v>22004.55</v>
      </c>
      <c r="L15" s="177">
        <v>598224.586218298</v>
      </c>
      <c r="N15" s="21" t="s">
        <v>14</v>
      </c>
      <c r="O15" s="180">
        <v>33.579239076520295</v>
      </c>
      <c r="P15" s="181">
        <v>8.235546164527602</v>
      </c>
      <c r="Q15" s="181">
        <v>56.04063301195683</v>
      </c>
      <c r="R15" s="181">
        <v>2.1445817469952795</v>
      </c>
      <c r="S15" s="182">
        <f t="shared" si="0"/>
        <v>100.00000000000001</v>
      </c>
      <c r="V15" s="122" t="s">
        <v>14</v>
      </c>
      <c r="W15" s="146">
        <v>32.13279946952075</v>
      </c>
      <c r="X15" s="147">
        <v>8.506830096728713</v>
      </c>
      <c r="Y15" s="147">
        <v>56.94197941643895</v>
      </c>
      <c r="Z15" s="147">
        <v>2.418391017311594</v>
      </c>
    </row>
    <row r="16" spans="1:26" ht="12.75">
      <c r="A16" s="122" t="s">
        <v>222</v>
      </c>
      <c r="B16" s="146">
        <v>33.21571699861079</v>
      </c>
      <c r="C16" s="147">
        <v>5.560694365384291</v>
      </c>
      <c r="D16" s="147">
        <v>56.299103656902794</v>
      </c>
      <c r="E16" s="147">
        <v>4.924484979102123</v>
      </c>
      <c r="F16" s="38"/>
      <c r="G16" s="21" t="s">
        <v>24</v>
      </c>
      <c r="H16" s="176">
        <v>5736.681212267928</v>
      </c>
      <c r="I16" s="176">
        <v>922.45</v>
      </c>
      <c r="J16" s="176">
        <v>16953.315</v>
      </c>
      <c r="K16" s="176">
        <v>489.34999999999997</v>
      </c>
      <c r="L16" s="177">
        <v>24101.796212267924</v>
      </c>
      <c r="N16" s="21" t="s">
        <v>13</v>
      </c>
      <c r="O16" s="180">
        <v>33.21571699861079</v>
      </c>
      <c r="P16" s="181">
        <v>5.560694365384291</v>
      </c>
      <c r="Q16" s="181">
        <v>56.299103656902794</v>
      </c>
      <c r="R16" s="181">
        <v>4.924484979102123</v>
      </c>
      <c r="S16" s="182">
        <f t="shared" si="0"/>
        <v>100</v>
      </c>
      <c r="V16" s="122" t="s">
        <v>5</v>
      </c>
      <c r="W16" s="146">
        <v>31.43060230835043</v>
      </c>
      <c r="X16" s="147">
        <v>3.7030475016755875</v>
      </c>
      <c r="Y16" s="147">
        <v>60.710297728687266</v>
      </c>
      <c r="Z16" s="147">
        <v>4.156052461286717</v>
      </c>
    </row>
    <row r="17" spans="1:26" ht="12.75">
      <c r="A17" s="122" t="s">
        <v>241</v>
      </c>
      <c r="B17" s="146">
        <v>31.53228579432935</v>
      </c>
      <c r="C17" s="147">
        <v>8.707716332640203</v>
      </c>
      <c r="D17" s="147">
        <v>56.08168867161451</v>
      </c>
      <c r="E17" s="147">
        <v>3.6783092014159253</v>
      </c>
      <c r="F17" s="38"/>
      <c r="G17" s="21" t="s">
        <v>19</v>
      </c>
      <c r="H17" s="176">
        <v>104444.46024598907</v>
      </c>
      <c r="I17" s="176">
        <v>18477.44</v>
      </c>
      <c r="J17" s="176">
        <v>269218.41</v>
      </c>
      <c r="K17" s="176">
        <v>6809.49</v>
      </c>
      <c r="L17" s="177">
        <v>398949.80024598906</v>
      </c>
      <c r="N17" s="21" t="s">
        <v>7</v>
      </c>
      <c r="O17" s="180">
        <v>31.53228579432935</v>
      </c>
      <c r="P17" s="181">
        <v>8.707716332640203</v>
      </c>
      <c r="Q17" s="181">
        <v>56.08168867161451</v>
      </c>
      <c r="R17" s="181">
        <v>3.6783092014159253</v>
      </c>
      <c r="S17" s="182">
        <f t="shared" si="0"/>
        <v>99.99999999999999</v>
      </c>
      <c r="V17" s="122" t="s">
        <v>1</v>
      </c>
      <c r="W17" s="146">
        <v>31.05957428637905</v>
      </c>
      <c r="X17" s="147">
        <v>14.395931014274305</v>
      </c>
      <c r="Y17" s="147">
        <v>49.93691165554527</v>
      </c>
      <c r="Z17" s="147">
        <v>4.607583043801362</v>
      </c>
    </row>
    <row r="18" spans="1:26" ht="12.75">
      <c r="A18" s="122" t="s">
        <v>217</v>
      </c>
      <c r="B18" s="146">
        <v>31.13515298557714</v>
      </c>
      <c r="C18" s="147">
        <v>1.2046481333669254</v>
      </c>
      <c r="D18" s="147">
        <v>61.29484646428752</v>
      </c>
      <c r="E18" s="147">
        <v>6.365352416768415</v>
      </c>
      <c r="F18" s="38"/>
      <c r="G18" s="21" t="s">
        <v>4</v>
      </c>
      <c r="H18" s="176">
        <v>10950.338066526692</v>
      </c>
      <c r="I18" s="176">
        <v>1609.6</v>
      </c>
      <c r="J18" s="176">
        <v>8177.801759730339</v>
      </c>
      <c r="K18" s="176">
        <v>1545.655</v>
      </c>
      <c r="L18" s="177">
        <v>22283.39482625703</v>
      </c>
      <c r="N18" s="21" t="s">
        <v>3</v>
      </c>
      <c r="O18" s="180">
        <v>31.13515298557714</v>
      </c>
      <c r="P18" s="181">
        <v>1.2046481333669254</v>
      </c>
      <c r="Q18" s="181">
        <v>61.29484646428752</v>
      </c>
      <c r="R18" s="181">
        <v>6.365352416768415</v>
      </c>
      <c r="S18" s="182">
        <f t="shared" si="0"/>
        <v>100</v>
      </c>
      <c r="V18" s="122" t="s">
        <v>20</v>
      </c>
      <c r="W18" s="146">
        <v>30.00951346075858</v>
      </c>
      <c r="X18" s="147">
        <v>4.966483542191318</v>
      </c>
      <c r="Y18" s="147">
        <v>61.44616810598538</v>
      </c>
      <c r="Z18" s="147">
        <v>3.577834891064723</v>
      </c>
    </row>
    <row r="19" spans="1:26" ht="12.75">
      <c r="A19" s="122" t="s">
        <v>224</v>
      </c>
      <c r="B19" s="146">
        <v>29.170831935570572</v>
      </c>
      <c r="C19" s="147">
        <v>3.801722305256775</v>
      </c>
      <c r="D19" s="147">
        <v>64.5684480802995</v>
      </c>
      <c r="E19" s="147">
        <v>2.4589976788731627</v>
      </c>
      <c r="F19" s="38"/>
      <c r="G19" s="21" t="s">
        <v>8</v>
      </c>
      <c r="H19" s="176">
        <v>4927.253550719678</v>
      </c>
      <c r="I19" s="176">
        <v>642.15</v>
      </c>
      <c r="J19" s="176">
        <v>10906.275</v>
      </c>
      <c r="K19" s="176">
        <v>415.35</v>
      </c>
      <c r="L19" s="177">
        <v>16891.028550719675</v>
      </c>
      <c r="N19" s="21" t="s">
        <v>8</v>
      </c>
      <c r="O19" s="180">
        <v>29.170831935570572</v>
      </c>
      <c r="P19" s="181">
        <v>3.801722305256775</v>
      </c>
      <c r="Q19" s="181">
        <v>64.5684480802995</v>
      </c>
      <c r="R19" s="181">
        <v>2.4589976788731627</v>
      </c>
      <c r="S19" s="182">
        <f t="shared" si="0"/>
        <v>100.00000000000001</v>
      </c>
      <c r="V19" s="122" t="s">
        <v>7</v>
      </c>
      <c r="W19" s="146">
        <v>28.05945511514324</v>
      </c>
      <c r="X19" s="147">
        <v>7.73277277850786</v>
      </c>
      <c r="Y19" s="147">
        <v>60.679776965572295</v>
      </c>
      <c r="Z19" s="147">
        <v>3.5279951407766306</v>
      </c>
    </row>
    <row r="20" spans="1:26" ht="12.75">
      <c r="A20" s="122" t="s">
        <v>235</v>
      </c>
      <c r="B20" s="146">
        <v>27.167425329363063</v>
      </c>
      <c r="C20" s="147">
        <v>3.734917190485571</v>
      </c>
      <c r="D20" s="147">
        <v>65.34874951034946</v>
      </c>
      <c r="E20" s="147">
        <v>3.7489079698018957</v>
      </c>
      <c r="F20" s="38"/>
      <c r="G20" s="21" t="s">
        <v>14</v>
      </c>
      <c r="H20" s="176">
        <v>9036.92561794975</v>
      </c>
      <c r="I20" s="176">
        <v>2216.3700000000003</v>
      </c>
      <c r="J20" s="176">
        <v>15081.790000000003</v>
      </c>
      <c r="K20" s="176">
        <v>577.155</v>
      </c>
      <c r="L20" s="177">
        <v>26912.240617949752</v>
      </c>
      <c r="N20" s="21" t="s">
        <v>5</v>
      </c>
      <c r="O20" s="180">
        <v>27.167425329363063</v>
      </c>
      <c r="P20" s="181">
        <v>3.734917190485571</v>
      </c>
      <c r="Q20" s="181">
        <v>65.34874951034946</v>
      </c>
      <c r="R20" s="181">
        <v>3.7489079698018957</v>
      </c>
      <c r="S20" s="182">
        <f t="shared" si="0"/>
        <v>99.99999999999999</v>
      </c>
      <c r="V20" s="122" t="s">
        <v>19</v>
      </c>
      <c r="W20" s="146">
        <v>27.026666538129156</v>
      </c>
      <c r="X20" s="147">
        <v>4.743598762453505</v>
      </c>
      <c r="Y20" s="147">
        <v>66.28456473602459</v>
      </c>
      <c r="Z20" s="147">
        <v>1.945169963392745</v>
      </c>
    </row>
    <row r="21" spans="1:26" ht="12.75">
      <c r="A21" s="122" t="s">
        <v>239</v>
      </c>
      <c r="B21" s="146">
        <v>26.179850242208296</v>
      </c>
      <c r="C21" s="147">
        <v>4.631520053051027</v>
      </c>
      <c r="D21" s="147">
        <v>67.48177586102366</v>
      </c>
      <c r="E21" s="147">
        <v>1.7068538437170107</v>
      </c>
      <c r="F21" s="38"/>
      <c r="G21" s="21" t="s">
        <v>0</v>
      </c>
      <c r="H21" s="176">
        <v>84279.18621040923</v>
      </c>
      <c r="I21" s="176">
        <v>15558.4</v>
      </c>
      <c r="J21" s="176">
        <v>118491.94</v>
      </c>
      <c r="K21" s="176">
        <v>5183.95</v>
      </c>
      <c r="L21" s="177">
        <v>223513.47621040925</v>
      </c>
      <c r="N21" s="21" t="s">
        <v>19</v>
      </c>
      <c r="O21" s="180">
        <v>26.179850242208296</v>
      </c>
      <c r="P21" s="181">
        <v>4.631520053051027</v>
      </c>
      <c r="Q21" s="181">
        <v>67.48177586102366</v>
      </c>
      <c r="R21" s="181">
        <v>1.7068538437170107</v>
      </c>
      <c r="S21" s="182">
        <f t="shared" si="0"/>
        <v>100</v>
      </c>
      <c r="V21" s="122" t="s">
        <v>8</v>
      </c>
      <c r="W21" s="146">
        <v>25.236024694186344</v>
      </c>
      <c r="X21" s="147">
        <v>3.66233558363661</v>
      </c>
      <c r="Y21" s="147">
        <v>68.83131027820782</v>
      </c>
      <c r="Z21" s="147">
        <v>2.2703294439692194</v>
      </c>
    </row>
    <row r="22" spans="1:26" ht="12.75">
      <c r="A22" s="122" t="s">
        <v>233</v>
      </c>
      <c r="B22" s="146">
        <v>25.408131891713083</v>
      </c>
      <c r="C22" s="147">
        <v>5.8556625391326556</v>
      </c>
      <c r="D22" s="147">
        <v>66.24462672211286</v>
      </c>
      <c r="E22" s="147">
        <v>2.4915788470414073</v>
      </c>
      <c r="F22" s="38"/>
      <c r="G22" s="21" t="s">
        <v>17</v>
      </c>
      <c r="H22" s="176">
        <v>18293.404093912333</v>
      </c>
      <c r="I22" s="176">
        <v>3792.48</v>
      </c>
      <c r="J22" s="176">
        <v>49689.37000000001</v>
      </c>
      <c r="K22" s="176">
        <v>2193.6800000000003</v>
      </c>
      <c r="L22" s="177">
        <v>73968.93409391234</v>
      </c>
      <c r="N22" s="21" t="s">
        <v>106</v>
      </c>
      <c r="O22" s="180">
        <v>25.408131891713083</v>
      </c>
      <c r="P22" s="181">
        <v>5.8556625391326556</v>
      </c>
      <c r="Q22" s="181">
        <v>66.24462672211286</v>
      </c>
      <c r="R22" s="181">
        <v>2.4915788470414073</v>
      </c>
      <c r="S22" s="182">
        <f t="shared" si="0"/>
        <v>100</v>
      </c>
      <c r="V22" s="122" t="s">
        <v>106</v>
      </c>
      <c r="W22" s="146">
        <v>25.034677162983655</v>
      </c>
      <c r="X22" s="147">
        <v>5.673383760341868</v>
      </c>
      <c r="Y22" s="147">
        <v>66.70873078274121</v>
      </c>
      <c r="Z22" s="147">
        <v>2.583208293933263</v>
      </c>
    </row>
    <row r="23" spans="1:26" ht="12.75">
      <c r="A23" s="122" t="s">
        <v>229</v>
      </c>
      <c r="B23" s="146">
        <v>24.731198736332587</v>
      </c>
      <c r="C23" s="147">
        <v>5.127125389132953</v>
      </c>
      <c r="D23" s="147">
        <v>67.17599842240996</v>
      </c>
      <c r="E23" s="147">
        <v>2.965677452124514</v>
      </c>
      <c r="F23" s="38"/>
      <c r="G23" s="21" t="s">
        <v>3</v>
      </c>
      <c r="H23" s="176">
        <v>10178.870460736405</v>
      </c>
      <c r="I23" s="176">
        <v>393.83000000000004</v>
      </c>
      <c r="J23" s="176">
        <v>20038.838491004906</v>
      </c>
      <c r="K23" s="176">
        <v>2080.9950000000003</v>
      </c>
      <c r="L23" s="177">
        <v>32692.533951741312</v>
      </c>
      <c r="N23" s="21" t="s">
        <v>17</v>
      </c>
      <c r="O23" s="180">
        <v>24.731198736332587</v>
      </c>
      <c r="P23" s="181">
        <v>5.127125389132953</v>
      </c>
      <c r="Q23" s="181">
        <v>67.17599842240996</v>
      </c>
      <c r="R23" s="181">
        <v>2.965677452124514</v>
      </c>
      <c r="S23" s="182">
        <f t="shared" si="0"/>
        <v>100.00000000000001</v>
      </c>
      <c r="V23" s="122" t="s">
        <v>24</v>
      </c>
      <c r="W23" s="146">
        <v>24.426770876911778</v>
      </c>
      <c r="X23" s="147">
        <v>3.7159820529192857</v>
      </c>
      <c r="Y23" s="147">
        <v>69.81907144582028</v>
      </c>
      <c r="Z23" s="147">
        <v>2.038175624348629</v>
      </c>
    </row>
    <row r="24" spans="1:26" ht="12.75">
      <c r="A24" s="122" t="s">
        <v>236</v>
      </c>
      <c r="B24" s="146">
        <v>23.801882489355425</v>
      </c>
      <c r="C24" s="147">
        <v>3.827308105486631</v>
      </c>
      <c r="D24" s="147">
        <v>70.34046280488707</v>
      </c>
      <c r="E24" s="147">
        <v>2.03034660027089</v>
      </c>
      <c r="F24" s="38"/>
      <c r="G24" s="21" t="s">
        <v>9</v>
      </c>
      <c r="H24" s="176">
        <v>197187.6357466822</v>
      </c>
      <c r="I24" s="176">
        <v>30628.660000000003</v>
      </c>
      <c r="J24" s="176">
        <v>287636.19</v>
      </c>
      <c r="K24" s="176">
        <v>22296.130000000005</v>
      </c>
      <c r="L24" s="177">
        <v>537748.6157466823</v>
      </c>
      <c r="N24" s="21" t="s">
        <v>24</v>
      </c>
      <c r="O24" s="180">
        <v>23.801882489355425</v>
      </c>
      <c r="P24" s="181">
        <v>3.827308105486631</v>
      </c>
      <c r="Q24" s="181">
        <v>70.34046280488707</v>
      </c>
      <c r="R24" s="181">
        <v>2.03034660027089</v>
      </c>
      <c r="S24" s="182">
        <f t="shared" si="0"/>
        <v>100.00000000000001</v>
      </c>
      <c r="V24" s="122" t="s">
        <v>25</v>
      </c>
      <c r="W24" s="146">
        <v>23.344443610409545</v>
      </c>
      <c r="X24" s="147">
        <v>24.02662524808771</v>
      </c>
      <c r="Y24" s="147">
        <v>50.96789809499528</v>
      </c>
      <c r="Z24" s="147">
        <v>1.6610330465074745</v>
      </c>
    </row>
    <row r="25" spans="1:26" ht="12.75">
      <c r="A25" s="122" t="s">
        <v>222</v>
      </c>
      <c r="B25" s="146">
        <v>23.185607000392523</v>
      </c>
      <c r="C25" s="147">
        <v>3.292549645647861</v>
      </c>
      <c r="D25" s="147">
        <v>71.83687583510225</v>
      </c>
      <c r="E25" s="147">
        <v>1.6849675188573605</v>
      </c>
      <c r="F25" s="38"/>
      <c r="G25" s="21" t="s">
        <v>11</v>
      </c>
      <c r="H25" s="176">
        <v>57630.55602234909</v>
      </c>
      <c r="I25" s="176">
        <v>8986.65</v>
      </c>
      <c r="J25" s="176">
        <v>88413.78</v>
      </c>
      <c r="K25" s="176">
        <v>5855.200000000001</v>
      </c>
      <c r="L25" s="177">
        <v>160886.1860223491</v>
      </c>
      <c r="N25" s="21" t="s">
        <v>22</v>
      </c>
      <c r="O25" s="180">
        <v>23.185607000392523</v>
      </c>
      <c r="P25" s="181">
        <v>3.292549645647861</v>
      </c>
      <c r="Q25" s="181">
        <v>71.83687583510225</v>
      </c>
      <c r="R25" s="181">
        <v>1.6849675188573605</v>
      </c>
      <c r="S25" s="182">
        <f t="shared" si="0"/>
        <v>99.99999999999999</v>
      </c>
      <c r="V25" s="122" t="s">
        <v>17</v>
      </c>
      <c r="W25" s="146">
        <v>22.021565210877313</v>
      </c>
      <c r="X25" s="147">
        <v>4.297072773212067</v>
      </c>
      <c r="Y25" s="147">
        <v>70.8252414218367</v>
      </c>
      <c r="Z25" s="147">
        <v>2.8561205940739267</v>
      </c>
    </row>
    <row r="26" spans="1:26" ht="12.75">
      <c r="A26" s="122" t="s">
        <v>220</v>
      </c>
      <c r="B26" s="146">
        <v>23.039670537747504</v>
      </c>
      <c r="C26" s="147">
        <v>2.796068194012992</v>
      </c>
      <c r="D26" s="147">
        <v>72.74424181035052</v>
      </c>
      <c r="E26" s="147">
        <v>1.4200194578889898</v>
      </c>
      <c r="F26" s="38"/>
      <c r="G26" s="21" t="s">
        <v>16</v>
      </c>
      <c r="H26" s="176">
        <v>40735.252764949735</v>
      </c>
      <c r="I26" s="176">
        <v>8034.310000000001</v>
      </c>
      <c r="J26" s="176">
        <v>142873.88</v>
      </c>
      <c r="K26" s="176">
        <v>4465.26</v>
      </c>
      <c r="L26" s="177">
        <v>196108.70276494976</v>
      </c>
      <c r="N26" s="21" t="s">
        <v>10</v>
      </c>
      <c r="O26" s="180">
        <v>23.039670537747504</v>
      </c>
      <c r="P26" s="181">
        <v>2.796068194012992</v>
      </c>
      <c r="Q26" s="181">
        <v>72.74424181035052</v>
      </c>
      <c r="R26" s="181">
        <v>1.4200194578889898</v>
      </c>
      <c r="S26" s="182">
        <f t="shared" si="0"/>
        <v>100</v>
      </c>
      <c r="V26" s="122" t="s">
        <v>22</v>
      </c>
      <c r="W26" s="146">
        <v>21.47648193083708</v>
      </c>
      <c r="X26" s="147">
        <v>3.0384950503376307</v>
      </c>
      <c r="Y26" s="147">
        <v>73.83316350579581</v>
      </c>
      <c r="Z26" s="147">
        <v>1.651859513029499</v>
      </c>
    </row>
    <row r="27" spans="1:26" ht="12.75">
      <c r="A27" s="122" t="s">
        <v>219</v>
      </c>
      <c r="B27" s="146">
        <v>22.310905555528304</v>
      </c>
      <c r="C27" s="147">
        <v>4.958824517635996</v>
      </c>
      <c r="D27" s="147">
        <v>70.76789775317748</v>
      </c>
      <c r="E27" s="147">
        <v>1.9623721736582125</v>
      </c>
      <c r="F27" s="38"/>
      <c r="G27" s="21" t="s">
        <v>21</v>
      </c>
      <c r="H27" s="176">
        <v>16874.56086240906</v>
      </c>
      <c r="I27" s="176">
        <v>4096.8</v>
      </c>
      <c r="J27" s="176">
        <v>53801.94</v>
      </c>
      <c r="K27" s="176">
        <v>1460.8500000000001</v>
      </c>
      <c r="L27" s="177">
        <v>76234.15086240906</v>
      </c>
      <c r="N27" s="21" t="s">
        <v>12</v>
      </c>
      <c r="O27" s="180">
        <v>22.310905555528304</v>
      </c>
      <c r="P27" s="181">
        <v>4.958824517635996</v>
      </c>
      <c r="Q27" s="181">
        <v>70.76789775317748</v>
      </c>
      <c r="R27" s="181">
        <v>1.9623721736582125</v>
      </c>
      <c r="S27" s="182">
        <f t="shared" si="0"/>
        <v>99.99999999999999</v>
      </c>
      <c r="V27" s="122" t="s">
        <v>10</v>
      </c>
      <c r="W27" s="146">
        <v>20.668007861996596</v>
      </c>
      <c r="X27" s="147">
        <v>2.7646336365888717</v>
      </c>
      <c r="Y27" s="147">
        <v>75.0264867294274</v>
      </c>
      <c r="Z27" s="147">
        <v>1.5408717719871468</v>
      </c>
    </row>
    <row r="28" spans="1:26" ht="12.75">
      <c r="A28" s="122" t="s">
        <v>238</v>
      </c>
      <c r="B28" s="146">
        <v>22.135172585400802</v>
      </c>
      <c r="C28" s="147">
        <v>5.37396947910405</v>
      </c>
      <c r="D28" s="147">
        <v>70.57459077245346</v>
      </c>
      <c r="E28" s="147">
        <v>1.9162671630416792</v>
      </c>
      <c r="F28" s="38"/>
      <c r="G28" s="21" t="s">
        <v>12</v>
      </c>
      <c r="H28" s="176">
        <v>19966.065101804725</v>
      </c>
      <c r="I28" s="176">
        <v>4437.659999999999</v>
      </c>
      <c r="J28" s="176">
        <v>63330.30499999999</v>
      </c>
      <c r="K28" s="176">
        <v>1756.1299999999997</v>
      </c>
      <c r="L28" s="177">
        <v>89490.16010180472</v>
      </c>
      <c r="N28" s="21" t="s">
        <v>21</v>
      </c>
      <c r="O28" s="180">
        <v>22.135172585400802</v>
      </c>
      <c r="P28" s="181">
        <v>5.37396947910405</v>
      </c>
      <c r="Q28" s="181">
        <v>70.57459077245346</v>
      </c>
      <c r="R28" s="181">
        <v>1.9162671630416792</v>
      </c>
      <c r="S28" s="182">
        <f t="shared" si="0"/>
        <v>100</v>
      </c>
      <c r="V28" s="122" t="s">
        <v>12</v>
      </c>
      <c r="W28" s="146">
        <v>20.19772264742953</v>
      </c>
      <c r="X28" s="147">
        <v>3.7933128972160453</v>
      </c>
      <c r="Y28" s="147">
        <v>74.0215784926784</v>
      </c>
      <c r="Z28" s="147">
        <v>1.987385962676015</v>
      </c>
    </row>
    <row r="29" spans="1:26" ht="12.75">
      <c r="A29" s="122" t="s">
        <v>227</v>
      </c>
      <c r="B29" s="146">
        <v>20.771772078760744</v>
      </c>
      <c r="C29" s="147">
        <v>4.096865609085025</v>
      </c>
      <c r="D29" s="147">
        <v>72.8544312341123</v>
      </c>
      <c r="E29" s="147">
        <v>2.2769310780419225</v>
      </c>
      <c r="F29" s="38"/>
      <c r="G29" s="21" t="s">
        <v>20</v>
      </c>
      <c r="H29" s="176">
        <v>7136.166780719917</v>
      </c>
      <c r="I29" s="176">
        <v>1382.1850000000002</v>
      </c>
      <c r="J29" s="176">
        <v>11522.310000000001</v>
      </c>
      <c r="K29" s="176">
        <v>708.3699999999999</v>
      </c>
      <c r="L29" s="177">
        <v>20749.031780719917</v>
      </c>
      <c r="N29" s="21" t="s">
        <v>16</v>
      </c>
      <c r="O29" s="180">
        <v>20.771772078760744</v>
      </c>
      <c r="P29" s="181">
        <v>4.096865609085025</v>
      </c>
      <c r="Q29" s="181">
        <v>72.8544312341123</v>
      </c>
      <c r="R29" s="181">
        <v>2.2769310780419225</v>
      </c>
      <c r="S29" s="182">
        <f t="shared" si="0"/>
        <v>99.99999999999999</v>
      </c>
      <c r="V29" s="122" t="s">
        <v>16</v>
      </c>
      <c r="W29" s="146">
        <v>19.417269496589697</v>
      </c>
      <c r="X29" s="147">
        <v>4.187435051587215</v>
      </c>
      <c r="Y29" s="147">
        <v>74.0156797766385</v>
      </c>
      <c r="Z29" s="147">
        <v>2.37961567518458</v>
      </c>
    </row>
    <row r="30" spans="1:26" ht="12.75">
      <c r="A30" s="122" t="s">
        <v>221</v>
      </c>
      <c r="B30" s="146">
        <v>20.489796359402693</v>
      </c>
      <c r="C30" s="147">
        <v>28.79489885410271</v>
      </c>
      <c r="D30" s="147">
        <v>49.14221586814668</v>
      </c>
      <c r="E30" s="147">
        <v>1.5730889183479166</v>
      </c>
      <c r="F30" s="38"/>
      <c r="G30" s="21" t="s">
        <v>10</v>
      </c>
      <c r="H30" s="176">
        <v>10251.620532414641</v>
      </c>
      <c r="I30" s="176">
        <v>1244.125</v>
      </c>
      <c r="J30" s="176">
        <v>32367.92651770417</v>
      </c>
      <c r="K30" s="176">
        <v>631.8450000000001</v>
      </c>
      <c r="L30" s="177">
        <v>44495.51705011881</v>
      </c>
      <c r="N30" s="21" t="s">
        <v>25</v>
      </c>
      <c r="O30" s="180">
        <v>20.489796359402693</v>
      </c>
      <c r="P30" s="181">
        <v>28.79489885410271</v>
      </c>
      <c r="Q30" s="181">
        <v>49.14221586814668</v>
      </c>
      <c r="R30" s="181">
        <v>1.5730889183479166</v>
      </c>
      <c r="S30" s="182">
        <f t="shared" si="0"/>
        <v>100</v>
      </c>
      <c r="V30" s="122" t="s">
        <v>21</v>
      </c>
      <c r="W30" s="146">
        <v>18.998783126503394</v>
      </c>
      <c r="X30" s="147">
        <v>4.705690473658908</v>
      </c>
      <c r="Y30" s="147">
        <v>74.47916258161702</v>
      </c>
      <c r="Z30" s="147">
        <v>1.8163638182206534</v>
      </c>
    </row>
    <row r="31" spans="1:26" ht="12.75">
      <c r="A31" s="122" t="s">
        <v>226</v>
      </c>
      <c r="B31" s="146">
        <v>19.4127762849902</v>
      </c>
      <c r="C31" s="147">
        <v>3.9880212127236443</v>
      </c>
      <c r="D31" s="147">
        <v>75.5627853354923</v>
      </c>
      <c r="E31" s="147">
        <v>1.0364171667938558</v>
      </c>
      <c r="F31" s="38"/>
      <c r="G31" s="21" t="s">
        <v>18</v>
      </c>
      <c r="H31" s="176">
        <v>29979.30405094495</v>
      </c>
      <c r="I31" s="176">
        <v>4421.950000000001</v>
      </c>
      <c r="J31" s="176">
        <v>48888.055</v>
      </c>
      <c r="K31" s="176">
        <v>3789.75</v>
      </c>
      <c r="L31" s="177">
        <v>87079.05905094495</v>
      </c>
      <c r="N31" s="21" t="s">
        <v>23</v>
      </c>
      <c r="O31" s="180">
        <v>19.4127762849902</v>
      </c>
      <c r="P31" s="181">
        <v>3.9880212127236443</v>
      </c>
      <c r="Q31" s="181">
        <v>75.5627853354923</v>
      </c>
      <c r="R31" s="181">
        <v>1.0364171667938558</v>
      </c>
      <c r="S31" s="182">
        <f t="shared" si="0"/>
        <v>100</v>
      </c>
      <c r="V31" s="122" t="s">
        <v>23</v>
      </c>
      <c r="W31" s="146">
        <v>18.262925036735083</v>
      </c>
      <c r="X31" s="147">
        <v>3.191842026411657</v>
      </c>
      <c r="Y31" s="147">
        <v>77.57309944471365</v>
      </c>
      <c r="Z31" s="147">
        <v>0.9721334921396239</v>
      </c>
    </row>
    <row r="32" spans="1:26" ht="13.5" thickBot="1">
      <c r="A32" s="40" t="s">
        <v>225</v>
      </c>
      <c r="B32" s="148">
        <v>18.932952417992905</v>
      </c>
      <c r="C32" s="149">
        <v>3.0756019925772287</v>
      </c>
      <c r="D32" s="149">
        <v>76.40942665973778</v>
      </c>
      <c r="E32" s="149">
        <v>1.582018929692097</v>
      </c>
      <c r="F32" s="38"/>
      <c r="G32" s="22" t="s">
        <v>5</v>
      </c>
      <c r="H32" s="185">
        <v>71759.56251952692</v>
      </c>
      <c r="I32" s="185">
        <v>9865.345</v>
      </c>
      <c r="J32" s="185">
        <v>172611.045</v>
      </c>
      <c r="K32" s="185">
        <v>9902.300000000001</v>
      </c>
      <c r="L32" s="186">
        <v>264138.2525195269</v>
      </c>
      <c r="N32" s="22" t="s">
        <v>15</v>
      </c>
      <c r="O32" s="187">
        <v>18.932952417992905</v>
      </c>
      <c r="P32" s="188">
        <v>3.0756019925772287</v>
      </c>
      <c r="Q32" s="188">
        <v>76.40942665973778</v>
      </c>
      <c r="R32" s="188">
        <v>1.582018929692097</v>
      </c>
      <c r="S32" s="189">
        <f t="shared" si="0"/>
        <v>100.00000000000001</v>
      </c>
      <c r="V32" s="40" t="s">
        <v>15</v>
      </c>
      <c r="W32" s="148">
        <v>17.32758878261772</v>
      </c>
      <c r="X32" s="149">
        <v>3.253896673931341</v>
      </c>
      <c r="Y32" s="149">
        <v>77.79694971096288</v>
      </c>
      <c r="Z32" s="149">
        <v>1.621564832488063</v>
      </c>
    </row>
    <row r="33" spans="1:6" ht="15" customHeight="1">
      <c r="A33" s="58"/>
      <c r="B33" s="38"/>
      <c r="C33" s="38"/>
      <c r="D33" s="38"/>
      <c r="E33" s="38"/>
      <c r="F33" s="38"/>
    </row>
    <row r="34" spans="7:14" ht="12.75">
      <c r="G34" s="38"/>
      <c r="H34" s="38"/>
      <c r="I34" s="38"/>
      <c r="J34" s="38"/>
      <c r="K34" s="38"/>
      <c r="L34" s="38"/>
      <c r="M34" s="38"/>
      <c r="N34" s="38"/>
    </row>
    <row r="35" ht="12.75"/>
    <row r="36" ht="12.75"/>
    <row r="37" ht="12.75"/>
    <row r="38" ht="12.75"/>
    <row r="39" ht="12.75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s="23" customFormat="1" ht="10.5" customHeight="1"/>
    <row r="50" s="23" customFormat="1" ht="10.5" customHeight="1"/>
    <row r="51" s="23" customFormat="1" ht="10.5" customHeight="1"/>
    <row r="52" s="23" customFormat="1" ht="10.5" customHeight="1"/>
    <row r="53" s="23" customFormat="1" ht="10.5" customHeight="1"/>
    <row r="54" s="23" customFormat="1" ht="10.5" customHeight="1"/>
    <row r="55" s="23" customFormat="1" ht="10.5" customHeight="1"/>
    <row r="56" s="23" customFormat="1" ht="10.5" customHeight="1"/>
    <row r="57" s="23" customFormat="1" ht="10.5" customHeight="1"/>
    <row r="58" s="23" customFormat="1" ht="10.5" customHeight="1"/>
    <row r="59" s="23" customFormat="1" ht="10.5" customHeight="1"/>
    <row r="60" s="23" customFormat="1" ht="10.5" customHeight="1"/>
    <row r="61" s="23" customFormat="1" ht="10.5" customHeight="1"/>
    <row r="62" s="23" customFormat="1" ht="10.5" customHeight="1"/>
    <row r="63" s="23" customFormat="1" ht="10.5" customHeight="1"/>
    <row r="64" s="23" customFormat="1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90" ht="15">
      <c r="B90" t="s">
        <v>213</v>
      </c>
    </row>
    <row r="91" ht="15">
      <c r="B91" t="s">
        <v>215</v>
      </c>
    </row>
    <row r="92" ht="15">
      <c r="B92" s="200" t="s">
        <v>208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P48"/>
  <sheetViews>
    <sheetView showGridLines="0" workbookViewId="0" topLeftCell="A1">
      <selection activeCell="A3" sqref="A3"/>
    </sheetView>
  </sheetViews>
  <sheetFormatPr defaultColWidth="9.140625" defaultRowHeight="16.5" customHeight="1"/>
  <cols>
    <col min="1" max="5" width="9.140625" style="23" customWidth="1"/>
    <col min="6" max="6" width="5.7109375" style="23" customWidth="1"/>
    <col min="7" max="8" width="9.140625" style="23" customWidth="1"/>
    <col min="9" max="9" width="9.140625" style="151" customWidth="1"/>
    <col min="10" max="10" width="7.00390625" style="23" customWidth="1"/>
    <col min="11" max="13" width="9.140625" style="23" customWidth="1"/>
    <col min="14" max="14" width="5.00390625" style="23" customWidth="1"/>
    <col min="15" max="16384" width="9.140625" style="23" customWidth="1"/>
  </cols>
  <sheetData>
    <row r="2" ht="12.75"/>
    <row r="3" ht="16.5" customHeight="1">
      <c r="A3" s="201" t="s">
        <v>251</v>
      </c>
    </row>
    <row r="4" ht="16.5" customHeight="1">
      <c r="B4" s="201"/>
    </row>
    <row r="6" spans="4:16" ht="31.5" customHeight="1">
      <c r="D6" s="224" t="s">
        <v>158</v>
      </c>
      <c r="E6" s="224"/>
      <c r="F6" s="224"/>
      <c r="G6" s="224"/>
      <c r="I6" s="190"/>
      <c r="K6" s="225" t="s">
        <v>243</v>
      </c>
      <c r="L6" s="224"/>
      <c r="M6" s="224"/>
      <c r="N6" s="224"/>
      <c r="O6" s="224"/>
      <c r="P6" s="224"/>
    </row>
    <row r="7" spans="2:9" s="93" customFormat="1" ht="16.5" customHeight="1">
      <c r="B7" s="6" t="s">
        <v>159</v>
      </c>
      <c r="I7" s="191"/>
    </row>
    <row r="8" ht="16.5" customHeight="1">
      <c r="I8" s="190"/>
    </row>
    <row r="9" spans="9:10" ht="16.5" customHeight="1">
      <c r="I9" s="226" t="s">
        <v>160</v>
      </c>
      <c r="J9" s="226"/>
    </row>
    <row r="10" ht="16.5" customHeight="1">
      <c r="J10" s="192"/>
    </row>
    <row r="11" ht="16.5" customHeight="1">
      <c r="I11" s="190"/>
    </row>
    <row r="12" ht="16.5" customHeight="1">
      <c r="I12" s="190"/>
    </row>
    <row r="13" ht="16.5" customHeight="1">
      <c r="I13" s="190"/>
    </row>
    <row r="14" spans="2:9" s="93" customFormat="1" ht="16.5" customHeight="1">
      <c r="B14" s="6" t="s">
        <v>161</v>
      </c>
      <c r="I14" s="191"/>
    </row>
    <row r="15" spans="9:10" ht="16.5" customHeight="1">
      <c r="I15" s="193"/>
      <c r="J15" s="194"/>
    </row>
    <row r="16" spans="6:14" ht="16.5" customHeight="1">
      <c r="F16" s="226"/>
      <c r="G16" s="226"/>
      <c r="H16" s="226"/>
      <c r="I16" s="227"/>
      <c r="L16" s="228" t="s">
        <v>244</v>
      </c>
      <c r="M16" s="228"/>
      <c r="N16" s="228"/>
    </row>
    <row r="17" ht="16.5" customHeight="1">
      <c r="I17" s="190"/>
    </row>
    <row r="18" ht="16.5" customHeight="1">
      <c r="I18" s="190"/>
    </row>
    <row r="19" ht="16.5" customHeight="1">
      <c r="I19" s="190"/>
    </row>
    <row r="20" ht="16.5" customHeight="1">
      <c r="I20" s="190"/>
    </row>
    <row r="21" spans="2:9" s="93" customFormat="1" ht="16.5" customHeight="1">
      <c r="B21" s="6" t="s">
        <v>162</v>
      </c>
      <c r="I21" s="191"/>
    </row>
    <row r="22" spans="9:10" ht="16.5" customHeight="1">
      <c r="I22" s="193"/>
      <c r="J22" s="195" t="s">
        <v>245</v>
      </c>
    </row>
    <row r="23" ht="16.5" customHeight="1">
      <c r="I23" s="190"/>
    </row>
    <row r="24" ht="16.5" customHeight="1">
      <c r="I24" s="190"/>
    </row>
    <row r="25" spans="9:12" ht="16.5" customHeight="1">
      <c r="I25" s="190"/>
      <c r="L25" s="195" t="s">
        <v>163</v>
      </c>
    </row>
    <row r="26" spans="9:12" ht="16.5" customHeight="1">
      <c r="I26" s="190"/>
      <c r="L26" s="23" t="s">
        <v>164</v>
      </c>
    </row>
    <row r="27" ht="16.5" customHeight="1">
      <c r="I27" s="190"/>
    </row>
    <row r="28" ht="16.5" customHeight="1">
      <c r="I28" s="190"/>
    </row>
    <row r="29" ht="16.5" customHeight="1">
      <c r="I29" s="190"/>
    </row>
    <row r="30" ht="16.5" customHeight="1">
      <c r="I30" s="190"/>
    </row>
    <row r="31" spans="9:11" ht="16.5" customHeight="1">
      <c r="I31" s="190"/>
      <c r="K31" s="23" t="s">
        <v>246</v>
      </c>
    </row>
    <row r="32" spans="9:11" ht="16.5" customHeight="1">
      <c r="I32" s="190"/>
      <c r="K32" s="23" t="s">
        <v>247</v>
      </c>
    </row>
    <row r="33" spans="2:9" ht="16.5" customHeight="1">
      <c r="B33" s="6" t="s">
        <v>167</v>
      </c>
      <c r="I33" s="190"/>
    </row>
    <row r="34" ht="16.5" customHeight="1">
      <c r="I34" s="190"/>
    </row>
    <row r="35" ht="16.5" customHeight="1">
      <c r="I35" s="190"/>
    </row>
    <row r="36" spans="9:12" s="93" customFormat="1" ht="16.5" customHeight="1">
      <c r="I36" s="191"/>
      <c r="L36" s="23" t="s">
        <v>165</v>
      </c>
    </row>
    <row r="37" spans="9:12" ht="16.5" customHeight="1">
      <c r="I37" s="190"/>
      <c r="J37" s="194"/>
      <c r="L37" s="23" t="s">
        <v>166</v>
      </c>
    </row>
    <row r="38" ht="16.5" customHeight="1">
      <c r="I38" s="190"/>
    </row>
    <row r="39" ht="16.5" customHeight="1">
      <c r="I39" s="191"/>
    </row>
    <row r="40" spans="9:11" ht="16.5" customHeight="1">
      <c r="I40" s="190"/>
      <c r="K40" s="23" t="s">
        <v>248</v>
      </c>
    </row>
    <row r="41" spans="9:11" ht="16.5" customHeight="1">
      <c r="I41" s="190"/>
      <c r="K41" s="23" t="s">
        <v>249</v>
      </c>
    </row>
    <row r="42" ht="16.5" customHeight="1">
      <c r="I42" s="191"/>
    </row>
    <row r="43" ht="16.5" customHeight="1">
      <c r="I43" s="190"/>
    </row>
    <row r="48" ht="16.5" customHeight="1">
      <c r="B48" s="202" t="s">
        <v>250</v>
      </c>
    </row>
  </sheetData>
  <mergeCells count="5">
    <mergeCell ref="D6:G6"/>
    <mergeCell ref="K6:P6"/>
    <mergeCell ref="I9:J9"/>
    <mergeCell ref="F16:I16"/>
    <mergeCell ref="L16:N16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8"/>
  <sheetViews>
    <sheetView showGridLines="0" workbookViewId="0" topLeftCell="A1"/>
  </sheetViews>
  <sheetFormatPr defaultColWidth="9.140625" defaultRowHeight="15"/>
  <cols>
    <col min="1" max="1" width="9.140625" style="23" customWidth="1"/>
    <col min="2" max="2" width="47.7109375" style="23" customWidth="1"/>
    <col min="3" max="4" width="14.7109375" style="23" customWidth="1"/>
    <col min="5" max="5" width="18.00390625" style="23" customWidth="1"/>
    <col min="6" max="6" width="24.00390625" style="23" customWidth="1"/>
    <col min="7" max="7" width="12.140625" style="23" customWidth="1"/>
    <col min="8" max="8" width="11.140625" style="23" customWidth="1"/>
    <col min="9" max="9" width="10.8515625" style="23" customWidth="1"/>
    <col min="10" max="16384" width="9.140625" style="23" customWidth="1"/>
  </cols>
  <sheetData>
    <row r="1" ht="15.75">
      <c r="B1" s="2" t="s">
        <v>197</v>
      </c>
    </row>
    <row r="2" ht="14.25">
      <c r="B2" s="197" t="s">
        <v>203</v>
      </c>
    </row>
    <row r="4" spans="2:6" ht="15">
      <c r="B4" s="59"/>
      <c r="C4" s="79" t="s">
        <v>111</v>
      </c>
      <c r="D4" s="79" t="s">
        <v>112</v>
      </c>
      <c r="E4" s="79" t="s">
        <v>117</v>
      </c>
      <c r="F4" s="209" t="s">
        <v>121</v>
      </c>
    </row>
    <row r="5" spans="2:6" ht="15">
      <c r="B5" s="60" t="s">
        <v>113</v>
      </c>
      <c r="C5" s="203">
        <v>872.3628048692281</v>
      </c>
      <c r="D5" s="204">
        <v>855.8327244855991</v>
      </c>
      <c r="E5" s="206">
        <f>C5-D5</f>
        <v>16.530080383628956</v>
      </c>
      <c r="F5" s="210">
        <f>100*E5/(C5+D5)</f>
        <v>0.9564936433899927</v>
      </c>
    </row>
    <row r="6" spans="2:6" ht="15">
      <c r="B6" s="61" t="s">
        <v>205</v>
      </c>
      <c r="C6" s="203">
        <v>132.50519</v>
      </c>
      <c r="D6" s="203">
        <v>133.767625</v>
      </c>
      <c r="E6" s="207">
        <f aca="true" t="shared" si="0" ref="E6:E9">C6-D6</f>
        <v>-1.2624350000000106</v>
      </c>
      <c r="F6" s="211">
        <f aca="true" t="shared" si="1" ref="F6">100*E6/(C6+D6)</f>
        <v>-0.47411336376941465</v>
      </c>
    </row>
    <row r="7" spans="2:6" ht="15">
      <c r="B7" s="61" t="s">
        <v>114</v>
      </c>
      <c r="C7" s="203">
        <v>1860.8739110000004</v>
      </c>
      <c r="D7" s="203">
        <v>1733.33617</v>
      </c>
      <c r="E7" s="207">
        <f t="shared" si="0"/>
        <v>127.53774100000032</v>
      </c>
      <c r="F7" s="211">
        <f>100*E7/(C7+D7)</f>
        <v>3.5484219933108663</v>
      </c>
    </row>
    <row r="8" spans="2:6" ht="15">
      <c r="B8" s="61" t="s">
        <v>202</v>
      </c>
      <c r="C8" s="203">
        <v>121.762885</v>
      </c>
      <c r="D8" s="205">
        <v>83.16628999999998</v>
      </c>
      <c r="E8" s="207">
        <f t="shared" si="0"/>
        <v>38.59659500000002</v>
      </c>
      <c r="F8" s="211">
        <f>100*E8/(C8+D8)</f>
        <v>18.834114273870483</v>
      </c>
    </row>
    <row r="9" spans="2:6" ht="15">
      <c r="B9" s="62" t="s">
        <v>120</v>
      </c>
      <c r="C9" s="125">
        <v>2987.504790869228</v>
      </c>
      <c r="D9" s="125">
        <v>2806.1028094855988</v>
      </c>
      <c r="E9" s="208">
        <f t="shared" si="0"/>
        <v>181.4019813836294</v>
      </c>
      <c r="F9" s="212">
        <f>100*E9/(C9+D9)</f>
        <v>3.131071240871051</v>
      </c>
    </row>
    <row r="10" spans="3:5" ht="15">
      <c r="C10" s="64"/>
      <c r="D10" s="64"/>
      <c r="E10" s="64"/>
    </row>
    <row r="11" s="46" customFormat="1" ht="15.75" customHeight="1">
      <c r="B11" s="3" t="s">
        <v>257</v>
      </c>
    </row>
    <row r="12" spans="2:5" s="46" customFormat="1" ht="14.1" customHeight="1">
      <c r="B12" s="45" t="s">
        <v>253</v>
      </c>
      <c r="E12" s="65"/>
    </row>
    <row r="13" spans="2:5" ht="15">
      <c r="B13" s="23" t="s">
        <v>254</v>
      </c>
      <c r="E13" s="38"/>
    </row>
    <row r="14" spans="2:5" ht="15">
      <c r="B14" s="200" t="s">
        <v>208</v>
      </c>
      <c r="E14" s="66"/>
    </row>
    <row r="21" ht="15">
      <c r="C21" s="47"/>
    </row>
    <row r="22" ht="15">
      <c r="D22" s="47"/>
    </row>
    <row r="31" spans="3:7" ht="15">
      <c r="C31" s="23" t="s">
        <v>45</v>
      </c>
      <c r="D31" s="23" t="s">
        <v>43</v>
      </c>
      <c r="E31" s="23" t="s">
        <v>46</v>
      </c>
      <c r="F31" s="23" t="s">
        <v>44</v>
      </c>
      <c r="G31" s="23" t="s">
        <v>124</v>
      </c>
    </row>
    <row r="32" spans="2:7" ht="15">
      <c r="B32" s="23" t="s">
        <v>130</v>
      </c>
      <c r="C32" s="23">
        <v>872.3628048692281</v>
      </c>
      <c r="D32" s="23">
        <v>132.50519</v>
      </c>
      <c r="E32" s="23">
        <v>1860.8739110000004</v>
      </c>
      <c r="F32" s="23">
        <v>121.762885</v>
      </c>
      <c r="G32" s="23">
        <v>2987.504790869228</v>
      </c>
    </row>
    <row r="34" spans="3:7" ht="15">
      <c r="C34" s="23" t="s">
        <v>45</v>
      </c>
      <c r="D34" s="23" t="s">
        <v>43</v>
      </c>
      <c r="E34" s="23" t="s">
        <v>46</v>
      </c>
      <c r="F34" s="23" t="s">
        <v>44</v>
      </c>
      <c r="G34" s="23" t="s">
        <v>124</v>
      </c>
    </row>
    <row r="35" spans="2:7" ht="15">
      <c r="B35" s="23" t="s">
        <v>125</v>
      </c>
      <c r="C35" s="23">
        <v>855.8327244855991</v>
      </c>
      <c r="D35" s="23">
        <v>133.767625</v>
      </c>
      <c r="E35" s="23">
        <v>1733.33617</v>
      </c>
      <c r="F35" s="23">
        <v>83.16628999999998</v>
      </c>
      <c r="G35" s="23">
        <v>2806.1028094855988</v>
      </c>
    </row>
    <row r="37" ht="15">
      <c r="E37" s="67"/>
    </row>
    <row r="38" ht="15">
      <c r="E38" s="6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showGridLines="0" workbookViewId="0" topLeftCell="A1"/>
  </sheetViews>
  <sheetFormatPr defaultColWidth="9.140625" defaultRowHeight="15"/>
  <cols>
    <col min="1" max="1" width="16.421875" style="23" customWidth="1"/>
    <col min="2" max="2" width="69.57421875" style="23" customWidth="1"/>
    <col min="3" max="6" width="10.7109375" style="23" customWidth="1"/>
    <col min="7" max="16384" width="9.140625" style="23" customWidth="1"/>
  </cols>
  <sheetData>
    <row r="1" ht="15.75">
      <c r="A1" s="2" t="s">
        <v>171</v>
      </c>
    </row>
    <row r="2" ht="18.75" customHeight="1"/>
    <row r="3" spans="1:6" ht="15">
      <c r="A3" s="222" t="s">
        <v>131</v>
      </c>
      <c r="B3" s="222"/>
      <c r="C3" s="223" t="s">
        <v>132</v>
      </c>
      <c r="D3" s="222"/>
      <c r="E3" s="222"/>
      <c r="F3" s="222"/>
    </row>
    <row r="4" spans="1:6" ht="15">
      <c r="A4" s="219" t="s">
        <v>170</v>
      </c>
      <c r="B4" s="220" t="s">
        <v>168</v>
      </c>
      <c r="C4" s="219" t="s">
        <v>133</v>
      </c>
      <c r="D4" s="221" t="s">
        <v>134</v>
      </c>
      <c r="E4" s="221" t="s">
        <v>135</v>
      </c>
      <c r="F4" s="221" t="s">
        <v>136</v>
      </c>
    </row>
    <row r="5" spans="1:6" ht="15">
      <c r="A5" s="214" t="s">
        <v>49</v>
      </c>
      <c r="B5" s="215" t="s">
        <v>82</v>
      </c>
      <c r="C5" s="216"/>
      <c r="D5" s="217">
        <v>100</v>
      </c>
      <c r="E5" s="218"/>
      <c r="F5" s="218"/>
    </row>
    <row r="6" spans="1:6" ht="15">
      <c r="A6" s="68" t="s">
        <v>38</v>
      </c>
      <c r="B6" s="213" t="s">
        <v>83</v>
      </c>
      <c r="C6" s="71"/>
      <c r="D6" s="72">
        <v>90</v>
      </c>
      <c r="E6" s="69"/>
      <c r="F6" s="72">
        <v>10</v>
      </c>
    </row>
    <row r="7" spans="1:6" ht="15">
      <c r="A7" s="68" t="s">
        <v>28</v>
      </c>
      <c r="B7" s="213" t="s">
        <v>29</v>
      </c>
      <c r="C7" s="70">
        <v>90</v>
      </c>
      <c r="D7" s="198">
        <v>10</v>
      </c>
      <c r="E7" s="69"/>
      <c r="F7" s="69"/>
    </row>
    <row r="8" spans="1:6" ht="15">
      <c r="A8" s="73" t="s">
        <v>53</v>
      </c>
      <c r="B8" s="213" t="s">
        <v>84</v>
      </c>
      <c r="C8" s="76">
        <v>100</v>
      </c>
      <c r="D8" s="69"/>
      <c r="E8" s="69"/>
      <c r="F8" s="69"/>
    </row>
    <row r="9" spans="1:6" ht="15">
      <c r="A9" s="75" t="s">
        <v>54</v>
      </c>
      <c r="B9" s="213" t="s">
        <v>137</v>
      </c>
      <c r="C9" s="76">
        <v>100</v>
      </c>
      <c r="D9" s="69"/>
      <c r="E9" s="69"/>
      <c r="F9" s="69"/>
    </row>
    <row r="10" spans="1:6" ht="15">
      <c r="A10" s="75" t="s">
        <v>55</v>
      </c>
      <c r="B10" s="213" t="s">
        <v>138</v>
      </c>
      <c r="C10" s="76">
        <v>100</v>
      </c>
      <c r="D10" s="69"/>
      <c r="E10" s="69"/>
      <c r="F10" s="69"/>
    </row>
    <row r="11" spans="1:6" ht="15">
      <c r="A11" s="75" t="s">
        <v>56</v>
      </c>
      <c r="B11" s="213" t="s">
        <v>139</v>
      </c>
      <c r="C11" s="71"/>
      <c r="D11" s="74">
        <v>100</v>
      </c>
      <c r="E11" s="69"/>
      <c r="F11" s="69"/>
    </row>
    <row r="12" spans="1:6" ht="15">
      <c r="A12" s="73" t="s">
        <v>57</v>
      </c>
      <c r="B12" s="213" t="s">
        <v>85</v>
      </c>
      <c r="C12" s="76">
        <v>100</v>
      </c>
      <c r="D12" s="69"/>
      <c r="E12" s="69"/>
      <c r="F12" s="69"/>
    </row>
    <row r="13" spans="1:6" ht="15">
      <c r="A13" s="75" t="s">
        <v>58</v>
      </c>
      <c r="B13" s="213" t="s">
        <v>140</v>
      </c>
      <c r="C13" s="76">
        <v>100</v>
      </c>
      <c r="D13" s="69"/>
      <c r="E13" s="69"/>
      <c r="F13" s="69"/>
    </row>
    <row r="14" spans="1:6" ht="15">
      <c r="A14" s="75" t="s">
        <v>59</v>
      </c>
      <c r="B14" s="213" t="s">
        <v>141</v>
      </c>
      <c r="C14" s="76">
        <v>100</v>
      </c>
      <c r="D14" s="69"/>
      <c r="E14" s="69"/>
      <c r="F14" s="69"/>
    </row>
    <row r="15" spans="1:6" ht="15">
      <c r="A15" s="75" t="s">
        <v>60</v>
      </c>
      <c r="B15" s="213" t="s">
        <v>142</v>
      </c>
      <c r="C15" s="71"/>
      <c r="D15" s="74">
        <v>100</v>
      </c>
      <c r="E15" s="69"/>
      <c r="F15" s="69"/>
    </row>
    <row r="16" spans="1:6" ht="15">
      <c r="A16" s="73" t="s">
        <v>61</v>
      </c>
      <c r="B16" s="213" t="s">
        <v>86</v>
      </c>
      <c r="C16" s="76">
        <v>100</v>
      </c>
      <c r="D16" s="69"/>
      <c r="E16" s="69"/>
      <c r="F16" s="69"/>
    </row>
    <row r="17" spans="1:6" ht="15">
      <c r="A17" s="75" t="s">
        <v>62</v>
      </c>
      <c r="B17" s="213" t="s">
        <v>143</v>
      </c>
      <c r="C17" s="76">
        <v>100</v>
      </c>
      <c r="D17" s="69"/>
      <c r="E17" s="69"/>
      <c r="F17" s="69"/>
    </row>
    <row r="18" spans="1:6" ht="15">
      <c r="A18" s="75" t="s">
        <v>63</v>
      </c>
      <c r="B18" s="213" t="s">
        <v>144</v>
      </c>
      <c r="C18" s="76">
        <v>100</v>
      </c>
      <c r="D18" s="69"/>
      <c r="E18" s="69"/>
      <c r="F18" s="69"/>
    </row>
    <row r="19" spans="1:6" ht="15">
      <c r="A19" s="75" t="s">
        <v>64</v>
      </c>
      <c r="B19" s="213" t="s">
        <v>145</v>
      </c>
      <c r="C19" s="71"/>
      <c r="D19" s="74">
        <v>100</v>
      </c>
      <c r="E19" s="69"/>
      <c r="F19" s="69"/>
    </row>
    <row r="20" spans="1:6" ht="15">
      <c r="A20" s="73" t="s">
        <v>65</v>
      </c>
      <c r="B20" s="213" t="s">
        <v>87</v>
      </c>
      <c r="C20" s="76">
        <v>100</v>
      </c>
      <c r="D20" s="69"/>
      <c r="E20" s="69"/>
      <c r="F20" s="69"/>
    </row>
    <row r="21" spans="1:6" ht="15">
      <c r="A21" s="68" t="s">
        <v>40</v>
      </c>
      <c r="B21" s="213" t="s">
        <v>169</v>
      </c>
      <c r="C21" s="71"/>
      <c r="D21" s="72">
        <v>100</v>
      </c>
      <c r="E21" s="69"/>
      <c r="F21" s="69"/>
    </row>
    <row r="22" spans="1:6" ht="15">
      <c r="A22" s="68" t="s">
        <v>5</v>
      </c>
      <c r="B22" s="213" t="s">
        <v>42</v>
      </c>
      <c r="C22" s="71"/>
      <c r="D22" s="69"/>
      <c r="E22" s="72">
        <v>10</v>
      </c>
      <c r="F22" s="72">
        <v>90</v>
      </c>
    </row>
    <row r="23" spans="1:6" ht="15">
      <c r="A23" s="68" t="s">
        <v>35</v>
      </c>
      <c r="B23" s="213" t="s">
        <v>88</v>
      </c>
      <c r="C23" s="70">
        <v>100</v>
      </c>
      <c r="D23" s="69"/>
      <c r="E23" s="69"/>
      <c r="F23" s="69"/>
    </row>
    <row r="24" spans="1:6" ht="15">
      <c r="A24" s="68" t="s">
        <v>30</v>
      </c>
      <c r="B24" s="213" t="s">
        <v>52</v>
      </c>
      <c r="C24" s="70">
        <v>100</v>
      </c>
      <c r="D24" s="69"/>
      <c r="E24" s="69"/>
      <c r="F24" s="69"/>
    </row>
    <row r="25" spans="1:6" ht="15">
      <c r="A25" s="68" t="s">
        <v>33</v>
      </c>
      <c r="B25" s="213" t="s">
        <v>89</v>
      </c>
      <c r="C25" s="70">
        <v>100</v>
      </c>
      <c r="D25" s="69"/>
      <c r="E25" s="69"/>
      <c r="F25" s="69"/>
    </row>
    <row r="26" spans="1:6" ht="15">
      <c r="A26" s="68" t="s">
        <v>20</v>
      </c>
      <c r="B26" s="213" t="s">
        <v>90</v>
      </c>
      <c r="C26" s="70">
        <v>80</v>
      </c>
      <c r="D26" s="69"/>
      <c r="E26" s="69"/>
      <c r="F26" s="72">
        <v>20</v>
      </c>
    </row>
    <row r="27" spans="1:6" ht="15">
      <c r="A27" s="73" t="s">
        <v>66</v>
      </c>
      <c r="B27" s="213" t="s">
        <v>91</v>
      </c>
      <c r="C27" s="76">
        <v>100</v>
      </c>
      <c r="D27" s="69"/>
      <c r="E27" s="69"/>
      <c r="F27" s="69"/>
    </row>
    <row r="28" spans="1:6" ht="15">
      <c r="A28" s="73" t="s">
        <v>67</v>
      </c>
      <c r="B28" s="213" t="s">
        <v>92</v>
      </c>
      <c r="C28" s="76">
        <v>75</v>
      </c>
      <c r="D28" s="69"/>
      <c r="E28" s="69"/>
      <c r="F28" s="74">
        <v>25</v>
      </c>
    </row>
    <row r="29" spans="1:6" ht="15">
      <c r="A29" s="73" t="s">
        <v>68</v>
      </c>
      <c r="B29" s="213" t="s">
        <v>93</v>
      </c>
      <c r="C29" s="76">
        <v>100</v>
      </c>
      <c r="D29" s="69"/>
      <c r="E29" s="69"/>
      <c r="F29" s="69"/>
    </row>
    <row r="30" spans="1:6" ht="15">
      <c r="A30" s="68" t="s">
        <v>26</v>
      </c>
      <c r="B30" s="213" t="s">
        <v>27</v>
      </c>
      <c r="C30" s="70">
        <v>80</v>
      </c>
      <c r="D30" s="69"/>
      <c r="E30" s="69"/>
      <c r="F30" s="198">
        <v>20</v>
      </c>
    </row>
    <row r="31" spans="1:6" ht="15">
      <c r="A31" s="73" t="s">
        <v>69</v>
      </c>
      <c r="B31" s="213" t="s">
        <v>94</v>
      </c>
      <c r="C31" s="76">
        <v>90</v>
      </c>
      <c r="D31" s="69"/>
      <c r="E31" s="69"/>
      <c r="F31" s="74">
        <v>10</v>
      </c>
    </row>
    <row r="32" spans="1:6" ht="15">
      <c r="A32" s="73" t="s">
        <v>70</v>
      </c>
      <c r="B32" s="213" t="s">
        <v>95</v>
      </c>
      <c r="C32" s="76">
        <v>75</v>
      </c>
      <c r="D32" s="69"/>
      <c r="E32" s="69"/>
      <c r="F32" s="74">
        <v>25</v>
      </c>
    </row>
    <row r="33" spans="1:6" ht="15">
      <c r="A33" s="73" t="s">
        <v>71</v>
      </c>
      <c r="B33" s="213" t="s">
        <v>146</v>
      </c>
      <c r="C33" s="76">
        <v>80</v>
      </c>
      <c r="D33" s="69"/>
      <c r="E33" s="69"/>
      <c r="F33" s="199">
        <v>20</v>
      </c>
    </row>
    <row r="34" spans="1:6" ht="15">
      <c r="A34" s="75" t="s">
        <v>147</v>
      </c>
      <c r="B34" s="213" t="s">
        <v>148</v>
      </c>
      <c r="C34" s="76">
        <v>75</v>
      </c>
      <c r="D34" s="69"/>
      <c r="E34" s="69"/>
      <c r="F34" s="74">
        <v>25</v>
      </c>
    </row>
    <row r="35" spans="1:6" ht="15">
      <c r="A35" s="77" t="s">
        <v>72</v>
      </c>
      <c r="B35" s="213" t="s">
        <v>96</v>
      </c>
      <c r="C35" s="76">
        <v>75</v>
      </c>
      <c r="D35" s="69"/>
      <c r="E35" s="69"/>
      <c r="F35" s="74">
        <v>25</v>
      </c>
    </row>
    <row r="36" spans="1:6" ht="15">
      <c r="A36" s="77" t="s">
        <v>73</v>
      </c>
      <c r="B36" s="213" t="s">
        <v>97</v>
      </c>
      <c r="C36" s="76">
        <v>75</v>
      </c>
      <c r="D36" s="69"/>
      <c r="E36" s="69"/>
      <c r="F36" s="74">
        <v>25</v>
      </c>
    </row>
    <row r="37" spans="1:6" ht="15">
      <c r="A37" s="77" t="s">
        <v>74</v>
      </c>
      <c r="B37" s="213" t="s">
        <v>98</v>
      </c>
      <c r="C37" s="76">
        <v>75</v>
      </c>
      <c r="D37" s="69"/>
      <c r="E37" s="69"/>
      <c r="F37" s="74">
        <v>25</v>
      </c>
    </row>
    <row r="38" spans="1:6" ht="15">
      <c r="A38" s="75" t="s">
        <v>75</v>
      </c>
      <c r="B38" s="213" t="s">
        <v>99</v>
      </c>
      <c r="C38" s="71"/>
      <c r="D38" s="74">
        <v>10</v>
      </c>
      <c r="E38" s="69"/>
      <c r="F38" s="74">
        <v>90</v>
      </c>
    </row>
    <row r="39" spans="1:6" ht="15">
      <c r="A39" s="77" t="s">
        <v>76</v>
      </c>
      <c r="B39" s="213" t="s">
        <v>100</v>
      </c>
      <c r="C39" s="71"/>
      <c r="D39" s="74">
        <v>75</v>
      </c>
      <c r="E39" s="69"/>
      <c r="F39" s="74">
        <v>25</v>
      </c>
    </row>
    <row r="40" spans="1:6" ht="15">
      <c r="A40" s="77" t="s">
        <v>77</v>
      </c>
      <c r="B40" s="213" t="s">
        <v>101</v>
      </c>
      <c r="C40" s="71"/>
      <c r="D40" s="69"/>
      <c r="E40" s="69"/>
      <c r="F40" s="74">
        <v>100</v>
      </c>
    </row>
    <row r="41" spans="1:6" ht="15">
      <c r="A41" s="77" t="s">
        <v>78</v>
      </c>
      <c r="B41" s="213" t="s">
        <v>102</v>
      </c>
      <c r="C41" s="71"/>
      <c r="D41" s="69"/>
      <c r="E41" s="69"/>
      <c r="F41" s="74">
        <v>100</v>
      </c>
    </row>
    <row r="42" spans="1:6" ht="15">
      <c r="A42" s="75" t="s">
        <v>79</v>
      </c>
      <c r="B42" s="213" t="s">
        <v>103</v>
      </c>
      <c r="C42" s="76">
        <v>100</v>
      </c>
      <c r="D42" s="69"/>
      <c r="E42" s="69"/>
      <c r="F42" s="69"/>
    </row>
    <row r="43" spans="1:6" ht="15">
      <c r="A43" s="75" t="s">
        <v>80</v>
      </c>
      <c r="B43" s="213" t="s">
        <v>149</v>
      </c>
      <c r="C43" s="76">
        <v>100</v>
      </c>
      <c r="D43" s="69"/>
      <c r="E43" s="69"/>
      <c r="F43" s="69"/>
    </row>
    <row r="44" spans="1:6" ht="15">
      <c r="A44" s="75" t="s">
        <v>81</v>
      </c>
      <c r="B44" s="213" t="s">
        <v>104</v>
      </c>
      <c r="C44" s="76">
        <v>75</v>
      </c>
      <c r="D44" s="69"/>
      <c r="E44" s="69"/>
      <c r="F44" s="74">
        <v>25</v>
      </c>
    </row>
    <row r="45" spans="1:6" ht="15">
      <c r="A45" s="68" t="s">
        <v>10</v>
      </c>
      <c r="B45" s="213" t="s">
        <v>105</v>
      </c>
      <c r="C45" s="70">
        <v>75</v>
      </c>
      <c r="D45" s="69"/>
      <c r="E45" s="69"/>
      <c r="F45" s="72">
        <v>25</v>
      </c>
    </row>
    <row r="46" spans="1:6" ht="15">
      <c r="A46" s="68" t="s">
        <v>150</v>
      </c>
      <c r="B46" s="213" t="s">
        <v>151</v>
      </c>
      <c r="C46" s="70">
        <v>10</v>
      </c>
      <c r="D46" s="72">
        <v>10</v>
      </c>
      <c r="E46" s="69"/>
      <c r="F46" s="72">
        <v>10</v>
      </c>
    </row>
    <row r="47" ht="19.5" customHeight="1"/>
    <row r="48" spans="1:6" s="229" customFormat="1" ht="15.75" customHeight="1">
      <c r="A48" s="230" t="s">
        <v>259</v>
      </c>
      <c r="B48" s="230"/>
      <c r="C48" s="230"/>
      <c r="D48" s="230"/>
      <c r="E48" s="230"/>
      <c r="F48" s="230"/>
    </row>
    <row r="49" spans="1:6" s="229" customFormat="1" ht="15.75" customHeight="1">
      <c r="A49" s="231" t="s">
        <v>258</v>
      </c>
      <c r="B49" s="231"/>
      <c r="C49" s="231"/>
      <c r="D49" s="231"/>
      <c r="E49" s="231"/>
      <c r="F49" s="231"/>
    </row>
    <row r="50" spans="1:6" s="229" customFormat="1" ht="15.75" customHeight="1">
      <c r="A50" s="231" t="s">
        <v>209</v>
      </c>
      <c r="B50" s="231"/>
      <c r="C50" s="231"/>
      <c r="D50" s="231"/>
      <c r="E50" s="231"/>
      <c r="F50" s="231"/>
    </row>
    <row r="51" ht="15">
      <c r="A51" s="200" t="s">
        <v>208</v>
      </c>
    </row>
  </sheetData>
  <mergeCells count="3">
    <mergeCell ref="A3:B3"/>
    <mergeCell ref="C3:F3"/>
    <mergeCell ref="A48:F48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2"/>
  <sheetViews>
    <sheetView showGridLines="0" workbookViewId="0" topLeftCell="A1">
      <selection activeCell="L38" sqref="L38"/>
    </sheetView>
  </sheetViews>
  <sheetFormatPr defaultColWidth="9.140625" defaultRowHeight="15"/>
  <cols>
    <col min="1" max="6" width="13.57421875" style="23" customWidth="1"/>
    <col min="7" max="12" width="9.140625" style="23" customWidth="1"/>
    <col min="13" max="13" width="10.140625" style="23" customWidth="1"/>
    <col min="14" max="14" width="9.140625" style="23" customWidth="1"/>
    <col min="15" max="15" width="11.140625" style="23" customWidth="1"/>
    <col min="16" max="16384" width="9.140625" style="23" customWidth="1"/>
  </cols>
  <sheetData>
    <row r="1" ht="12.75">
      <c r="A1" s="78" t="s">
        <v>206</v>
      </c>
    </row>
    <row r="2" ht="14.25">
      <c r="A2" s="197" t="s">
        <v>203</v>
      </c>
    </row>
    <row r="3" spans="1:15" ht="12.75">
      <c r="A3" s="26"/>
      <c r="B3" s="79" t="s">
        <v>45</v>
      </c>
      <c r="C3" s="26" t="s">
        <v>43</v>
      </c>
      <c r="D3" s="26" t="s">
        <v>46</v>
      </c>
      <c r="E3" s="26" t="s">
        <v>44</v>
      </c>
      <c r="F3" s="26" t="s">
        <v>124</v>
      </c>
      <c r="H3" s="23" t="s">
        <v>45</v>
      </c>
      <c r="I3" s="23" t="s">
        <v>107</v>
      </c>
      <c r="J3" s="23" t="s">
        <v>108</v>
      </c>
      <c r="K3" s="23" t="s">
        <v>109</v>
      </c>
      <c r="L3" s="23" t="s">
        <v>124</v>
      </c>
      <c r="O3" s="47">
        <f>B4+C4+E4</f>
        <v>1126.630879869228</v>
      </c>
    </row>
    <row r="4" spans="1:15" ht="12.75">
      <c r="A4" s="80" t="s">
        <v>185</v>
      </c>
      <c r="B4" s="81">
        <v>872.3628048692281</v>
      </c>
      <c r="C4" s="81">
        <v>132.50519</v>
      </c>
      <c r="D4" s="81">
        <v>1860.8739110000004</v>
      </c>
      <c r="E4" s="81">
        <v>121.762885</v>
      </c>
      <c r="F4" s="81">
        <v>2987.504790869228</v>
      </c>
      <c r="H4" s="47">
        <v>872362.804869228</v>
      </c>
      <c r="I4" s="47">
        <v>132505.19</v>
      </c>
      <c r="J4" s="47">
        <v>1860873.9110000003</v>
      </c>
      <c r="K4" s="47">
        <v>121762.885</v>
      </c>
      <c r="L4" s="47">
        <v>2987504.790869228</v>
      </c>
      <c r="O4" s="47">
        <f>F4-D4</f>
        <v>1126.6308798692278</v>
      </c>
    </row>
    <row r="5" spans="8:12" ht="12.75">
      <c r="H5" s="47">
        <f>H4/1000</f>
        <v>872.3628048692281</v>
      </c>
      <c r="I5" s="47">
        <f aca="true" t="shared" si="0" ref="I5:L5">I4/1000</f>
        <v>132.50519</v>
      </c>
      <c r="J5" s="47">
        <f t="shared" si="0"/>
        <v>1860.8739110000004</v>
      </c>
      <c r="K5" s="47">
        <f t="shared" si="0"/>
        <v>121.762885</v>
      </c>
      <c r="L5" s="47">
        <f t="shared" si="0"/>
        <v>2987.504790869228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:3" ht="15" customHeight="1">
      <c r="A32" s="82"/>
      <c r="B32" s="82"/>
      <c r="C32" s="82"/>
    </row>
    <row r="33" ht="12.75"/>
    <row r="34" ht="12.75"/>
    <row r="35" ht="12.75"/>
    <row r="36" ht="12.75"/>
    <row r="37" ht="12.75"/>
    <row r="38" ht="12.75"/>
    <row r="39" ht="12.75"/>
    <row r="42" ht="15">
      <c r="A42" s="78" t="s">
        <v>206</v>
      </c>
    </row>
    <row r="43" ht="14.25">
      <c r="A43" s="197" t="s">
        <v>154</v>
      </c>
    </row>
    <row r="45" ht="15">
      <c r="A45" s="3" t="s">
        <v>207</v>
      </c>
    </row>
    <row r="46" ht="15">
      <c r="A46" s="200" t="s">
        <v>208</v>
      </c>
    </row>
    <row r="47" ht="15">
      <c r="A47" s="92"/>
    </row>
    <row r="50" spans="3:13" ht="15">
      <c r="C50" s="26"/>
      <c r="D50" s="79" t="s">
        <v>45</v>
      </c>
      <c r="E50" s="26" t="s">
        <v>43</v>
      </c>
      <c r="F50" s="26" t="s">
        <v>46</v>
      </c>
      <c r="G50" s="26" t="s">
        <v>44</v>
      </c>
      <c r="H50" s="26" t="s">
        <v>124</v>
      </c>
      <c r="J50" s="83" t="s">
        <v>45</v>
      </c>
      <c r="K50" s="84" t="s">
        <v>43</v>
      </c>
      <c r="L50" s="84" t="s">
        <v>46</v>
      </c>
      <c r="M50" s="84" t="s">
        <v>44</v>
      </c>
    </row>
    <row r="51" spans="3:13" ht="15">
      <c r="C51" s="85">
        <v>2018</v>
      </c>
      <c r="D51" s="86">
        <v>697</v>
      </c>
      <c r="E51" s="86">
        <v>192</v>
      </c>
      <c r="F51" s="86">
        <v>1439</v>
      </c>
      <c r="G51" s="86">
        <v>101</v>
      </c>
      <c r="H51" s="86">
        <f>SUM(D51:G51)</f>
        <v>2429</v>
      </c>
      <c r="I51" s="87"/>
      <c r="J51" s="88">
        <f>D51/H51</f>
        <v>0.2869493618773158</v>
      </c>
      <c r="K51" s="88">
        <f>E51/H51</f>
        <v>0.07904487443392343</v>
      </c>
      <c r="L51" s="88">
        <f>F51/H51</f>
        <v>0.5924248662000824</v>
      </c>
      <c r="M51" s="88">
        <f>G51/H51</f>
        <v>0.04158089748867847</v>
      </c>
    </row>
    <row r="52" spans="3:13" ht="15">
      <c r="C52" s="89">
        <v>2020</v>
      </c>
      <c r="D52" s="90">
        <v>735.9211536042143</v>
      </c>
      <c r="E52" s="90">
        <v>111.43165</v>
      </c>
      <c r="F52" s="90">
        <v>1361.86725</v>
      </c>
      <c r="G52" s="90">
        <v>108.6333</v>
      </c>
      <c r="H52" s="90">
        <v>2317.853353604214</v>
      </c>
      <c r="I52" s="87"/>
      <c r="J52" s="88">
        <f aca="true" t="shared" si="1" ref="J52:J53">D52/H52</f>
        <v>0.3175011708397652</v>
      </c>
      <c r="K52" s="88">
        <f aca="true" t="shared" si="2" ref="K52:K53">E52/H52</f>
        <v>0.04807536672961906</v>
      </c>
      <c r="L52" s="88">
        <f aca="true" t="shared" si="3" ref="L52:L53">F52/H52</f>
        <v>0.5875553981369549</v>
      </c>
      <c r="M52" s="88">
        <f>G52/H52</f>
        <v>0.04686806429366097</v>
      </c>
    </row>
    <row r="53" spans="3:13" ht="15">
      <c r="C53" s="91">
        <v>2021</v>
      </c>
      <c r="D53" s="90">
        <v>872.3628048692281</v>
      </c>
      <c r="E53" s="90">
        <v>132.50519</v>
      </c>
      <c r="F53" s="90">
        <v>1860.8739110000004</v>
      </c>
      <c r="G53" s="90">
        <v>121.762885</v>
      </c>
      <c r="H53" s="90">
        <v>2987.504790869228</v>
      </c>
      <c r="I53" s="87"/>
      <c r="J53" s="88">
        <f t="shared" si="1"/>
        <v>0.29200381788020835</v>
      </c>
      <c r="K53" s="88">
        <f t="shared" si="2"/>
        <v>0.04435313054726416</v>
      </c>
      <c r="L53" s="88">
        <f t="shared" si="3"/>
        <v>0.6228856658866045</v>
      </c>
      <c r="M53" s="88">
        <f aca="true" t="shared" si="4" ref="M53">G53/H53</f>
        <v>0.04075738568592305</v>
      </c>
    </row>
    <row r="55" spans="3:8" ht="15">
      <c r="C55" s="23" t="s">
        <v>172</v>
      </c>
      <c r="D55" s="47">
        <f>D53-D52</f>
        <v>136.44165126501377</v>
      </c>
      <c r="E55" s="47">
        <f aca="true" t="shared" si="5" ref="E55:H55">E53-E52</f>
        <v>21.073539999999994</v>
      </c>
      <c r="F55" s="47">
        <f t="shared" si="5"/>
        <v>499.00666100000035</v>
      </c>
      <c r="G55" s="47">
        <f t="shared" si="5"/>
        <v>13.129584999999992</v>
      </c>
      <c r="H55" s="47">
        <f t="shared" si="5"/>
        <v>669.651437265014</v>
      </c>
    </row>
    <row r="59" ht="15">
      <c r="F59" s="47">
        <f>D55+E55+G55</f>
        <v>170.64477626501375</v>
      </c>
    </row>
    <row r="62" spans="5:6" ht="15">
      <c r="E62" s="23" t="s">
        <v>173</v>
      </c>
      <c r="F62" s="23">
        <f>1092-925</f>
        <v>167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48"/>
  <sheetViews>
    <sheetView showGridLines="0" workbookViewId="0" topLeftCell="O1">
      <selection activeCell="AA37" sqref="AA37"/>
    </sheetView>
  </sheetViews>
  <sheetFormatPr defaultColWidth="9.140625" defaultRowHeight="15"/>
  <cols>
    <col min="1" max="1" width="16.28125" style="23" customWidth="1"/>
    <col min="2" max="2" width="16.8515625" style="23" customWidth="1"/>
    <col min="3" max="3" width="11.28125" style="23" customWidth="1"/>
    <col min="4" max="4" width="14.8515625" style="23" customWidth="1"/>
    <col min="5" max="5" width="19.28125" style="23" customWidth="1"/>
    <col min="6" max="6" width="9.140625" style="23" customWidth="1"/>
    <col min="7" max="7" width="24.8515625" style="23" customWidth="1"/>
    <col min="8" max="9" width="9.140625" style="23" customWidth="1"/>
    <col min="10" max="10" width="11.28125" style="23" customWidth="1"/>
    <col min="11" max="11" width="10.421875" style="23" customWidth="1"/>
    <col min="12" max="12" width="15.7109375" style="23" customWidth="1"/>
    <col min="13" max="13" width="9.140625" style="23" customWidth="1"/>
    <col min="14" max="14" width="9.140625" style="94" customWidth="1"/>
    <col min="15" max="20" width="12.00390625" style="23" customWidth="1"/>
    <col min="21" max="26" width="9.140625" style="23" customWidth="1"/>
    <col min="27" max="27" width="10.421875" style="23" customWidth="1"/>
    <col min="28" max="28" width="9.140625" style="23" customWidth="1"/>
    <col min="29" max="29" width="11.140625" style="23" customWidth="1"/>
    <col min="30" max="35" width="9.140625" style="23" customWidth="1"/>
    <col min="36" max="36" width="10.7109375" style="23" customWidth="1"/>
    <col min="37" max="16384" width="9.140625" style="23" customWidth="1"/>
  </cols>
  <sheetData>
    <row r="1" spans="1:15" ht="12.75">
      <c r="A1" s="93" t="s">
        <v>126</v>
      </c>
      <c r="O1" s="78" t="s">
        <v>196</v>
      </c>
    </row>
    <row r="2" spans="1:15" ht="15" thickBot="1">
      <c r="A2" s="93"/>
      <c r="O2" s="197" t="s">
        <v>203</v>
      </c>
    </row>
    <row r="3" spans="1:36" ht="14.25" thickBot="1" thickTop="1">
      <c r="A3" s="95" t="s">
        <v>45</v>
      </c>
      <c r="B3" s="95" t="s">
        <v>43</v>
      </c>
      <c r="C3" s="95" t="s">
        <v>46</v>
      </c>
      <c r="D3" s="95" t="s">
        <v>44</v>
      </c>
      <c r="E3" s="95" t="s">
        <v>119</v>
      </c>
      <c r="G3" s="96"/>
      <c r="O3" s="26"/>
      <c r="P3" s="79" t="s">
        <v>45</v>
      </c>
      <c r="Q3" s="26" t="s">
        <v>43</v>
      </c>
      <c r="R3" s="26" t="s">
        <v>46</v>
      </c>
      <c r="S3" s="26" t="s">
        <v>44</v>
      </c>
      <c r="T3" s="26" t="s">
        <v>124</v>
      </c>
      <c r="V3" s="47">
        <f>T4-R4</f>
        <v>1072.7666394855987</v>
      </c>
      <c r="Y3" s="7" t="s">
        <v>45</v>
      </c>
      <c r="Z3" s="8" t="s">
        <v>107</v>
      </c>
      <c r="AA3" s="8" t="s">
        <v>108</v>
      </c>
      <c r="AB3" s="8" t="s">
        <v>109</v>
      </c>
      <c r="AC3" s="9" t="s">
        <v>124</v>
      </c>
      <c r="AE3" s="26"/>
      <c r="AF3" s="79" t="s">
        <v>45</v>
      </c>
      <c r="AG3" s="26" t="s">
        <v>43</v>
      </c>
      <c r="AH3" s="26" t="s">
        <v>46</v>
      </c>
      <c r="AI3" s="26" t="s">
        <v>44</v>
      </c>
      <c r="AJ3" s="26" t="s">
        <v>124</v>
      </c>
    </row>
    <row r="4" spans="1:36" ht="12.75">
      <c r="A4" s="97">
        <v>672659.5034161145</v>
      </c>
      <c r="B4" s="97">
        <v>154516.1687231445</v>
      </c>
      <c r="C4" s="97">
        <v>1212699.131414796</v>
      </c>
      <c r="D4" s="97">
        <v>85221.59346801757</v>
      </c>
      <c r="E4" s="98">
        <f>SUM(A4:D4)</f>
        <v>2125096.3970220727</v>
      </c>
      <c r="K4" s="99"/>
      <c r="L4" s="99"/>
      <c r="M4" s="38"/>
      <c r="O4" s="80" t="s">
        <v>185</v>
      </c>
      <c r="P4" s="100">
        <v>855.8327244855991</v>
      </c>
      <c r="Q4" s="100">
        <v>133.767625</v>
      </c>
      <c r="R4" s="100">
        <v>1733.33617</v>
      </c>
      <c r="S4" s="100">
        <v>83.16628999999998</v>
      </c>
      <c r="T4" s="100">
        <v>2806.1028094855988</v>
      </c>
      <c r="U4" s="47"/>
      <c r="V4" s="47">
        <f>P4+Q4+S4</f>
        <v>1072.766639485599</v>
      </c>
      <c r="Y4" s="101">
        <v>855832.7244855991</v>
      </c>
      <c r="Z4" s="101">
        <v>133767.625</v>
      </c>
      <c r="AA4" s="101">
        <v>1733336.17</v>
      </c>
      <c r="AB4" s="101">
        <v>83166.28999999998</v>
      </c>
      <c r="AC4" s="102">
        <v>2806102.809485599</v>
      </c>
      <c r="AE4" s="80">
        <v>2020</v>
      </c>
      <c r="AF4" s="100">
        <v>813.4546295296014</v>
      </c>
      <c r="AG4" s="100">
        <v>115.964865</v>
      </c>
      <c r="AH4" s="100">
        <v>1362.509318271759</v>
      </c>
      <c r="AI4" s="100">
        <v>87.17732499999998</v>
      </c>
      <c r="AJ4" s="100">
        <v>2379.106137801361</v>
      </c>
    </row>
    <row r="5" spans="1:29" ht="12.75">
      <c r="A5" s="103"/>
      <c r="B5" s="104"/>
      <c r="C5" s="104"/>
      <c r="D5" s="104"/>
      <c r="K5" s="99"/>
      <c r="L5" s="99"/>
      <c r="M5" s="38"/>
      <c r="P5" s="47"/>
      <c r="Y5" s="23">
        <f>Y4/1000</f>
        <v>855.8327244855991</v>
      </c>
      <c r="Z5" s="23">
        <f aca="true" t="shared" si="0" ref="Z5:AC5">Z4/1000</f>
        <v>133.767625</v>
      </c>
      <c r="AA5" s="23">
        <f t="shared" si="0"/>
        <v>1733.33617</v>
      </c>
      <c r="AB5" s="23">
        <f t="shared" si="0"/>
        <v>83.16628999999998</v>
      </c>
      <c r="AC5" s="23">
        <f t="shared" si="0"/>
        <v>2806.1028094855988</v>
      </c>
    </row>
    <row r="6" spans="1:13" ht="12.75">
      <c r="A6" s="103"/>
      <c r="B6" s="104"/>
      <c r="C6" s="104"/>
      <c r="D6" s="104"/>
      <c r="K6" s="99"/>
      <c r="L6" s="99"/>
      <c r="M6" s="38"/>
    </row>
    <row r="7" spans="1:6" ht="12.75">
      <c r="A7" s="105"/>
      <c r="B7" s="104"/>
      <c r="C7" s="104"/>
      <c r="D7" s="104"/>
      <c r="E7" s="104"/>
      <c r="F7" s="104"/>
    </row>
    <row r="8" spans="1:6" ht="12.75">
      <c r="A8" s="104"/>
      <c r="B8" s="106"/>
      <c r="C8" s="104"/>
      <c r="D8" s="104"/>
      <c r="E8" s="104"/>
      <c r="F8" s="104"/>
    </row>
    <row r="9" spans="1:7" ht="12.75">
      <c r="A9" s="107"/>
      <c r="B9" s="107"/>
      <c r="C9" s="107"/>
      <c r="D9" s="107"/>
      <c r="E9" s="107"/>
      <c r="F9" s="104"/>
      <c r="G9" s="103"/>
    </row>
    <row r="10" spans="1:6" ht="12.75">
      <c r="A10" s="23" t="s">
        <v>110</v>
      </c>
      <c r="B10" s="104"/>
      <c r="C10" s="104"/>
      <c r="D10" s="104"/>
      <c r="E10" s="104"/>
      <c r="F10" s="104"/>
    </row>
    <row r="11" spans="7:12" ht="12.75">
      <c r="G11" s="108"/>
      <c r="H11" s="109" t="s">
        <v>127</v>
      </c>
      <c r="I11" s="108"/>
      <c r="J11" s="108"/>
      <c r="K11" s="108"/>
      <c r="L11" s="108"/>
    </row>
    <row r="12" spans="7:12" ht="13.5" thickBot="1">
      <c r="G12" s="110"/>
      <c r="H12" s="108"/>
      <c r="I12" s="108"/>
      <c r="J12" s="108"/>
      <c r="K12" s="108"/>
      <c r="L12" s="108"/>
    </row>
    <row r="13" spans="7:12" ht="14.25" thickBot="1" thickTop="1">
      <c r="G13" s="110"/>
      <c r="H13" s="111" t="s">
        <v>45</v>
      </c>
      <c r="I13" s="112" t="s">
        <v>107</v>
      </c>
      <c r="J13" s="112" t="s">
        <v>108</v>
      </c>
      <c r="K13" s="112" t="s">
        <v>109</v>
      </c>
      <c r="L13" s="113" t="s">
        <v>124</v>
      </c>
    </row>
    <row r="14" spans="7:13" ht="12.75">
      <c r="G14" s="114" t="s">
        <v>125</v>
      </c>
      <c r="H14" s="115">
        <v>672659.5034161145</v>
      </c>
      <c r="I14" s="115">
        <v>154516.1687231445</v>
      </c>
      <c r="J14" s="115">
        <v>1212699.131414796</v>
      </c>
      <c r="K14" s="115">
        <v>85221.59346801757</v>
      </c>
      <c r="L14" s="116">
        <v>2125096.3970220727</v>
      </c>
      <c r="M14" s="38">
        <f>(H14+I14+K14)/1000</f>
        <v>912.3972656072766</v>
      </c>
    </row>
    <row r="15" ht="12.75"/>
    <row r="16" ht="12.75"/>
    <row r="17" spans="12:15" ht="12.75">
      <c r="L17" s="47"/>
      <c r="M17" s="47"/>
      <c r="N17" s="117"/>
      <c r="O17" s="47"/>
    </row>
    <row r="18" spans="12:14" ht="12.75">
      <c r="L18" s="118"/>
      <c r="M18" s="118"/>
      <c r="N18" s="119"/>
    </row>
    <row r="19" ht="12.75"/>
    <row r="20" ht="12.75"/>
    <row r="21" spans="11:13" ht="12.75">
      <c r="K21" s="99"/>
      <c r="L21" s="99"/>
      <c r="M21" s="38"/>
    </row>
    <row r="22" spans="11:13" ht="12.75">
      <c r="K22" s="99"/>
      <c r="L22" s="99"/>
      <c r="M22" s="38"/>
    </row>
    <row r="23" spans="11:13" ht="12.75">
      <c r="K23" s="99"/>
      <c r="L23" s="99"/>
      <c r="M23" s="38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28.9" customHeight="1"/>
    <row r="37" spans="2:6" ht="15" customHeight="1">
      <c r="B37" s="3"/>
      <c r="C37" s="3"/>
      <c r="D37" s="3"/>
      <c r="E37" s="3"/>
      <c r="F37" s="3"/>
    </row>
    <row r="38" spans="2:6" ht="12.75">
      <c r="B38" s="3"/>
      <c r="C38" s="3"/>
      <c r="D38" s="3"/>
      <c r="E38" s="3"/>
      <c r="F38" s="3"/>
    </row>
    <row r="39" ht="12.75">
      <c r="A39" s="120"/>
    </row>
    <row r="40" ht="15">
      <c r="A40" s="120"/>
    </row>
    <row r="41" ht="15">
      <c r="A41" s="3" t="s">
        <v>128</v>
      </c>
    </row>
    <row r="42" ht="15">
      <c r="A42" s="3" t="s">
        <v>123</v>
      </c>
    </row>
    <row r="44" ht="15">
      <c r="O44" s="78" t="s">
        <v>210</v>
      </c>
    </row>
    <row r="45" ht="14.25">
      <c r="O45" s="197" t="s">
        <v>154</v>
      </c>
    </row>
    <row r="47" ht="15">
      <c r="O47" s="3" t="s">
        <v>207</v>
      </c>
    </row>
    <row r="48" ht="15">
      <c r="O48" s="200" t="s">
        <v>208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71"/>
  <sheetViews>
    <sheetView showGridLines="0" workbookViewId="0" topLeftCell="A21">
      <selection activeCell="M54" sqref="M54"/>
    </sheetView>
  </sheetViews>
  <sheetFormatPr defaultColWidth="9.140625" defaultRowHeight="15"/>
  <cols>
    <col min="1" max="1" width="9.140625" style="121" customWidth="1"/>
    <col min="2" max="2" width="9.140625" style="23" customWidth="1"/>
    <col min="3" max="3" width="31.8515625" style="23" customWidth="1"/>
    <col min="4" max="4" width="9.140625" style="23" customWidth="1"/>
    <col min="5" max="5" width="15.00390625" style="23" customWidth="1"/>
    <col min="6" max="6" width="9.140625" style="23" customWidth="1"/>
    <col min="7" max="7" width="31.00390625" style="23" customWidth="1"/>
    <col min="8" max="8" width="10.00390625" style="23" customWidth="1"/>
    <col min="9" max="10" width="9.140625" style="23" customWidth="1"/>
    <col min="11" max="11" width="28.00390625" style="23" customWidth="1"/>
    <col min="12" max="12" width="6.28125" style="23" customWidth="1"/>
    <col min="13" max="16384" width="9.140625" style="23" customWidth="1"/>
  </cols>
  <sheetData>
    <row r="1" ht="12.75">
      <c r="B1" s="58" t="s">
        <v>260</v>
      </c>
    </row>
    <row r="2" ht="14.25">
      <c r="B2" s="197" t="s">
        <v>203</v>
      </c>
    </row>
    <row r="3" ht="12.75"/>
    <row r="4" spans="2:13" ht="12.75">
      <c r="B4" s="26"/>
      <c r="C4" s="26"/>
      <c r="D4" s="79" t="s">
        <v>45</v>
      </c>
      <c r="M4" s="47"/>
    </row>
    <row r="5" spans="2:17" ht="12.75">
      <c r="B5" s="122" t="s">
        <v>26</v>
      </c>
      <c r="C5" s="122" t="s">
        <v>27</v>
      </c>
      <c r="D5" s="33">
        <v>211.079675</v>
      </c>
      <c r="E5" s="87" t="s">
        <v>26</v>
      </c>
      <c r="F5" s="23" t="s">
        <v>27</v>
      </c>
      <c r="G5" s="47">
        <v>200</v>
      </c>
      <c r="O5" s="23" t="s">
        <v>26</v>
      </c>
      <c r="P5" s="23" t="s">
        <v>27</v>
      </c>
      <c r="Q5" s="47">
        <v>211.079675</v>
      </c>
    </row>
    <row r="6" spans="2:17" ht="12.75">
      <c r="B6" s="122" t="s">
        <v>28</v>
      </c>
      <c r="C6" s="122" t="s">
        <v>29</v>
      </c>
      <c r="D6" s="33">
        <v>185.35060000000001</v>
      </c>
      <c r="E6" s="87" t="s">
        <v>20</v>
      </c>
      <c r="F6" s="23" t="s">
        <v>32</v>
      </c>
      <c r="G6" s="47">
        <v>146</v>
      </c>
      <c r="O6" s="23" t="s">
        <v>28</v>
      </c>
      <c r="P6" s="23" t="s">
        <v>29</v>
      </c>
      <c r="Q6" s="47">
        <v>185.35060000000001</v>
      </c>
    </row>
    <row r="7" spans="2:17" ht="12.75">
      <c r="B7" s="122" t="s">
        <v>20</v>
      </c>
      <c r="C7" s="122" t="s">
        <v>32</v>
      </c>
      <c r="D7" s="33">
        <v>176.24850000000004</v>
      </c>
      <c r="E7" s="87" t="s">
        <v>28</v>
      </c>
      <c r="F7" s="23" t="s">
        <v>29</v>
      </c>
      <c r="G7" s="47">
        <v>127</v>
      </c>
      <c r="O7" s="23" t="s">
        <v>20</v>
      </c>
      <c r="P7" s="23" t="s">
        <v>32</v>
      </c>
      <c r="Q7" s="47">
        <v>176.24850000000004</v>
      </c>
    </row>
    <row r="8" spans="2:17" ht="12.75">
      <c r="B8" s="122" t="s">
        <v>33</v>
      </c>
      <c r="C8" s="122" t="s">
        <v>34</v>
      </c>
      <c r="D8" s="33">
        <v>99.9305</v>
      </c>
      <c r="E8" s="87" t="s">
        <v>33</v>
      </c>
      <c r="F8" s="23" t="s">
        <v>34</v>
      </c>
      <c r="G8" s="47">
        <v>81</v>
      </c>
      <c r="O8" s="23" t="s">
        <v>33</v>
      </c>
      <c r="P8" s="23" t="s">
        <v>34</v>
      </c>
      <c r="Q8" s="47">
        <v>99.9305</v>
      </c>
    </row>
    <row r="9" spans="2:17" ht="12.75">
      <c r="B9" s="122" t="s">
        <v>30</v>
      </c>
      <c r="C9" s="122" t="s">
        <v>31</v>
      </c>
      <c r="D9" s="33">
        <v>92.3022</v>
      </c>
      <c r="E9" s="87" t="s">
        <v>30</v>
      </c>
      <c r="F9" s="23" t="s">
        <v>31</v>
      </c>
      <c r="G9" s="47">
        <v>80</v>
      </c>
      <c r="O9" s="23" t="s">
        <v>30</v>
      </c>
      <c r="P9" s="23" t="s">
        <v>31</v>
      </c>
      <c r="Q9" s="47">
        <v>92.3022</v>
      </c>
    </row>
    <row r="10" spans="2:17" ht="12.75">
      <c r="B10" s="122" t="s">
        <v>51</v>
      </c>
      <c r="C10" s="122" t="s">
        <v>47</v>
      </c>
      <c r="D10" s="33">
        <v>67.73822986922815</v>
      </c>
      <c r="E10" s="87" t="s">
        <v>51</v>
      </c>
      <c r="F10" s="23" t="s">
        <v>47</v>
      </c>
      <c r="G10" s="47">
        <v>70</v>
      </c>
      <c r="O10" s="23" t="s">
        <v>51</v>
      </c>
      <c r="P10" s="23" t="s">
        <v>47</v>
      </c>
      <c r="Q10" s="47">
        <v>67.73822986922815</v>
      </c>
    </row>
    <row r="11" spans="2:17" ht="12.75">
      <c r="B11" s="122" t="s">
        <v>35</v>
      </c>
      <c r="C11" s="122" t="s">
        <v>36</v>
      </c>
      <c r="D11" s="33">
        <v>27.9087</v>
      </c>
      <c r="E11" s="87" t="s">
        <v>35</v>
      </c>
      <c r="F11" s="23" t="s">
        <v>36</v>
      </c>
      <c r="G11" s="47">
        <v>23</v>
      </c>
      <c r="O11" s="23" t="s">
        <v>35</v>
      </c>
      <c r="P11" s="23" t="s">
        <v>36</v>
      </c>
      <c r="Q11" s="47">
        <v>27.9087</v>
      </c>
    </row>
    <row r="12" spans="2:17" ht="12.75">
      <c r="B12" s="122" t="s">
        <v>10</v>
      </c>
      <c r="C12" s="122" t="s">
        <v>37</v>
      </c>
      <c r="D12" s="33">
        <v>11.804400000000001</v>
      </c>
      <c r="E12" s="87" t="s">
        <v>10</v>
      </c>
      <c r="F12" s="23" t="s">
        <v>37</v>
      </c>
      <c r="G12" s="47">
        <v>10</v>
      </c>
      <c r="O12" s="23" t="s">
        <v>10</v>
      </c>
      <c r="P12" s="23" t="s">
        <v>37</v>
      </c>
      <c r="Q12" s="47">
        <v>11.804400000000001</v>
      </c>
    </row>
    <row r="13" spans="2:17" ht="12.75">
      <c r="B13" s="122" t="s">
        <v>49</v>
      </c>
      <c r="C13" s="122" t="s">
        <v>50</v>
      </c>
      <c r="D13" s="33">
        <v>0</v>
      </c>
      <c r="E13" s="87" t="s">
        <v>38</v>
      </c>
      <c r="F13" s="23" t="s">
        <v>39</v>
      </c>
      <c r="G13" s="47">
        <v>0</v>
      </c>
      <c r="O13" s="23" t="s">
        <v>49</v>
      </c>
      <c r="P13" s="23" t="s">
        <v>50</v>
      </c>
      <c r="Q13" s="47">
        <v>0</v>
      </c>
    </row>
    <row r="14" spans="2:17" ht="12.75">
      <c r="B14" s="122" t="s">
        <v>38</v>
      </c>
      <c r="C14" s="122" t="s">
        <v>39</v>
      </c>
      <c r="D14" s="33">
        <v>0</v>
      </c>
      <c r="E14" s="87" t="s">
        <v>40</v>
      </c>
      <c r="F14" s="23" t="s">
        <v>41</v>
      </c>
      <c r="G14" s="47">
        <v>0</v>
      </c>
      <c r="O14" s="23" t="s">
        <v>38</v>
      </c>
      <c r="P14" s="23" t="s">
        <v>39</v>
      </c>
      <c r="Q14" s="47">
        <v>0</v>
      </c>
    </row>
    <row r="15" spans="2:17" ht="12.75">
      <c r="B15" s="123" t="s">
        <v>40</v>
      </c>
      <c r="C15" s="123" t="s">
        <v>41</v>
      </c>
      <c r="D15" s="124">
        <v>0</v>
      </c>
      <c r="E15" s="87" t="s">
        <v>5</v>
      </c>
      <c r="F15" s="23" t="s">
        <v>42</v>
      </c>
      <c r="G15" s="47">
        <v>0</v>
      </c>
      <c r="O15" s="23" t="s">
        <v>40</v>
      </c>
      <c r="P15" s="23" t="s">
        <v>41</v>
      </c>
      <c r="Q15" s="47">
        <v>0</v>
      </c>
    </row>
    <row r="16" spans="2:17" ht="12.75">
      <c r="B16" s="40" t="s">
        <v>5</v>
      </c>
      <c r="C16" s="40" t="s">
        <v>42</v>
      </c>
      <c r="D16" s="125">
        <v>0</v>
      </c>
      <c r="E16" s="87" t="s">
        <v>49</v>
      </c>
      <c r="F16" s="23" t="s">
        <v>50</v>
      </c>
      <c r="G16" s="47">
        <v>0</v>
      </c>
      <c r="O16" s="23" t="s">
        <v>5</v>
      </c>
      <c r="P16" s="23" t="s">
        <v>42</v>
      </c>
      <c r="Q16" s="47">
        <v>0</v>
      </c>
    </row>
    <row r="17" spans="2:17" ht="12.75">
      <c r="B17" s="80"/>
      <c r="C17" s="80" t="s">
        <v>119</v>
      </c>
      <c r="D17" s="100">
        <v>872.3628048692283</v>
      </c>
      <c r="E17" s="87" t="s">
        <v>129</v>
      </c>
      <c r="F17" s="23" t="s">
        <v>119</v>
      </c>
      <c r="G17" s="47">
        <v>736</v>
      </c>
      <c r="O17" s="23" t="s">
        <v>129</v>
      </c>
      <c r="P17" s="23" t="s">
        <v>119</v>
      </c>
      <c r="Q17" s="47">
        <v>872.3628048692283</v>
      </c>
    </row>
    <row r="18" ht="12.75">
      <c r="J18" s="47"/>
    </row>
    <row r="19" ht="12.75"/>
    <row r="20" ht="12.75"/>
    <row r="21" ht="12.75"/>
    <row r="22" ht="12.75">
      <c r="H22" s="38"/>
    </row>
    <row r="23" ht="12.75">
      <c r="H23" s="38"/>
    </row>
    <row r="24" ht="12.75">
      <c r="H24" s="38"/>
    </row>
    <row r="25" ht="12.75">
      <c r="H25" s="38"/>
    </row>
    <row r="26" ht="12.75">
      <c r="H26" s="38"/>
    </row>
    <row r="27" ht="12.75">
      <c r="H27" s="103"/>
    </row>
    <row r="28" ht="12.75">
      <c r="H28" s="38"/>
    </row>
    <row r="29" ht="12.75">
      <c r="H29" s="38"/>
    </row>
    <row r="30" ht="12.75">
      <c r="H30" s="38"/>
    </row>
    <row r="31" ht="12.75">
      <c r="H31" s="38"/>
    </row>
    <row r="32" ht="12.75">
      <c r="H32" s="38"/>
    </row>
    <row r="33" ht="12.75">
      <c r="H33" s="38"/>
    </row>
    <row r="34" ht="12.75">
      <c r="H34" s="38"/>
    </row>
    <row r="35" ht="12.75">
      <c r="H35" s="38"/>
    </row>
    <row r="36" ht="12.75">
      <c r="H36" s="38"/>
    </row>
    <row r="37" ht="12.75">
      <c r="H37" s="38"/>
    </row>
    <row r="38" ht="12.75">
      <c r="H38" s="38"/>
    </row>
    <row r="39" ht="12.75">
      <c r="H39" s="38"/>
    </row>
    <row r="40" ht="12.75"/>
    <row r="41" ht="12.75"/>
    <row r="42" ht="42.6" customHeight="1"/>
    <row r="43" ht="12.75"/>
    <row r="44" ht="12.75"/>
    <row r="45" ht="15" customHeight="1"/>
    <row r="46" ht="12.75"/>
    <row r="47" ht="1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5">
      <c r="B66" s="58" t="s">
        <v>174</v>
      </c>
    </row>
    <row r="67" ht="14.25">
      <c r="B67" s="197" t="s">
        <v>154</v>
      </c>
    </row>
    <row r="70" ht="15">
      <c r="B70" s="3" t="s">
        <v>152</v>
      </c>
    </row>
    <row r="71" ht="15">
      <c r="B71" s="200" t="s">
        <v>208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8"/>
  <sheetViews>
    <sheetView showGridLines="0" workbookViewId="0" topLeftCell="A21"/>
  </sheetViews>
  <sheetFormatPr defaultColWidth="9.140625" defaultRowHeight="15"/>
  <cols>
    <col min="1" max="1" width="9.140625" style="23" customWidth="1"/>
    <col min="2" max="2" width="33.28125" style="23" customWidth="1"/>
    <col min="3" max="10" width="9.140625" style="23" customWidth="1"/>
    <col min="11" max="11" width="22.57421875" style="23" customWidth="1"/>
    <col min="12" max="12" width="10.7109375" style="23" customWidth="1"/>
    <col min="13" max="13" width="12.00390625" style="23" customWidth="1"/>
    <col min="14" max="14" width="9.140625" style="23" customWidth="1"/>
    <col min="15" max="15" width="12.57421875" style="23" customWidth="1"/>
    <col min="16" max="16384" width="9.140625" style="23" customWidth="1"/>
  </cols>
  <sheetData>
    <row r="1" spans="1:15" ht="12.75">
      <c r="A1" s="58" t="s">
        <v>261</v>
      </c>
      <c r="N1" s="5"/>
      <c r="O1" s="126"/>
    </row>
    <row r="2" spans="1:15" ht="14.25">
      <c r="A2" s="197" t="s">
        <v>203</v>
      </c>
      <c r="N2" s="5"/>
      <c r="O2" s="126"/>
    </row>
    <row r="3" spans="1:22" ht="12.75">
      <c r="A3" s="26"/>
      <c r="B3" s="79"/>
      <c r="C3" s="26" t="s">
        <v>46</v>
      </c>
      <c r="S3" s="23">
        <v>2020</v>
      </c>
      <c r="V3" s="23">
        <v>2018</v>
      </c>
    </row>
    <row r="4" spans="1:22" ht="12.75">
      <c r="A4" s="122" t="s">
        <v>26</v>
      </c>
      <c r="B4" s="127" t="s">
        <v>27</v>
      </c>
      <c r="C4" s="35">
        <v>718.2944482140048</v>
      </c>
      <c r="F4" s="23" t="s">
        <v>26</v>
      </c>
      <c r="G4" s="23" t="s">
        <v>27</v>
      </c>
      <c r="H4" s="47">
        <v>718.2944482140048</v>
      </c>
      <c r="I4" s="67">
        <f>H4/H$16</f>
        <v>0.3859984666448785</v>
      </c>
      <c r="Q4" s="23" t="s">
        <v>51</v>
      </c>
      <c r="R4" s="23" t="s">
        <v>47</v>
      </c>
      <c r="S4" s="23">
        <v>317</v>
      </c>
      <c r="T4" s="23" t="s">
        <v>51</v>
      </c>
      <c r="U4" s="23" t="s">
        <v>47</v>
      </c>
      <c r="V4" s="23">
        <v>347</v>
      </c>
    </row>
    <row r="5" spans="1:22" ht="12.75">
      <c r="A5" s="122" t="s">
        <v>28</v>
      </c>
      <c r="B5" s="127" t="s">
        <v>29</v>
      </c>
      <c r="C5" s="35">
        <v>263.3699398238632</v>
      </c>
      <c r="F5" s="23" t="s">
        <v>28</v>
      </c>
      <c r="G5" s="23" t="s">
        <v>29</v>
      </c>
      <c r="H5" s="47">
        <v>263.3699398238632</v>
      </c>
      <c r="I5" s="67">
        <f>H5/H$16</f>
        <v>0.14153025014343</v>
      </c>
      <c r="Q5" s="23" t="s">
        <v>26</v>
      </c>
      <c r="R5" s="23" t="s">
        <v>27</v>
      </c>
      <c r="S5" s="23">
        <v>292</v>
      </c>
      <c r="T5" s="23" t="s">
        <v>26</v>
      </c>
      <c r="U5" s="23" t="s">
        <v>27</v>
      </c>
      <c r="V5" s="23">
        <v>289</v>
      </c>
    </row>
    <row r="6" spans="1:22" ht="12.75">
      <c r="A6" s="122" t="s">
        <v>20</v>
      </c>
      <c r="B6" s="127" t="s">
        <v>32</v>
      </c>
      <c r="C6" s="35">
        <v>147.8063428</v>
      </c>
      <c r="F6" s="23" t="s">
        <v>20</v>
      </c>
      <c r="G6" s="23" t="s">
        <v>32</v>
      </c>
      <c r="H6" s="47">
        <v>147.8063428</v>
      </c>
      <c r="I6" s="67">
        <f>H6/H$16</f>
        <v>0.07942845976750361</v>
      </c>
      <c r="Q6" s="23" t="s">
        <v>5</v>
      </c>
      <c r="R6" s="23" t="s">
        <v>42</v>
      </c>
      <c r="S6" s="23">
        <v>89</v>
      </c>
      <c r="T6" s="23" t="s">
        <v>5</v>
      </c>
      <c r="U6" s="23" t="s">
        <v>42</v>
      </c>
      <c r="V6" s="23">
        <v>91</v>
      </c>
    </row>
    <row r="7" spans="1:22" ht="12.75">
      <c r="A7" s="122" t="s">
        <v>33</v>
      </c>
      <c r="B7" s="127" t="s">
        <v>34</v>
      </c>
      <c r="C7" s="35">
        <v>1.6303766734898597</v>
      </c>
      <c r="F7" s="23" t="s">
        <v>33</v>
      </c>
      <c r="G7" s="23" t="s">
        <v>34</v>
      </c>
      <c r="H7" s="47">
        <v>1.6303766734898597</v>
      </c>
      <c r="I7" s="67">
        <f>H7/H$16</f>
        <v>0.000876134985569548</v>
      </c>
      <c r="Q7" s="23" t="s">
        <v>33</v>
      </c>
      <c r="R7" s="23" t="s">
        <v>34</v>
      </c>
      <c r="S7" s="23">
        <v>6</v>
      </c>
      <c r="T7" s="23" t="s">
        <v>33</v>
      </c>
      <c r="U7" s="23" t="s">
        <v>34</v>
      </c>
      <c r="V7" s="23">
        <v>6</v>
      </c>
    </row>
    <row r="8" spans="1:22" ht="12.75">
      <c r="A8" s="122" t="s">
        <v>30</v>
      </c>
      <c r="B8" s="127" t="s">
        <v>31</v>
      </c>
      <c r="C8" s="35">
        <v>179.25140676115186</v>
      </c>
      <c r="F8" s="23" t="s">
        <v>30</v>
      </c>
      <c r="G8" s="23" t="s">
        <v>31</v>
      </c>
      <c r="H8" s="47">
        <v>179.25140676115186</v>
      </c>
      <c r="I8" s="67">
        <f>H8/H$16</f>
        <v>0.09632646935498476</v>
      </c>
      <c r="Q8" s="23" t="s">
        <v>20</v>
      </c>
      <c r="R8" s="23" t="s">
        <v>32</v>
      </c>
      <c r="S8" s="23">
        <v>180</v>
      </c>
      <c r="T8" s="23" t="s">
        <v>20</v>
      </c>
      <c r="U8" s="23" t="s">
        <v>32</v>
      </c>
      <c r="V8" s="23">
        <v>206</v>
      </c>
    </row>
    <row r="9" spans="1:22" ht="12.75">
      <c r="A9" s="122" t="s">
        <v>51</v>
      </c>
      <c r="B9" s="127" t="s">
        <v>47</v>
      </c>
      <c r="C9" s="35">
        <v>241.500616</v>
      </c>
      <c r="F9" s="23" t="s">
        <v>51</v>
      </c>
      <c r="G9" s="23" t="s">
        <v>47</v>
      </c>
      <c r="H9" s="47">
        <v>241.500616</v>
      </c>
      <c r="I9" s="67">
        <f>H9/H$16</f>
        <v>0.1297780704021542</v>
      </c>
      <c r="Q9" s="23" t="s">
        <v>28</v>
      </c>
      <c r="R9" s="23" t="s">
        <v>29</v>
      </c>
      <c r="S9" s="23">
        <v>234</v>
      </c>
      <c r="T9" s="23" t="s">
        <v>28</v>
      </c>
      <c r="U9" s="23" t="s">
        <v>29</v>
      </c>
      <c r="V9" s="23">
        <v>232</v>
      </c>
    </row>
    <row r="10" spans="1:22" ht="12.75">
      <c r="A10" s="122" t="s">
        <v>35</v>
      </c>
      <c r="B10" s="127" t="s">
        <v>36</v>
      </c>
      <c r="C10" s="35">
        <v>162.54019056640064</v>
      </c>
      <c r="F10" s="23" t="s">
        <v>35</v>
      </c>
      <c r="G10" s="23" t="s">
        <v>36</v>
      </c>
      <c r="H10" s="47">
        <v>162.54019056640064</v>
      </c>
      <c r="I10" s="67">
        <f>H10/H$16</f>
        <v>0.08734616351664254</v>
      </c>
      <c r="Q10" s="23" t="s">
        <v>30</v>
      </c>
      <c r="R10" s="23" t="s">
        <v>31</v>
      </c>
      <c r="S10" s="23">
        <v>97</v>
      </c>
      <c r="T10" s="23" t="s">
        <v>30</v>
      </c>
      <c r="U10" s="23" t="s">
        <v>31</v>
      </c>
      <c r="V10" s="23">
        <v>110</v>
      </c>
    </row>
    <row r="11" spans="1:22" ht="12.75">
      <c r="A11" s="122" t="s">
        <v>10</v>
      </c>
      <c r="B11" s="127" t="s">
        <v>37</v>
      </c>
      <c r="C11" s="35">
        <v>45.526404688642174</v>
      </c>
      <c r="F11" s="23" t="s">
        <v>10</v>
      </c>
      <c r="G11" s="23" t="s">
        <v>37</v>
      </c>
      <c r="H11" s="47">
        <v>45.526404688642174</v>
      </c>
      <c r="I11" s="67">
        <f>H11/H$16</f>
        <v>0.02446506783585002</v>
      </c>
      <c r="Q11" s="23" t="s">
        <v>10</v>
      </c>
      <c r="R11" s="23" t="s">
        <v>37</v>
      </c>
      <c r="S11" s="23">
        <v>55</v>
      </c>
      <c r="T11" s="23" t="s">
        <v>10</v>
      </c>
      <c r="U11" s="23" t="s">
        <v>37</v>
      </c>
      <c r="V11" s="23">
        <v>58</v>
      </c>
    </row>
    <row r="12" spans="1:22" ht="12.75">
      <c r="A12" s="122" t="s">
        <v>5</v>
      </c>
      <c r="B12" s="127" t="s">
        <v>42</v>
      </c>
      <c r="C12" s="35">
        <v>80.9736</v>
      </c>
      <c r="F12" s="23" t="s">
        <v>5</v>
      </c>
      <c r="G12" s="23" t="s">
        <v>42</v>
      </c>
      <c r="H12" s="47">
        <v>80.9736</v>
      </c>
      <c r="I12" s="67">
        <f>H12/H$16</f>
        <v>0.04351375054677241</v>
      </c>
      <c r="Q12" s="23" t="s">
        <v>35</v>
      </c>
      <c r="R12" s="23" t="s">
        <v>36</v>
      </c>
      <c r="S12" s="23">
        <v>82</v>
      </c>
      <c r="T12" s="23" t="s">
        <v>35</v>
      </c>
      <c r="U12" s="23" t="s">
        <v>36</v>
      </c>
      <c r="V12" s="23">
        <v>83</v>
      </c>
    </row>
    <row r="13" spans="1:22" ht="12.75">
      <c r="A13" s="123" t="s">
        <v>38</v>
      </c>
      <c r="B13" s="128" t="s">
        <v>39</v>
      </c>
      <c r="C13" s="129">
        <v>19.9805128</v>
      </c>
      <c r="F13" s="23" t="s">
        <v>38</v>
      </c>
      <c r="G13" s="23" t="s">
        <v>39</v>
      </c>
      <c r="H13" s="47">
        <v>19.9805128</v>
      </c>
      <c r="I13" s="67">
        <f>H13/H$16</f>
        <v>0.010737166802214463</v>
      </c>
      <c r="Q13" s="23" t="s">
        <v>38</v>
      </c>
      <c r="R13" s="23" t="s">
        <v>39</v>
      </c>
      <c r="S13" s="23">
        <v>10</v>
      </c>
      <c r="T13" s="23" t="s">
        <v>38</v>
      </c>
      <c r="U13" s="23" t="s">
        <v>39</v>
      </c>
      <c r="V13" s="23">
        <v>17</v>
      </c>
    </row>
    <row r="14" spans="1:22" ht="12.75">
      <c r="A14" s="123" t="s">
        <v>49</v>
      </c>
      <c r="B14" s="128" t="s">
        <v>50</v>
      </c>
      <c r="C14" s="129">
        <v>0</v>
      </c>
      <c r="F14" s="23" t="s">
        <v>49</v>
      </c>
      <c r="G14" s="23" t="s">
        <v>50</v>
      </c>
      <c r="H14" s="47">
        <v>0</v>
      </c>
      <c r="Q14" s="23" t="s">
        <v>40</v>
      </c>
      <c r="R14" s="23" t="s">
        <v>41</v>
      </c>
      <c r="S14" s="23">
        <v>0</v>
      </c>
      <c r="T14" s="23" t="s">
        <v>40</v>
      </c>
      <c r="U14" s="23" t="s">
        <v>41</v>
      </c>
      <c r="V14" s="23">
        <v>0</v>
      </c>
    </row>
    <row r="15" spans="1:22" ht="12.75">
      <c r="A15" s="123" t="s">
        <v>40</v>
      </c>
      <c r="B15" s="128" t="s">
        <v>41</v>
      </c>
      <c r="C15" s="129">
        <v>0</v>
      </c>
      <c r="F15" s="23" t="s">
        <v>40</v>
      </c>
      <c r="G15" s="23" t="s">
        <v>41</v>
      </c>
      <c r="H15" s="47">
        <v>0</v>
      </c>
      <c r="Q15" s="23" t="s">
        <v>49</v>
      </c>
      <c r="R15" s="23" t="s">
        <v>50</v>
      </c>
      <c r="S15" s="23">
        <v>0</v>
      </c>
      <c r="T15" s="23" t="s">
        <v>49</v>
      </c>
      <c r="U15" s="23" t="s">
        <v>50</v>
      </c>
      <c r="V15" s="23">
        <v>0</v>
      </c>
    </row>
    <row r="16" spans="1:22" ht="12.75">
      <c r="A16" s="130"/>
      <c r="B16" s="131" t="s">
        <v>119</v>
      </c>
      <c r="C16" s="132">
        <v>1860.8738383275524</v>
      </c>
      <c r="F16" s="23" t="s">
        <v>129</v>
      </c>
      <c r="G16" s="23" t="s">
        <v>119</v>
      </c>
      <c r="H16" s="47">
        <v>1860.8738383275524</v>
      </c>
      <c r="Q16" s="23" t="s">
        <v>129</v>
      </c>
      <c r="R16" s="23" t="s">
        <v>119</v>
      </c>
      <c r="S16" s="23">
        <v>1362</v>
      </c>
      <c r="T16" s="23" t="s">
        <v>129</v>
      </c>
      <c r="U16" s="23" t="s">
        <v>119</v>
      </c>
      <c r="V16" s="23">
        <v>1439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="23" customFormat="1" ht="73.15" customHeight="1"/>
    <row r="48" ht="12.75"/>
    <row r="49" ht="12.75"/>
    <row r="50" ht="12.75"/>
    <row r="51" ht="15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>
      <c r="B63" s="58" t="s">
        <v>175</v>
      </c>
    </row>
    <row r="64" ht="14.25">
      <c r="B64" s="197" t="s">
        <v>154</v>
      </c>
    </row>
    <row r="66" ht="15">
      <c r="B66" s="3" t="s">
        <v>153</v>
      </c>
    </row>
    <row r="67" ht="15">
      <c r="B67" s="3" t="s">
        <v>122</v>
      </c>
    </row>
    <row r="68" ht="15">
      <c r="B68" s="200" t="s">
        <v>208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07"/>
  <sheetViews>
    <sheetView showGridLines="0" workbookViewId="0" topLeftCell="A8">
      <selection activeCell="T54" sqref="T54"/>
    </sheetView>
  </sheetViews>
  <sheetFormatPr defaultColWidth="9.140625" defaultRowHeight="15"/>
  <cols>
    <col min="1" max="1" width="9.140625" style="23" customWidth="1"/>
    <col min="2" max="2" width="33.7109375" style="23" customWidth="1"/>
    <col min="3" max="10" width="9.140625" style="23" customWidth="1"/>
    <col min="11" max="11" width="14.421875" style="23" customWidth="1"/>
    <col min="12" max="13" width="9.140625" style="23" customWidth="1"/>
    <col min="14" max="14" width="10.140625" style="23" customWidth="1"/>
    <col min="15" max="16384" width="9.140625" style="23" customWidth="1"/>
  </cols>
  <sheetData>
    <row r="1" ht="12.75">
      <c r="A1" s="58" t="s">
        <v>176</v>
      </c>
    </row>
    <row r="2" spans="1:19" ht="14.25">
      <c r="A2" s="197" t="s">
        <v>203</v>
      </c>
      <c r="S2" s="23">
        <v>2020</v>
      </c>
    </row>
    <row r="3" spans="1:24" ht="12.75">
      <c r="A3" s="26"/>
      <c r="B3" s="26"/>
      <c r="C3" s="79" t="s">
        <v>45</v>
      </c>
      <c r="D3" s="26" t="s">
        <v>43</v>
      </c>
      <c r="E3" s="26" t="s">
        <v>46</v>
      </c>
      <c r="F3" s="26" t="s">
        <v>44</v>
      </c>
      <c r="G3" s="26" t="s">
        <v>157</v>
      </c>
      <c r="K3" s="87" t="s">
        <v>45</v>
      </c>
      <c r="L3" s="87" t="s">
        <v>107</v>
      </c>
      <c r="M3" s="87" t="s">
        <v>108</v>
      </c>
      <c r="N3" s="87" t="s">
        <v>109</v>
      </c>
      <c r="O3" s="87" t="s">
        <v>177</v>
      </c>
      <c r="T3" s="23" t="s">
        <v>45</v>
      </c>
      <c r="U3" s="23" t="s">
        <v>43</v>
      </c>
      <c r="V3" s="23" t="s">
        <v>46</v>
      </c>
      <c r="W3" s="23" t="s">
        <v>44</v>
      </c>
      <c r="X3" s="23" t="s">
        <v>157</v>
      </c>
    </row>
    <row r="4" spans="1:24" ht="12.75">
      <c r="A4" s="133" t="s">
        <v>26</v>
      </c>
      <c r="B4" s="133" t="s">
        <v>27</v>
      </c>
      <c r="C4" s="134">
        <v>211.079675</v>
      </c>
      <c r="D4" s="135">
        <v>0.36645000000000005</v>
      </c>
      <c r="E4" s="135">
        <v>718.2944482140048</v>
      </c>
      <c r="F4" s="135">
        <v>56.794275000000006</v>
      </c>
      <c r="G4" s="135">
        <v>986.5348482140048</v>
      </c>
      <c r="I4" s="23" t="s">
        <v>26</v>
      </c>
      <c r="J4" s="23" t="s">
        <v>27</v>
      </c>
      <c r="K4" s="136">
        <v>211.079675</v>
      </c>
      <c r="L4" s="136">
        <v>0.36645000000000005</v>
      </c>
      <c r="M4" s="136">
        <v>718.2944482140048</v>
      </c>
      <c r="N4" s="136">
        <v>56.794275000000006</v>
      </c>
      <c r="O4" s="136">
        <v>986.5348482140048</v>
      </c>
      <c r="R4" s="23" t="s">
        <v>26</v>
      </c>
      <c r="S4" s="23" t="s">
        <v>27</v>
      </c>
      <c r="T4" s="23">
        <v>200</v>
      </c>
      <c r="U4" s="23">
        <v>0.4</v>
      </c>
      <c r="V4" s="23">
        <v>292</v>
      </c>
      <c r="W4" s="23">
        <v>54</v>
      </c>
      <c r="X4" s="23">
        <v>546.4</v>
      </c>
    </row>
    <row r="5" spans="1:24" ht="12.75">
      <c r="A5" s="122" t="s">
        <v>28</v>
      </c>
      <c r="B5" s="122" t="s">
        <v>29</v>
      </c>
      <c r="C5" s="33">
        <v>185.35060000000001</v>
      </c>
      <c r="D5" s="35">
        <v>32.3823</v>
      </c>
      <c r="E5" s="35">
        <v>263.3699398238632</v>
      </c>
      <c r="F5" s="35">
        <v>0</v>
      </c>
      <c r="G5" s="35">
        <v>481.10283982386323</v>
      </c>
      <c r="I5" s="23" t="s">
        <v>28</v>
      </c>
      <c r="J5" s="23" t="s">
        <v>29</v>
      </c>
      <c r="K5" s="136">
        <v>185.35060000000001</v>
      </c>
      <c r="L5" s="136">
        <v>32.3823</v>
      </c>
      <c r="M5" s="136">
        <v>263.3699398238632</v>
      </c>
      <c r="N5" s="136">
        <v>0</v>
      </c>
      <c r="O5" s="136">
        <v>481.10283982386323</v>
      </c>
      <c r="R5" s="23" t="s">
        <v>28</v>
      </c>
      <c r="S5" s="23" t="s">
        <v>29</v>
      </c>
      <c r="T5" s="23">
        <v>127</v>
      </c>
      <c r="U5" s="23">
        <v>28</v>
      </c>
      <c r="V5" s="23">
        <v>234</v>
      </c>
      <c r="W5" s="23">
        <v>0</v>
      </c>
      <c r="X5" s="23">
        <v>389</v>
      </c>
    </row>
    <row r="6" spans="1:24" ht="12.75">
      <c r="A6" s="122" t="s">
        <v>20</v>
      </c>
      <c r="B6" s="122" t="s">
        <v>32</v>
      </c>
      <c r="C6" s="33">
        <v>176.24850000000004</v>
      </c>
      <c r="D6" s="35">
        <v>0</v>
      </c>
      <c r="E6" s="35">
        <v>147.8063428</v>
      </c>
      <c r="F6" s="35">
        <v>50.200900000000004</v>
      </c>
      <c r="G6" s="35">
        <v>374.25574280000006</v>
      </c>
      <c r="I6" s="23" t="s">
        <v>20</v>
      </c>
      <c r="J6" s="23" t="s">
        <v>32</v>
      </c>
      <c r="K6" s="136">
        <v>176.24850000000004</v>
      </c>
      <c r="L6" s="136">
        <v>0</v>
      </c>
      <c r="M6" s="136">
        <v>147.8063428</v>
      </c>
      <c r="N6" s="136">
        <v>50.200900000000004</v>
      </c>
      <c r="O6" s="136">
        <v>374.25574280000006</v>
      </c>
      <c r="R6" s="23" t="s">
        <v>51</v>
      </c>
      <c r="S6" s="23" t="s">
        <v>47</v>
      </c>
      <c r="T6" s="23">
        <v>70</v>
      </c>
      <c r="U6" s="23">
        <v>0</v>
      </c>
      <c r="V6" s="23">
        <v>317</v>
      </c>
      <c r="W6" s="23">
        <v>0</v>
      </c>
      <c r="X6" s="23">
        <v>387</v>
      </c>
    </row>
    <row r="7" spans="1:24" ht="12.75">
      <c r="A7" s="122" t="s">
        <v>51</v>
      </c>
      <c r="B7" s="122" t="s">
        <v>47</v>
      </c>
      <c r="C7" s="33">
        <v>67.73822986922815</v>
      </c>
      <c r="D7" s="35">
        <v>0</v>
      </c>
      <c r="E7" s="35">
        <v>241.500616</v>
      </c>
      <c r="F7" s="35">
        <v>0</v>
      </c>
      <c r="G7" s="35">
        <v>309.2388458692281</v>
      </c>
      <c r="I7" s="23" t="s">
        <v>51</v>
      </c>
      <c r="J7" s="23" t="s">
        <v>47</v>
      </c>
      <c r="K7" s="136">
        <v>67.73822986922815</v>
      </c>
      <c r="L7" s="136">
        <v>0</v>
      </c>
      <c r="M7" s="136">
        <v>241.500616</v>
      </c>
      <c r="N7" s="136">
        <v>0</v>
      </c>
      <c r="O7" s="136">
        <v>309.2388458692281</v>
      </c>
      <c r="R7" s="23" t="s">
        <v>20</v>
      </c>
      <c r="S7" s="23" t="s">
        <v>32</v>
      </c>
      <c r="T7" s="23">
        <v>145</v>
      </c>
      <c r="U7" s="23">
        <v>0</v>
      </c>
      <c r="V7" s="23">
        <v>180</v>
      </c>
      <c r="W7" s="23">
        <v>41</v>
      </c>
      <c r="X7" s="23">
        <v>366</v>
      </c>
    </row>
    <row r="8" spans="1:24" ht="12.75">
      <c r="A8" s="122" t="s">
        <v>30</v>
      </c>
      <c r="B8" s="122" t="s">
        <v>31</v>
      </c>
      <c r="C8" s="33">
        <v>92.3022</v>
      </c>
      <c r="D8" s="35">
        <v>0</v>
      </c>
      <c r="E8" s="35">
        <v>179.25140676115186</v>
      </c>
      <c r="F8" s="35">
        <v>0</v>
      </c>
      <c r="G8" s="35">
        <v>271.55360676115185</v>
      </c>
      <c r="I8" s="23" t="s">
        <v>30</v>
      </c>
      <c r="J8" s="23" t="s">
        <v>31</v>
      </c>
      <c r="K8" s="136">
        <v>92.3022</v>
      </c>
      <c r="L8" s="136">
        <v>0</v>
      </c>
      <c r="M8" s="136">
        <v>179.25140676115186</v>
      </c>
      <c r="N8" s="136">
        <v>0</v>
      </c>
      <c r="O8" s="136">
        <v>271.55360676115185</v>
      </c>
      <c r="R8" s="23" t="s">
        <v>30</v>
      </c>
      <c r="S8" s="23" t="s">
        <v>31</v>
      </c>
      <c r="T8" s="23">
        <v>80</v>
      </c>
      <c r="U8" s="23">
        <v>0</v>
      </c>
      <c r="V8" s="23">
        <v>98</v>
      </c>
      <c r="W8" s="23">
        <v>0</v>
      </c>
      <c r="X8" s="23">
        <v>177</v>
      </c>
    </row>
    <row r="9" spans="1:24" ht="12.75">
      <c r="A9" s="122" t="s">
        <v>35</v>
      </c>
      <c r="B9" s="122" t="s">
        <v>36</v>
      </c>
      <c r="C9" s="33">
        <v>27.9087</v>
      </c>
      <c r="D9" s="35">
        <v>0</v>
      </c>
      <c r="E9" s="35">
        <v>162.54019056640064</v>
      </c>
      <c r="F9" s="35">
        <v>0</v>
      </c>
      <c r="G9" s="35">
        <v>190.44889056640065</v>
      </c>
      <c r="I9" s="23" t="s">
        <v>35</v>
      </c>
      <c r="J9" s="23" t="s">
        <v>36</v>
      </c>
      <c r="K9" s="136">
        <v>27.9087</v>
      </c>
      <c r="L9" s="136">
        <v>0</v>
      </c>
      <c r="M9" s="136">
        <v>162.54019056640064</v>
      </c>
      <c r="N9" s="136">
        <v>0</v>
      </c>
      <c r="O9" s="136">
        <v>190.44889056640065</v>
      </c>
      <c r="R9" s="23" t="s">
        <v>35</v>
      </c>
      <c r="S9" s="23" t="s">
        <v>36</v>
      </c>
      <c r="T9" s="23">
        <v>23</v>
      </c>
      <c r="U9" s="23">
        <v>0</v>
      </c>
      <c r="V9" s="23">
        <v>82</v>
      </c>
      <c r="W9" s="23">
        <v>0</v>
      </c>
      <c r="X9" s="23">
        <v>105</v>
      </c>
    </row>
    <row r="10" spans="1:24" ht="12.75">
      <c r="A10" s="122" t="s">
        <v>33</v>
      </c>
      <c r="B10" s="122" t="s">
        <v>34</v>
      </c>
      <c r="C10" s="33">
        <v>99.9305</v>
      </c>
      <c r="D10" s="35">
        <v>0</v>
      </c>
      <c r="E10" s="35">
        <v>1.6303766734898597</v>
      </c>
      <c r="F10" s="35">
        <v>0</v>
      </c>
      <c r="G10" s="35">
        <v>101.56087667348986</v>
      </c>
      <c r="I10" s="23" t="s">
        <v>33</v>
      </c>
      <c r="J10" s="23" t="s">
        <v>34</v>
      </c>
      <c r="K10" s="136">
        <v>99.9305</v>
      </c>
      <c r="L10" s="136">
        <v>0</v>
      </c>
      <c r="M10" s="136">
        <v>1.6303766734898597</v>
      </c>
      <c r="N10" s="136">
        <v>0</v>
      </c>
      <c r="O10" s="136">
        <v>101.56087667348986</v>
      </c>
      <c r="R10" s="23" t="s">
        <v>5</v>
      </c>
      <c r="S10" s="23" t="s">
        <v>42</v>
      </c>
      <c r="T10" s="23">
        <v>0</v>
      </c>
      <c r="U10" s="23">
        <v>0</v>
      </c>
      <c r="V10" s="23">
        <v>89</v>
      </c>
      <c r="W10" s="23">
        <v>9</v>
      </c>
      <c r="X10" s="23">
        <v>98</v>
      </c>
    </row>
    <row r="11" spans="1:24" ht="12.75">
      <c r="A11" s="122" t="s">
        <v>5</v>
      </c>
      <c r="B11" s="122" t="s">
        <v>42</v>
      </c>
      <c r="C11" s="33">
        <v>0</v>
      </c>
      <c r="D11" s="35">
        <v>0</v>
      </c>
      <c r="E11" s="35">
        <v>80.9736</v>
      </c>
      <c r="F11" s="35">
        <v>8.7624</v>
      </c>
      <c r="G11" s="35">
        <v>89.736</v>
      </c>
      <c r="I11" s="23" t="s">
        <v>5</v>
      </c>
      <c r="J11" s="23" t="s">
        <v>42</v>
      </c>
      <c r="K11" s="136">
        <v>0</v>
      </c>
      <c r="L11" s="136">
        <v>0</v>
      </c>
      <c r="M11" s="136">
        <v>80.9736</v>
      </c>
      <c r="N11" s="136">
        <v>8.7624</v>
      </c>
      <c r="O11" s="136">
        <v>89.736</v>
      </c>
      <c r="R11" s="23" t="s">
        <v>33</v>
      </c>
      <c r="S11" s="23" t="s">
        <v>34</v>
      </c>
      <c r="T11" s="23">
        <v>81</v>
      </c>
      <c r="U11" s="23">
        <v>0</v>
      </c>
      <c r="V11" s="23">
        <v>6</v>
      </c>
      <c r="W11" s="23">
        <v>0</v>
      </c>
      <c r="X11" s="23">
        <v>87</v>
      </c>
    </row>
    <row r="12" spans="1:24" ht="12.75">
      <c r="A12" s="122" t="s">
        <v>10</v>
      </c>
      <c r="B12" s="122" t="s">
        <v>37</v>
      </c>
      <c r="C12" s="33">
        <v>11.804400000000001</v>
      </c>
      <c r="D12" s="137">
        <v>0</v>
      </c>
      <c r="E12" s="35">
        <v>45.526404688642174</v>
      </c>
      <c r="F12" s="35">
        <v>3.9348</v>
      </c>
      <c r="G12" s="35">
        <v>61.26560468864218</v>
      </c>
      <c r="I12" s="23" t="s">
        <v>10</v>
      </c>
      <c r="J12" s="23" t="s">
        <v>37</v>
      </c>
      <c r="K12" s="136">
        <v>11.804400000000001</v>
      </c>
      <c r="L12" s="136">
        <v>0</v>
      </c>
      <c r="M12" s="136">
        <v>45.526404688642174</v>
      </c>
      <c r="N12" s="136">
        <v>3.9348</v>
      </c>
      <c r="O12" s="136">
        <v>61.26560468864218</v>
      </c>
      <c r="R12" s="23" t="s">
        <v>10</v>
      </c>
      <c r="S12" s="23" t="s">
        <v>37</v>
      </c>
      <c r="T12" s="23">
        <v>10</v>
      </c>
      <c r="U12" s="23">
        <v>0</v>
      </c>
      <c r="V12" s="23">
        <v>55</v>
      </c>
      <c r="W12" s="23">
        <v>3</v>
      </c>
      <c r="X12" s="23">
        <v>68</v>
      </c>
    </row>
    <row r="13" spans="1:24" ht="12.75">
      <c r="A13" s="122" t="s">
        <v>40</v>
      </c>
      <c r="B13" s="122" t="s">
        <v>41</v>
      </c>
      <c r="C13" s="33">
        <v>0</v>
      </c>
      <c r="D13" s="35">
        <v>48.374550000000006</v>
      </c>
      <c r="E13" s="35">
        <v>0</v>
      </c>
      <c r="F13" s="35">
        <v>0</v>
      </c>
      <c r="G13" s="35">
        <v>48.374550000000006</v>
      </c>
      <c r="I13" s="23" t="s">
        <v>40</v>
      </c>
      <c r="J13" s="23" t="s">
        <v>41</v>
      </c>
      <c r="K13" s="136">
        <v>0</v>
      </c>
      <c r="L13" s="136">
        <v>48.374550000000006</v>
      </c>
      <c r="M13" s="136">
        <v>0</v>
      </c>
      <c r="N13" s="136">
        <v>0</v>
      </c>
      <c r="O13" s="136">
        <v>48.374550000000006</v>
      </c>
      <c r="R13" s="23" t="s">
        <v>40</v>
      </c>
      <c r="S13" s="23" t="s">
        <v>41</v>
      </c>
      <c r="T13" s="23">
        <v>0</v>
      </c>
      <c r="U13" s="23">
        <v>41</v>
      </c>
      <c r="V13" s="23">
        <v>0</v>
      </c>
      <c r="W13" s="23">
        <v>0</v>
      </c>
      <c r="X13" s="23">
        <v>41</v>
      </c>
    </row>
    <row r="14" spans="1:24" ht="12.75">
      <c r="A14" s="122" t="s">
        <v>38</v>
      </c>
      <c r="B14" s="122" t="s">
        <v>39</v>
      </c>
      <c r="C14" s="33">
        <v>0</v>
      </c>
      <c r="D14" s="35">
        <v>18.63459</v>
      </c>
      <c r="E14" s="35">
        <v>19.9805128</v>
      </c>
      <c r="F14" s="35">
        <v>2.0705099999999996</v>
      </c>
      <c r="G14" s="35">
        <v>40.6856128</v>
      </c>
      <c r="I14" s="23" t="s">
        <v>38</v>
      </c>
      <c r="J14" s="23" t="s">
        <v>39</v>
      </c>
      <c r="K14" s="136">
        <v>0</v>
      </c>
      <c r="L14" s="136">
        <v>18.63459</v>
      </c>
      <c r="M14" s="136">
        <v>19.9805128</v>
      </c>
      <c r="N14" s="136">
        <v>2.0705099999999996</v>
      </c>
      <c r="O14" s="136">
        <v>40.6856128</v>
      </c>
      <c r="R14" s="23" t="s">
        <v>38</v>
      </c>
      <c r="S14" s="23" t="s">
        <v>39</v>
      </c>
      <c r="T14" s="23">
        <v>0</v>
      </c>
      <c r="U14" s="23">
        <v>16</v>
      </c>
      <c r="V14" s="23">
        <v>10</v>
      </c>
      <c r="W14" s="23">
        <v>2</v>
      </c>
      <c r="X14" s="23">
        <v>28</v>
      </c>
    </row>
    <row r="15" spans="1:24" ht="12.75">
      <c r="A15" s="40" t="s">
        <v>49</v>
      </c>
      <c r="B15" s="40" t="s">
        <v>50</v>
      </c>
      <c r="C15" s="125">
        <v>0</v>
      </c>
      <c r="D15" s="63">
        <v>32.7473</v>
      </c>
      <c r="E15" s="63">
        <v>0</v>
      </c>
      <c r="F15" s="63">
        <v>0</v>
      </c>
      <c r="G15" s="63">
        <v>32.7473</v>
      </c>
      <c r="I15" s="23" t="s">
        <v>49</v>
      </c>
      <c r="J15" s="23" t="s">
        <v>50</v>
      </c>
      <c r="K15" s="136">
        <v>0</v>
      </c>
      <c r="L15" s="136">
        <v>32.7473</v>
      </c>
      <c r="M15" s="136">
        <v>0</v>
      </c>
      <c r="N15" s="136">
        <v>0</v>
      </c>
      <c r="O15" s="136">
        <v>32.7473</v>
      </c>
      <c r="R15" s="23" t="s">
        <v>49</v>
      </c>
      <c r="S15" s="23" t="s">
        <v>50</v>
      </c>
      <c r="T15" s="23">
        <v>0</v>
      </c>
      <c r="U15" s="23">
        <v>26</v>
      </c>
      <c r="V15" s="23">
        <v>0</v>
      </c>
      <c r="W15" s="23">
        <v>0</v>
      </c>
      <c r="X15" s="23">
        <v>26</v>
      </c>
    </row>
    <row r="16" spans="1:15" ht="12.75">
      <c r="A16" s="138"/>
      <c r="B16" s="138"/>
      <c r="C16" s="139"/>
      <c r="D16" s="139"/>
      <c r="E16" s="139"/>
      <c r="F16" s="139"/>
      <c r="G16" s="139"/>
      <c r="K16" s="87"/>
      <c r="L16" s="87"/>
      <c r="M16" s="87"/>
      <c r="N16" s="87"/>
      <c r="O16" s="87"/>
    </row>
    <row r="17" spans="1:8" ht="12.75">
      <c r="A17" s="138"/>
      <c r="B17" s="138"/>
      <c r="C17" s="139"/>
      <c r="D17" s="139"/>
      <c r="E17" s="139"/>
      <c r="F17" s="139"/>
      <c r="G17" s="139"/>
      <c r="H17" s="67"/>
    </row>
    <row r="18" spans="8:12" ht="12.75">
      <c r="H18" s="67"/>
      <c r="I18" s="67"/>
      <c r="L18" s="67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="23" customFormat="1" ht="28.9" customHeight="1"/>
    <row r="49" ht="12.75"/>
    <row r="50" ht="12.75"/>
    <row r="51" ht="12.75"/>
    <row r="52" ht="12.75"/>
    <row r="53" ht="15" customHeight="1"/>
    <row r="54" ht="12.75"/>
    <row r="55" ht="12.75"/>
    <row r="56" ht="12.75"/>
    <row r="57" ht="12.75"/>
    <row r="58" ht="12.75"/>
    <row r="59" ht="12.75"/>
    <row r="60" ht="12.75">
      <c r="A60" s="3" t="s">
        <v>153</v>
      </c>
    </row>
    <row r="61" ht="12.75">
      <c r="A61" s="3" t="s">
        <v>122</v>
      </c>
    </row>
    <row r="62" ht="12.75">
      <c r="A62" s="200" t="s">
        <v>208</v>
      </c>
    </row>
    <row r="63" ht="12.75"/>
    <row r="64" ht="12.75"/>
    <row r="65" spans="5:9" ht="12.75">
      <c r="E65" s="87" t="s">
        <v>45</v>
      </c>
      <c r="F65" s="87" t="s">
        <v>107</v>
      </c>
      <c r="G65" s="87" t="s">
        <v>108</v>
      </c>
      <c r="H65" s="87" t="s">
        <v>109</v>
      </c>
      <c r="I65" s="87" t="s">
        <v>177</v>
      </c>
    </row>
    <row r="66" spans="3:9" ht="12.75">
      <c r="C66" s="23" t="s">
        <v>49</v>
      </c>
      <c r="D66" s="23" t="s">
        <v>50</v>
      </c>
      <c r="E66" s="136">
        <v>0</v>
      </c>
      <c r="F66" s="136">
        <v>32.7473</v>
      </c>
      <c r="G66" s="136">
        <v>0</v>
      </c>
      <c r="H66" s="136">
        <v>0</v>
      </c>
      <c r="I66" s="136">
        <v>32.7473</v>
      </c>
    </row>
    <row r="67" spans="3:9" ht="12.75">
      <c r="C67" s="23" t="s">
        <v>38</v>
      </c>
      <c r="D67" s="23" t="s">
        <v>39</v>
      </c>
      <c r="E67" s="136">
        <v>0</v>
      </c>
      <c r="F67" s="136">
        <v>18.63459</v>
      </c>
      <c r="G67" s="136">
        <v>19.9805128</v>
      </c>
      <c r="H67" s="136">
        <v>2.0705099999999996</v>
      </c>
      <c r="I67" s="136">
        <v>40.6856128</v>
      </c>
    </row>
    <row r="68" spans="3:9" ht="15">
      <c r="C68" s="23" t="s">
        <v>28</v>
      </c>
      <c r="D68" s="23" t="s">
        <v>29</v>
      </c>
      <c r="E68" s="136">
        <v>185.35060000000001</v>
      </c>
      <c r="F68" s="136">
        <v>32.3823</v>
      </c>
      <c r="G68" s="136">
        <v>263.3699398238632</v>
      </c>
      <c r="H68" s="136">
        <v>0</v>
      </c>
      <c r="I68" s="136">
        <v>481.10283982386323</v>
      </c>
    </row>
    <row r="69" spans="3:9" ht="15">
      <c r="C69" s="23" t="s">
        <v>40</v>
      </c>
      <c r="D69" s="23" t="s">
        <v>41</v>
      </c>
      <c r="E69" s="136">
        <v>0</v>
      </c>
      <c r="F69" s="136">
        <v>48.374550000000006</v>
      </c>
      <c r="G69" s="136">
        <v>0</v>
      </c>
      <c r="H69" s="136">
        <v>0</v>
      </c>
      <c r="I69" s="136">
        <v>48.374550000000006</v>
      </c>
    </row>
    <row r="70" spans="3:9" ht="15">
      <c r="C70" s="23" t="s">
        <v>5</v>
      </c>
      <c r="D70" s="23" t="s">
        <v>42</v>
      </c>
      <c r="E70" s="136">
        <v>0</v>
      </c>
      <c r="F70" s="136">
        <v>0</v>
      </c>
      <c r="G70" s="136">
        <v>80.9736</v>
      </c>
      <c r="H70" s="136">
        <v>8.7624</v>
      </c>
      <c r="I70" s="136">
        <v>89.736</v>
      </c>
    </row>
    <row r="71" spans="3:9" ht="15">
      <c r="C71" s="23" t="s">
        <v>35</v>
      </c>
      <c r="D71" s="23" t="s">
        <v>36</v>
      </c>
      <c r="E71" s="136">
        <v>27.9087</v>
      </c>
      <c r="F71" s="136">
        <v>0</v>
      </c>
      <c r="G71" s="136">
        <v>162.54019056640064</v>
      </c>
      <c r="H71" s="136">
        <v>0</v>
      </c>
      <c r="I71" s="136">
        <v>190.44889056640065</v>
      </c>
    </row>
    <row r="72" spans="3:9" ht="15">
      <c r="C72" s="23" t="s">
        <v>30</v>
      </c>
      <c r="D72" s="23" t="s">
        <v>31</v>
      </c>
      <c r="E72" s="136">
        <v>92.3022</v>
      </c>
      <c r="F72" s="136">
        <v>0</v>
      </c>
      <c r="G72" s="136">
        <v>179.25140676115186</v>
      </c>
      <c r="H72" s="136">
        <v>0</v>
      </c>
      <c r="I72" s="136">
        <v>271.55360676115185</v>
      </c>
    </row>
    <row r="73" spans="3:9" ht="15">
      <c r="C73" s="23" t="s">
        <v>33</v>
      </c>
      <c r="D73" s="23" t="s">
        <v>34</v>
      </c>
      <c r="E73" s="136">
        <v>99.9305</v>
      </c>
      <c r="F73" s="136">
        <v>0</v>
      </c>
      <c r="G73" s="136">
        <v>1.6303766734898597</v>
      </c>
      <c r="H73" s="136">
        <v>0</v>
      </c>
      <c r="I73" s="136">
        <v>101.56087667348986</v>
      </c>
    </row>
    <row r="74" spans="3:9" ht="15">
      <c r="C74" s="23" t="s">
        <v>20</v>
      </c>
      <c r="D74" s="23" t="s">
        <v>32</v>
      </c>
      <c r="E74" s="136">
        <v>176.24850000000004</v>
      </c>
      <c r="F74" s="136">
        <v>0</v>
      </c>
      <c r="G74" s="136">
        <v>147.8063428</v>
      </c>
      <c r="H74" s="136">
        <v>50.200900000000004</v>
      </c>
      <c r="I74" s="136">
        <v>374.25574280000006</v>
      </c>
    </row>
    <row r="75" spans="3:9" ht="15">
      <c r="C75" s="23" t="s">
        <v>26</v>
      </c>
      <c r="D75" s="23" t="s">
        <v>27</v>
      </c>
      <c r="E75" s="136">
        <v>211.079675</v>
      </c>
      <c r="F75" s="136">
        <v>0.36645000000000005</v>
      </c>
      <c r="G75" s="136">
        <v>718.2944482140048</v>
      </c>
      <c r="H75" s="136">
        <v>56.794275000000006</v>
      </c>
      <c r="I75" s="136">
        <v>986.5348482140048</v>
      </c>
    </row>
    <row r="76" spans="3:9" ht="15">
      <c r="C76" s="23" t="s">
        <v>10</v>
      </c>
      <c r="D76" s="23" t="s">
        <v>37</v>
      </c>
      <c r="E76" s="136">
        <v>11.804400000000001</v>
      </c>
      <c r="F76" s="136">
        <v>0</v>
      </c>
      <c r="G76" s="136">
        <v>45.526404688642174</v>
      </c>
      <c r="H76" s="136">
        <v>3.9348</v>
      </c>
      <c r="I76" s="136">
        <v>61.26560468864218</v>
      </c>
    </row>
    <row r="77" spans="3:9" ht="15">
      <c r="C77" s="23" t="s">
        <v>51</v>
      </c>
      <c r="D77" s="23" t="s">
        <v>47</v>
      </c>
      <c r="E77" s="136">
        <v>67.73822986922815</v>
      </c>
      <c r="F77" s="136">
        <v>0</v>
      </c>
      <c r="G77" s="136">
        <v>241.500616</v>
      </c>
      <c r="H77" s="136">
        <v>0</v>
      </c>
      <c r="I77" s="136">
        <v>309.2388458692281</v>
      </c>
    </row>
    <row r="79" spans="5:9" ht="15">
      <c r="E79" s="87" t="s">
        <v>45</v>
      </c>
      <c r="F79" s="87" t="s">
        <v>107</v>
      </c>
      <c r="G79" s="87" t="s">
        <v>108</v>
      </c>
      <c r="H79" s="87" t="s">
        <v>109</v>
      </c>
      <c r="I79" s="87" t="s">
        <v>177</v>
      </c>
    </row>
    <row r="80" spans="3:9" ht="15">
      <c r="C80" s="23" t="s">
        <v>49</v>
      </c>
      <c r="D80" s="23" t="s">
        <v>50</v>
      </c>
      <c r="E80" s="140">
        <v>0</v>
      </c>
      <c r="F80" s="140">
        <v>32747.3</v>
      </c>
      <c r="G80" s="140">
        <v>0</v>
      </c>
      <c r="H80" s="140">
        <v>0</v>
      </c>
      <c r="I80" s="140">
        <v>32747.3</v>
      </c>
    </row>
    <row r="81" spans="3:9" ht="15">
      <c r="C81" s="23" t="s">
        <v>38</v>
      </c>
      <c r="D81" s="23" t="s">
        <v>39</v>
      </c>
      <c r="E81" s="140">
        <v>0</v>
      </c>
      <c r="F81" s="140">
        <v>18634.59</v>
      </c>
      <c r="G81" s="140">
        <v>19980.5128</v>
      </c>
      <c r="H81" s="140">
        <v>2070.5099999999998</v>
      </c>
      <c r="I81" s="140">
        <v>40685.6128</v>
      </c>
    </row>
    <row r="82" spans="3:9" ht="15">
      <c r="C82" s="23" t="s">
        <v>28</v>
      </c>
      <c r="D82" s="23" t="s">
        <v>29</v>
      </c>
      <c r="E82" s="140">
        <v>185350.6</v>
      </c>
      <c r="F82" s="140">
        <v>32382.3</v>
      </c>
      <c r="G82" s="140">
        <v>263369.9398238632</v>
      </c>
      <c r="H82" s="140">
        <v>0</v>
      </c>
      <c r="I82" s="140">
        <v>481102.83982386324</v>
      </c>
    </row>
    <row r="83" spans="3:9" ht="15">
      <c r="C83" s="23" t="s">
        <v>40</v>
      </c>
      <c r="D83" s="23" t="s">
        <v>41</v>
      </c>
      <c r="E83" s="140">
        <v>0</v>
      </c>
      <c r="F83" s="140">
        <v>48374.55</v>
      </c>
      <c r="G83" s="140">
        <v>0</v>
      </c>
      <c r="H83" s="140">
        <v>0</v>
      </c>
      <c r="I83" s="140">
        <v>48374.55</v>
      </c>
    </row>
    <row r="84" spans="3:9" ht="15">
      <c r="C84" s="23" t="s">
        <v>5</v>
      </c>
      <c r="D84" s="23" t="s">
        <v>42</v>
      </c>
      <c r="E84" s="140">
        <v>0</v>
      </c>
      <c r="F84" s="140">
        <v>0</v>
      </c>
      <c r="G84" s="140">
        <v>80973.6</v>
      </c>
      <c r="H84" s="140">
        <v>8762.4</v>
      </c>
      <c r="I84" s="140">
        <v>89736</v>
      </c>
    </row>
    <row r="85" spans="3:9" ht="15">
      <c r="C85" s="23" t="s">
        <v>35</v>
      </c>
      <c r="D85" s="23" t="s">
        <v>36</v>
      </c>
      <c r="E85" s="140">
        <v>27908.7</v>
      </c>
      <c r="F85" s="140">
        <v>0</v>
      </c>
      <c r="G85" s="140">
        <v>162540.19056640065</v>
      </c>
      <c r="H85" s="140">
        <v>0</v>
      </c>
      <c r="I85" s="140">
        <v>190448.89056640066</v>
      </c>
    </row>
    <row r="86" spans="3:9" ht="15">
      <c r="C86" s="23" t="s">
        <v>30</v>
      </c>
      <c r="D86" s="23" t="s">
        <v>31</v>
      </c>
      <c r="E86" s="140">
        <v>92302.2</v>
      </c>
      <c r="F86" s="140">
        <v>0</v>
      </c>
      <c r="G86" s="140">
        <v>179251.40676115185</v>
      </c>
      <c r="H86" s="140">
        <v>0</v>
      </c>
      <c r="I86" s="140">
        <v>271553.60676115187</v>
      </c>
    </row>
    <row r="87" spans="3:9" ht="15">
      <c r="C87" s="23" t="s">
        <v>33</v>
      </c>
      <c r="D87" s="23" t="s">
        <v>34</v>
      </c>
      <c r="E87" s="140">
        <v>99930.5</v>
      </c>
      <c r="F87" s="140">
        <v>0</v>
      </c>
      <c r="G87" s="140">
        <v>1630.3766734898597</v>
      </c>
      <c r="H87" s="140">
        <v>0</v>
      </c>
      <c r="I87" s="140">
        <v>101560.87667348985</v>
      </c>
    </row>
    <row r="88" spans="3:9" ht="15">
      <c r="C88" s="23" t="s">
        <v>20</v>
      </c>
      <c r="D88" s="23" t="s">
        <v>32</v>
      </c>
      <c r="E88" s="140">
        <v>176248.50000000003</v>
      </c>
      <c r="F88" s="140">
        <v>0</v>
      </c>
      <c r="G88" s="140">
        <v>147806.3428</v>
      </c>
      <c r="H88" s="140">
        <v>50200.9</v>
      </c>
      <c r="I88" s="140">
        <v>374255.74280000007</v>
      </c>
    </row>
    <row r="89" spans="3:9" ht="15">
      <c r="C89" s="23" t="s">
        <v>26</v>
      </c>
      <c r="D89" s="23" t="s">
        <v>27</v>
      </c>
      <c r="E89" s="140">
        <v>211079.67500000002</v>
      </c>
      <c r="F89" s="140">
        <v>366.45000000000005</v>
      </c>
      <c r="G89" s="140">
        <v>718294.4482140047</v>
      </c>
      <c r="H89" s="140">
        <v>56794.27500000001</v>
      </c>
      <c r="I89" s="140">
        <v>986534.8482140048</v>
      </c>
    </row>
    <row r="90" spans="3:9" ht="15">
      <c r="C90" s="23" t="s">
        <v>10</v>
      </c>
      <c r="D90" s="23" t="s">
        <v>37</v>
      </c>
      <c r="E90" s="140">
        <v>11804.400000000001</v>
      </c>
      <c r="F90" s="140">
        <v>0</v>
      </c>
      <c r="G90" s="140">
        <v>45526.40468864217</v>
      </c>
      <c r="H90" s="140">
        <v>3934.8</v>
      </c>
      <c r="I90" s="140">
        <v>61265.604688642175</v>
      </c>
    </row>
    <row r="91" spans="3:9" ht="15">
      <c r="C91" s="23" t="s">
        <v>51</v>
      </c>
      <c r="D91" s="23" t="s">
        <v>47</v>
      </c>
      <c r="E91" s="140">
        <v>67738.22986922815</v>
      </c>
      <c r="F91" s="140">
        <v>0</v>
      </c>
      <c r="G91" s="140">
        <v>241500.616</v>
      </c>
      <c r="H91" s="140">
        <v>0</v>
      </c>
      <c r="I91" s="140">
        <v>309238.8458692281</v>
      </c>
    </row>
    <row r="95" spans="5:9" ht="15">
      <c r="E95" s="87" t="s">
        <v>45</v>
      </c>
      <c r="F95" s="87" t="s">
        <v>107</v>
      </c>
      <c r="G95" s="87" t="s">
        <v>108</v>
      </c>
      <c r="H95" s="87" t="s">
        <v>109</v>
      </c>
      <c r="I95" s="87" t="s">
        <v>177</v>
      </c>
    </row>
    <row r="96" spans="3:9" ht="15">
      <c r="C96" s="23" t="s">
        <v>49</v>
      </c>
      <c r="D96" s="23" t="s">
        <v>50</v>
      </c>
      <c r="E96" s="136">
        <f>E80/1000</f>
        <v>0</v>
      </c>
      <c r="F96" s="136">
        <f aca="true" t="shared" si="0" ref="F96:I96">F80/1000</f>
        <v>32.7473</v>
      </c>
      <c r="G96" s="136">
        <f t="shared" si="0"/>
        <v>0</v>
      </c>
      <c r="H96" s="136">
        <f t="shared" si="0"/>
        <v>0</v>
      </c>
      <c r="I96" s="136">
        <f t="shared" si="0"/>
        <v>32.7473</v>
      </c>
    </row>
    <row r="97" spans="3:9" ht="15">
      <c r="C97" s="23" t="s">
        <v>38</v>
      </c>
      <c r="D97" s="23" t="s">
        <v>39</v>
      </c>
      <c r="E97" s="136">
        <f aca="true" t="shared" si="1" ref="E97:I97">E81/1000</f>
        <v>0</v>
      </c>
      <c r="F97" s="136">
        <f t="shared" si="1"/>
        <v>18.63459</v>
      </c>
      <c r="G97" s="136">
        <f t="shared" si="1"/>
        <v>19.9805128</v>
      </c>
      <c r="H97" s="136">
        <f t="shared" si="1"/>
        <v>2.0705099999999996</v>
      </c>
      <c r="I97" s="136">
        <f t="shared" si="1"/>
        <v>40.6856128</v>
      </c>
    </row>
    <row r="98" spans="3:9" ht="15">
      <c r="C98" s="23" t="s">
        <v>28</v>
      </c>
      <c r="D98" s="23" t="s">
        <v>29</v>
      </c>
      <c r="E98" s="136">
        <f aca="true" t="shared" si="2" ref="E98:I98">E82/1000</f>
        <v>185.35060000000001</v>
      </c>
      <c r="F98" s="136">
        <f t="shared" si="2"/>
        <v>32.3823</v>
      </c>
      <c r="G98" s="136">
        <f t="shared" si="2"/>
        <v>263.3699398238632</v>
      </c>
      <c r="H98" s="136">
        <f t="shared" si="2"/>
        <v>0</v>
      </c>
      <c r="I98" s="136">
        <f t="shared" si="2"/>
        <v>481.10283982386323</v>
      </c>
    </row>
    <row r="99" spans="3:9" ht="15">
      <c r="C99" s="23" t="s">
        <v>40</v>
      </c>
      <c r="D99" s="23" t="s">
        <v>41</v>
      </c>
      <c r="E99" s="136">
        <f aca="true" t="shared" si="3" ref="E99:I99">E83/1000</f>
        <v>0</v>
      </c>
      <c r="F99" s="136">
        <f t="shared" si="3"/>
        <v>48.374550000000006</v>
      </c>
      <c r="G99" s="136">
        <f t="shared" si="3"/>
        <v>0</v>
      </c>
      <c r="H99" s="136">
        <f t="shared" si="3"/>
        <v>0</v>
      </c>
      <c r="I99" s="136">
        <f t="shared" si="3"/>
        <v>48.374550000000006</v>
      </c>
    </row>
    <row r="100" spans="3:9" ht="15">
      <c r="C100" s="23" t="s">
        <v>5</v>
      </c>
      <c r="D100" s="23" t="s">
        <v>42</v>
      </c>
      <c r="E100" s="136">
        <f aca="true" t="shared" si="4" ref="E100:I100">E84/1000</f>
        <v>0</v>
      </c>
      <c r="F100" s="136">
        <f t="shared" si="4"/>
        <v>0</v>
      </c>
      <c r="G100" s="136">
        <f t="shared" si="4"/>
        <v>80.9736</v>
      </c>
      <c r="H100" s="136">
        <f t="shared" si="4"/>
        <v>8.7624</v>
      </c>
      <c r="I100" s="136">
        <f t="shared" si="4"/>
        <v>89.736</v>
      </c>
    </row>
    <row r="101" spans="3:9" ht="15">
      <c r="C101" s="23" t="s">
        <v>35</v>
      </c>
      <c r="D101" s="23" t="s">
        <v>36</v>
      </c>
      <c r="E101" s="136">
        <f aca="true" t="shared" si="5" ref="E101:I101">E85/1000</f>
        <v>27.9087</v>
      </c>
      <c r="F101" s="136">
        <f t="shared" si="5"/>
        <v>0</v>
      </c>
      <c r="G101" s="136">
        <f t="shared" si="5"/>
        <v>162.54019056640064</v>
      </c>
      <c r="H101" s="136">
        <f t="shared" si="5"/>
        <v>0</v>
      </c>
      <c r="I101" s="136">
        <f t="shared" si="5"/>
        <v>190.44889056640065</v>
      </c>
    </row>
    <row r="102" spans="3:9" ht="15">
      <c r="C102" s="23" t="s">
        <v>30</v>
      </c>
      <c r="D102" s="23" t="s">
        <v>31</v>
      </c>
      <c r="E102" s="136">
        <f aca="true" t="shared" si="6" ref="E102:I102">E86/1000</f>
        <v>92.3022</v>
      </c>
      <c r="F102" s="136">
        <f t="shared" si="6"/>
        <v>0</v>
      </c>
      <c r="G102" s="136">
        <f t="shared" si="6"/>
        <v>179.25140676115186</v>
      </c>
      <c r="H102" s="136">
        <f t="shared" si="6"/>
        <v>0</v>
      </c>
      <c r="I102" s="136">
        <f t="shared" si="6"/>
        <v>271.55360676115185</v>
      </c>
    </row>
    <row r="103" spans="3:9" ht="15">
      <c r="C103" s="23" t="s">
        <v>33</v>
      </c>
      <c r="D103" s="23" t="s">
        <v>34</v>
      </c>
      <c r="E103" s="136">
        <f aca="true" t="shared" si="7" ref="E103:I103">E87/1000</f>
        <v>99.9305</v>
      </c>
      <c r="F103" s="136">
        <f t="shared" si="7"/>
        <v>0</v>
      </c>
      <c r="G103" s="136">
        <f t="shared" si="7"/>
        <v>1.6303766734898597</v>
      </c>
      <c r="H103" s="136">
        <f t="shared" si="7"/>
        <v>0</v>
      </c>
      <c r="I103" s="136">
        <f t="shared" si="7"/>
        <v>101.56087667348986</v>
      </c>
    </row>
    <row r="104" spans="3:9" ht="15">
      <c r="C104" s="23" t="s">
        <v>20</v>
      </c>
      <c r="D104" s="23" t="s">
        <v>32</v>
      </c>
      <c r="E104" s="136">
        <f aca="true" t="shared" si="8" ref="E104:I104">E88/1000</f>
        <v>176.24850000000004</v>
      </c>
      <c r="F104" s="136">
        <f t="shared" si="8"/>
        <v>0</v>
      </c>
      <c r="G104" s="136">
        <f t="shared" si="8"/>
        <v>147.8063428</v>
      </c>
      <c r="H104" s="136">
        <f t="shared" si="8"/>
        <v>50.200900000000004</v>
      </c>
      <c r="I104" s="136">
        <f t="shared" si="8"/>
        <v>374.25574280000006</v>
      </c>
    </row>
    <row r="105" spans="3:9" ht="15">
      <c r="C105" s="23" t="s">
        <v>26</v>
      </c>
      <c r="D105" s="23" t="s">
        <v>27</v>
      </c>
      <c r="E105" s="136">
        <f aca="true" t="shared" si="9" ref="E105:I105">E89/1000</f>
        <v>211.079675</v>
      </c>
      <c r="F105" s="136">
        <f t="shared" si="9"/>
        <v>0.36645000000000005</v>
      </c>
      <c r="G105" s="136">
        <f t="shared" si="9"/>
        <v>718.2944482140048</v>
      </c>
      <c r="H105" s="136">
        <f t="shared" si="9"/>
        <v>56.794275000000006</v>
      </c>
      <c r="I105" s="136">
        <f t="shared" si="9"/>
        <v>986.5348482140048</v>
      </c>
    </row>
    <row r="106" spans="3:9" ht="15">
      <c r="C106" s="23" t="s">
        <v>10</v>
      </c>
      <c r="D106" s="23" t="s">
        <v>37</v>
      </c>
      <c r="E106" s="136">
        <f aca="true" t="shared" si="10" ref="E106:I106">E90/1000</f>
        <v>11.804400000000001</v>
      </c>
      <c r="F106" s="136">
        <f t="shared" si="10"/>
        <v>0</v>
      </c>
      <c r="G106" s="136">
        <f t="shared" si="10"/>
        <v>45.526404688642174</v>
      </c>
      <c r="H106" s="136">
        <f t="shared" si="10"/>
        <v>3.9348</v>
      </c>
      <c r="I106" s="136">
        <f t="shared" si="10"/>
        <v>61.26560468864218</v>
      </c>
    </row>
    <row r="107" spans="3:9" ht="15">
      <c r="C107" s="23" t="s">
        <v>51</v>
      </c>
      <c r="D107" s="23" t="s">
        <v>47</v>
      </c>
      <c r="E107" s="136">
        <f aca="true" t="shared" si="11" ref="E107:I107">E91/1000</f>
        <v>67.73822986922815</v>
      </c>
      <c r="F107" s="136">
        <f t="shared" si="11"/>
        <v>0</v>
      </c>
      <c r="G107" s="136">
        <f t="shared" si="11"/>
        <v>241.500616</v>
      </c>
      <c r="H107" s="136">
        <f t="shared" si="11"/>
        <v>0</v>
      </c>
      <c r="I107" s="136">
        <f t="shared" si="11"/>
        <v>309.2388458692281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10"/>
  <sheetViews>
    <sheetView showGridLines="0" workbookViewId="0" topLeftCell="A15">
      <selection activeCell="A85" sqref="A85"/>
    </sheetView>
  </sheetViews>
  <sheetFormatPr defaultColWidth="9.140625" defaultRowHeight="15"/>
  <cols>
    <col min="1" max="1" width="9.140625" style="23" customWidth="1"/>
    <col min="2" max="2" width="31.28125" style="23" customWidth="1"/>
    <col min="3" max="10" width="9.140625" style="23" customWidth="1"/>
    <col min="11" max="11" width="19.28125" style="23" customWidth="1"/>
    <col min="12" max="13" width="9.140625" style="23" customWidth="1"/>
    <col min="14" max="14" width="10.28125" style="23" customWidth="1"/>
    <col min="15" max="15" width="9.140625" style="23" customWidth="1"/>
    <col min="16" max="16" width="10.57421875" style="23" customWidth="1"/>
    <col min="17" max="16384" width="9.140625" style="23" customWidth="1"/>
  </cols>
  <sheetData>
    <row r="1" ht="12.75">
      <c r="A1" s="58" t="s">
        <v>211</v>
      </c>
    </row>
    <row r="2" spans="1:20" ht="14.25">
      <c r="A2" s="197" t="s">
        <v>203</v>
      </c>
      <c r="T2" s="23">
        <v>2020</v>
      </c>
    </row>
    <row r="3" spans="1:24" ht="12.75">
      <c r="A3" s="141"/>
      <c r="B3" s="141"/>
      <c r="C3" s="142" t="s">
        <v>45</v>
      </c>
      <c r="D3" s="143" t="s">
        <v>43</v>
      </c>
      <c r="E3" s="143" t="s">
        <v>46</v>
      </c>
      <c r="F3" s="143" t="s">
        <v>44</v>
      </c>
      <c r="G3" s="143" t="s">
        <v>157</v>
      </c>
      <c r="L3" s="23" t="s">
        <v>45</v>
      </c>
      <c r="M3" s="23" t="s">
        <v>107</v>
      </c>
      <c r="N3" s="23" t="s">
        <v>108</v>
      </c>
      <c r="O3" s="23" t="s">
        <v>109</v>
      </c>
      <c r="P3" s="23" t="s">
        <v>177</v>
      </c>
      <c r="R3" s="141"/>
      <c r="S3" s="141"/>
      <c r="T3" s="142" t="s">
        <v>45</v>
      </c>
      <c r="U3" s="143" t="s">
        <v>43</v>
      </c>
      <c r="V3" s="143" t="s">
        <v>46</v>
      </c>
      <c r="W3" s="143" t="s">
        <v>44</v>
      </c>
      <c r="X3" s="143" t="s">
        <v>157</v>
      </c>
    </row>
    <row r="4" spans="1:24" ht="12.75">
      <c r="A4" s="133" t="s">
        <v>26</v>
      </c>
      <c r="B4" s="133" t="s">
        <v>27</v>
      </c>
      <c r="C4" s="144">
        <v>256.22712999999993</v>
      </c>
      <c r="D4" s="145">
        <v>0.36225</v>
      </c>
      <c r="E4" s="145">
        <v>453.68469420051514</v>
      </c>
      <c r="F4" s="145">
        <v>56.883320000000005</v>
      </c>
      <c r="G4" s="145">
        <v>767.1573942005152</v>
      </c>
      <c r="I4" s="67">
        <f>E4/G4</f>
        <v>0.5913841118266451</v>
      </c>
      <c r="J4" s="23" t="s">
        <v>26</v>
      </c>
      <c r="K4" s="23" t="s">
        <v>27</v>
      </c>
      <c r="L4" s="47">
        <v>256.22712999999993</v>
      </c>
      <c r="M4" s="47">
        <v>0.36225</v>
      </c>
      <c r="N4" s="47">
        <v>453.68469420051514</v>
      </c>
      <c r="O4" s="47">
        <v>56.883320000000005</v>
      </c>
      <c r="P4" s="47">
        <v>767.1573942005152</v>
      </c>
      <c r="R4" s="133" t="s">
        <v>26</v>
      </c>
      <c r="S4" s="133" t="s">
        <v>27</v>
      </c>
      <c r="T4" s="144">
        <v>312</v>
      </c>
      <c r="U4" s="145">
        <v>0.1</v>
      </c>
      <c r="V4" s="145">
        <v>356</v>
      </c>
      <c r="W4" s="145">
        <v>62</v>
      </c>
      <c r="X4" s="145">
        <v>730.1</v>
      </c>
    </row>
    <row r="5" spans="1:24" ht="12.75">
      <c r="A5" s="122" t="s">
        <v>51</v>
      </c>
      <c r="B5" s="122" t="s">
        <v>47</v>
      </c>
      <c r="C5" s="146">
        <v>131.09201448559898</v>
      </c>
      <c r="D5" s="147">
        <v>0</v>
      </c>
      <c r="E5" s="147">
        <v>426.42167</v>
      </c>
      <c r="F5" s="147">
        <v>0</v>
      </c>
      <c r="G5" s="147">
        <v>557.5136844855989</v>
      </c>
      <c r="I5" s="67">
        <f aca="true" t="shared" si="0" ref="I5:I7">E5/G5</f>
        <v>0.764863144827461</v>
      </c>
      <c r="J5" s="23" t="s">
        <v>51</v>
      </c>
      <c r="K5" s="23" t="s">
        <v>47</v>
      </c>
      <c r="L5" s="47">
        <v>131.09201448559898</v>
      </c>
      <c r="M5" s="47">
        <v>0</v>
      </c>
      <c r="N5" s="47">
        <v>426.42167</v>
      </c>
      <c r="O5" s="47">
        <v>0</v>
      </c>
      <c r="P5" s="47">
        <v>557.5136844855989</v>
      </c>
      <c r="R5" s="122" t="s">
        <v>51</v>
      </c>
      <c r="S5" s="122" t="s">
        <v>47</v>
      </c>
      <c r="T5" s="146">
        <v>121</v>
      </c>
      <c r="U5" s="147">
        <v>0</v>
      </c>
      <c r="V5" s="147">
        <v>328</v>
      </c>
      <c r="W5" s="147">
        <v>0</v>
      </c>
      <c r="X5" s="147">
        <v>449</v>
      </c>
    </row>
    <row r="6" spans="1:24" ht="12.75">
      <c r="A6" s="122" t="s">
        <v>20</v>
      </c>
      <c r="B6" s="122" t="s">
        <v>32</v>
      </c>
      <c r="C6" s="146">
        <v>70.4928</v>
      </c>
      <c r="D6" s="147">
        <v>0</v>
      </c>
      <c r="E6" s="147">
        <v>455.733907</v>
      </c>
      <c r="F6" s="147">
        <v>16.564</v>
      </c>
      <c r="G6" s="147">
        <v>542.790707</v>
      </c>
      <c r="I6" s="67">
        <f t="shared" si="0"/>
        <v>0.8396125820186527</v>
      </c>
      <c r="J6" s="23" t="s">
        <v>20</v>
      </c>
      <c r="K6" s="23" t="s">
        <v>32</v>
      </c>
      <c r="L6" s="47">
        <v>70.4928</v>
      </c>
      <c r="M6" s="47">
        <v>0</v>
      </c>
      <c r="N6" s="47">
        <v>455.733907</v>
      </c>
      <c r="O6" s="47">
        <v>16.564</v>
      </c>
      <c r="P6" s="47">
        <v>542.790707</v>
      </c>
      <c r="R6" s="122" t="s">
        <v>20</v>
      </c>
      <c r="S6" s="122" t="s">
        <v>32</v>
      </c>
      <c r="T6" s="146">
        <v>67</v>
      </c>
      <c r="U6" s="147">
        <v>0</v>
      </c>
      <c r="V6" s="147">
        <v>356</v>
      </c>
      <c r="W6" s="147">
        <v>16</v>
      </c>
      <c r="X6" s="147">
        <v>439</v>
      </c>
    </row>
    <row r="7" spans="1:24" ht="12.75">
      <c r="A7" s="122" t="s">
        <v>28</v>
      </c>
      <c r="B7" s="122" t="s">
        <v>29</v>
      </c>
      <c r="C7" s="146">
        <v>108.1502</v>
      </c>
      <c r="D7" s="147">
        <v>64.65469999999999</v>
      </c>
      <c r="E7" s="147">
        <v>127.43415329410378</v>
      </c>
      <c r="F7" s="147">
        <v>0</v>
      </c>
      <c r="G7" s="147">
        <v>300.23905329410377</v>
      </c>
      <c r="I7" s="67">
        <f t="shared" si="0"/>
        <v>0.4244422965498552</v>
      </c>
      <c r="J7" s="23" t="s">
        <v>28</v>
      </c>
      <c r="K7" s="23" t="s">
        <v>29</v>
      </c>
      <c r="L7" s="47">
        <v>108.1502</v>
      </c>
      <c r="M7" s="47">
        <v>64.65469999999999</v>
      </c>
      <c r="N7" s="47">
        <v>127.43415329410378</v>
      </c>
      <c r="O7" s="47">
        <v>0</v>
      </c>
      <c r="P7" s="47">
        <v>300.23905329410377</v>
      </c>
      <c r="R7" s="122" t="s">
        <v>28</v>
      </c>
      <c r="S7" s="122" t="s">
        <v>29</v>
      </c>
      <c r="T7" s="146">
        <v>76</v>
      </c>
      <c r="U7" s="147">
        <v>52</v>
      </c>
      <c r="V7" s="147">
        <v>160</v>
      </c>
      <c r="W7" s="147">
        <v>0</v>
      </c>
      <c r="X7" s="147">
        <v>288</v>
      </c>
    </row>
    <row r="8" spans="1:24" ht="12.75">
      <c r="A8" s="122" t="s">
        <v>33</v>
      </c>
      <c r="B8" s="122" t="s">
        <v>34</v>
      </c>
      <c r="C8" s="146">
        <v>171.3494</v>
      </c>
      <c r="D8" s="147">
        <v>0</v>
      </c>
      <c r="E8" s="147">
        <v>3.088774501123182</v>
      </c>
      <c r="F8" s="147">
        <v>0</v>
      </c>
      <c r="G8" s="147">
        <v>174.43817450112317</v>
      </c>
      <c r="J8" s="23" t="s">
        <v>33</v>
      </c>
      <c r="K8" s="23" t="s">
        <v>34</v>
      </c>
      <c r="L8" s="47">
        <v>171.3494</v>
      </c>
      <c r="M8" s="47">
        <v>0</v>
      </c>
      <c r="N8" s="47">
        <v>3.088774501123182</v>
      </c>
      <c r="O8" s="47">
        <v>0</v>
      </c>
      <c r="P8" s="47">
        <v>174.43817450112317</v>
      </c>
      <c r="R8" s="122" t="s">
        <v>33</v>
      </c>
      <c r="S8" s="122" t="s">
        <v>34</v>
      </c>
      <c r="T8" s="146">
        <v>138</v>
      </c>
      <c r="U8" s="147">
        <v>0</v>
      </c>
      <c r="V8" s="147">
        <v>11</v>
      </c>
      <c r="W8" s="147">
        <v>0</v>
      </c>
      <c r="X8" s="147">
        <v>149</v>
      </c>
    </row>
    <row r="9" spans="1:24" ht="12.75">
      <c r="A9" s="122" t="s">
        <v>30</v>
      </c>
      <c r="B9" s="122" t="s">
        <v>31</v>
      </c>
      <c r="C9" s="146">
        <v>85.3043</v>
      </c>
      <c r="D9" s="147">
        <v>0</v>
      </c>
      <c r="E9" s="147">
        <v>60.05011063515039</v>
      </c>
      <c r="F9" s="147">
        <v>0</v>
      </c>
      <c r="G9" s="147">
        <v>145.35441063515037</v>
      </c>
      <c r="J9" s="23" t="s">
        <v>30</v>
      </c>
      <c r="K9" s="23" t="s">
        <v>31</v>
      </c>
      <c r="L9" s="47">
        <v>85.3043</v>
      </c>
      <c r="M9" s="47">
        <v>0</v>
      </c>
      <c r="N9" s="47">
        <v>60.05011063515039</v>
      </c>
      <c r="O9" s="47">
        <v>0</v>
      </c>
      <c r="P9" s="47">
        <v>145.35441063515037</v>
      </c>
      <c r="R9" s="122" t="s">
        <v>30</v>
      </c>
      <c r="S9" s="122" t="s">
        <v>31</v>
      </c>
      <c r="T9" s="146">
        <v>71</v>
      </c>
      <c r="U9" s="147">
        <v>0</v>
      </c>
      <c r="V9" s="147">
        <v>43</v>
      </c>
      <c r="W9" s="147">
        <v>0</v>
      </c>
      <c r="X9" s="147">
        <v>114</v>
      </c>
    </row>
    <row r="10" spans="1:24" ht="12.75">
      <c r="A10" s="122" t="s">
        <v>35</v>
      </c>
      <c r="B10" s="122" t="s">
        <v>36</v>
      </c>
      <c r="C10" s="146">
        <v>26.4286</v>
      </c>
      <c r="D10" s="147">
        <v>0</v>
      </c>
      <c r="E10" s="147">
        <v>82.23404936484962</v>
      </c>
      <c r="F10" s="147">
        <v>0</v>
      </c>
      <c r="G10" s="147">
        <v>108.66264936484961</v>
      </c>
      <c r="J10" s="23" t="s">
        <v>35</v>
      </c>
      <c r="K10" s="23" t="s">
        <v>36</v>
      </c>
      <c r="L10" s="47">
        <v>26.4286</v>
      </c>
      <c r="M10" s="47">
        <v>0</v>
      </c>
      <c r="N10" s="47">
        <v>82.23404936484962</v>
      </c>
      <c r="O10" s="47">
        <v>0</v>
      </c>
      <c r="P10" s="47">
        <v>108.66264936484961</v>
      </c>
      <c r="R10" s="122" t="s">
        <v>35</v>
      </c>
      <c r="S10" s="122" t="s">
        <v>36</v>
      </c>
      <c r="T10" s="146">
        <v>21</v>
      </c>
      <c r="U10" s="147">
        <v>0</v>
      </c>
      <c r="V10" s="147">
        <v>33</v>
      </c>
      <c r="W10" s="147">
        <v>0</v>
      </c>
      <c r="X10" s="147">
        <v>54</v>
      </c>
    </row>
    <row r="11" spans="1:24" ht="12.75">
      <c r="A11" s="122" t="s">
        <v>10</v>
      </c>
      <c r="B11" s="122" t="s">
        <v>37</v>
      </c>
      <c r="C11" s="146">
        <v>6.483599999999999</v>
      </c>
      <c r="D11" s="147">
        <v>0</v>
      </c>
      <c r="E11" s="147">
        <v>74.10732400425792</v>
      </c>
      <c r="F11" s="147">
        <v>2.1612</v>
      </c>
      <c r="G11" s="147">
        <v>82.75212400425792</v>
      </c>
      <c r="J11" s="23" t="s">
        <v>10</v>
      </c>
      <c r="K11" s="23" t="s">
        <v>37</v>
      </c>
      <c r="L11" s="47">
        <v>6.483599999999999</v>
      </c>
      <c r="M11" s="47">
        <v>0</v>
      </c>
      <c r="N11" s="47">
        <v>74.10732400425792</v>
      </c>
      <c r="O11" s="47">
        <v>2.1612</v>
      </c>
      <c r="P11" s="47">
        <v>82.75212400425792</v>
      </c>
      <c r="R11" s="122" t="s">
        <v>5</v>
      </c>
      <c r="S11" s="122" t="s">
        <v>42</v>
      </c>
      <c r="T11" s="146">
        <v>0</v>
      </c>
      <c r="U11" s="147">
        <v>0</v>
      </c>
      <c r="V11" s="147">
        <v>36</v>
      </c>
      <c r="W11" s="147">
        <v>5</v>
      </c>
      <c r="X11" s="147">
        <v>41</v>
      </c>
    </row>
    <row r="12" spans="1:24" ht="12.75">
      <c r="A12" s="122" t="s">
        <v>5</v>
      </c>
      <c r="B12" s="122" t="s">
        <v>42</v>
      </c>
      <c r="C12" s="146">
        <v>0</v>
      </c>
      <c r="D12" s="147">
        <v>0</v>
      </c>
      <c r="E12" s="147">
        <v>35.01399000000001</v>
      </c>
      <c r="F12" s="147">
        <v>5.8472100000000005</v>
      </c>
      <c r="G12" s="147">
        <v>40.861200000000004</v>
      </c>
      <c r="J12" s="23" t="s">
        <v>5</v>
      </c>
      <c r="K12" s="23" t="s">
        <v>42</v>
      </c>
      <c r="L12" s="47">
        <v>0</v>
      </c>
      <c r="M12" s="47">
        <v>0</v>
      </c>
      <c r="N12" s="47">
        <v>35.01399000000001</v>
      </c>
      <c r="O12" s="47">
        <v>5.8472100000000005</v>
      </c>
      <c r="P12" s="47">
        <v>40.861200000000004</v>
      </c>
      <c r="R12" s="122" t="s">
        <v>10</v>
      </c>
      <c r="S12" s="122" t="s">
        <v>37</v>
      </c>
      <c r="T12" s="146">
        <v>7</v>
      </c>
      <c r="U12" s="147">
        <v>0</v>
      </c>
      <c r="V12" s="147">
        <v>29</v>
      </c>
      <c r="W12" s="147">
        <v>2</v>
      </c>
      <c r="X12" s="147">
        <v>38</v>
      </c>
    </row>
    <row r="13" spans="1:24" ht="12.75">
      <c r="A13" s="122" t="s">
        <v>40</v>
      </c>
      <c r="B13" s="122" t="s">
        <v>41</v>
      </c>
      <c r="C13" s="146">
        <v>0</v>
      </c>
      <c r="D13" s="147">
        <v>34.825875</v>
      </c>
      <c r="E13" s="147">
        <v>0</v>
      </c>
      <c r="F13" s="147">
        <v>0</v>
      </c>
      <c r="G13" s="147">
        <v>34.825875</v>
      </c>
      <c r="J13" s="23" t="s">
        <v>40</v>
      </c>
      <c r="K13" s="23" t="s">
        <v>41</v>
      </c>
      <c r="L13" s="47">
        <v>0</v>
      </c>
      <c r="M13" s="47">
        <v>34.825875</v>
      </c>
      <c r="N13" s="47">
        <v>0</v>
      </c>
      <c r="O13" s="47">
        <v>0</v>
      </c>
      <c r="P13" s="47">
        <v>34.825875</v>
      </c>
      <c r="R13" s="122" t="s">
        <v>40</v>
      </c>
      <c r="S13" s="122" t="s">
        <v>41</v>
      </c>
      <c r="T13" s="146">
        <v>0</v>
      </c>
      <c r="U13" s="147">
        <v>32</v>
      </c>
      <c r="V13" s="147">
        <v>0</v>
      </c>
      <c r="W13" s="147">
        <v>0</v>
      </c>
      <c r="X13" s="147">
        <v>32</v>
      </c>
    </row>
    <row r="14" spans="1:24" ht="12.75">
      <c r="A14" s="122" t="s">
        <v>38</v>
      </c>
      <c r="B14" s="122" t="s">
        <v>39</v>
      </c>
      <c r="C14" s="146">
        <v>0</v>
      </c>
      <c r="D14" s="147">
        <v>12.65292</v>
      </c>
      <c r="E14" s="147">
        <v>15.567607</v>
      </c>
      <c r="F14" s="147">
        <v>1.40588</v>
      </c>
      <c r="G14" s="147">
        <v>29.626407000000004</v>
      </c>
      <c r="J14" s="23" t="s">
        <v>38</v>
      </c>
      <c r="K14" s="23" t="s">
        <v>39</v>
      </c>
      <c r="L14" s="47">
        <v>0</v>
      </c>
      <c r="M14" s="47">
        <v>12.65292</v>
      </c>
      <c r="N14" s="47">
        <v>15.567607</v>
      </c>
      <c r="O14" s="47">
        <v>1.40588</v>
      </c>
      <c r="P14" s="47">
        <v>29.626407000000004</v>
      </c>
      <c r="R14" s="122" t="s">
        <v>38</v>
      </c>
      <c r="S14" s="122" t="s">
        <v>39</v>
      </c>
      <c r="T14" s="146">
        <v>0</v>
      </c>
      <c r="U14" s="147">
        <v>13</v>
      </c>
      <c r="V14" s="147">
        <v>9</v>
      </c>
      <c r="W14" s="147">
        <v>1</v>
      </c>
      <c r="X14" s="147">
        <v>23</v>
      </c>
    </row>
    <row r="15" spans="1:24" ht="12.75">
      <c r="A15" s="122" t="s">
        <v>49</v>
      </c>
      <c r="B15" s="122" t="s">
        <v>50</v>
      </c>
      <c r="C15" s="146">
        <v>0</v>
      </c>
      <c r="D15" s="147">
        <v>20.967200000000002</v>
      </c>
      <c r="E15" s="147">
        <v>0</v>
      </c>
      <c r="F15" s="147">
        <v>0</v>
      </c>
      <c r="G15" s="147">
        <v>20.967200000000002</v>
      </c>
      <c r="J15" s="23" t="s">
        <v>49</v>
      </c>
      <c r="K15" s="23" t="s">
        <v>50</v>
      </c>
      <c r="L15" s="47">
        <v>0</v>
      </c>
      <c r="M15" s="47">
        <v>20.967200000000002</v>
      </c>
      <c r="N15" s="47">
        <v>0</v>
      </c>
      <c r="O15" s="47">
        <v>0</v>
      </c>
      <c r="P15" s="47">
        <v>20.967200000000002</v>
      </c>
      <c r="R15" s="122" t="s">
        <v>49</v>
      </c>
      <c r="S15" s="122" t="s">
        <v>50</v>
      </c>
      <c r="T15" s="146">
        <v>0</v>
      </c>
      <c r="U15" s="147">
        <v>19</v>
      </c>
      <c r="V15" s="147">
        <v>0</v>
      </c>
      <c r="W15" s="147">
        <v>0</v>
      </c>
      <c r="X15" s="147">
        <v>19</v>
      </c>
    </row>
    <row r="16" spans="1:24" ht="12.75">
      <c r="A16" s="40" t="s">
        <v>48</v>
      </c>
      <c r="B16" s="40" t="s">
        <v>118</v>
      </c>
      <c r="C16" s="148">
        <v>0.30468</v>
      </c>
      <c r="D16" s="149">
        <v>0.30468</v>
      </c>
      <c r="E16" s="149">
        <v>0</v>
      </c>
      <c r="F16" s="149">
        <v>0.30468</v>
      </c>
      <c r="G16" s="149">
        <v>0.91404</v>
      </c>
      <c r="J16" s="23" t="s">
        <v>48</v>
      </c>
      <c r="K16" s="23" t="s">
        <v>118</v>
      </c>
      <c r="L16" s="47">
        <v>0.30468</v>
      </c>
      <c r="M16" s="47">
        <v>0.30468</v>
      </c>
      <c r="N16" s="47">
        <v>0</v>
      </c>
      <c r="O16" s="47">
        <v>0.30468</v>
      </c>
      <c r="P16" s="47">
        <v>0.91404</v>
      </c>
      <c r="R16" s="40" t="s">
        <v>48</v>
      </c>
      <c r="S16" s="40" t="s">
        <v>118</v>
      </c>
      <c r="T16" s="148">
        <v>0.4</v>
      </c>
      <c r="U16" s="149">
        <v>0.4</v>
      </c>
      <c r="V16" s="149">
        <v>0</v>
      </c>
      <c r="W16" s="149">
        <v>0.4</v>
      </c>
      <c r="X16" s="149">
        <v>1.2000000000000002</v>
      </c>
    </row>
    <row r="17" spans="1:16" ht="12.75">
      <c r="A17" s="138"/>
      <c r="B17" s="138"/>
      <c r="C17" s="150"/>
      <c r="D17" s="150"/>
      <c r="E17" s="150"/>
      <c r="F17" s="150"/>
      <c r="G17" s="150"/>
      <c r="L17" s="47"/>
      <c r="M17" s="47"/>
      <c r="N17" s="47"/>
      <c r="O17" s="47"/>
      <c r="P17" s="47"/>
    </row>
    <row r="18" spans="1:7" ht="12.75">
      <c r="A18" s="138"/>
      <c r="B18" s="138"/>
      <c r="C18" s="150"/>
      <c r="D18" s="150"/>
      <c r="E18" s="150"/>
      <c r="F18" s="150"/>
      <c r="G18" s="150"/>
    </row>
    <row r="19" spans="1:7" ht="12.75">
      <c r="A19" s="138"/>
      <c r="B19" s="138"/>
      <c r="C19" s="150"/>
      <c r="D19" s="150"/>
      <c r="E19" s="150"/>
      <c r="F19" s="150"/>
      <c r="G19" s="150"/>
    </row>
    <row r="20" spans="3:7" ht="12.75">
      <c r="C20" s="38"/>
      <c r="D20" s="38"/>
      <c r="E20" s="38"/>
      <c r="F20" s="38"/>
      <c r="G20" s="38"/>
    </row>
    <row r="21" ht="12.75">
      <c r="C21" s="38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C41" s="47"/>
    </row>
    <row r="42" ht="12.75">
      <c r="C42" s="47"/>
    </row>
    <row r="43" ht="12.75">
      <c r="C43" s="47"/>
    </row>
    <row r="44" ht="12" customHeight="1">
      <c r="C44" s="47"/>
    </row>
    <row r="45" ht="12.75">
      <c r="C45" s="47"/>
    </row>
    <row r="46" ht="12.75">
      <c r="C46" s="47"/>
    </row>
    <row r="47" ht="12.75">
      <c r="C47" s="47"/>
    </row>
    <row r="48" ht="15" customHeight="1">
      <c r="C48" s="47"/>
    </row>
    <row r="49" ht="12.75">
      <c r="C49" s="47"/>
    </row>
    <row r="50" ht="12.75">
      <c r="C50" s="47"/>
    </row>
    <row r="51" ht="12.75">
      <c r="C51" s="47"/>
    </row>
    <row r="52" ht="12.75"/>
    <row r="53" ht="12.75"/>
    <row r="54" ht="12.75"/>
    <row r="55" ht="12.75"/>
    <row r="56" ht="12.75"/>
    <row r="57" ht="12.75"/>
    <row r="58" ht="12.75"/>
    <row r="59" ht="12.75"/>
    <row r="60" ht="12.75">
      <c r="A60" s="3"/>
    </row>
    <row r="61" ht="12.75">
      <c r="A61" s="3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5">
      <c r="A71" s="23" t="s">
        <v>155</v>
      </c>
    </row>
    <row r="72" ht="15">
      <c r="A72" s="23" t="s">
        <v>156</v>
      </c>
    </row>
    <row r="73" ht="15">
      <c r="A73" s="200" t="s">
        <v>208</v>
      </c>
    </row>
    <row r="79" spans="3:9" ht="15">
      <c r="C79" s="23" t="s">
        <v>178</v>
      </c>
      <c r="E79" s="23" t="s">
        <v>45</v>
      </c>
      <c r="F79" s="23" t="s">
        <v>107</v>
      </c>
      <c r="G79" s="23" t="s">
        <v>108</v>
      </c>
      <c r="H79" s="23" t="s">
        <v>109</v>
      </c>
      <c r="I79" s="23" t="s">
        <v>177</v>
      </c>
    </row>
    <row r="80" spans="3:9" ht="15">
      <c r="C80" s="23" t="s">
        <v>49</v>
      </c>
      <c r="D80" s="23" t="s">
        <v>50</v>
      </c>
      <c r="E80" s="23">
        <v>0</v>
      </c>
      <c r="F80" s="23">
        <v>20967.2</v>
      </c>
      <c r="G80" s="23">
        <v>0</v>
      </c>
      <c r="H80" s="23">
        <v>0</v>
      </c>
      <c r="I80" s="23">
        <v>20967.2</v>
      </c>
    </row>
    <row r="81" spans="3:9" ht="15">
      <c r="C81" s="23" t="s">
        <v>38</v>
      </c>
      <c r="D81" s="23" t="s">
        <v>39</v>
      </c>
      <c r="E81" s="23">
        <v>0</v>
      </c>
      <c r="F81" s="23">
        <v>12652.92</v>
      </c>
      <c r="G81" s="23">
        <v>15567.607</v>
      </c>
      <c r="H81" s="23">
        <v>1405.88</v>
      </c>
      <c r="I81" s="23">
        <v>29626.407000000003</v>
      </c>
    </row>
    <row r="82" spans="3:9" ht="15">
      <c r="C82" s="23" t="s">
        <v>28</v>
      </c>
      <c r="D82" s="23" t="s">
        <v>29</v>
      </c>
      <c r="E82" s="23">
        <v>108150.2</v>
      </c>
      <c r="F82" s="23">
        <v>64654.7</v>
      </c>
      <c r="G82" s="23">
        <v>127434.15329410377</v>
      </c>
      <c r="H82" s="23">
        <v>0</v>
      </c>
      <c r="I82" s="23">
        <v>300239.05329410377</v>
      </c>
    </row>
    <row r="83" spans="3:9" ht="15">
      <c r="C83" s="23" t="s">
        <v>40</v>
      </c>
      <c r="D83" s="23" t="s">
        <v>41</v>
      </c>
      <c r="E83" s="23">
        <v>0</v>
      </c>
      <c r="F83" s="23">
        <v>34825.875</v>
      </c>
      <c r="G83" s="23">
        <v>0</v>
      </c>
      <c r="H83" s="23">
        <v>0</v>
      </c>
      <c r="I83" s="23">
        <v>34825.875</v>
      </c>
    </row>
    <row r="84" spans="3:9" ht="15">
      <c r="C84" s="23" t="s">
        <v>5</v>
      </c>
      <c r="D84" s="23" t="s">
        <v>42</v>
      </c>
      <c r="E84" s="23">
        <v>0</v>
      </c>
      <c r="F84" s="23">
        <v>0</v>
      </c>
      <c r="G84" s="23">
        <v>35013.990000000005</v>
      </c>
      <c r="H84" s="23">
        <v>5847.21</v>
      </c>
      <c r="I84" s="23">
        <v>40861.200000000004</v>
      </c>
    </row>
    <row r="85" spans="3:9" ht="15">
      <c r="C85" s="23" t="s">
        <v>35</v>
      </c>
      <c r="D85" s="23" t="s">
        <v>36</v>
      </c>
      <c r="E85" s="23">
        <v>26428.6</v>
      </c>
      <c r="F85" s="23">
        <v>0</v>
      </c>
      <c r="G85" s="23">
        <v>82234.04936484962</v>
      </c>
      <c r="H85" s="23">
        <v>0</v>
      </c>
      <c r="I85" s="23">
        <v>108662.64936484961</v>
      </c>
    </row>
    <row r="86" spans="3:9" ht="15">
      <c r="C86" s="23" t="s">
        <v>30</v>
      </c>
      <c r="D86" s="23" t="s">
        <v>31</v>
      </c>
      <c r="E86" s="23">
        <v>85304.3</v>
      </c>
      <c r="F86" s="23">
        <v>0</v>
      </c>
      <c r="G86" s="23">
        <v>60050.11063515039</v>
      </c>
      <c r="H86" s="23">
        <v>0</v>
      </c>
      <c r="I86" s="23">
        <v>145354.4106351504</v>
      </c>
    </row>
    <row r="87" spans="3:9" ht="15">
      <c r="C87" s="23" t="s">
        <v>33</v>
      </c>
      <c r="D87" s="23" t="s">
        <v>34</v>
      </c>
      <c r="E87" s="23">
        <v>171349.4</v>
      </c>
      <c r="F87" s="23">
        <v>0</v>
      </c>
      <c r="G87" s="23">
        <v>3088.774501123182</v>
      </c>
      <c r="H87" s="23">
        <v>0</v>
      </c>
      <c r="I87" s="23">
        <v>174438.17450112317</v>
      </c>
    </row>
    <row r="88" spans="3:9" ht="15">
      <c r="C88" s="23" t="s">
        <v>20</v>
      </c>
      <c r="D88" s="23" t="s">
        <v>32</v>
      </c>
      <c r="E88" s="23">
        <v>70492.8</v>
      </c>
      <c r="F88" s="23">
        <v>0</v>
      </c>
      <c r="G88" s="23">
        <v>455733.907</v>
      </c>
      <c r="H88" s="23">
        <v>16564</v>
      </c>
      <c r="I88" s="23">
        <v>542790.707</v>
      </c>
    </row>
    <row r="89" spans="3:9" ht="15">
      <c r="C89" s="23" t="s">
        <v>26</v>
      </c>
      <c r="D89" s="23" t="s">
        <v>27</v>
      </c>
      <c r="E89" s="23">
        <v>256227.12999999995</v>
      </c>
      <c r="F89" s="23">
        <v>362.25</v>
      </c>
      <c r="G89" s="23">
        <v>453684.69420051516</v>
      </c>
      <c r="H89" s="23">
        <v>56883.32000000001</v>
      </c>
      <c r="I89" s="23">
        <v>767157.3942005152</v>
      </c>
    </row>
    <row r="90" spans="3:9" ht="15">
      <c r="C90" s="23" t="s">
        <v>10</v>
      </c>
      <c r="D90" s="23" t="s">
        <v>37</v>
      </c>
      <c r="E90" s="23">
        <v>6483.599999999999</v>
      </c>
      <c r="F90" s="23">
        <v>0</v>
      </c>
      <c r="G90" s="23">
        <v>74107.32400425791</v>
      </c>
      <c r="H90" s="23">
        <v>2161.2</v>
      </c>
      <c r="I90" s="23">
        <v>82752.12400425792</v>
      </c>
    </row>
    <row r="91" spans="3:9" ht="15">
      <c r="C91" s="23" t="s">
        <v>48</v>
      </c>
      <c r="D91" s="23" t="s">
        <v>118</v>
      </c>
      <c r="E91" s="23">
        <v>304.68</v>
      </c>
      <c r="F91" s="23">
        <v>304.68</v>
      </c>
      <c r="G91" s="23">
        <v>0</v>
      </c>
      <c r="H91" s="23">
        <v>304.68</v>
      </c>
      <c r="I91" s="23">
        <v>914.04</v>
      </c>
    </row>
    <row r="92" spans="3:9" ht="15">
      <c r="C92" s="23" t="s">
        <v>51</v>
      </c>
      <c r="D92" s="23" t="s">
        <v>47</v>
      </c>
      <c r="E92" s="23">
        <v>131092.01448559898</v>
      </c>
      <c r="F92" s="23">
        <v>0</v>
      </c>
      <c r="G92" s="23">
        <v>426421.67</v>
      </c>
      <c r="H92" s="23">
        <v>0</v>
      </c>
      <c r="I92" s="23">
        <v>557513.6844855989</v>
      </c>
    </row>
    <row r="93" spans="3:9" ht="15">
      <c r="C93" s="23" t="s">
        <v>129</v>
      </c>
      <c r="D93" s="23" t="s">
        <v>119</v>
      </c>
      <c r="E93" s="23">
        <v>855832.724485599</v>
      </c>
      <c r="F93" s="23">
        <v>133767.625</v>
      </c>
      <c r="G93" s="23">
        <v>1733336.2800000003</v>
      </c>
      <c r="H93" s="23">
        <v>83166.29</v>
      </c>
      <c r="I93" s="23">
        <v>2806102.9194855993</v>
      </c>
    </row>
    <row r="96" spans="3:9" ht="15">
      <c r="C96" s="23" t="s">
        <v>178</v>
      </c>
      <c r="E96" s="23" t="s">
        <v>45</v>
      </c>
      <c r="F96" s="23" t="s">
        <v>107</v>
      </c>
      <c r="G96" s="23" t="s">
        <v>108</v>
      </c>
      <c r="H96" s="23" t="s">
        <v>109</v>
      </c>
      <c r="I96" s="23" t="s">
        <v>177</v>
      </c>
    </row>
    <row r="97" spans="3:9" ht="15">
      <c r="C97" s="23" t="s">
        <v>49</v>
      </c>
      <c r="D97" s="23" t="s">
        <v>50</v>
      </c>
      <c r="E97" s="23">
        <f>E80/1000</f>
        <v>0</v>
      </c>
      <c r="F97" s="23">
        <f aca="true" t="shared" si="1" ref="F97:I97">F80/1000</f>
        <v>20.967200000000002</v>
      </c>
      <c r="G97" s="23">
        <f t="shared" si="1"/>
        <v>0</v>
      </c>
      <c r="H97" s="23">
        <f t="shared" si="1"/>
        <v>0</v>
      </c>
      <c r="I97" s="23">
        <f t="shared" si="1"/>
        <v>20.967200000000002</v>
      </c>
    </row>
    <row r="98" spans="3:9" ht="15">
      <c r="C98" s="23" t="s">
        <v>38</v>
      </c>
      <c r="D98" s="23" t="s">
        <v>39</v>
      </c>
      <c r="E98" s="23">
        <f aca="true" t="shared" si="2" ref="E98:I98">E81/1000</f>
        <v>0</v>
      </c>
      <c r="F98" s="23">
        <f t="shared" si="2"/>
        <v>12.65292</v>
      </c>
      <c r="G98" s="23">
        <f t="shared" si="2"/>
        <v>15.567607</v>
      </c>
      <c r="H98" s="23">
        <f t="shared" si="2"/>
        <v>1.40588</v>
      </c>
      <c r="I98" s="23">
        <f t="shared" si="2"/>
        <v>29.626407000000004</v>
      </c>
    </row>
    <row r="99" spans="3:9" ht="15">
      <c r="C99" s="23" t="s">
        <v>28</v>
      </c>
      <c r="D99" s="23" t="s">
        <v>29</v>
      </c>
      <c r="E99" s="23">
        <f aca="true" t="shared" si="3" ref="E99:I99">E82/1000</f>
        <v>108.1502</v>
      </c>
      <c r="F99" s="23">
        <f t="shared" si="3"/>
        <v>64.65469999999999</v>
      </c>
      <c r="G99" s="23">
        <f t="shared" si="3"/>
        <v>127.43415329410378</v>
      </c>
      <c r="H99" s="23">
        <f t="shared" si="3"/>
        <v>0</v>
      </c>
      <c r="I99" s="23">
        <f t="shared" si="3"/>
        <v>300.23905329410377</v>
      </c>
    </row>
    <row r="100" spans="3:9" ht="15">
      <c r="C100" s="23" t="s">
        <v>40</v>
      </c>
      <c r="D100" s="23" t="s">
        <v>41</v>
      </c>
      <c r="E100" s="23">
        <f aca="true" t="shared" si="4" ref="E100:I100">E83/1000</f>
        <v>0</v>
      </c>
      <c r="F100" s="23">
        <f t="shared" si="4"/>
        <v>34.825875</v>
      </c>
      <c r="G100" s="23">
        <f t="shared" si="4"/>
        <v>0</v>
      </c>
      <c r="H100" s="23">
        <f t="shared" si="4"/>
        <v>0</v>
      </c>
      <c r="I100" s="23">
        <f t="shared" si="4"/>
        <v>34.825875</v>
      </c>
    </row>
    <row r="101" spans="3:9" ht="15">
      <c r="C101" s="23" t="s">
        <v>5</v>
      </c>
      <c r="D101" s="23" t="s">
        <v>42</v>
      </c>
      <c r="E101" s="23">
        <f aca="true" t="shared" si="5" ref="E101:I101">E84/1000</f>
        <v>0</v>
      </c>
      <c r="F101" s="23">
        <f t="shared" si="5"/>
        <v>0</v>
      </c>
      <c r="G101" s="23">
        <f t="shared" si="5"/>
        <v>35.01399000000001</v>
      </c>
      <c r="H101" s="23">
        <f t="shared" si="5"/>
        <v>5.8472100000000005</v>
      </c>
      <c r="I101" s="23">
        <f t="shared" si="5"/>
        <v>40.861200000000004</v>
      </c>
    </row>
    <row r="102" spans="3:9" ht="15">
      <c r="C102" s="23" t="s">
        <v>35</v>
      </c>
      <c r="D102" s="23" t="s">
        <v>36</v>
      </c>
      <c r="E102" s="23">
        <f aca="true" t="shared" si="6" ref="E102:I102">E85/1000</f>
        <v>26.4286</v>
      </c>
      <c r="F102" s="23">
        <f t="shared" si="6"/>
        <v>0</v>
      </c>
      <c r="G102" s="23">
        <f t="shared" si="6"/>
        <v>82.23404936484962</v>
      </c>
      <c r="H102" s="23">
        <f t="shared" si="6"/>
        <v>0</v>
      </c>
      <c r="I102" s="23">
        <f t="shared" si="6"/>
        <v>108.66264936484961</v>
      </c>
    </row>
    <row r="103" spans="3:9" ht="15">
      <c r="C103" s="23" t="s">
        <v>30</v>
      </c>
      <c r="D103" s="23" t="s">
        <v>31</v>
      </c>
      <c r="E103" s="23">
        <f aca="true" t="shared" si="7" ref="E103:I103">E86/1000</f>
        <v>85.3043</v>
      </c>
      <c r="F103" s="23">
        <f t="shared" si="7"/>
        <v>0</v>
      </c>
      <c r="G103" s="23">
        <f t="shared" si="7"/>
        <v>60.05011063515039</v>
      </c>
      <c r="H103" s="23">
        <f t="shared" si="7"/>
        <v>0</v>
      </c>
      <c r="I103" s="23">
        <f t="shared" si="7"/>
        <v>145.35441063515037</v>
      </c>
    </row>
    <row r="104" spans="3:9" ht="15">
      <c r="C104" s="23" t="s">
        <v>33</v>
      </c>
      <c r="D104" s="23" t="s">
        <v>34</v>
      </c>
      <c r="E104" s="23">
        <f aca="true" t="shared" si="8" ref="E104:I104">E87/1000</f>
        <v>171.3494</v>
      </c>
      <c r="F104" s="23">
        <f t="shared" si="8"/>
        <v>0</v>
      </c>
      <c r="G104" s="23">
        <f t="shared" si="8"/>
        <v>3.088774501123182</v>
      </c>
      <c r="H104" s="23">
        <f t="shared" si="8"/>
        <v>0</v>
      </c>
      <c r="I104" s="23">
        <f t="shared" si="8"/>
        <v>174.43817450112317</v>
      </c>
    </row>
    <row r="105" spans="3:9" ht="15">
      <c r="C105" s="23" t="s">
        <v>20</v>
      </c>
      <c r="D105" s="23" t="s">
        <v>32</v>
      </c>
      <c r="E105" s="23">
        <f aca="true" t="shared" si="9" ref="E105:I105">E88/1000</f>
        <v>70.4928</v>
      </c>
      <c r="F105" s="23">
        <f t="shared" si="9"/>
        <v>0</v>
      </c>
      <c r="G105" s="23">
        <f t="shared" si="9"/>
        <v>455.733907</v>
      </c>
      <c r="H105" s="23">
        <f t="shared" si="9"/>
        <v>16.564</v>
      </c>
      <c r="I105" s="23">
        <f t="shared" si="9"/>
        <v>542.790707</v>
      </c>
    </row>
    <row r="106" spans="3:9" ht="15">
      <c r="C106" s="23" t="s">
        <v>26</v>
      </c>
      <c r="D106" s="23" t="s">
        <v>27</v>
      </c>
      <c r="E106" s="23">
        <f aca="true" t="shared" si="10" ref="E106:I106">E89/1000</f>
        <v>256.22712999999993</v>
      </c>
      <c r="F106" s="23">
        <f t="shared" si="10"/>
        <v>0.36225</v>
      </c>
      <c r="G106" s="23">
        <f t="shared" si="10"/>
        <v>453.68469420051514</v>
      </c>
      <c r="H106" s="23">
        <f t="shared" si="10"/>
        <v>56.883320000000005</v>
      </c>
      <c r="I106" s="23">
        <f t="shared" si="10"/>
        <v>767.1573942005152</v>
      </c>
    </row>
    <row r="107" spans="3:9" ht="15">
      <c r="C107" s="23" t="s">
        <v>10</v>
      </c>
      <c r="D107" s="23" t="s">
        <v>37</v>
      </c>
      <c r="E107" s="23">
        <f aca="true" t="shared" si="11" ref="E107:I107">E90/1000</f>
        <v>6.483599999999999</v>
      </c>
      <c r="F107" s="23">
        <f t="shared" si="11"/>
        <v>0</v>
      </c>
      <c r="G107" s="23">
        <f t="shared" si="11"/>
        <v>74.10732400425792</v>
      </c>
      <c r="H107" s="23">
        <f t="shared" si="11"/>
        <v>2.1612</v>
      </c>
      <c r="I107" s="23">
        <f t="shared" si="11"/>
        <v>82.75212400425792</v>
      </c>
    </row>
    <row r="108" spans="3:9" ht="15">
      <c r="C108" s="23" t="s">
        <v>48</v>
      </c>
      <c r="D108" s="23" t="s">
        <v>118</v>
      </c>
      <c r="E108" s="23">
        <f aca="true" t="shared" si="12" ref="E108:I108">E91/1000</f>
        <v>0.30468</v>
      </c>
      <c r="F108" s="23">
        <f t="shared" si="12"/>
        <v>0.30468</v>
      </c>
      <c r="G108" s="23">
        <f t="shared" si="12"/>
        <v>0</v>
      </c>
      <c r="H108" s="23">
        <f t="shared" si="12"/>
        <v>0.30468</v>
      </c>
      <c r="I108" s="23">
        <f t="shared" si="12"/>
        <v>0.91404</v>
      </c>
    </row>
    <row r="109" spans="3:9" ht="15">
      <c r="C109" s="23" t="s">
        <v>51</v>
      </c>
      <c r="D109" s="23" t="s">
        <v>47</v>
      </c>
      <c r="E109" s="23">
        <f aca="true" t="shared" si="13" ref="E109:I109">E92/1000</f>
        <v>131.09201448559898</v>
      </c>
      <c r="F109" s="23">
        <f t="shared" si="13"/>
        <v>0</v>
      </c>
      <c r="G109" s="23">
        <f t="shared" si="13"/>
        <v>426.42167</v>
      </c>
      <c r="H109" s="23">
        <f t="shared" si="13"/>
        <v>0</v>
      </c>
      <c r="I109" s="23">
        <f t="shared" si="13"/>
        <v>557.5136844855989</v>
      </c>
    </row>
    <row r="110" spans="3:9" ht="15">
      <c r="C110" s="23" t="s">
        <v>129</v>
      </c>
      <c r="D110" s="23" t="s">
        <v>119</v>
      </c>
      <c r="E110" s="23">
        <f aca="true" t="shared" si="14" ref="E110:I110">E93/1000</f>
        <v>855.832724485599</v>
      </c>
      <c r="F110" s="23">
        <f t="shared" si="14"/>
        <v>133.767625</v>
      </c>
      <c r="G110" s="23">
        <f t="shared" si="14"/>
        <v>1733.3362800000002</v>
      </c>
      <c r="H110" s="23">
        <f t="shared" si="14"/>
        <v>83.16628999999999</v>
      </c>
      <c r="I110" s="23">
        <f t="shared" si="14"/>
        <v>2806.102919485599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MAPHOSA Tomupeishe Anne (ESTAT-EXT)</cp:lastModifiedBy>
  <cp:lastPrinted>2019-03-12T10:49:45Z</cp:lastPrinted>
  <dcterms:created xsi:type="dcterms:W3CDTF">2016-09-20T13:41:55Z</dcterms:created>
  <dcterms:modified xsi:type="dcterms:W3CDTF">2024-05-29T11:53:19Z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2024-05-24T16:57:50Z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3c11bd02-6c32-4a37-ab7b-2b91b670988c</vt:lpwstr>
  </property>
  <property fmtid="{D5CDD505-2E9C-101B-9397-08002B2CF9AE}" pid="8" name="MSIP_Label_6bd9ddd1-4d20-43f6-abfa-fc3c07406f94_ContentBits">
    <vt:lpwstr>0</vt:lpwstr>
  </property>
</Properties>
</file>