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5" yWindow="90" windowWidth="28635" windowHeight="12165" activeTab="3"/>
  </bookViews>
  <sheets>
    <sheet name="Fig1" sheetId="3" r:id="rId1"/>
    <sheet name="Tab1" sheetId="1" r:id="rId2"/>
    <sheet name="Fig2" sheetId="4" r:id="rId3"/>
    <sheet name="Tab2" sheetId="2" r:id="rId4"/>
  </sheets>
  <externalReferences>
    <externalReference r:id="rId7"/>
    <externalReference r:id="rId8"/>
    <externalReference r:id="rId9"/>
    <externalReference r:id="rId10"/>
  </externalReferences>
  <definedNames>
    <definedName name="_Ref290901605" localSheetId="2">'Fig2'!$A$12</definedName>
    <definedName name="_xlnm.Print_Area" localSheetId="0">'Fig1'!$A$1:$Q$40</definedName>
    <definedName name="_xlnm.Print_Area" localSheetId="2">'Fig2'!$A$1:$AE$41</definedName>
  </definedNames>
  <calcPr calcId="145621"/>
</workbook>
</file>

<file path=xl/sharedStrings.xml><?xml version="1.0" encoding="utf-8"?>
<sst xmlns="http://schemas.openxmlformats.org/spreadsheetml/2006/main" count="136" uniqueCount="63">
  <si>
    <t>:</t>
  </si>
  <si>
    <t>2013</t>
  </si>
  <si>
    <t>1995</t>
  </si>
  <si>
    <t>Bosnia and Herzegovina</t>
  </si>
  <si>
    <t>Turkey</t>
  </si>
  <si>
    <t>Serbia</t>
  </si>
  <si>
    <t>Switzerland</t>
  </si>
  <si>
    <t>Norway</t>
  </si>
  <si>
    <t>Iceland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</si>
  <si>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</si>
  <si>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</si>
  <si>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</si>
  <si>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</si>
  <si>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</si>
  <si>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</si>
  <si>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</si>
  <si>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</si>
  <si>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</si>
  <si>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</si>
  <si>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</si>
  <si>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</si>
  <si>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</si>
  <si>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</si>
  <si>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</si>
  <si>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</si>
  <si>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</si>
  <si>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</si>
  <si>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</si>
  <si>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</si>
  <si>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Ireland</t>
  </si>
  <si>
    <t>Estonia</t>
  </si>
  <si>
    <t>Germany</t>
  </si>
  <si>
    <t>Denmark</t>
  </si>
  <si>
    <t>Bulgaria</t>
  </si>
  <si>
    <t>Belgium</t>
  </si>
  <si>
    <t>million tonnes</t>
  </si>
  <si>
    <t>Landfill</t>
  </si>
  <si>
    <t>Incineration</t>
  </si>
  <si>
    <t>Recycling</t>
  </si>
  <si>
    <t>Composting</t>
  </si>
  <si>
    <t>Other</t>
  </si>
  <si>
    <t>kg per capita</t>
  </si>
  <si>
    <t>GEO/TIME</t>
  </si>
  <si>
    <t>Greece</t>
  </si>
  <si>
    <t>Generation</t>
  </si>
  <si>
    <t>Montenegro</t>
  </si>
  <si>
    <t>2014</t>
  </si>
  <si>
    <t>EU-28</t>
  </si>
  <si>
    <t>Kosovo (under UN Security Council Resolution 1244/99)</t>
  </si>
  <si>
    <t>2015</t>
  </si>
  <si>
    <t>The former Yugoslav Republic of Macedonia</t>
  </si>
  <si>
    <t>2016</t>
  </si>
  <si>
    <t>change (%) 
1995-2016</t>
  </si>
  <si>
    <t>Municipal waste landfilled, incinerated, recycled and composted in the EU-28</t>
  </si>
  <si>
    <t>Figure 2: Municipal waste treatment, EU-28, (kg per capita)</t>
  </si>
  <si>
    <t>Municipal waste treatment, EU 28, kg per capita</t>
  </si>
  <si>
    <t>2011</t>
  </si>
  <si>
    <t>Czechia</t>
  </si>
  <si>
    <t>change (%)
1995-2017</t>
  </si>
  <si>
    <t>2017</t>
  </si>
  <si>
    <t>Figure 1: Municipal waste generated by country in 2005 and 2017, sorted by 2017 level (kg per capita)</t>
  </si>
  <si>
    <t>Table 2: Municipal waste landfilled, incinerated, recycled and composted in the EU-28, 1995 to 2017</t>
  </si>
  <si>
    <t>Table 1: Municipal waste generated by country in selected years (kg per capita)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</si>
</sst>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,###,###"/>
    <numFmt numFmtId="165" formatCode="0.0"/>
    <numFmt numFmtId="166" formatCode="#,##0.000"/>
    <numFmt numFmtId="167" formatCode="0.0%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/>
      <right/>
      <top style="dashed">
        <color theme="0" tint="-0.24993999302387238"/>
      </top>
      <bottom style="dashed">
        <color theme="0" tint="-0.24993999302387238"/>
      </bottom>
    </border>
    <border>
      <left/>
      <right/>
      <top style="thin"/>
      <bottom style="dashed">
        <color theme="0" tint="-0.24993999302387238"/>
      </bottom>
    </border>
    <border>
      <left/>
      <right/>
      <top style="dashed">
        <color theme="0" tint="-0.24993999302387238"/>
      </top>
      <bottom style="thin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/>
      <bottom style="dashed">
        <color theme="0" tint="-0.2499399930238723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/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/>
      <bottom style="hair">
        <color rgb="FFC0C0C0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2" borderId="0" applyNumberFormat="0" applyFont="0" applyBorder="0">
      <alignment/>
      <protection hidden="1"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10">
    <xf numFmtId="0" fontId="0" fillId="0" borderId="0" xfId="0"/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3" fontId="2" fillId="3" borderId="1" xfId="20" applyNumberFormat="1" applyFont="1" applyFill="1" applyBorder="1" applyAlignment="1">
      <alignment horizontal="right"/>
      <protection/>
    </xf>
    <xf numFmtId="3" fontId="2" fillId="4" borderId="2" xfId="20" applyNumberFormat="1" applyFont="1" applyFill="1" applyBorder="1" applyAlignment="1">
      <alignment horizontal="right"/>
      <protection/>
    </xf>
    <xf numFmtId="0" fontId="2" fillId="3" borderId="0" xfId="0" applyFont="1" applyFill="1" applyAlignment="1">
      <alignment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4" borderId="2" xfId="20" applyNumberFormat="1" applyFont="1" applyFill="1" applyBorder="1" applyAlignment="1">
      <alignment horizontal="left"/>
      <protection/>
    </xf>
    <xf numFmtId="1" fontId="2" fillId="4" borderId="2" xfId="20" applyNumberFormat="1" applyFont="1" applyFill="1" applyBorder="1" applyAlignment="1">
      <alignment horizontal="right"/>
      <protection/>
    </xf>
    <xf numFmtId="164" fontId="3" fillId="3" borderId="1" xfId="20" applyNumberFormat="1" applyFont="1" applyFill="1" applyBorder="1" applyAlignment="1">
      <alignment horizontal="left"/>
      <protection/>
    </xf>
    <xf numFmtId="1" fontId="2" fillId="3" borderId="1" xfId="20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26" applyFont="1" applyBorder="1">
      <alignment/>
      <protection/>
    </xf>
    <xf numFmtId="0" fontId="2" fillId="0" borderId="4" xfId="26" applyFont="1" applyFill="1" applyBorder="1" applyAlignment="1">
      <alignment/>
      <protection/>
    </xf>
    <xf numFmtId="0" fontId="2" fillId="0" borderId="0" xfId="26" applyFont="1" applyFill="1" applyAlignment="1">
      <alignment/>
      <protection/>
    </xf>
    <xf numFmtId="0" fontId="3" fillId="0" borderId="0" xfId="26" applyFont="1" applyFill="1" applyBorder="1" applyAlignment="1">
      <alignment/>
      <protection/>
    </xf>
    <xf numFmtId="0" fontId="7" fillId="0" borderId="0" xfId="27" applyFont="1" applyFill="1" applyAlignment="1">
      <alignment/>
    </xf>
    <xf numFmtId="0" fontId="3" fillId="0" borderId="0" xfId="26" applyFont="1" applyFill="1" applyAlignment="1">
      <alignment/>
      <protection/>
    </xf>
    <xf numFmtId="0" fontId="8" fillId="0" borderId="0" xfId="26" applyFont="1" applyFill="1" applyAlignment="1">
      <alignment/>
      <protection/>
    </xf>
    <xf numFmtId="0" fontId="2" fillId="5" borderId="5" xfId="28" applyNumberFormat="1" applyFont="1" applyFill="1" applyBorder="1" applyAlignment="1">
      <alignment/>
      <protection/>
    </xf>
    <xf numFmtId="0" fontId="3" fillId="0" borderId="0" xfId="26" applyFont="1" applyAlignment="1">
      <alignment horizontal="left"/>
      <protection/>
    </xf>
    <xf numFmtId="0" fontId="3" fillId="0" borderId="0" xfId="26" applyFont="1" applyFill="1" applyAlignment="1">
      <alignment vertical="center"/>
      <protection/>
    </xf>
    <xf numFmtId="0" fontId="2" fillId="0" borderId="0" xfId="26" applyFont="1" applyFill="1" applyBorder="1" applyAlignment="1">
      <alignment/>
      <protection/>
    </xf>
    <xf numFmtId="0" fontId="9" fillId="0" borderId="0" xfId="26" applyFont="1" applyFill="1" applyBorder="1" applyAlignment="1" quotePrefix="1">
      <alignment/>
      <protection/>
    </xf>
    <xf numFmtId="0" fontId="2" fillId="0" borderId="0" xfId="26" applyFont="1" applyFill="1" applyAlignment="1">
      <alignment horizontal="right"/>
      <protection/>
    </xf>
    <xf numFmtId="0" fontId="9" fillId="0" borderId="0" xfId="0" applyFont="1"/>
    <xf numFmtId="165" fontId="2" fillId="0" borderId="0" xfId="0" applyNumberFormat="1" applyFont="1"/>
    <xf numFmtId="3" fontId="10" fillId="0" borderId="0" xfId="0" applyNumberFormat="1" applyFont="1"/>
    <xf numFmtId="0" fontId="10" fillId="0" borderId="0" xfId="0" applyFont="1"/>
    <xf numFmtId="1" fontId="2" fillId="0" borderId="6" xfId="0" applyNumberFormat="1" applyFont="1" applyBorder="1"/>
    <xf numFmtId="0" fontId="2" fillId="0" borderId="6" xfId="0" applyFont="1" applyBorder="1"/>
    <xf numFmtId="0" fontId="2" fillId="0" borderId="0" xfId="0" applyFont="1" applyBorder="1"/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/>
    <xf numFmtId="0" fontId="8" fillId="0" borderId="0" xfId="0" applyFont="1" applyFill="1" applyAlignment="1">
      <alignment/>
    </xf>
    <xf numFmtId="1" fontId="3" fillId="6" borderId="6" xfId="20" applyNumberFormat="1" applyFont="1" applyFill="1" applyBorder="1" applyAlignment="1" quotePrefix="1">
      <alignment horizontal="right"/>
      <protection/>
    </xf>
    <xf numFmtId="49" fontId="3" fillId="6" borderId="6" xfId="20" applyNumberFormat="1" applyFont="1" applyFill="1" applyBorder="1" applyAlignment="1">
      <alignment horizontal="center" wrapText="1"/>
      <protection/>
    </xf>
    <xf numFmtId="49" fontId="3" fillId="6" borderId="6" xfId="20" applyNumberFormat="1" applyFont="1" applyFill="1" applyBorder="1" applyAlignment="1">
      <alignment horizontal="right"/>
      <protection/>
    </xf>
    <xf numFmtId="1" fontId="2" fillId="3" borderId="3" xfId="20" applyNumberFormat="1" applyFont="1" applyFill="1" applyBorder="1" applyAlignment="1">
      <alignment horizontal="right"/>
      <protection/>
    </xf>
    <xf numFmtId="166" fontId="2" fillId="0" borderId="0" xfId="0" applyNumberFormat="1" applyFont="1"/>
    <xf numFmtId="3" fontId="2" fillId="0" borderId="0" xfId="0" applyNumberFormat="1" applyFont="1" applyFill="1" applyAlignment="1">
      <alignment/>
    </xf>
    <xf numFmtId="9" fontId="2" fillId="0" borderId="0" xfId="15" applyFont="1" applyFill="1" applyAlignment="1">
      <alignment/>
    </xf>
    <xf numFmtId="3" fontId="2" fillId="0" borderId="0" xfId="26" applyNumberFormat="1" applyFont="1" applyFill="1" applyAlignment="1">
      <alignment/>
      <protection/>
    </xf>
    <xf numFmtId="3" fontId="3" fillId="4" borderId="1" xfId="20" applyNumberFormat="1" applyFont="1" applyFill="1" applyBorder="1">
      <alignment/>
      <protection/>
    </xf>
    <xf numFmtId="3" fontId="2" fillId="3" borderId="2" xfId="20" applyNumberFormat="1" applyFont="1" applyFill="1" applyBorder="1" applyAlignment="1">
      <alignment horizontal="right"/>
      <protection/>
    </xf>
    <xf numFmtId="3" fontId="2" fillId="3" borderId="3" xfId="20" applyNumberFormat="1" applyFont="1" applyFill="1" applyBorder="1" applyAlignment="1">
      <alignment horizontal="right"/>
      <protection/>
    </xf>
    <xf numFmtId="9" fontId="2" fillId="3" borderId="7" xfId="15" applyFont="1" applyFill="1" applyBorder="1" applyAlignment="1">
      <alignment horizontal="right"/>
    </xf>
    <xf numFmtId="3" fontId="2" fillId="0" borderId="0" xfId="0" applyNumberFormat="1" applyFont="1" applyBorder="1"/>
    <xf numFmtId="167" fontId="2" fillId="0" borderId="0" xfId="15" applyNumberFormat="1" applyFont="1" applyFill="1" applyAlignment="1">
      <alignment/>
    </xf>
    <xf numFmtId="167" fontId="2" fillId="0" borderId="0" xfId="0" applyNumberFormat="1" applyFont="1"/>
    <xf numFmtId="0" fontId="2" fillId="5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3" fillId="0" borderId="0" xfId="29" applyFont="1" applyFill="1" applyBorder="1" applyAlignment="1">
      <alignment vertical="center"/>
      <protection/>
    </xf>
    <xf numFmtId="3" fontId="3" fillId="6" borderId="8" xfId="20" applyNumberFormat="1" applyFont="1" applyFill="1" applyBorder="1" applyAlignment="1">
      <alignment horizontal="center"/>
      <protection/>
    </xf>
    <xf numFmtId="1" fontId="3" fillId="6" borderId="8" xfId="20" applyNumberFormat="1" applyFont="1" applyFill="1" applyBorder="1" applyAlignment="1">
      <alignment horizontal="center"/>
      <protection/>
    </xf>
    <xf numFmtId="1" fontId="3" fillId="6" borderId="8" xfId="20" applyNumberFormat="1" applyFont="1" applyFill="1" applyBorder="1" applyAlignment="1" quotePrefix="1">
      <alignment horizontal="center"/>
      <protection/>
    </xf>
    <xf numFmtId="49" fontId="3" fillId="6" borderId="8" xfId="20" applyNumberFormat="1" applyFont="1" applyFill="1" applyBorder="1" applyAlignment="1">
      <alignment horizontal="center" vertical="justify" wrapText="1"/>
      <protection/>
    </xf>
    <xf numFmtId="0" fontId="2" fillId="7" borderId="9" xfId="20" applyFont="1" applyFill="1" applyBorder="1" applyAlignment="1">
      <alignment horizontal="right"/>
      <protection/>
    </xf>
    <xf numFmtId="164" fontId="3" fillId="7" borderId="9" xfId="20" applyNumberFormat="1" applyFont="1" applyFill="1" applyBorder="1" applyAlignment="1">
      <alignment horizontal="left"/>
      <protection/>
    </xf>
    <xf numFmtId="3" fontId="3" fillId="4" borderId="7" xfId="20" applyNumberFormat="1" applyFont="1" applyFill="1" applyBorder="1">
      <alignment/>
      <protection/>
    </xf>
    <xf numFmtId="3" fontId="3" fillId="4" borderId="3" xfId="20" applyNumberFormat="1" applyFont="1" applyFill="1" applyBorder="1">
      <alignment/>
      <protection/>
    </xf>
    <xf numFmtId="164" fontId="3" fillId="4" borderId="10" xfId="20" applyNumberFormat="1" applyFont="1" applyFill="1" applyBorder="1" applyAlignment="1">
      <alignment horizontal="left"/>
      <protection/>
    </xf>
    <xf numFmtId="0" fontId="2" fillId="4" borderId="10" xfId="20" applyFont="1" applyFill="1" applyBorder="1" applyAlignment="1">
      <alignment horizontal="right"/>
      <protection/>
    </xf>
    <xf numFmtId="3" fontId="2" fillId="3" borderId="10" xfId="20" applyNumberFormat="1" applyFont="1" applyFill="1" applyBorder="1" applyAlignment="1">
      <alignment horizontal="right"/>
      <protection/>
    </xf>
    <xf numFmtId="3" fontId="3" fillId="4" borderId="11" xfId="20" applyNumberFormat="1" applyFont="1" applyFill="1" applyBorder="1">
      <alignment/>
      <protection/>
    </xf>
    <xf numFmtId="0" fontId="2" fillId="0" borderId="11" xfId="0" applyFont="1" applyFill="1" applyBorder="1" applyAlignment="1">
      <alignment horizontal="right"/>
    </xf>
    <xf numFmtId="9" fontId="2" fillId="0" borderId="12" xfId="20" applyNumberFormat="1" applyFont="1" applyFill="1" applyBorder="1" applyAlignment="1">
      <alignment horizontal="right"/>
      <protection/>
    </xf>
    <xf numFmtId="9" fontId="2" fillId="0" borderId="10" xfId="20" applyNumberFormat="1" applyFont="1" applyFill="1" applyBorder="1" applyAlignment="1">
      <alignment horizontal="right"/>
      <protection/>
    </xf>
    <xf numFmtId="3" fontId="3" fillId="4" borderId="9" xfId="20" applyNumberFormat="1" applyFont="1" applyFill="1" applyBorder="1">
      <alignment/>
      <protection/>
    </xf>
    <xf numFmtId="3" fontId="2" fillId="3" borderId="9" xfId="20" applyNumberFormat="1" applyFont="1" applyFill="1" applyBorder="1" applyAlignment="1">
      <alignment horizontal="right"/>
      <protection/>
    </xf>
    <xf numFmtId="3" fontId="3" fillId="4" borderId="13" xfId="20" applyNumberFormat="1" applyFont="1" applyFill="1" applyBorder="1">
      <alignment/>
      <protection/>
    </xf>
    <xf numFmtId="3" fontId="2" fillId="3" borderId="13" xfId="20" applyNumberFormat="1" applyFont="1" applyFill="1" applyBorder="1" applyAlignment="1">
      <alignment horizontal="right"/>
      <protection/>
    </xf>
    <xf numFmtId="9" fontId="2" fillId="0" borderId="13" xfId="20" applyNumberFormat="1" applyFont="1" applyFill="1" applyBorder="1" applyAlignment="1">
      <alignment horizontal="right"/>
      <protection/>
    </xf>
    <xf numFmtId="3" fontId="3" fillId="4" borderId="13" xfId="20" applyNumberFormat="1" applyFont="1" applyFill="1" applyBorder="1" applyAlignment="1">
      <alignment horizontal="left"/>
      <protection/>
    </xf>
    <xf numFmtId="3" fontId="3" fillId="4" borderId="14" xfId="20" applyNumberFormat="1" applyFont="1" applyFill="1" applyBorder="1">
      <alignment/>
      <protection/>
    </xf>
    <xf numFmtId="3" fontId="2" fillId="3" borderId="15" xfId="20" applyNumberFormat="1" applyFont="1" applyFill="1" applyBorder="1" applyAlignment="1">
      <alignment horizontal="right"/>
      <protection/>
    </xf>
    <xf numFmtId="3" fontId="3" fillId="4" borderId="16" xfId="20" applyNumberFormat="1" applyFont="1" applyFill="1" applyBorder="1">
      <alignment/>
      <protection/>
    </xf>
    <xf numFmtId="3" fontId="2" fillId="4" borderId="16" xfId="20" applyNumberFormat="1" applyFont="1" applyFill="1" applyBorder="1" applyAlignment="1">
      <alignment horizontal="right"/>
      <protection/>
    </xf>
    <xf numFmtId="9" fontId="2" fillId="0" borderId="16" xfId="20" applyNumberFormat="1" applyFont="1" applyFill="1" applyBorder="1" applyAlignment="1">
      <alignment horizontal="right"/>
      <protection/>
    </xf>
    <xf numFmtId="3" fontId="3" fillId="4" borderId="13" xfId="20" applyNumberFormat="1" applyFont="1" applyFill="1" applyBorder="1" applyAlignment="1">
      <alignment wrapText="1"/>
      <protection/>
    </xf>
    <xf numFmtId="0" fontId="2" fillId="4" borderId="13" xfId="20" applyFont="1" applyFill="1" applyBorder="1" applyAlignment="1">
      <alignment horizontal="right"/>
      <protection/>
    </xf>
    <xf numFmtId="3" fontId="2" fillId="4" borderId="13" xfId="20" applyNumberFormat="1" applyFont="1" applyFill="1" applyBorder="1" applyAlignment="1">
      <alignment horizontal="right"/>
      <protection/>
    </xf>
    <xf numFmtId="3" fontId="3" fillId="4" borderId="15" xfId="20" applyNumberFormat="1" applyFont="1" applyFill="1" applyBorder="1">
      <alignment/>
      <protection/>
    </xf>
    <xf numFmtId="1" fontId="2" fillId="7" borderId="9" xfId="20" applyNumberFormat="1" applyFont="1" applyFill="1" applyBorder="1" applyAlignment="1">
      <alignment horizontal="right"/>
      <protection/>
    </xf>
    <xf numFmtId="165" fontId="2" fillId="0" borderId="0" xfId="0" applyNumberFormat="1" applyFont="1" applyFill="1" applyAlignment="1">
      <alignment/>
    </xf>
    <xf numFmtId="1" fontId="2" fillId="0" borderId="0" xfId="0" applyNumberFormat="1" applyFont="1"/>
    <xf numFmtId="3" fontId="2" fillId="3" borderId="14" xfId="20" applyNumberFormat="1" applyFont="1" applyFill="1" applyBorder="1" applyAlignment="1">
      <alignment horizontal="right"/>
      <protection/>
    </xf>
    <xf numFmtId="165" fontId="2" fillId="0" borderId="9" xfId="15" applyNumberFormat="1" applyFont="1" applyFill="1" applyBorder="1" applyAlignment="1">
      <alignment horizontal="right"/>
    </xf>
    <xf numFmtId="165" fontId="2" fillId="0" borderId="13" xfId="20" applyNumberFormat="1" applyFont="1" applyFill="1" applyBorder="1" applyAlignment="1">
      <alignment horizontal="right"/>
      <protection/>
    </xf>
    <xf numFmtId="3" fontId="2" fillId="3" borderId="8" xfId="20" applyNumberFormat="1" applyFont="1" applyFill="1" applyBorder="1" applyAlignment="1">
      <alignment horizontal="right"/>
      <protection/>
    </xf>
    <xf numFmtId="165" fontId="2" fillId="0" borderId="16" xfId="20" applyNumberFormat="1" applyFont="1" applyFill="1" applyBorder="1" applyAlignment="1">
      <alignment horizontal="right"/>
      <protection/>
    </xf>
    <xf numFmtId="165" fontId="2" fillId="0" borderId="14" xfId="20" applyNumberFormat="1" applyFont="1" applyFill="1" applyBorder="1" applyAlignment="1">
      <alignment horizontal="right"/>
      <protection/>
    </xf>
    <xf numFmtId="3" fontId="2" fillId="3" borderId="16" xfId="20" applyNumberFormat="1" applyFont="1" applyFill="1" applyBorder="1" applyAlignment="1">
      <alignment horizontal="right"/>
      <protection/>
    </xf>
    <xf numFmtId="3" fontId="2" fillId="3" borderId="17" xfId="20" applyNumberFormat="1" applyFont="1" applyFill="1" applyBorder="1" applyAlignment="1">
      <alignment horizontal="right"/>
      <protection/>
    </xf>
    <xf numFmtId="0" fontId="2" fillId="5" borderId="5" xfId="28" applyNumberFormat="1" applyFont="1" applyFill="1" applyBorder="1" applyAlignment="1">
      <alignment horizontal="right"/>
      <protection/>
    </xf>
    <xf numFmtId="3" fontId="2" fillId="0" borderId="5" xfId="0" applyNumberFormat="1" applyFont="1" applyFill="1" applyBorder="1" applyAlignment="1">
      <alignment horizontal="right"/>
    </xf>
    <xf numFmtId="3" fontId="2" fillId="4" borderId="7" xfId="20" applyNumberFormat="1" applyFont="1" applyFill="1" applyBorder="1" applyAlignment="1">
      <alignment horizontal="right"/>
      <protection/>
    </xf>
    <xf numFmtId="3" fontId="2" fillId="0" borderId="6" xfId="0" applyNumberFormat="1" applyFont="1" applyBorder="1"/>
    <xf numFmtId="3" fontId="3" fillId="3" borderId="0" xfId="20" applyNumberFormat="1" applyFont="1" applyFill="1" applyBorder="1" applyAlignment="1">
      <alignment horizontal="center"/>
      <protection/>
    </xf>
    <xf numFmtId="0" fontId="2" fillId="3" borderId="0" xfId="0" applyFont="1" applyFill="1" applyBorder="1" applyAlignment="1">
      <alignment/>
    </xf>
    <xf numFmtId="49" fontId="3" fillId="6" borderId="6" xfId="20" applyNumberFormat="1" applyFont="1" applyFill="1" applyBorder="1" applyAlignment="1">
      <alignment horizontal="center" vertical="center"/>
      <protection/>
    </xf>
    <xf numFmtId="0" fontId="2" fillId="6" borderId="6" xfId="0" applyFont="1" applyFill="1" applyBorder="1" applyAlignment="1">
      <alignment horizontal="center" vertical="center"/>
    </xf>
    <xf numFmtId="164" fontId="3" fillId="7" borderId="6" xfId="20" applyNumberFormat="1" applyFont="1" applyFill="1" applyBorder="1" applyAlignment="1">
      <alignment horizontal="center"/>
      <protection/>
    </xf>
    <xf numFmtId="0" fontId="2" fillId="7" borderId="6" xfId="0" applyFont="1" applyFill="1" applyBorder="1" applyAlignment="1">
      <alignment horizont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ální_List1" xfId="23"/>
    <cellStyle name="Standard 4" xfId="24"/>
    <cellStyle name="Table_LHS" xfId="25"/>
    <cellStyle name="Normal 5" xfId="26"/>
    <cellStyle name="Hyperlink" xfId="27"/>
    <cellStyle name="Normal 3 2" xfId="28"/>
    <cellStyle name="Standard 3" xfId="29"/>
  </cellStyles>
  <dxfs count="1">
    <dxf>
      <fill>
        <patternFill>
          <bgColor indexed="2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Municipal waste generated by country in 2005 and 2017, sorted by 2017 level (kg per capita)</a:t>
            </a:r>
          </a:p>
        </c:rich>
      </c:tx>
      <c:layout>
        <c:manualLayout>
          <c:xMode val="edge"/>
          <c:yMode val="edge"/>
          <c:x val="0.006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98"/>
          <c:w val="0.97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Fig1!$B$2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Fig1!$A$3:$A$36</c:f>
              <c:strCache/>
            </c:strRef>
          </c:cat>
          <c:val>
            <c:numRef>
              <c:f>Fig1!$B$3:$B$36</c:f>
              <c:numCache/>
            </c:numRef>
          </c:val>
        </c:ser>
        <c:ser>
          <c:idx val="2"/>
          <c:order val="1"/>
          <c:tx>
            <c:strRef>
              <c:f>Fig1!$C$2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Fig1!$A$3:$A$36</c:f>
              <c:strCache/>
            </c:strRef>
          </c:cat>
          <c:val>
            <c:numRef>
              <c:f>Fig1!$C$3:$C$36</c:f>
              <c:numCache/>
            </c:numRef>
          </c:val>
        </c:ser>
        <c:overlap val="-20"/>
        <c:gapWidth val="100"/>
        <c:axId val="37031565"/>
        <c:axId val="64848630"/>
      </c:barChart>
      <c:catAx>
        <c:axId val="37031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48630"/>
        <c:crosses val="autoZero"/>
        <c:auto val="1"/>
        <c:lblOffset val="100"/>
        <c:tickLblSkip val="1"/>
        <c:noMultiLvlLbl val="0"/>
      </c:catAx>
      <c:valAx>
        <c:axId val="64848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37031565"/>
        <c:crosses val="autoZero"/>
        <c:crossBetween val="between"/>
        <c:dispUnits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Municipal waste treatment, EU-28, (kg per capita)</a:t>
            </a:r>
          </a:p>
        </c:rich>
      </c:tx>
      <c:layout>
        <c:manualLayout>
          <c:xMode val="edge"/>
          <c:yMode val="edge"/>
          <c:x val="0.0047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53"/>
          <c:w val="0.9785"/>
          <c:h val="0.8985"/>
        </c:manualLayout>
      </c:layout>
      <c:areaChart>
        <c:grouping val="stacked"/>
        <c:varyColors val="0"/>
        <c:ser>
          <c:idx val="0"/>
          <c:order val="0"/>
          <c:tx>
            <c:strRef>
              <c:f>Fig2!$A$3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Fig2!$B$2:$X$2</c:f>
              <c:numCache/>
            </c:numRef>
          </c:cat>
          <c:val>
            <c:numRef>
              <c:f>Fig2!$B$3:$X$3</c:f>
              <c:numCache/>
            </c:numRef>
          </c:val>
        </c:ser>
        <c:ser>
          <c:idx val="1"/>
          <c:order val="1"/>
          <c:tx>
            <c:strRef>
              <c:f>Fig2!$A$4</c:f>
              <c:strCache>
                <c:ptCount val="1"/>
                <c:pt idx="0">
                  <c:v>Incineration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Fig2!$B$2:$X$2</c:f>
              <c:numCache/>
            </c:numRef>
          </c:cat>
          <c:val>
            <c:numRef>
              <c:f>Fig2!$B$4:$X$4</c:f>
              <c:numCache/>
            </c:numRef>
          </c:val>
        </c:ser>
        <c:ser>
          <c:idx val="2"/>
          <c:order val="2"/>
          <c:tx>
            <c:strRef>
              <c:f>Fig2!$A$5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Fig2!$B$2:$X$2</c:f>
              <c:numCache/>
            </c:numRef>
          </c:cat>
          <c:val>
            <c:numRef>
              <c:f>Fig2!$B$5:$X$5</c:f>
              <c:numCache/>
            </c:numRef>
          </c:val>
        </c:ser>
        <c:ser>
          <c:idx val="3"/>
          <c:order val="3"/>
          <c:tx>
            <c:strRef>
              <c:f>Fig2!$A$6</c:f>
              <c:strCache>
                <c:ptCount val="1"/>
                <c:pt idx="0">
                  <c:v>Composting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Fig2!$B$2:$X$2</c:f>
              <c:numCache/>
            </c:numRef>
          </c:cat>
          <c:val>
            <c:numRef>
              <c:f>Fig2!$B$6:$X$6</c:f>
              <c:numCache/>
            </c:numRef>
          </c:val>
        </c:ser>
        <c:ser>
          <c:idx val="4"/>
          <c:order val="4"/>
          <c:tx>
            <c:strRef>
              <c:f>Fig2!$A$7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Fig2!$B$2:$X$2</c:f>
              <c:numCache/>
            </c:numRef>
          </c:cat>
          <c:val>
            <c:numRef>
              <c:f>Fig2!$B$7:$X$7</c:f>
              <c:numCache/>
            </c:numRef>
          </c:val>
        </c:ser>
        <c:axId val="46766759"/>
        <c:axId val="18247648"/>
      </c:areaChart>
      <c:catAx>
        <c:axId val="4676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18247648"/>
        <c:crosses val="autoZero"/>
        <c:auto val="1"/>
        <c:lblOffset val="100"/>
        <c:tickLblSkip val="1"/>
        <c:noMultiLvlLbl val="0"/>
      </c:catAx>
      <c:valAx>
        <c:axId val="18247648"/>
        <c:scaling>
          <c:orientation val="minMax"/>
          <c:max val="5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46766759"/>
        <c:crosses val="autoZero"/>
        <c:crossBetween val="midCat"/>
        <c:dispUnits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11" orientation="landscape" horizontalDpi="1200" verticalDpi="12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2</xdr:row>
      <xdr:rowOff>9525</xdr:rowOff>
    </xdr:from>
    <xdr:ext cx="8029575" cy="5524500"/>
    <xdr:graphicFrame macro="">
      <xdr:nvGraphicFramePr>
        <xdr:cNvPr id="2" name="Diagramm 2"/>
        <xdr:cNvGraphicFramePr/>
      </xdr:nvGraphicFramePr>
      <xdr:xfrm>
        <a:off x="3848100" y="333375"/>
        <a:ext cx="8029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76200</xdr:rowOff>
    </xdr:from>
    <xdr:ext cx="10487025" cy="5486400"/>
    <xdr:graphicFrame macro="">
      <xdr:nvGraphicFramePr>
        <xdr:cNvPr id="2" name="Diagramm 2"/>
        <xdr:cNvGraphicFramePr/>
      </xdr:nvGraphicFramePr>
      <xdr:xfrm>
        <a:off x="0" y="2343150"/>
        <a:ext cx="104870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useha\AppData\Local\Temp\49\env_wasm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W_EU_27_B_2017120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stimation_HR_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useha\AppData\Local\Temp\1\env_wasmun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1">
          <cell r="A11" t="str">
            <v>EU-28</v>
          </cell>
          <cell r="B11" t="str">
            <v>:</v>
          </cell>
          <cell r="C11">
            <v>521</v>
          </cell>
          <cell r="D11">
            <v>515</v>
          </cell>
          <cell r="E11" t="str">
            <v>:</v>
          </cell>
          <cell r="F11">
            <v>480</v>
          </cell>
          <cell r="G11">
            <v>487</v>
          </cell>
        </row>
        <row r="12">
          <cell r="A12" t="str">
            <v>European Union (before the accession of Croatia)</v>
          </cell>
          <cell r="B12">
            <v>473</v>
          </cell>
          <cell r="C12">
            <v>523</v>
          </cell>
          <cell r="D12">
            <v>517</v>
          </cell>
          <cell r="E12" t="str">
            <v>:</v>
          </cell>
          <cell r="F12">
            <v>481</v>
          </cell>
          <cell r="G12">
            <v>487</v>
          </cell>
        </row>
        <row r="13">
          <cell r="A13" t="str">
            <v>Belgium</v>
          </cell>
          <cell r="B13">
            <v>455</v>
          </cell>
          <cell r="C13">
            <v>471</v>
          </cell>
          <cell r="D13">
            <v>482</v>
          </cell>
          <cell r="E13">
            <v>455</v>
          </cell>
          <cell r="F13">
            <v>412</v>
          </cell>
          <cell r="G13">
            <v>409</v>
          </cell>
        </row>
        <row r="14">
          <cell r="A14" t="str">
            <v>Bulgaria</v>
          </cell>
          <cell r="B14">
            <v>694</v>
          </cell>
          <cell r="C14">
            <v>612</v>
          </cell>
          <cell r="D14">
            <v>588</v>
          </cell>
          <cell r="E14">
            <v>554</v>
          </cell>
          <cell r="F14">
            <v>419</v>
          </cell>
          <cell r="G14">
            <v>416</v>
          </cell>
        </row>
        <row r="15">
          <cell r="A15" t="str">
            <v>Czechia</v>
          </cell>
          <cell r="B15">
            <v>302</v>
          </cell>
          <cell r="C15">
            <v>335</v>
          </cell>
          <cell r="D15">
            <v>289</v>
          </cell>
          <cell r="E15">
            <v>318</v>
          </cell>
          <cell r="F15">
            <v>316</v>
          </cell>
          <cell r="G15">
            <v>344</v>
          </cell>
        </row>
        <row r="16">
          <cell r="A16" t="str">
            <v>Denmark</v>
          </cell>
          <cell r="B16">
            <v>521</v>
          </cell>
          <cell r="C16">
            <v>664</v>
          </cell>
          <cell r="D16">
            <v>736</v>
          </cell>
          <cell r="E16" t="str">
            <v>:</v>
          </cell>
          <cell r="F16">
            <v>789</v>
          </cell>
          <cell r="G16">
            <v>781</v>
          </cell>
        </row>
        <row r="17">
          <cell r="A17" t="str">
            <v>Germany</v>
          </cell>
          <cell r="B17">
            <v>623</v>
          </cell>
          <cell r="C17">
            <v>642</v>
          </cell>
          <cell r="D17">
            <v>565</v>
          </cell>
          <cell r="E17">
            <v>602</v>
          </cell>
          <cell r="F17">
            <v>632</v>
          </cell>
          <cell r="G17">
            <v>633</v>
          </cell>
        </row>
        <row r="18">
          <cell r="A18" t="str">
            <v>Estonia</v>
          </cell>
          <cell r="B18">
            <v>371</v>
          </cell>
          <cell r="C18">
            <v>453</v>
          </cell>
          <cell r="D18">
            <v>433</v>
          </cell>
          <cell r="E18">
            <v>305</v>
          </cell>
          <cell r="F18">
            <v>359</v>
          </cell>
          <cell r="G18">
            <v>390</v>
          </cell>
        </row>
        <row r="19">
          <cell r="A19" t="str">
            <v>Ireland</v>
          </cell>
          <cell r="B19">
            <v>512</v>
          </cell>
          <cell r="C19">
            <v>599</v>
          </cell>
          <cell r="D19">
            <v>731</v>
          </cell>
          <cell r="E19">
            <v>624</v>
          </cell>
          <cell r="F19" t="str">
            <v>:</v>
          </cell>
          <cell r="G19" t="str">
            <v>:</v>
          </cell>
        </row>
        <row r="20">
          <cell r="A20" t="str">
            <v>Greece</v>
          </cell>
          <cell r="B20">
            <v>303</v>
          </cell>
          <cell r="C20">
            <v>412</v>
          </cell>
          <cell r="D20">
            <v>442</v>
          </cell>
          <cell r="E20">
            <v>532</v>
          </cell>
          <cell r="F20">
            <v>488</v>
          </cell>
          <cell r="G20" t="str">
            <v>:</v>
          </cell>
        </row>
        <row r="21">
          <cell r="A21" t="str">
            <v>Spain</v>
          </cell>
          <cell r="B21">
            <v>505</v>
          </cell>
          <cell r="C21">
            <v>653</v>
          </cell>
          <cell r="D21">
            <v>588</v>
          </cell>
          <cell r="E21">
            <v>510</v>
          </cell>
          <cell r="F21">
            <v>456</v>
          </cell>
          <cell r="G21">
            <v>462</v>
          </cell>
        </row>
        <row r="22">
          <cell r="A22" t="str">
            <v>France</v>
          </cell>
          <cell r="B22">
            <v>475</v>
          </cell>
          <cell r="C22">
            <v>514</v>
          </cell>
          <cell r="D22">
            <v>530</v>
          </cell>
          <cell r="E22">
            <v>534</v>
          </cell>
          <cell r="F22">
            <v>515</v>
          </cell>
          <cell r="G22">
            <v>513</v>
          </cell>
        </row>
        <row r="23">
          <cell r="A23" t="str">
            <v>Croatia</v>
          </cell>
          <cell r="B23" t="str">
            <v>:</v>
          </cell>
          <cell r="C23">
            <v>262</v>
          </cell>
          <cell r="D23">
            <v>336</v>
          </cell>
          <cell r="E23">
            <v>379</v>
          </cell>
          <cell r="F23">
            <v>393</v>
          </cell>
          <cell r="G23">
            <v>416</v>
          </cell>
        </row>
        <row r="24">
          <cell r="A24" t="str">
            <v>Italy</v>
          </cell>
          <cell r="B24">
            <v>454</v>
          </cell>
          <cell r="C24">
            <v>509</v>
          </cell>
          <cell r="D24">
            <v>546</v>
          </cell>
          <cell r="E24">
            <v>547</v>
          </cell>
          <cell r="F24">
            <v>486</v>
          </cell>
          <cell r="G24">
            <v>489</v>
          </cell>
        </row>
        <row r="25">
          <cell r="A25" t="str">
            <v>Cyprus</v>
          </cell>
          <cell r="B25">
            <v>595</v>
          </cell>
          <cell r="C25">
            <v>628</v>
          </cell>
          <cell r="D25">
            <v>688</v>
          </cell>
          <cell r="E25">
            <v>689</v>
          </cell>
          <cell r="F25">
            <v>638</v>
          </cell>
          <cell r="G25">
            <v>637</v>
          </cell>
        </row>
        <row r="26">
          <cell r="A26" t="str">
            <v>Latvia</v>
          </cell>
          <cell r="B26">
            <v>264</v>
          </cell>
          <cell r="C26">
            <v>271</v>
          </cell>
          <cell r="D26">
            <v>320</v>
          </cell>
          <cell r="E26">
            <v>324</v>
          </cell>
          <cell r="F26">
            <v>404</v>
          </cell>
          <cell r="G26">
            <v>438</v>
          </cell>
        </row>
        <row r="27">
          <cell r="A27" t="str">
            <v>Lithuania</v>
          </cell>
          <cell r="B27">
            <v>426</v>
          </cell>
          <cell r="C27">
            <v>365</v>
          </cell>
          <cell r="D27">
            <v>387</v>
          </cell>
          <cell r="E27">
            <v>404</v>
          </cell>
          <cell r="F27">
            <v>448</v>
          </cell>
          <cell r="G27">
            <v>455</v>
          </cell>
        </row>
        <row r="28">
          <cell r="A28" t="str">
            <v>Luxembourg</v>
          </cell>
          <cell r="B28">
            <v>587</v>
          </cell>
          <cell r="C28">
            <v>654</v>
          </cell>
          <cell r="D28">
            <v>672</v>
          </cell>
          <cell r="E28">
            <v>679</v>
          </cell>
          <cell r="F28">
            <v>607</v>
          </cell>
          <cell r="G28">
            <v>607</v>
          </cell>
        </row>
        <row r="29">
          <cell r="A29" t="str">
            <v>Hungary</v>
          </cell>
          <cell r="B29">
            <v>460</v>
          </cell>
          <cell r="C29">
            <v>446</v>
          </cell>
          <cell r="D29">
            <v>461</v>
          </cell>
          <cell r="E29">
            <v>403</v>
          </cell>
          <cell r="F29">
            <v>377</v>
          </cell>
          <cell r="G29">
            <v>385</v>
          </cell>
        </row>
        <row r="30">
          <cell r="A30" t="str">
            <v>Malta</v>
          </cell>
          <cell r="B30">
            <v>387</v>
          </cell>
          <cell r="C30">
            <v>533</v>
          </cell>
          <cell r="D30">
            <v>623</v>
          </cell>
          <cell r="E30">
            <v>601</v>
          </cell>
          <cell r="F30">
            <v>606</v>
          </cell>
          <cell r="G30">
            <v>604</v>
          </cell>
        </row>
        <row r="31">
          <cell r="A31" t="str">
            <v>Netherlands</v>
          </cell>
          <cell r="B31">
            <v>539</v>
          </cell>
          <cell r="C31">
            <v>598</v>
          </cell>
          <cell r="D31">
            <v>599</v>
          </cell>
          <cell r="E31">
            <v>571</v>
          </cell>
          <cell r="F31">
            <v>523</v>
          </cell>
          <cell r="G31">
            <v>513</v>
          </cell>
        </row>
        <row r="32">
          <cell r="A32" t="str">
            <v>Austria</v>
          </cell>
          <cell r="B32">
            <v>437</v>
          </cell>
          <cell r="C32">
            <v>580</v>
          </cell>
          <cell r="D32">
            <v>575</v>
          </cell>
          <cell r="E32">
            <v>562</v>
          </cell>
          <cell r="F32">
            <v>560</v>
          </cell>
          <cell r="G32">
            <v>570</v>
          </cell>
        </row>
        <row r="33">
          <cell r="A33" t="str">
            <v>Poland</v>
          </cell>
          <cell r="B33">
            <v>285</v>
          </cell>
          <cell r="C33">
            <v>320</v>
          </cell>
          <cell r="D33">
            <v>319</v>
          </cell>
          <cell r="E33">
            <v>316</v>
          </cell>
          <cell r="F33">
            <v>286</v>
          </cell>
          <cell r="G33">
            <v>315</v>
          </cell>
        </row>
        <row r="34">
          <cell r="A34" t="str">
            <v>Portugal</v>
          </cell>
          <cell r="B34">
            <v>352</v>
          </cell>
          <cell r="C34">
            <v>457</v>
          </cell>
          <cell r="D34">
            <v>452</v>
          </cell>
          <cell r="E34">
            <v>516</v>
          </cell>
          <cell r="F34">
            <v>460</v>
          </cell>
          <cell r="G34">
            <v>487</v>
          </cell>
        </row>
        <row r="35">
          <cell r="A35" t="str">
            <v>Romania</v>
          </cell>
          <cell r="B35">
            <v>342</v>
          </cell>
          <cell r="C35">
            <v>355</v>
          </cell>
          <cell r="D35">
            <v>383</v>
          </cell>
          <cell r="E35">
            <v>313</v>
          </cell>
          <cell r="F35">
            <v>247</v>
          </cell>
          <cell r="G35">
            <v>272</v>
          </cell>
        </row>
        <row r="36">
          <cell r="A36" t="str">
            <v>Slovenia</v>
          </cell>
          <cell r="B36">
            <v>596</v>
          </cell>
          <cell r="C36">
            <v>513</v>
          </cell>
          <cell r="D36">
            <v>494</v>
          </cell>
          <cell r="E36">
            <v>490</v>
          </cell>
          <cell r="F36">
            <v>449</v>
          </cell>
          <cell r="G36">
            <v>471</v>
          </cell>
        </row>
        <row r="37">
          <cell r="A37" t="str">
            <v>Slovakia</v>
          </cell>
          <cell r="B37">
            <v>295</v>
          </cell>
          <cell r="C37">
            <v>254</v>
          </cell>
          <cell r="D37">
            <v>273</v>
          </cell>
          <cell r="E37">
            <v>319</v>
          </cell>
          <cell r="F37">
            <v>329</v>
          </cell>
          <cell r="G37">
            <v>378</v>
          </cell>
        </row>
        <row r="38">
          <cell r="A38" t="str">
            <v>Finland</v>
          </cell>
          <cell r="B38">
            <v>413</v>
          </cell>
          <cell r="C38">
            <v>502</v>
          </cell>
          <cell r="D38">
            <v>478</v>
          </cell>
          <cell r="E38">
            <v>470</v>
          </cell>
          <cell r="F38">
            <v>500</v>
          </cell>
          <cell r="G38">
            <v>510</v>
          </cell>
        </row>
        <row r="39">
          <cell r="A39" t="str">
            <v>Sweden</v>
          </cell>
          <cell r="B39">
            <v>386</v>
          </cell>
          <cell r="C39">
            <v>428</v>
          </cell>
          <cell r="D39">
            <v>477</v>
          </cell>
          <cell r="E39">
            <v>439</v>
          </cell>
          <cell r="F39">
            <v>447</v>
          </cell>
          <cell r="G39">
            <v>452</v>
          </cell>
        </row>
        <row r="40">
          <cell r="A40" t="str">
            <v>United Kingdom</v>
          </cell>
          <cell r="B40">
            <v>498</v>
          </cell>
          <cell r="C40">
            <v>577</v>
          </cell>
          <cell r="D40">
            <v>581</v>
          </cell>
          <cell r="E40">
            <v>509</v>
          </cell>
          <cell r="F40">
            <v>483</v>
          </cell>
          <cell r="G40" t="str">
            <v>:</v>
          </cell>
        </row>
        <row r="41">
          <cell r="A41" t="str">
            <v>Iceland</v>
          </cell>
          <cell r="B41">
            <v>426</v>
          </cell>
          <cell r="C41">
            <v>462</v>
          </cell>
          <cell r="D41">
            <v>516</v>
          </cell>
          <cell r="E41">
            <v>484</v>
          </cell>
          <cell r="F41">
            <v>588</v>
          </cell>
          <cell r="G41" t="str">
            <v>:</v>
          </cell>
        </row>
        <row r="42">
          <cell r="A42" t="str">
            <v>Norway</v>
          </cell>
          <cell r="B42">
            <v>624</v>
          </cell>
          <cell r="C42">
            <v>613</v>
          </cell>
          <cell r="D42">
            <v>426</v>
          </cell>
          <cell r="E42">
            <v>469</v>
          </cell>
          <cell r="F42">
            <v>422</v>
          </cell>
          <cell r="G42">
            <v>748</v>
          </cell>
        </row>
        <row r="43">
          <cell r="A43" t="str">
            <v>Switzerland</v>
          </cell>
          <cell r="B43">
            <v>600</v>
          </cell>
          <cell r="C43">
            <v>656</v>
          </cell>
          <cell r="D43">
            <v>661</v>
          </cell>
          <cell r="E43">
            <v>708</v>
          </cell>
          <cell r="F43">
            <v>725</v>
          </cell>
          <cell r="G43">
            <v>706</v>
          </cell>
        </row>
        <row r="44">
          <cell r="A44" t="str">
            <v>Montenegro</v>
          </cell>
          <cell r="B44" t="str">
            <v>:</v>
          </cell>
          <cell r="C44" t="str">
            <v>:</v>
          </cell>
          <cell r="D44" t="str">
            <v>:</v>
          </cell>
          <cell r="E44" t="str">
            <v>:</v>
          </cell>
          <cell r="F44">
            <v>503</v>
          </cell>
          <cell r="G44" t="str">
            <v>:</v>
          </cell>
        </row>
        <row r="45">
          <cell r="A45" t="str">
            <v>The former Yugoslav Republic of Macedonia</v>
          </cell>
          <cell r="B45" t="str">
            <v>:</v>
          </cell>
          <cell r="C45" t="str">
            <v>:</v>
          </cell>
          <cell r="D45" t="str">
            <v>:</v>
          </cell>
          <cell r="E45">
            <v>351</v>
          </cell>
          <cell r="F45">
            <v>380</v>
          </cell>
          <cell r="G45">
            <v>344</v>
          </cell>
        </row>
        <row r="46">
          <cell r="A46" t="str">
            <v>Albania</v>
          </cell>
          <cell r="B46" t="str">
            <v>:</v>
          </cell>
          <cell r="C46" t="str">
            <v>:</v>
          </cell>
          <cell r="D46" t="str">
            <v>:</v>
          </cell>
          <cell r="E46" t="str">
            <v>:</v>
          </cell>
          <cell r="F46">
            <v>491</v>
          </cell>
          <cell r="G46">
            <v>436</v>
          </cell>
        </row>
        <row r="47">
          <cell r="A47" t="str">
            <v>Serbia</v>
          </cell>
          <cell r="B47" t="str">
            <v>:</v>
          </cell>
          <cell r="C47" t="str">
            <v>:</v>
          </cell>
          <cell r="D47" t="str">
            <v>:</v>
          </cell>
          <cell r="E47">
            <v>363</v>
          </cell>
          <cell r="F47">
            <v>259</v>
          </cell>
          <cell r="G47">
            <v>306</v>
          </cell>
        </row>
        <row r="48">
          <cell r="A48" t="str">
            <v>Turkey</v>
          </cell>
          <cell r="B48">
            <v>441</v>
          </cell>
          <cell r="C48">
            <v>465</v>
          </cell>
          <cell r="D48">
            <v>458</v>
          </cell>
          <cell r="E48">
            <v>407</v>
          </cell>
          <cell r="F48">
            <v>400</v>
          </cell>
          <cell r="G48">
            <v>425</v>
          </cell>
        </row>
        <row r="49">
          <cell r="A49" t="str">
            <v>Bosnia and Herzegovina</v>
          </cell>
          <cell r="B49" t="str">
            <v>:</v>
          </cell>
          <cell r="C49" t="str">
            <v>:</v>
          </cell>
          <cell r="D49" t="str">
            <v>:</v>
          </cell>
          <cell r="E49">
            <v>332</v>
          </cell>
          <cell r="F49" t="str">
            <v>:</v>
          </cell>
          <cell r="G49">
            <v>352</v>
          </cell>
        </row>
        <row r="50">
          <cell r="A50" t="str">
            <v>Kosovo (under United Nations Security Council Resolution 1244/99)</v>
          </cell>
          <cell r="B50" t="str">
            <v>:</v>
          </cell>
          <cell r="C50" t="str">
            <v>:</v>
          </cell>
          <cell r="D50" t="str">
            <v>:</v>
          </cell>
          <cell r="E50" t="str">
            <v>:</v>
          </cell>
          <cell r="F50">
            <v>178</v>
          </cell>
          <cell r="G50">
            <v>228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1"/>
      <sheetName val="Tab1"/>
      <sheetName val="Fig2"/>
      <sheetName val="Tab2"/>
    </sheetNames>
    <sheetDataSet>
      <sheetData sheetId="0"/>
      <sheetData sheetId="1"/>
      <sheetData sheetId="2"/>
      <sheetData sheetId="3">
        <row r="6">
          <cell r="B6">
            <v>144.18</v>
          </cell>
          <cell r="C6">
            <v>141.543</v>
          </cell>
          <cell r="D6">
            <v>143.268</v>
          </cell>
          <cell r="E6">
            <v>139.52</v>
          </cell>
          <cell r="F6">
            <v>139.109</v>
          </cell>
          <cell r="G6">
            <v>139.048</v>
          </cell>
          <cell r="H6">
            <v>134.511</v>
          </cell>
          <cell r="I6">
            <v>130.542</v>
          </cell>
          <cell r="J6">
            <v>124.094</v>
          </cell>
          <cell r="K6">
            <v>117.057</v>
          </cell>
          <cell r="L6">
            <v>108.646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27">
          <cell r="B27">
            <v>1015</v>
          </cell>
          <cell r="C27">
            <v>1015</v>
          </cell>
          <cell r="D27">
            <v>1015</v>
          </cell>
          <cell r="E27">
            <v>1067.6666666666667</v>
          </cell>
          <cell r="F27">
            <v>1120.3333333333333</v>
          </cell>
          <cell r="G27">
            <v>1173</v>
          </cell>
          <cell r="H27">
            <v>1207.5</v>
          </cell>
          <cell r="I27">
            <v>1242</v>
          </cell>
          <cell r="J27">
            <v>1276.5</v>
          </cell>
          <cell r="K27">
            <v>1311</v>
          </cell>
          <cell r="L27">
            <v>1449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 refreshError="1">
        <row r="11">
          <cell r="N11">
            <v>524</v>
          </cell>
          <cell r="O11">
            <v>521</v>
          </cell>
          <cell r="P11">
            <v>511</v>
          </cell>
          <cell r="Q11">
            <v>504</v>
          </cell>
        </row>
        <row r="13">
          <cell r="N13">
            <v>215</v>
          </cell>
          <cell r="O13">
            <v>201</v>
          </cell>
          <cell r="Q13">
            <v>185</v>
          </cell>
        </row>
        <row r="14">
          <cell r="N14">
            <v>104</v>
          </cell>
          <cell r="O14">
            <v>109</v>
          </cell>
          <cell r="P14">
            <v>111</v>
          </cell>
          <cell r="Q14">
            <v>114</v>
          </cell>
          <cell r="S14">
            <v>118</v>
          </cell>
          <cell r="T14">
            <v>122</v>
          </cell>
          <cell r="U14">
            <v>126</v>
          </cell>
          <cell r="V14">
            <v>127</v>
          </cell>
        </row>
        <row r="15">
          <cell r="N15">
            <v>119</v>
          </cell>
          <cell r="O15">
            <v>120</v>
          </cell>
          <cell r="P15">
            <v>122</v>
          </cell>
          <cell r="Q15">
            <v>124</v>
          </cell>
          <cell r="R15">
            <v>128</v>
          </cell>
          <cell r="S15">
            <v>130</v>
          </cell>
          <cell r="T15">
            <v>128</v>
          </cell>
          <cell r="U15">
            <v>134</v>
          </cell>
        </row>
        <row r="16">
          <cell r="N16">
            <v>64</v>
          </cell>
          <cell r="O16">
            <v>70</v>
          </cell>
          <cell r="Q16">
            <v>69</v>
          </cell>
        </row>
        <row r="25">
          <cell r="N25">
            <v>261430</v>
          </cell>
          <cell r="O25">
            <v>261089</v>
          </cell>
          <cell r="P25">
            <v>257089</v>
          </cell>
          <cell r="Q25">
            <v>253923</v>
          </cell>
        </row>
        <row r="27">
          <cell r="N27">
            <v>107442</v>
          </cell>
          <cell r="O27">
            <v>100924</v>
          </cell>
          <cell r="P27">
            <v>97650</v>
          </cell>
          <cell r="Q27">
            <v>93354</v>
          </cell>
        </row>
        <row r="28">
          <cell r="N28">
            <v>51846</v>
          </cell>
          <cell r="O28">
            <v>54833</v>
          </cell>
          <cell r="Q28">
            <v>57211</v>
          </cell>
          <cell r="R28">
            <v>60206</v>
          </cell>
          <cell r="S28">
            <v>59403</v>
          </cell>
          <cell r="T28">
            <v>61779</v>
          </cell>
          <cell r="U28">
            <v>64218</v>
          </cell>
          <cell r="V28">
            <v>64914</v>
          </cell>
          <cell r="W28">
            <v>68102</v>
          </cell>
        </row>
        <row r="29">
          <cell r="N29">
            <v>59520</v>
          </cell>
          <cell r="O29">
            <v>60122</v>
          </cell>
          <cell r="P29">
            <v>61486</v>
          </cell>
          <cell r="Q29">
            <v>62532</v>
          </cell>
          <cell r="R29">
            <v>64467</v>
          </cell>
          <cell r="S29">
            <v>65524</v>
          </cell>
          <cell r="T29">
            <v>64802</v>
          </cell>
          <cell r="U29">
            <v>67852</v>
          </cell>
        </row>
        <row r="30">
          <cell r="N30">
            <v>31884</v>
          </cell>
          <cell r="P30">
            <v>34876</v>
          </cell>
          <cell r="Q30">
            <v>34701</v>
          </cell>
          <cell r="U30">
            <v>38232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pageSetUpPr fitToPage="1"/>
  </sheetPr>
  <dimension ref="A1:I74"/>
  <sheetViews>
    <sheetView showGridLines="0" zoomScaleSheetLayoutView="70" zoomScalePageLayoutView="55" workbookViewId="0" topLeftCell="A1">
      <selection activeCell="B16" sqref="B16"/>
    </sheetView>
  </sheetViews>
  <sheetFormatPr defaultColWidth="11.421875" defaultRowHeight="12.75"/>
  <cols>
    <col min="1" max="1" width="10.8515625" style="20" customWidth="1"/>
    <col min="2" max="2" width="7.00390625" style="30" customWidth="1"/>
    <col min="3" max="3" width="16.8515625" style="30" customWidth="1"/>
    <col min="4" max="4" width="9.00390625" style="30" customWidth="1"/>
    <col min="5" max="5" width="8.7109375" style="20" customWidth="1"/>
    <col min="6" max="6" width="8.140625" style="20" customWidth="1"/>
    <col min="7" max="7" width="9.28125" style="20" customWidth="1"/>
    <col min="8" max="8" width="13.28125" style="20" customWidth="1"/>
    <col min="9" max="9" width="20.00390625" style="20" customWidth="1"/>
    <col min="10" max="16384" width="11.421875" style="20" customWidth="1"/>
  </cols>
  <sheetData>
    <row r="1" spans="1:9" s="23" customFormat="1" ht="12.75" thickBot="1">
      <c r="A1" s="18"/>
      <c r="B1" s="18"/>
      <c r="C1" s="19"/>
      <c r="D1" s="20"/>
      <c r="E1" s="20"/>
      <c r="F1" s="21"/>
      <c r="G1" s="22"/>
      <c r="I1" s="24"/>
    </row>
    <row r="2" spans="1:6" s="27" customFormat="1" ht="12.75">
      <c r="A2" s="25" t="s">
        <v>42</v>
      </c>
      <c r="B2" s="25">
        <v>2005</v>
      </c>
      <c r="C2" s="100">
        <v>2017</v>
      </c>
      <c r="D2" s="20"/>
      <c r="E2" s="20"/>
      <c r="F2" s="26" t="s">
        <v>60</v>
      </c>
    </row>
    <row r="3" spans="1:6" ht="12">
      <c r="A3" s="56" t="s">
        <v>47</v>
      </c>
      <c r="B3" s="57">
        <v>515.4185888828216</v>
      </c>
      <c r="C3" s="101">
        <v>487</v>
      </c>
      <c r="D3" s="20"/>
      <c r="F3" s="28"/>
    </row>
    <row r="4" spans="1:6" ht="12">
      <c r="A4" s="56"/>
      <c r="B4" s="57"/>
      <c r="C4" s="101"/>
      <c r="D4" s="20"/>
      <c r="F4" s="28"/>
    </row>
    <row r="5" spans="1:6" ht="12">
      <c r="A5" s="56" t="s">
        <v>14</v>
      </c>
      <c r="B5" s="57">
        <v>383.3597916667155</v>
      </c>
      <c r="C5" s="101">
        <v>272</v>
      </c>
      <c r="D5" s="20"/>
      <c r="F5" s="29"/>
    </row>
    <row r="6" spans="1:6" ht="12">
      <c r="A6" s="56" t="s">
        <v>16</v>
      </c>
      <c r="B6" s="57">
        <v>318.8486338885869</v>
      </c>
      <c r="C6" s="101">
        <v>315</v>
      </c>
      <c r="D6" s="48"/>
      <c r="F6" s="29"/>
    </row>
    <row r="7" spans="1:6" ht="12">
      <c r="A7" s="56" t="s">
        <v>57</v>
      </c>
      <c r="B7" s="57">
        <v>289.28973787255114</v>
      </c>
      <c r="C7" s="101">
        <v>344</v>
      </c>
      <c r="D7" s="48"/>
      <c r="F7" s="28"/>
    </row>
    <row r="8" spans="1:6" ht="12">
      <c r="A8" s="56" t="s">
        <v>12</v>
      </c>
      <c r="B8" s="57">
        <v>273.18494783080797</v>
      </c>
      <c r="C8" s="101">
        <v>378</v>
      </c>
      <c r="D8" s="48"/>
      <c r="F8" s="28"/>
    </row>
    <row r="9" spans="1:6" ht="12">
      <c r="A9" s="56" t="s">
        <v>20</v>
      </c>
      <c r="B9" s="57">
        <v>460.58987425975744</v>
      </c>
      <c r="C9" s="101">
        <v>385</v>
      </c>
      <c r="D9" s="48"/>
      <c r="F9" s="28"/>
    </row>
    <row r="10" spans="1:6" ht="12">
      <c r="A10" s="56" t="s">
        <v>30</v>
      </c>
      <c r="B10" s="57">
        <v>433.42252403535645</v>
      </c>
      <c r="C10" s="101">
        <v>390</v>
      </c>
      <c r="D10" s="48"/>
      <c r="F10" s="28"/>
    </row>
    <row r="11" spans="1:6" ht="12">
      <c r="A11" s="56" t="s">
        <v>34</v>
      </c>
      <c r="B11" s="57">
        <v>482.12469260017804</v>
      </c>
      <c r="C11" s="101">
        <v>409</v>
      </c>
      <c r="D11" s="48"/>
      <c r="F11" s="28"/>
    </row>
    <row r="12" spans="1:6" ht="12">
      <c r="A12" s="56" t="s">
        <v>26</v>
      </c>
      <c r="B12" s="57">
        <v>336.1525013254713</v>
      </c>
      <c r="C12" s="101">
        <v>416</v>
      </c>
      <c r="D12" s="48"/>
      <c r="F12" s="28"/>
    </row>
    <row r="13" spans="1:6" ht="12">
      <c r="A13" s="56" t="s">
        <v>33</v>
      </c>
      <c r="B13" s="57">
        <v>587.8073454244251</v>
      </c>
      <c r="C13" s="101">
        <v>416</v>
      </c>
      <c r="D13" s="48"/>
      <c r="F13" s="28"/>
    </row>
    <row r="14" spans="1:6" ht="12">
      <c r="A14" s="56" t="s">
        <v>23</v>
      </c>
      <c r="B14" s="57">
        <v>319.81432902194433</v>
      </c>
      <c r="C14" s="101">
        <v>438</v>
      </c>
      <c r="D14" s="48"/>
      <c r="F14" s="28"/>
    </row>
    <row r="15" spans="1:4" ht="12">
      <c r="A15" s="56" t="s">
        <v>10</v>
      </c>
      <c r="B15" s="57">
        <v>476.8498440457643</v>
      </c>
      <c r="C15" s="101">
        <v>452</v>
      </c>
      <c r="D15" s="48"/>
    </row>
    <row r="16" spans="1:6" ht="12">
      <c r="A16" s="56" t="s">
        <v>22</v>
      </c>
      <c r="B16" s="57">
        <v>387.4670130695663</v>
      </c>
      <c r="C16" s="101">
        <v>455</v>
      </c>
      <c r="D16" s="48"/>
      <c r="F16" s="28"/>
    </row>
    <row r="17" spans="1:6" ht="12">
      <c r="A17" s="56" t="s">
        <v>28</v>
      </c>
      <c r="B17" s="57">
        <v>588.3423546362227</v>
      </c>
      <c r="C17" s="101">
        <v>462</v>
      </c>
      <c r="D17" s="48"/>
      <c r="F17" s="28"/>
    </row>
    <row r="18" spans="1:6" ht="12">
      <c r="A18" s="56" t="s">
        <v>13</v>
      </c>
      <c r="B18" s="57">
        <v>494.2478632564082</v>
      </c>
      <c r="C18" s="101">
        <v>471</v>
      </c>
      <c r="D18" s="48"/>
      <c r="F18" s="28"/>
    </row>
    <row r="19" spans="1:6" ht="12">
      <c r="A19" s="56" t="s">
        <v>15</v>
      </c>
      <c r="B19" s="57">
        <v>451.77862639753295</v>
      </c>
      <c r="C19" s="101">
        <v>487</v>
      </c>
      <c r="D19" s="48"/>
      <c r="F19" s="28"/>
    </row>
    <row r="20" spans="1:6" ht="12">
      <c r="A20" s="56" t="s">
        <v>25</v>
      </c>
      <c r="B20" s="57">
        <v>546.2874225342423</v>
      </c>
      <c r="C20" s="101">
        <v>489</v>
      </c>
      <c r="D20" s="48"/>
      <c r="F20" s="28"/>
    </row>
    <row r="21" spans="1:6" ht="12">
      <c r="A21" s="56" t="s">
        <v>11</v>
      </c>
      <c r="B21" s="57">
        <v>477.6504280516407</v>
      </c>
      <c r="C21" s="101">
        <v>510</v>
      </c>
      <c r="D21" s="48"/>
      <c r="F21" s="28"/>
    </row>
    <row r="22" spans="1:6" ht="12">
      <c r="A22" s="56" t="s">
        <v>27</v>
      </c>
      <c r="B22" s="57">
        <v>529.6085142941522</v>
      </c>
      <c r="C22" s="101">
        <v>513</v>
      </c>
      <c r="D22" s="48"/>
      <c r="F22" s="28"/>
    </row>
    <row r="23" spans="1:6" ht="12">
      <c r="A23" s="56" t="s">
        <v>18</v>
      </c>
      <c r="B23" s="57">
        <v>598.5955278559851</v>
      </c>
      <c r="C23" s="101">
        <v>513</v>
      </c>
      <c r="D23" s="48"/>
      <c r="F23" s="28"/>
    </row>
    <row r="24" spans="1:6" ht="12">
      <c r="A24" s="56" t="s">
        <v>17</v>
      </c>
      <c r="B24" s="57">
        <v>575.0848735431911</v>
      </c>
      <c r="C24" s="101">
        <v>570</v>
      </c>
      <c r="D24" s="48"/>
      <c r="F24" s="28"/>
    </row>
    <row r="25" spans="1:6" ht="12">
      <c r="A25" s="56" t="s">
        <v>19</v>
      </c>
      <c r="B25" s="57">
        <v>622.9292233937707</v>
      </c>
      <c r="C25" s="101">
        <v>604</v>
      </c>
      <c r="D25" s="48"/>
      <c r="F25" s="28"/>
    </row>
    <row r="26" spans="1:6" ht="12">
      <c r="A26" s="56" t="s">
        <v>21</v>
      </c>
      <c r="B26" s="57">
        <v>672.3736880801792</v>
      </c>
      <c r="C26" s="101">
        <v>607</v>
      </c>
      <c r="D26" s="48"/>
      <c r="F26" s="28"/>
    </row>
    <row r="27" spans="1:6" ht="12">
      <c r="A27" s="56" t="s">
        <v>31</v>
      </c>
      <c r="B27" s="57">
        <v>564.5122624965165</v>
      </c>
      <c r="C27" s="101">
        <v>633</v>
      </c>
      <c r="D27" s="48"/>
      <c r="F27" s="28"/>
    </row>
    <row r="28" spans="1:6" ht="12">
      <c r="A28" s="56" t="s">
        <v>24</v>
      </c>
      <c r="B28" s="57">
        <v>687.7217212337856</v>
      </c>
      <c r="C28" s="101">
        <v>637</v>
      </c>
      <c r="D28" s="48"/>
      <c r="F28" s="28"/>
    </row>
    <row r="29" spans="1:6" ht="12">
      <c r="A29" s="56" t="s">
        <v>32</v>
      </c>
      <c r="B29" s="57">
        <v>736.2395173516339</v>
      </c>
      <c r="C29" s="101">
        <v>781</v>
      </c>
      <c r="D29" s="48"/>
      <c r="F29" s="28"/>
    </row>
    <row r="30" spans="1:6" ht="12">
      <c r="A30" s="56" t="s">
        <v>43</v>
      </c>
      <c r="B30" s="57">
        <v>441.6912086065803</v>
      </c>
      <c r="C30" s="101" t="s">
        <v>0</v>
      </c>
      <c r="D30" s="48"/>
      <c r="F30" s="28"/>
    </row>
    <row r="31" spans="1:6" ht="12">
      <c r="A31" s="56" t="s">
        <v>9</v>
      </c>
      <c r="B31" s="57">
        <v>581.4618999494811</v>
      </c>
      <c r="C31" s="101" t="s">
        <v>0</v>
      </c>
      <c r="D31" s="48"/>
      <c r="F31" s="28"/>
    </row>
    <row r="32" spans="1:6" ht="12">
      <c r="A32" s="56" t="s">
        <v>29</v>
      </c>
      <c r="B32" s="57">
        <v>730.9526110395551</v>
      </c>
      <c r="C32" s="101" t="s">
        <v>0</v>
      </c>
      <c r="D32" s="48"/>
      <c r="F32" s="28"/>
    </row>
    <row r="33" spans="3:6" ht="12">
      <c r="C33" s="101"/>
      <c r="D33" s="48"/>
      <c r="F33" s="28"/>
    </row>
    <row r="34" spans="1:9" ht="12">
      <c r="A34" s="56" t="s">
        <v>8</v>
      </c>
      <c r="B34" s="57">
        <v>426.219211270133</v>
      </c>
      <c r="C34" s="101" t="s">
        <v>0</v>
      </c>
      <c r="D34" s="48"/>
      <c r="E34" s="28"/>
      <c r="F34" s="28"/>
      <c r="H34" s="23"/>
      <c r="I34" s="23"/>
    </row>
    <row r="35" spans="1:6" ht="12">
      <c r="A35" s="56" t="s">
        <v>6</v>
      </c>
      <c r="B35" s="57">
        <v>599.593040365197</v>
      </c>
      <c r="C35" s="101">
        <v>706</v>
      </c>
      <c r="D35" s="48"/>
      <c r="E35" s="28"/>
      <c r="F35" s="28"/>
    </row>
    <row r="36" spans="1:6" ht="42.6" customHeight="1">
      <c r="A36" s="56" t="s">
        <v>7</v>
      </c>
      <c r="B36" s="57">
        <v>624.474672323994</v>
      </c>
      <c r="C36" s="101">
        <v>748</v>
      </c>
      <c r="D36" s="48"/>
      <c r="E36" s="28"/>
      <c r="F36" s="28"/>
    </row>
    <row r="37" spans="4:6" ht="12.75">
      <c r="D37" s="28"/>
      <c r="F37" s="28"/>
    </row>
    <row r="38" spans="4:6" ht="12.75">
      <c r="D38" s="28"/>
      <c r="F38" s="28"/>
    </row>
    <row r="39" spans="5:6" ht="12.75">
      <c r="E39" s="28"/>
      <c r="F39" s="28"/>
    </row>
    <row r="40" spans="5:6" ht="12.75">
      <c r="E40" s="28"/>
      <c r="F40" s="28"/>
    </row>
    <row r="43" ht="12.75">
      <c r="D43" s="20"/>
    </row>
    <row r="44" ht="12.75">
      <c r="D44" s="20"/>
    </row>
    <row r="45" ht="12.75">
      <c r="D45" s="20"/>
    </row>
    <row r="46" ht="12.75">
      <c r="D46" s="20"/>
    </row>
    <row r="47" ht="12.75">
      <c r="D47" s="20"/>
    </row>
    <row r="48" ht="12.75">
      <c r="D48" s="20"/>
    </row>
    <row r="49" ht="12.75">
      <c r="D49" s="20"/>
    </row>
    <row r="50" ht="12.75">
      <c r="D50" s="20"/>
    </row>
    <row r="51" ht="12.75">
      <c r="D51" s="20"/>
    </row>
    <row r="52" ht="12.75">
      <c r="D52" s="20"/>
    </row>
    <row r="53" ht="12.75">
      <c r="D53" s="20"/>
    </row>
    <row r="54" ht="12.75">
      <c r="D54" s="20"/>
    </row>
    <row r="55" ht="12.75">
      <c r="D55" s="20"/>
    </row>
    <row r="56" ht="12.75">
      <c r="D56" s="20"/>
    </row>
    <row r="57" ht="12.75">
      <c r="D57" s="20"/>
    </row>
    <row r="58" ht="12.75">
      <c r="D58" s="20"/>
    </row>
    <row r="59" ht="12.75">
      <c r="D59" s="20"/>
    </row>
    <row r="60" ht="12.75">
      <c r="D60" s="20"/>
    </row>
    <row r="61" ht="12.75">
      <c r="D61" s="20"/>
    </row>
    <row r="62" ht="12.75">
      <c r="D62" s="20"/>
    </row>
    <row r="63" ht="12.75">
      <c r="D63" s="20"/>
    </row>
    <row r="64" ht="12.75">
      <c r="D64" s="20"/>
    </row>
    <row r="65" ht="12.75">
      <c r="D65" s="20"/>
    </row>
    <row r="66" ht="12.75">
      <c r="D66" s="20"/>
    </row>
    <row r="67" ht="12.75">
      <c r="D67" s="20"/>
    </row>
    <row r="68" ht="12.75">
      <c r="D68" s="20"/>
    </row>
    <row r="69" ht="12.75">
      <c r="D69" s="20"/>
    </row>
    <row r="70" ht="12.75">
      <c r="D70" s="20"/>
    </row>
    <row r="71" ht="12.75">
      <c r="D71" s="20"/>
    </row>
    <row r="72" ht="12.75">
      <c r="D72" s="20"/>
    </row>
    <row r="73" ht="12.75">
      <c r="D73" s="20"/>
    </row>
    <row r="74" ht="12.75">
      <c r="D74" s="20"/>
    </row>
  </sheetData>
  <conditionalFormatting sqref="L28:L31 L7 L9:L12 L3:L4 L14 L33:L35 L16:L26">
    <cfRule type="cellIs" priority="1" dxfId="0" operator="notEqual" stopIfTrue="1">
      <formula>0</formula>
    </cfRule>
  </conditionalFormatting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2"/>
  <headerFooter alignWithMargins="0">
    <oddHeader>&amp;C&amp;A</oddHeader>
    <oddFooter>&amp;R&amp;D</oddFooter>
  </headerFooter>
  <rowBreaks count="2" manualBreakCount="2">
    <brk id="1" max="16383" man="1"/>
    <brk id="19" max="16383" man="1"/>
  </rowBreaks>
  <colBreaks count="2" manualBreakCount="2">
    <brk id="10" max="16383" man="1"/>
    <brk id="19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pageSetUpPr fitToPage="1"/>
  </sheetPr>
  <dimension ref="A2:J91"/>
  <sheetViews>
    <sheetView showGridLines="0" zoomScaleSheetLayoutView="70" zoomScalePageLayoutView="55" workbookViewId="0" topLeftCell="A1">
      <selection activeCell="J5" sqref="J5:J65"/>
    </sheetView>
  </sheetViews>
  <sheetFormatPr defaultColWidth="11.421875" defaultRowHeight="12.75"/>
  <cols>
    <col min="1" max="1" width="11.421875" style="1" customWidth="1"/>
    <col min="2" max="2" width="20.421875" style="1" customWidth="1"/>
    <col min="3" max="3" width="8.421875" style="2" customWidth="1"/>
    <col min="4" max="4" width="8.28125" style="2" customWidth="1"/>
    <col min="5" max="5" width="9.00390625" style="2" customWidth="1"/>
    <col min="6" max="6" width="8.7109375" style="1" customWidth="1"/>
    <col min="7" max="7" width="8.140625" style="1" customWidth="1"/>
    <col min="8" max="8" width="16.140625" style="1" customWidth="1"/>
    <col min="9" max="9" width="12.28125" style="1" customWidth="1"/>
    <col min="10" max="10" width="12.00390625" style="1" bestFit="1" customWidth="1"/>
    <col min="11" max="16384" width="11.421875" style="1" customWidth="1"/>
  </cols>
  <sheetData>
    <row r="2" spans="2:4" ht="12.75">
      <c r="B2" s="10" t="s">
        <v>62</v>
      </c>
      <c r="C2" s="8"/>
      <c r="D2" s="1"/>
    </row>
    <row r="3" spans="2:4" ht="12.75">
      <c r="B3" s="9"/>
      <c r="C3" s="8"/>
      <c r="D3" s="1"/>
    </row>
    <row r="4" spans="1:9" ht="12.75">
      <c r="A4" s="7"/>
      <c r="B4" s="104"/>
      <c r="C4" s="105"/>
      <c r="D4" s="105"/>
      <c r="E4" s="105"/>
      <c r="F4" s="105"/>
      <c r="G4" s="105"/>
      <c r="H4" s="105"/>
      <c r="I4" s="105"/>
    </row>
    <row r="5" spans="2:8" s="3" customFormat="1" ht="27" customHeight="1">
      <c r="B5" s="59"/>
      <c r="C5" s="60" t="s">
        <v>2</v>
      </c>
      <c r="D5" s="60">
        <v>2000</v>
      </c>
      <c r="E5" s="60">
        <v>2005</v>
      </c>
      <c r="F5" s="61" t="s">
        <v>56</v>
      </c>
      <c r="G5" s="60">
        <v>2017</v>
      </c>
      <c r="H5" s="62" t="s">
        <v>58</v>
      </c>
    </row>
    <row r="6" spans="2:10" ht="17.25" customHeight="1">
      <c r="B6" s="64" t="s">
        <v>47</v>
      </c>
      <c r="C6" s="63">
        <v>473</v>
      </c>
      <c r="D6" s="89">
        <v>520.7783211128635</v>
      </c>
      <c r="E6" s="89">
        <v>515.4185888828216</v>
      </c>
      <c r="F6" s="89">
        <v>497</v>
      </c>
      <c r="G6" s="89">
        <f>VLOOKUP(B6,'[1]Data'!$A$11:$G$50,7,FALSE)</f>
        <v>487</v>
      </c>
      <c r="H6" s="63" t="s">
        <v>0</v>
      </c>
      <c r="J6" s="90"/>
    </row>
    <row r="7" spans="2:10" ht="17.25" customHeight="1">
      <c r="B7" s="74" t="s">
        <v>34</v>
      </c>
      <c r="C7" s="75">
        <v>455.0740859230778</v>
      </c>
      <c r="D7" s="75">
        <v>471.162053408121</v>
      </c>
      <c r="E7" s="75">
        <v>482.12469260017804</v>
      </c>
      <c r="F7" s="75">
        <v>456</v>
      </c>
      <c r="G7" s="95">
        <f>VLOOKUP(B7,'[1]Data'!$A$11:$G$50,7,FALSE)</f>
        <v>409</v>
      </c>
      <c r="H7" s="93">
        <f>(G7/C7-1)*100</f>
        <v>-10.124524192499463</v>
      </c>
      <c r="I7" s="54"/>
      <c r="J7" s="90"/>
    </row>
    <row r="8" spans="2:10" ht="12.75">
      <c r="B8" s="76" t="s">
        <v>33</v>
      </c>
      <c r="C8" s="77">
        <v>694.4579432926242</v>
      </c>
      <c r="D8" s="77">
        <v>611.7374273148718</v>
      </c>
      <c r="E8" s="77">
        <v>587.8073454244251</v>
      </c>
      <c r="F8" s="77">
        <v>508</v>
      </c>
      <c r="G8" s="77">
        <f>VLOOKUP(B8,'[1]Data'!$A$11:$G$50,7,FALSE)</f>
        <v>416</v>
      </c>
      <c r="H8" s="94">
        <f>(G8/C8-1)*100</f>
        <v>-40.09716441176773</v>
      </c>
      <c r="I8" s="54"/>
      <c r="J8" s="90"/>
    </row>
    <row r="9" spans="2:10" ht="12.75">
      <c r="B9" s="76" t="s">
        <v>57</v>
      </c>
      <c r="C9" s="77">
        <v>302.1132531564783</v>
      </c>
      <c r="D9" s="77">
        <v>334.85898623928495</v>
      </c>
      <c r="E9" s="77">
        <v>289.28973787255114</v>
      </c>
      <c r="F9" s="77">
        <v>320</v>
      </c>
      <c r="G9" s="77">
        <f>VLOOKUP(B9,'[1]Data'!$A$11:$G$50,7,FALSE)</f>
        <v>344</v>
      </c>
      <c r="H9" s="94">
        <f aca="true" t="shared" si="0" ref="H9:H12">(G9/C9-1)*100</f>
        <v>13.864584358974351</v>
      </c>
      <c r="I9" s="54"/>
      <c r="J9" s="90"/>
    </row>
    <row r="10" spans="2:10" ht="12.75">
      <c r="B10" s="76" t="s">
        <v>32</v>
      </c>
      <c r="C10" s="77">
        <v>520.6966902607553</v>
      </c>
      <c r="D10" s="77">
        <v>664.0926988008126</v>
      </c>
      <c r="E10" s="77">
        <v>736.2395173516339</v>
      </c>
      <c r="F10" s="77">
        <v>781</v>
      </c>
      <c r="G10" s="77">
        <f>VLOOKUP(B10,'[1]Data'!$A$11:$G$50,7,FALSE)</f>
        <v>781</v>
      </c>
      <c r="H10" s="94">
        <f t="shared" si="0"/>
        <v>49.99135093577982</v>
      </c>
      <c r="I10" s="54"/>
      <c r="J10" s="90"/>
    </row>
    <row r="11" spans="2:10" ht="12.75">
      <c r="B11" s="76" t="s">
        <v>31</v>
      </c>
      <c r="C11" s="77">
        <v>623.1049759010533</v>
      </c>
      <c r="D11" s="77">
        <v>642.3674894760476</v>
      </c>
      <c r="E11" s="77">
        <v>564.5122624965165</v>
      </c>
      <c r="F11" s="77">
        <v>626</v>
      </c>
      <c r="G11" s="77">
        <f>VLOOKUP(B11,'[1]Data'!$A$11:$G$50,7,FALSE)</f>
        <v>633</v>
      </c>
      <c r="H11" s="94">
        <f t="shared" si="0"/>
        <v>1.5880187900341847</v>
      </c>
      <c r="I11" s="54"/>
      <c r="J11" s="90"/>
    </row>
    <row r="12" spans="2:10" ht="12.75">
      <c r="B12" s="76" t="s">
        <v>30</v>
      </c>
      <c r="C12" s="77">
        <v>371.00611568430094</v>
      </c>
      <c r="D12" s="77">
        <v>453.11868058712156</v>
      </c>
      <c r="E12" s="77">
        <v>433.42252403535645</v>
      </c>
      <c r="F12" s="77">
        <v>301</v>
      </c>
      <c r="G12" s="77">
        <f>VLOOKUP(B12,'[1]Data'!$A$11:$G$50,7,FALSE)</f>
        <v>390</v>
      </c>
      <c r="H12" s="94">
        <f t="shared" si="0"/>
        <v>5.119560975609749</v>
      </c>
      <c r="I12" s="54"/>
      <c r="J12" s="90"/>
    </row>
    <row r="13" spans="2:10" ht="12.75">
      <c r="B13" s="76" t="s">
        <v>29</v>
      </c>
      <c r="C13" s="77">
        <v>512.1311800658439</v>
      </c>
      <c r="D13" s="77">
        <v>598.8425233642404</v>
      </c>
      <c r="E13" s="77">
        <v>730.9526110395551</v>
      </c>
      <c r="F13" s="77">
        <v>616</v>
      </c>
      <c r="G13" s="77" t="str">
        <f>VLOOKUP(B13,'[1]Data'!$A$11:$G$50,7,FALSE)</f>
        <v>:</v>
      </c>
      <c r="H13" s="94" t="s">
        <v>0</v>
      </c>
      <c r="I13" s="54"/>
      <c r="J13" s="90"/>
    </row>
    <row r="14" spans="2:10" ht="12.75">
      <c r="B14" s="79" t="s">
        <v>43</v>
      </c>
      <c r="C14" s="77">
        <v>302.9685330254163</v>
      </c>
      <c r="D14" s="77">
        <v>411.53794329864087</v>
      </c>
      <c r="E14" s="77">
        <v>441.6912086065803</v>
      </c>
      <c r="F14" s="77">
        <v>503</v>
      </c>
      <c r="G14" s="77" t="str">
        <f>VLOOKUP(B14,'[1]Data'!$A$11:$G$50,7,FALSE)</f>
        <v>:</v>
      </c>
      <c r="H14" s="94" t="s">
        <v>0</v>
      </c>
      <c r="I14" s="54"/>
      <c r="J14" s="90"/>
    </row>
    <row r="15" spans="2:10" ht="12.75">
      <c r="B15" s="76" t="s">
        <v>28</v>
      </c>
      <c r="C15" s="77">
        <v>505.38653536082046</v>
      </c>
      <c r="D15" s="77">
        <v>653.3496562698001</v>
      </c>
      <c r="E15" s="77">
        <v>588.3423546362227</v>
      </c>
      <c r="F15" s="77">
        <v>485</v>
      </c>
      <c r="G15" s="77">
        <f>VLOOKUP(B15,'[1]Data'!$A$11:$G$50,7,FALSE)</f>
        <v>462</v>
      </c>
      <c r="H15" s="94">
        <f aca="true" t="shared" si="1" ref="H15:H33">(G15/C15-1)*100</f>
        <v>-8.58482217573222</v>
      </c>
      <c r="I15" s="54"/>
      <c r="J15" s="90"/>
    </row>
    <row r="16" spans="2:10" ht="12.75">
      <c r="B16" s="76" t="s">
        <v>27</v>
      </c>
      <c r="C16" s="77">
        <v>475.489895288552</v>
      </c>
      <c r="D16" s="77">
        <v>514.0040343194464</v>
      </c>
      <c r="E16" s="77">
        <v>529.6085142941522</v>
      </c>
      <c r="F16" s="77">
        <v>534</v>
      </c>
      <c r="G16" s="77">
        <f>VLOOKUP(B16,'[1]Data'!$A$11:$G$50,7,FALSE)</f>
        <v>513</v>
      </c>
      <c r="H16" s="94">
        <f t="shared" si="1"/>
        <v>7.888728043039683</v>
      </c>
      <c r="I16" s="54"/>
      <c r="J16" s="90"/>
    </row>
    <row r="17" spans="2:10" ht="12.75">
      <c r="B17" s="76" t="s">
        <v>26</v>
      </c>
      <c r="C17" s="77" t="s">
        <v>0</v>
      </c>
      <c r="D17" s="77">
        <v>262.41064279003524</v>
      </c>
      <c r="E17" s="77">
        <v>336.1525013254713</v>
      </c>
      <c r="F17" s="77">
        <v>384</v>
      </c>
      <c r="G17" s="77">
        <f>VLOOKUP(B17,'[1]Data'!$A$11:$G$50,7,FALSE)</f>
        <v>416</v>
      </c>
      <c r="H17" s="94" t="s">
        <v>0</v>
      </c>
      <c r="I17" s="54"/>
      <c r="J17" s="90"/>
    </row>
    <row r="18" spans="2:10" ht="12.75">
      <c r="B18" s="76" t="s">
        <v>25</v>
      </c>
      <c r="C18" s="77">
        <v>453.51950220939466</v>
      </c>
      <c r="D18" s="77">
        <v>508.56915939957827</v>
      </c>
      <c r="E18" s="77">
        <v>546.2874225342423</v>
      </c>
      <c r="F18" s="77">
        <v>529</v>
      </c>
      <c r="G18" s="77">
        <f>VLOOKUP(B18,'[1]Data'!$A$11:$G$50,7,FALSE)</f>
        <v>489</v>
      </c>
      <c r="H18" s="94">
        <f t="shared" si="1"/>
        <v>7.823367598913888</v>
      </c>
      <c r="I18" s="54"/>
      <c r="J18" s="90"/>
    </row>
    <row r="19" spans="2:10" ht="12.75">
      <c r="B19" s="76" t="s">
        <v>24</v>
      </c>
      <c r="C19" s="77">
        <v>594.5924353092649</v>
      </c>
      <c r="D19" s="77">
        <v>628.3797511033496</v>
      </c>
      <c r="E19" s="77">
        <v>687.7217212337856</v>
      </c>
      <c r="F19" s="77">
        <v>672</v>
      </c>
      <c r="G19" s="77">
        <f>VLOOKUP(B19,'[1]Data'!$A$11:$G$50,7,FALSE)</f>
        <v>637</v>
      </c>
      <c r="H19" s="94">
        <f t="shared" si="1"/>
        <v>7.132207235142118</v>
      </c>
      <c r="I19" s="54"/>
      <c r="J19" s="90"/>
    </row>
    <row r="20" spans="2:10" ht="12.75">
      <c r="B20" s="76" t="s">
        <v>23</v>
      </c>
      <c r="C20" s="77">
        <v>264.38036004017613</v>
      </c>
      <c r="D20" s="77">
        <v>271.16639564106356</v>
      </c>
      <c r="E20" s="77">
        <v>319.81432902194433</v>
      </c>
      <c r="F20" s="77">
        <v>350</v>
      </c>
      <c r="G20" s="77">
        <f>VLOOKUP(B20,'[1]Data'!$A$11:$G$50,7,FALSE)</f>
        <v>438</v>
      </c>
      <c r="H20" s="94">
        <f t="shared" si="1"/>
        <v>65.67040000000001</v>
      </c>
      <c r="I20" s="54"/>
      <c r="J20" s="90"/>
    </row>
    <row r="21" spans="2:10" ht="12.75">
      <c r="B21" s="76" t="s">
        <v>22</v>
      </c>
      <c r="C21" s="77">
        <v>426.0007021020627</v>
      </c>
      <c r="D21" s="77">
        <v>364.596906561327</v>
      </c>
      <c r="E21" s="77">
        <v>387.4670130695663</v>
      </c>
      <c r="F21" s="77">
        <v>442</v>
      </c>
      <c r="G21" s="77">
        <f>VLOOKUP(B21,'[1]Data'!$A$11:$G$50,7,FALSE)</f>
        <v>455</v>
      </c>
      <c r="H21" s="94">
        <f t="shared" si="1"/>
        <v>6.807335705045281</v>
      </c>
      <c r="I21" s="54"/>
      <c r="J21" s="90"/>
    </row>
    <row r="22" spans="2:10" ht="12.75">
      <c r="B22" s="76" t="s">
        <v>21</v>
      </c>
      <c r="C22" s="77">
        <v>587.4334658917101</v>
      </c>
      <c r="D22" s="77">
        <v>653.8161815264726</v>
      </c>
      <c r="E22" s="77">
        <v>672.3736880801792</v>
      </c>
      <c r="F22" s="77">
        <v>666</v>
      </c>
      <c r="G22" s="77">
        <f>VLOOKUP(B22,'[1]Data'!$A$11:$G$50,7,FALSE)</f>
        <v>607</v>
      </c>
      <c r="H22" s="94">
        <f t="shared" si="1"/>
        <v>3.330851108148636</v>
      </c>
      <c r="I22" s="54"/>
      <c r="J22" s="90"/>
    </row>
    <row r="23" spans="2:10" ht="12.75">
      <c r="B23" s="76" t="s">
        <v>20</v>
      </c>
      <c r="C23" s="77">
        <v>460.0654567035516</v>
      </c>
      <c r="D23" s="77">
        <v>445.79501792728627</v>
      </c>
      <c r="E23" s="77">
        <v>460.58987425975744</v>
      </c>
      <c r="F23" s="77">
        <v>382</v>
      </c>
      <c r="G23" s="77">
        <f>VLOOKUP(B23,'[1]Data'!$A$11:$G$50,7,FALSE)</f>
        <v>385</v>
      </c>
      <c r="H23" s="94">
        <f t="shared" si="1"/>
        <v>-16.316255787037036</v>
      </c>
      <c r="I23" s="54"/>
      <c r="J23" s="90"/>
    </row>
    <row r="24" spans="2:10" ht="12.75">
      <c r="B24" s="76" t="s">
        <v>19</v>
      </c>
      <c r="C24" s="77">
        <v>387.36788555955053</v>
      </c>
      <c r="D24" s="77">
        <v>533.4963738858255</v>
      </c>
      <c r="E24" s="77">
        <v>622.9292233937707</v>
      </c>
      <c r="F24" s="77">
        <v>589</v>
      </c>
      <c r="G24" s="77">
        <f>VLOOKUP(B24,'[1]Data'!$A$11:$G$50,7,FALSE)</f>
        <v>604</v>
      </c>
      <c r="H24" s="94">
        <f t="shared" si="1"/>
        <v>55.924128590971264</v>
      </c>
      <c r="I24" s="54"/>
      <c r="J24" s="90"/>
    </row>
    <row r="25" spans="2:10" ht="12.75">
      <c r="B25" s="76" t="s">
        <v>18</v>
      </c>
      <c r="C25" s="77">
        <v>539.2972872900108</v>
      </c>
      <c r="D25" s="77">
        <v>598.3480720526868</v>
      </c>
      <c r="E25" s="77">
        <v>598.5955278559851</v>
      </c>
      <c r="F25" s="77">
        <v>568</v>
      </c>
      <c r="G25" s="77">
        <f>VLOOKUP(B25,'[1]Data'!$A$11:$G$50,7,FALSE)</f>
        <v>513</v>
      </c>
      <c r="H25" s="94">
        <f t="shared" si="1"/>
        <v>-4.87621353004678</v>
      </c>
      <c r="I25" s="54"/>
      <c r="J25" s="90"/>
    </row>
    <row r="26" spans="2:10" ht="12.75">
      <c r="B26" s="76" t="s">
        <v>17</v>
      </c>
      <c r="C26" s="77">
        <v>437.3274311744003</v>
      </c>
      <c r="D26" s="77">
        <v>579.9115928146882</v>
      </c>
      <c r="E26" s="77">
        <v>575.0848735431911</v>
      </c>
      <c r="F26" s="77">
        <v>573</v>
      </c>
      <c r="G26" s="77">
        <f>VLOOKUP(B26,'[1]Data'!$A$11:$G$50,7,FALSE)</f>
        <v>570</v>
      </c>
      <c r="H26" s="94">
        <f t="shared" si="1"/>
        <v>30.337124856156493</v>
      </c>
      <c r="I26" s="54"/>
      <c r="J26" s="90"/>
    </row>
    <row r="27" spans="2:10" ht="12.75">
      <c r="B27" s="76" t="s">
        <v>16</v>
      </c>
      <c r="C27" s="77">
        <v>284.6223751585633</v>
      </c>
      <c r="D27" s="77">
        <v>319.5618954354062</v>
      </c>
      <c r="E27" s="77">
        <v>318.8486338885869</v>
      </c>
      <c r="F27" s="77">
        <v>319</v>
      </c>
      <c r="G27" s="77">
        <f>VLOOKUP(B27,'[1]Data'!$A$11:$G$50,7,FALSE)</f>
        <v>315</v>
      </c>
      <c r="H27" s="94">
        <f t="shared" si="1"/>
        <v>10.67295739644971</v>
      </c>
      <c r="I27" s="54"/>
      <c r="J27" s="90"/>
    </row>
    <row r="28" spans="2:10" ht="12.75">
      <c r="B28" s="76" t="s">
        <v>15</v>
      </c>
      <c r="C28" s="77">
        <v>351.9736737116923</v>
      </c>
      <c r="D28" s="77">
        <v>457.2018109411774</v>
      </c>
      <c r="E28" s="77">
        <v>451.77862639753295</v>
      </c>
      <c r="F28" s="77">
        <v>490</v>
      </c>
      <c r="G28" s="77">
        <f>VLOOKUP(B28,'[1]Data'!$A$11:$G$50,7,FALSE)</f>
        <v>487</v>
      </c>
      <c r="H28" s="94">
        <f t="shared" si="1"/>
        <v>38.362620949574236</v>
      </c>
      <c r="I28" s="54"/>
      <c r="J28" s="90"/>
    </row>
    <row r="29" spans="2:10" ht="12.75">
      <c r="B29" s="76" t="s">
        <v>14</v>
      </c>
      <c r="C29" s="77">
        <v>341.99910334341814</v>
      </c>
      <c r="D29" s="77">
        <v>354.72130672895315</v>
      </c>
      <c r="E29" s="77">
        <v>383.3597916667155</v>
      </c>
      <c r="F29" s="77">
        <v>259</v>
      </c>
      <c r="G29" s="77">
        <f>VLOOKUP(B29,'[1]Data'!$A$11:$G$50,7,FALSE)</f>
        <v>272</v>
      </c>
      <c r="H29" s="94">
        <f t="shared" si="1"/>
        <v>-20.467627739108018</v>
      </c>
      <c r="I29" s="54"/>
      <c r="J29" s="90"/>
    </row>
    <row r="30" spans="2:10" ht="12.75">
      <c r="B30" s="76" t="s">
        <v>13</v>
      </c>
      <c r="C30" s="77">
        <v>595.983058206759</v>
      </c>
      <c r="D30" s="77">
        <v>512.8398506731023</v>
      </c>
      <c r="E30" s="77">
        <v>494.2478632564082</v>
      </c>
      <c r="F30" s="77">
        <v>415</v>
      </c>
      <c r="G30" s="77">
        <f>VLOOKUP(B30,'[1]Data'!$A$11:$G$50,7,FALSE)</f>
        <v>471</v>
      </c>
      <c r="H30" s="94">
        <f t="shared" si="1"/>
        <v>-20.97090789506969</v>
      </c>
      <c r="I30" s="54"/>
      <c r="J30" s="90"/>
    </row>
    <row r="31" spans="2:10" ht="12.75">
      <c r="B31" s="76" t="s">
        <v>12</v>
      </c>
      <c r="C31" s="77">
        <v>294.7576081233883</v>
      </c>
      <c r="D31" s="77">
        <v>253.99167149156014</v>
      </c>
      <c r="E31" s="77">
        <v>273.18494783080797</v>
      </c>
      <c r="F31" s="77">
        <v>311</v>
      </c>
      <c r="G31" s="77">
        <f>VLOOKUP(B31,'[1]Data'!$A$11:$G$50,7,FALSE)</f>
        <v>378</v>
      </c>
      <c r="H31" s="94">
        <f t="shared" si="1"/>
        <v>28.240964637549126</v>
      </c>
      <c r="I31" s="54"/>
      <c r="J31" s="90"/>
    </row>
    <row r="32" spans="2:10" ht="12.75">
      <c r="B32" s="76" t="s">
        <v>11</v>
      </c>
      <c r="C32" s="77">
        <v>412.820417440811</v>
      </c>
      <c r="D32" s="77">
        <v>502.29811045110426</v>
      </c>
      <c r="E32" s="77">
        <v>477.6504280516407</v>
      </c>
      <c r="F32" s="77">
        <v>505</v>
      </c>
      <c r="G32" s="77">
        <f>VLOOKUP(B32,'[1]Data'!$A$11:$G$50,7,FALSE)</f>
        <v>510</v>
      </c>
      <c r="H32" s="94">
        <f t="shared" si="1"/>
        <v>23.54040121407568</v>
      </c>
      <c r="I32" s="54"/>
      <c r="J32" s="90"/>
    </row>
    <row r="33" spans="2:10" ht="12.75">
      <c r="B33" s="76" t="s">
        <v>10</v>
      </c>
      <c r="C33" s="77">
        <v>385.7509381224907</v>
      </c>
      <c r="D33" s="77">
        <v>427.5195446764687</v>
      </c>
      <c r="E33" s="77">
        <v>476.8498440457643</v>
      </c>
      <c r="F33" s="77">
        <v>449</v>
      </c>
      <c r="G33" s="77">
        <f>VLOOKUP(B33,'[1]Data'!$A$11:$G$50,7,FALSE)</f>
        <v>452</v>
      </c>
      <c r="H33" s="94">
        <f t="shared" si="1"/>
        <v>17.174050748898683</v>
      </c>
      <c r="I33" s="54"/>
      <c r="J33" s="90"/>
    </row>
    <row r="34" spans="2:10" ht="12.75">
      <c r="B34" s="80" t="s">
        <v>9</v>
      </c>
      <c r="C34" s="77">
        <v>498.112429663164</v>
      </c>
      <c r="D34" s="77">
        <v>576.541867443458</v>
      </c>
      <c r="E34" s="81">
        <v>581.4618999494811</v>
      </c>
      <c r="F34" s="81">
        <v>491</v>
      </c>
      <c r="G34" s="81" t="str">
        <f>VLOOKUP(B34,'[1]Data'!$A$11:$G$50,7,FALSE)</f>
        <v>:</v>
      </c>
      <c r="H34" s="97" t="s">
        <v>0</v>
      </c>
      <c r="I34" s="54"/>
      <c r="J34" s="90"/>
    </row>
    <row r="35" spans="2:10" ht="12.75">
      <c r="B35" s="65" t="s">
        <v>8</v>
      </c>
      <c r="C35" s="50">
        <v>426.219211270133</v>
      </c>
      <c r="D35" s="50">
        <v>462.29618961256</v>
      </c>
      <c r="E35" s="50">
        <v>515.613310237451</v>
      </c>
      <c r="F35" s="50">
        <v>495</v>
      </c>
      <c r="G35" s="99" t="str">
        <f>VLOOKUP(B35,'[1]Data'!$A$11:$G$50,7,FALSE)</f>
        <v>:</v>
      </c>
      <c r="H35" s="96" t="s">
        <v>0</v>
      </c>
      <c r="I35" s="54"/>
      <c r="J35" s="90"/>
    </row>
    <row r="36" spans="2:10" ht="12.75">
      <c r="B36" s="49" t="s">
        <v>7</v>
      </c>
      <c r="C36" s="5">
        <v>624.474672323994</v>
      </c>
      <c r="D36" s="5">
        <v>613.453628138438</v>
      </c>
      <c r="E36" s="5">
        <v>425.670804628131</v>
      </c>
      <c r="F36" s="5">
        <v>485</v>
      </c>
      <c r="G36" s="77">
        <f>VLOOKUP(B36,'[1]Data'!$A$11:$G$50,7,FALSE)</f>
        <v>748</v>
      </c>
      <c r="H36" s="94">
        <f aca="true" t="shared" si="2" ref="H36:H37">(G36/C36-1)*100</f>
        <v>19.780678568804746</v>
      </c>
      <c r="I36" s="54"/>
      <c r="J36" s="90"/>
    </row>
    <row r="37" spans="2:10" ht="12" customHeight="1">
      <c r="B37" s="66" t="s">
        <v>6</v>
      </c>
      <c r="C37" s="51">
        <v>599.593040365197</v>
      </c>
      <c r="D37" s="51">
        <v>655.54507859682</v>
      </c>
      <c r="E37" s="51">
        <v>661.146583424653</v>
      </c>
      <c r="F37" s="51">
        <v>689</v>
      </c>
      <c r="G37" s="92">
        <f>VLOOKUP(B37,'[1]Data'!$A$11:$G$50,7,FALSE)</f>
        <v>706</v>
      </c>
      <c r="H37" s="97">
        <f t="shared" si="2"/>
        <v>17.74653014150951</v>
      </c>
      <c r="I37" s="54"/>
      <c r="J37" s="90"/>
    </row>
    <row r="38" spans="2:10" ht="12.75">
      <c r="B38" s="82" t="s">
        <v>45</v>
      </c>
      <c r="C38" s="83" t="s">
        <v>0</v>
      </c>
      <c r="D38" s="83" t="s">
        <v>0</v>
      </c>
      <c r="E38" s="83" t="s">
        <v>0</v>
      </c>
      <c r="F38" s="83">
        <v>524</v>
      </c>
      <c r="G38" s="98" t="str">
        <f>VLOOKUP(B38,'[1]Data'!$A$11:$G$50,7,FALSE)</f>
        <v>:</v>
      </c>
      <c r="H38" s="84" t="s">
        <v>0</v>
      </c>
      <c r="I38" s="54"/>
      <c r="J38" s="90"/>
    </row>
    <row r="39" spans="2:10" ht="12" customHeight="1">
      <c r="B39" s="85" t="s">
        <v>50</v>
      </c>
      <c r="C39" s="86" t="s">
        <v>0</v>
      </c>
      <c r="D39" s="86" t="s">
        <v>0</v>
      </c>
      <c r="E39" s="86" t="s">
        <v>0</v>
      </c>
      <c r="F39" s="87">
        <v>357</v>
      </c>
      <c r="G39" s="77">
        <f>VLOOKUP(B39,'[1]Data'!$A$11:$G$50,7,FALSE)</f>
        <v>344</v>
      </c>
      <c r="H39" s="78" t="s">
        <v>0</v>
      </c>
      <c r="I39" s="54"/>
      <c r="J39" s="90"/>
    </row>
    <row r="40" spans="2:10" ht="12.75">
      <c r="B40" s="76" t="s">
        <v>5</v>
      </c>
      <c r="C40" s="77" t="s">
        <v>0</v>
      </c>
      <c r="D40" s="77" t="s">
        <v>0</v>
      </c>
      <c r="E40" s="77" t="s">
        <v>0</v>
      </c>
      <c r="F40" s="77">
        <v>375</v>
      </c>
      <c r="G40" s="77">
        <f>VLOOKUP(B40,'[1]Data'!$A$11:$G$50,7,FALSE)</f>
        <v>306</v>
      </c>
      <c r="H40" s="78" t="s">
        <v>0</v>
      </c>
      <c r="I40" s="54"/>
      <c r="J40" s="90"/>
    </row>
    <row r="41" spans="2:10" ht="12" customHeight="1">
      <c r="B41" s="88" t="s">
        <v>4</v>
      </c>
      <c r="C41" s="81">
        <v>440.891452553618</v>
      </c>
      <c r="D41" s="81">
        <v>465.237043493273</v>
      </c>
      <c r="E41" s="81">
        <v>458.123707357217</v>
      </c>
      <c r="F41" s="81">
        <v>416</v>
      </c>
      <c r="G41" s="81">
        <f>VLOOKUP(B41,'[1]Data'!$A$11:$G$50,7,FALSE)</f>
        <v>425</v>
      </c>
      <c r="H41" s="94">
        <f aca="true" t="shared" si="3" ref="H41">(G41/C41-1)*100</f>
        <v>-3.604391162853271</v>
      </c>
      <c r="I41" s="54"/>
      <c r="J41" s="90"/>
    </row>
    <row r="42" spans="2:10" ht="12" customHeight="1">
      <c r="B42" s="67" t="s">
        <v>3</v>
      </c>
      <c r="C42" s="68" t="s">
        <v>0</v>
      </c>
      <c r="D42" s="68" t="s">
        <v>0</v>
      </c>
      <c r="E42" s="68" t="s">
        <v>0</v>
      </c>
      <c r="F42" s="69">
        <v>340</v>
      </c>
      <c r="G42" s="99">
        <f>VLOOKUP(B42,'[1]Data'!$A$11:$G$50,7,FALSE)</f>
        <v>352</v>
      </c>
      <c r="H42" s="73" t="s">
        <v>0</v>
      </c>
      <c r="I42" s="54"/>
      <c r="J42" s="90"/>
    </row>
    <row r="43" spans="2:10" ht="12" customHeight="1">
      <c r="B43" s="70" t="s">
        <v>48</v>
      </c>
      <c r="C43" s="71" t="s">
        <v>0</v>
      </c>
      <c r="D43" s="71" t="s">
        <v>0</v>
      </c>
      <c r="E43" s="71" t="s">
        <v>0</v>
      </c>
      <c r="F43" s="71" t="s">
        <v>0</v>
      </c>
      <c r="G43" s="92">
        <v>228</v>
      </c>
      <c r="H43" s="72" t="s">
        <v>0</v>
      </c>
      <c r="I43" s="54"/>
      <c r="J43" s="90"/>
    </row>
    <row r="44" spans="2:10" ht="12.75">
      <c r="B44" s="4"/>
      <c r="J44" s="90"/>
    </row>
    <row r="45" spans="2:7" ht="12.75">
      <c r="B45" s="4"/>
      <c r="G45" s="83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9" ht="12.75">
      <c r="C48" s="1"/>
      <c r="D48" s="1"/>
      <c r="E48" s="1"/>
      <c r="H48" s="47"/>
      <c r="I48" s="46"/>
    </row>
    <row r="49" spans="3:9" ht="12.75">
      <c r="C49" s="1"/>
      <c r="D49" s="1"/>
      <c r="E49" s="1"/>
      <c r="I49" s="47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</sheetData>
  <mergeCells count="1">
    <mergeCell ref="B4:I4"/>
  </mergeCells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82" r:id="rId1"/>
  <headerFooter alignWithMargins="0">
    <oddHeader>&amp;C&amp;A</oddHeader>
    <oddFooter>&amp;R&amp;D</oddFooter>
  </headerFooter>
  <rowBreaks count="2" manualBreakCount="2">
    <brk id="1" max="16383" man="1"/>
    <brk id="19" max="16383" man="1"/>
  </rowBreaks>
  <ignoredErrors>
    <ignoredError sqref="C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pageSetUpPr fitToPage="1"/>
  </sheetPr>
  <dimension ref="A1:BY27"/>
  <sheetViews>
    <sheetView showGridLines="0" zoomScaleSheetLayoutView="70" zoomScalePageLayoutView="55" workbookViewId="0" topLeftCell="A1">
      <selection activeCell="AD1" sqref="AD1"/>
    </sheetView>
  </sheetViews>
  <sheetFormatPr defaultColWidth="9.140625" defaultRowHeight="12.75"/>
  <cols>
    <col min="1" max="1" width="15.57421875" style="8" bestFit="1" customWidth="1"/>
    <col min="2" max="2" width="6.28125" style="8" bestFit="1" customWidth="1"/>
    <col min="3" max="3" width="6.28125" style="8" customWidth="1"/>
    <col min="4" max="9" width="6.28125" style="8" bestFit="1" customWidth="1"/>
    <col min="10" max="10" width="5.421875" style="8" bestFit="1" customWidth="1"/>
    <col min="11" max="15" width="6.28125" style="8" bestFit="1" customWidth="1"/>
    <col min="16" max="18" width="5.421875" style="8" bestFit="1" customWidth="1"/>
    <col min="19" max="19" width="6.28125" style="8" customWidth="1"/>
    <col min="20" max="20" width="5.00390625" style="8" bestFit="1" customWidth="1"/>
    <col min="21" max="21" width="6.28125" style="8" customWidth="1"/>
    <col min="22" max="22" width="8.7109375" style="8" customWidth="1"/>
    <col min="23" max="23" width="12.28125" style="8" customWidth="1"/>
    <col min="24" max="24" width="6.8515625" style="8" bestFit="1" customWidth="1"/>
    <col min="25" max="25" width="5.140625" style="8" bestFit="1" customWidth="1"/>
    <col min="26" max="26" width="6.57421875" style="8" bestFit="1" customWidth="1"/>
    <col min="27" max="27" width="5.140625" style="8" bestFit="1" customWidth="1"/>
    <col min="28" max="28" width="5.57421875" style="8" bestFit="1" customWidth="1"/>
    <col min="29" max="29" width="7.00390625" style="8" bestFit="1" customWidth="1"/>
    <col min="30" max="30" width="6.140625" style="8" bestFit="1" customWidth="1"/>
    <col min="31" max="31" width="5.57421875" style="8" bestFit="1" customWidth="1"/>
    <col min="32" max="16384" width="9.140625" style="8" customWidth="1"/>
  </cols>
  <sheetData>
    <row r="1" spans="1:30" s="9" customFormat="1" ht="12.75">
      <c r="A1" s="9" t="s">
        <v>55</v>
      </c>
      <c r="AD1" s="40"/>
    </row>
    <row r="2" spans="1:77" ht="12.75">
      <c r="A2" s="36"/>
      <c r="B2" s="36">
        <v>1995</v>
      </c>
      <c r="C2" s="36">
        <v>1996</v>
      </c>
      <c r="D2" s="36">
        <v>1997</v>
      </c>
      <c r="E2" s="36">
        <v>1998</v>
      </c>
      <c r="F2" s="36">
        <v>1999</v>
      </c>
      <c r="G2" s="36">
        <v>2000</v>
      </c>
      <c r="H2" s="36">
        <v>2001</v>
      </c>
      <c r="I2" s="36">
        <v>2002</v>
      </c>
      <c r="J2" s="36">
        <v>2003</v>
      </c>
      <c r="K2" s="36">
        <v>2004</v>
      </c>
      <c r="L2" s="36">
        <v>2005</v>
      </c>
      <c r="M2" s="36">
        <v>2006</v>
      </c>
      <c r="N2" s="36">
        <v>2007</v>
      </c>
      <c r="O2" s="36">
        <v>2008</v>
      </c>
      <c r="P2" s="36">
        <v>2009</v>
      </c>
      <c r="Q2" s="36">
        <v>2010</v>
      </c>
      <c r="R2" s="36">
        <v>2011</v>
      </c>
      <c r="S2" s="36">
        <v>2012</v>
      </c>
      <c r="T2" s="36">
        <v>2013</v>
      </c>
      <c r="U2" s="36">
        <v>2014</v>
      </c>
      <c r="V2" s="36">
        <v>2015</v>
      </c>
      <c r="W2" s="36">
        <v>2016</v>
      </c>
      <c r="X2" s="36">
        <v>2017</v>
      </c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</row>
    <row r="3" spans="1:77" ht="12.75">
      <c r="A3" s="8" t="s">
        <v>36</v>
      </c>
      <c r="B3" s="39">
        <v>301.992935330006</v>
      </c>
      <c r="C3" s="39">
        <v>295.960894378797</v>
      </c>
      <c r="D3" s="39">
        <v>299.113720584246</v>
      </c>
      <c r="E3" s="39">
        <v>289.881675544175</v>
      </c>
      <c r="F3" s="39">
        <v>288.462163744137</v>
      </c>
      <c r="G3" s="39">
        <v>287.793766400846</v>
      </c>
      <c r="H3" s="39">
        <v>277.73881722524</v>
      </c>
      <c r="I3" s="39">
        <v>268.806979903049</v>
      </c>
      <c r="J3" s="39">
        <v>254.574448603395</v>
      </c>
      <c r="K3" s="39">
        <v>239.168267906839</v>
      </c>
      <c r="L3" s="39">
        <v>221.098290198728</v>
      </c>
      <c r="M3" s="39">
        <v>219.818844117393</v>
      </c>
      <c r="N3" s="39">
        <f>Tab2!N12</f>
        <v>215</v>
      </c>
      <c r="O3" s="39">
        <f>Tab2!O12</f>
        <v>201</v>
      </c>
      <c r="P3" s="39">
        <f>Tab2!P12</f>
        <v>195</v>
      </c>
      <c r="Q3" s="39">
        <f>Tab2!Q12</f>
        <v>185</v>
      </c>
      <c r="R3" s="39">
        <f>Tab2!R12</f>
        <v>171</v>
      </c>
      <c r="S3" s="39">
        <f>Tab2!S12</f>
        <v>156</v>
      </c>
      <c r="T3" s="39">
        <f>Tab2!T12</f>
        <v>145</v>
      </c>
      <c r="U3" s="39">
        <f>Tab2!U12</f>
        <v>134</v>
      </c>
      <c r="V3" s="53">
        <f>Tab2!V12</f>
        <v>126</v>
      </c>
      <c r="W3" s="53">
        <f>Tab2!W12</f>
        <v>117</v>
      </c>
      <c r="X3" s="53">
        <f>Tab2!X12</f>
        <v>114</v>
      </c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</row>
    <row r="4" spans="1:77" ht="12.75">
      <c r="A4" s="8" t="s">
        <v>37</v>
      </c>
      <c r="B4" s="39">
        <v>67.3608877806422</v>
      </c>
      <c r="C4" s="39">
        <v>67.7889559763507</v>
      </c>
      <c r="D4" s="39">
        <v>72.1791296593696</v>
      </c>
      <c r="E4" s="39">
        <v>73.2516367043108</v>
      </c>
      <c r="F4" s="39">
        <v>75.0989923165121</v>
      </c>
      <c r="G4" s="39">
        <v>79.770004249288</v>
      </c>
      <c r="H4" s="39">
        <v>81.9417368214025</v>
      </c>
      <c r="I4" s="39">
        <v>84.8868482137802</v>
      </c>
      <c r="J4" s="39">
        <v>84.8137011347055</v>
      </c>
      <c r="K4" s="39">
        <v>90.3493238921246</v>
      </c>
      <c r="L4" s="39">
        <v>97.722326595944</v>
      </c>
      <c r="M4" s="39">
        <v>104.093025336699</v>
      </c>
      <c r="N4" s="39">
        <f>Tab2!N13</f>
        <v>104</v>
      </c>
      <c r="O4" s="39">
        <f>Tab2!O13</f>
        <v>109</v>
      </c>
      <c r="P4" s="39">
        <f>Tab2!P13</f>
        <v>111</v>
      </c>
      <c r="Q4" s="39">
        <f>Tab2!Q13</f>
        <v>114</v>
      </c>
      <c r="R4" s="39">
        <f>Tab2!R13</f>
        <v>119</v>
      </c>
      <c r="S4" s="39">
        <f>Tab2!S13</f>
        <v>118</v>
      </c>
      <c r="T4" s="39">
        <f>Tab2!T13</f>
        <v>122</v>
      </c>
      <c r="U4" s="39">
        <f>Tab2!U13</f>
        <v>126</v>
      </c>
      <c r="V4" s="53">
        <f>Tab2!V13</f>
        <v>127</v>
      </c>
      <c r="W4" s="53">
        <f>Tab2!W13</f>
        <v>134</v>
      </c>
      <c r="X4" s="53">
        <f>Tab2!X13</f>
        <v>133</v>
      </c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</row>
    <row r="5" spans="1:77" ht="12.75">
      <c r="A5" s="8" t="s">
        <v>38</v>
      </c>
      <c r="B5" s="38">
        <v>52.3136048883495</v>
      </c>
      <c r="C5" s="38">
        <v>58.5050890875476</v>
      </c>
      <c r="D5" s="38">
        <v>65.8823503277527</v>
      </c>
      <c r="E5" s="38">
        <v>71.9509921451748</v>
      </c>
      <c r="F5" s="38">
        <v>82.3214848678268</v>
      </c>
      <c r="G5" s="38">
        <v>82.8352951419268</v>
      </c>
      <c r="H5" s="38">
        <v>87.6261415453365</v>
      </c>
      <c r="I5" s="38">
        <v>95.4503435402088</v>
      </c>
      <c r="J5" s="38">
        <v>97.134797548005</v>
      </c>
      <c r="K5" s="38">
        <v>99.2943564565688</v>
      </c>
      <c r="L5" s="38">
        <v>104.940591744545</v>
      </c>
      <c r="M5" s="38">
        <v>109.222158730444</v>
      </c>
      <c r="N5" s="39">
        <f>Tab2!N14</f>
        <v>119</v>
      </c>
      <c r="O5" s="39">
        <f>Tab2!O14</f>
        <v>120</v>
      </c>
      <c r="P5" s="39">
        <f>Tab2!P14</f>
        <v>122</v>
      </c>
      <c r="Q5" s="39">
        <f>Tab2!Q14</f>
        <v>124</v>
      </c>
      <c r="R5" s="39">
        <f>Tab2!R14</f>
        <v>128</v>
      </c>
      <c r="S5" s="39">
        <f>Tab2!S14</f>
        <v>130</v>
      </c>
      <c r="T5" s="39">
        <f>Tab2!T14</f>
        <v>128</v>
      </c>
      <c r="U5" s="39">
        <f>Tab2!U14</f>
        <v>134</v>
      </c>
      <c r="V5" s="53">
        <f>Tab2!V14</f>
        <v>140</v>
      </c>
      <c r="W5" s="53">
        <f>Tab2!W14</f>
        <v>143</v>
      </c>
      <c r="X5" s="53">
        <f>Tab2!X14</f>
        <v>144</v>
      </c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</row>
    <row r="6" spans="1:24" s="37" customFormat="1" ht="12.75">
      <c r="A6" s="8" t="s">
        <v>39</v>
      </c>
      <c r="B6" s="38">
        <v>29.5059958384921</v>
      </c>
      <c r="C6" s="38">
        <v>33.5055592401309</v>
      </c>
      <c r="D6" s="38">
        <v>36.2649393203532</v>
      </c>
      <c r="E6" s="38">
        <v>37.2449750272713</v>
      </c>
      <c r="F6" s="38">
        <v>39.6065483003474</v>
      </c>
      <c r="G6" s="38">
        <v>48.7197044711863</v>
      </c>
      <c r="H6" s="38">
        <v>50.0363892753697</v>
      </c>
      <c r="I6" s="38">
        <v>53.3034386003763</v>
      </c>
      <c r="J6" s="38">
        <v>53.5596378885154</v>
      </c>
      <c r="K6" s="38">
        <v>57.2723179109033</v>
      </c>
      <c r="L6" s="38">
        <v>59.1889602049777</v>
      </c>
      <c r="M6" s="38">
        <v>61.8820820990824</v>
      </c>
      <c r="N6" s="38">
        <f>Tab2!N15</f>
        <v>64</v>
      </c>
      <c r="O6" s="38">
        <f>Tab2!O15</f>
        <v>70</v>
      </c>
      <c r="P6" s="38">
        <f>Tab2!P15</f>
        <v>68</v>
      </c>
      <c r="Q6" s="38">
        <f>Tab2!Q15</f>
        <v>69</v>
      </c>
      <c r="R6" s="38">
        <f>Tab2!R15</f>
        <v>67</v>
      </c>
      <c r="S6" s="38">
        <f>Tab2!S15</f>
        <v>70</v>
      </c>
      <c r="T6" s="38">
        <f>Tab2!T15</f>
        <v>72</v>
      </c>
      <c r="U6" s="8">
        <f>Tab2!U15</f>
        <v>74</v>
      </c>
      <c r="V6" s="53">
        <f>Tab2!V15</f>
        <v>75</v>
      </c>
      <c r="W6" s="53">
        <f>Tab2!W15</f>
        <v>81</v>
      </c>
      <c r="X6" s="53">
        <f>Tab2!X15</f>
        <v>81</v>
      </c>
    </row>
    <row r="7" spans="1:77" ht="12.75">
      <c r="A7" s="36" t="s">
        <v>40</v>
      </c>
      <c r="B7" s="35">
        <v>21.929990518138197</v>
      </c>
      <c r="C7" s="35">
        <v>28.73816813506977</v>
      </c>
      <c r="D7" s="35">
        <v>25.552480848693506</v>
      </c>
      <c r="E7" s="35">
        <v>24.319560007487155</v>
      </c>
      <c r="F7" s="35">
        <v>25.2382879247927</v>
      </c>
      <c r="G7" s="35">
        <v>23.77928903816894</v>
      </c>
      <c r="H7" s="35">
        <v>23.751437537019342</v>
      </c>
      <c r="I7" s="35">
        <v>24.18072624137477</v>
      </c>
      <c r="J7" s="35">
        <v>24.346781923582057</v>
      </c>
      <c r="K7" s="35">
        <v>26.971990608320198</v>
      </c>
      <c r="L7" s="35">
        <v>33.046915068545275</v>
      </c>
      <c r="M7" s="35">
        <v>26.707985505611532</v>
      </c>
      <c r="N7" s="35">
        <f>Tab2!N16</f>
        <v>22</v>
      </c>
      <c r="O7" s="35">
        <f>Tab2!O16</f>
        <v>21</v>
      </c>
      <c r="P7" s="35">
        <f>Tab2!P16</f>
        <v>15</v>
      </c>
      <c r="Q7" s="35">
        <f>Tab2!Q16</f>
        <v>12</v>
      </c>
      <c r="R7" s="35">
        <f>Tab2!R16</f>
        <v>12</v>
      </c>
      <c r="S7" s="35">
        <f>Tab2!S16</f>
        <v>12</v>
      </c>
      <c r="T7" s="35">
        <f>Tab2!T16</f>
        <v>12</v>
      </c>
      <c r="U7" s="35">
        <f>Tab2!U16</f>
        <v>10</v>
      </c>
      <c r="V7" s="35">
        <f>Tab2!V16</f>
        <v>12</v>
      </c>
      <c r="W7" s="35">
        <f>Tab2!W16</f>
        <v>11</v>
      </c>
      <c r="X7" s="103">
        <f>Tab2!X16</f>
        <v>15</v>
      </c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</row>
    <row r="8" spans="1:77" ht="12.75">
      <c r="A8" s="34" t="s">
        <v>44</v>
      </c>
      <c r="B8" s="33">
        <v>473.103414355628</v>
      </c>
      <c r="C8" s="33">
        <v>484.498666817896</v>
      </c>
      <c r="D8" s="33">
        <v>498.992620740415</v>
      </c>
      <c r="E8" s="33">
        <v>496.648839428419</v>
      </c>
      <c r="F8" s="33">
        <v>510.727477153616</v>
      </c>
      <c r="G8" s="33">
        <v>522.898059301416</v>
      </c>
      <c r="H8" s="33">
        <v>521.094522404368</v>
      </c>
      <c r="I8" s="33">
        <v>526.628336498789</v>
      </c>
      <c r="J8" s="33">
        <v>514.429367098203</v>
      </c>
      <c r="K8" s="33">
        <v>513.056256774756</v>
      </c>
      <c r="L8" s="33">
        <v>515.99708381274</v>
      </c>
      <c r="M8" s="33">
        <v>521.72409578923</v>
      </c>
      <c r="N8" s="33">
        <v>523.788237084622</v>
      </c>
      <c r="O8" s="33">
        <v>520.902425120875</v>
      </c>
      <c r="P8" s="33">
        <v>511.61900235426</v>
      </c>
      <c r="Q8" s="33">
        <v>505.08</v>
      </c>
      <c r="R8" s="33">
        <v>499.75</v>
      </c>
      <c r="S8" s="33">
        <v>486.29</v>
      </c>
      <c r="T8" s="33">
        <v>478.886</v>
      </c>
      <c r="U8" s="33">
        <v>479</v>
      </c>
      <c r="V8" s="33">
        <v>481</v>
      </c>
      <c r="W8" s="33">
        <v>483</v>
      </c>
      <c r="X8" s="33">
        <v>484</v>
      </c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</row>
    <row r="9" spans="2:77" ht="12.7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</row>
    <row r="10" spans="19:77" ht="12.75">
      <c r="S10" s="39"/>
      <c r="T10" s="39"/>
      <c r="U10" s="39"/>
      <c r="V10" s="53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</row>
    <row r="11" spans="22:77" ht="12.75">
      <c r="V11" s="37"/>
      <c r="W11" s="53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</row>
    <row r="12" spans="1:77" ht="12.75">
      <c r="A12" s="10" t="s">
        <v>54</v>
      </c>
      <c r="K12" s="32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</row>
    <row r="13" spans="22:77" ht="12.75"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</row>
    <row r="14" spans="22:77" ht="12.75"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>
      <c r="A27" s="31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28.9" customHeight="1"/>
  </sheetData>
  <printOptions/>
  <pageMargins left="0.42" right="0.43" top="0.984251969" bottom="0.984251969" header="0.5" footer="0.5"/>
  <pageSetup fitToHeight="1" fitToWidth="1" horizontalDpi="600" verticalDpi="600" orientation="landscape" paperSize="9" scale="68" r:id="rId2"/>
  <headerFooter alignWithMargins="0">
    <oddHeader>&amp;C&amp;A</oddHeader>
    <oddFooter>&amp;R&amp;D</oddFooter>
  </headerFooter>
  <rowBreaks count="2" manualBreakCount="2">
    <brk id="1" max="16383" man="1"/>
    <brk id="20" max="16383" man="1"/>
  </rowBreaks>
  <colBreaks count="3" manualBreakCount="3">
    <brk id="10" max="16383" man="1"/>
    <brk id="20" max="16383" man="1"/>
    <brk id="31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workbookViewId="0" topLeftCell="A1">
      <pane xSplit="1" topLeftCell="B1" activePane="topRight" state="frozen"/>
      <selection pane="topRight" activeCell="Z1" sqref="Z1:AA18"/>
    </sheetView>
  </sheetViews>
  <sheetFormatPr defaultColWidth="9.140625" defaultRowHeight="12.75"/>
  <cols>
    <col min="1" max="1" width="13.00390625" style="8" customWidth="1"/>
    <col min="2" max="2" width="12.421875" style="8" bestFit="1" customWidth="1"/>
    <col min="3" max="24" width="9.140625" style="8" customWidth="1"/>
    <col min="25" max="25" width="12.140625" style="8" customWidth="1"/>
    <col min="26" max="16384" width="9.140625" style="8" customWidth="1"/>
  </cols>
  <sheetData>
    <row r="1" ht="12.75">
      <c r="A1" s="10" t="s">
        <v>61</v>
      </c>
    </row>
    <row r="3" spans="1:25" ht="20.25" customHeight="1">
      <c r="A3" s="106" t="s">
        <v>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ht="26.25" customHeight="1">
      <c r="A4" s="43"/>
      <c r="B4" s="43">
        <v>1995</v>
      </c>
      <c r="C4" s="41">
        <v>1996</v>
      </c>
      <c r="D4" s="43">
        <v>1997</v>
      </c>
      <c r="E4" s="43">
        <v>1998</v>
      </c>
      <c r="F4" s="43">
        <v>1999</v>
      </c>
      <c r="G4" s="43">
        <v>2000</v>
      </c>
      <c r="H4" s="43">
        <v>2001</v>
      </c>
      <c r="I4" s="43">
        <v>2002</v>
      </c>
      <c r="J4" s="43">
        <v>2003</v>
      </c>
      <c r="K4" s="43">
        <v>2004</v>
      </c>
      <c r="L4" s="43">
        <v>2005</v>
      </c>
      <c r="M4" s="43">
        <v>2006</v>
      </c>
      <c r="N4" s="43">
        <v>2007</v>
      </c>
      <c r="O4" s="43">
        <v>2008</v>
      </c>
      <c r="P4" s="43">
        <v>2009</v>
      </c>
      <c r="Q4" s="43">
        <v>2010</v>
      </c>
      <c r="R4" s="43">
        <v>2011</v>
      </c>
      <c r="S4" s="43">
        <v>2012</v>
      </c>
      <c r="T4" s="43" t="s">
        <v>1</v>
      </c>
      <c r="U4" s="43" t="s">
        <v>46</v>
      </c>
      <c r="V4" s="43" t="s">
        <v>49</v>
      </c>
      <c r="W4" s="43" t="s">
        <v>51</v>
      </c>
      <c r="X4" s="43" t="s">
        <v>59</v>
      </c>
      <c r="Y4" s="42" t="s">
        <v>52</v>
      </c>
    </row>
    <row r="5" spans="1:25" ht="20.1" customHeight="1">
      <c r="A5" s="108" t="s">
        <v>35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</row>
    <row r="6" spans="1:27" ht="20.1" customHeight="1">
      <c r="A6" s="11" t="s">
        <v>36</v>
      </c>
      <c r="B6" s="12">
        <f>'[2]Tab2'!B6+'[3]Data'!B27/1000</f>
        <v>145.195</v>
      </c>
      <c r="C6" s="12">
        <f>'[2]Tab2'!C6+'[3]Data'!C27/1000</f>
        <v>142.558</v>
      </c>
      <c r="D6" s="12">
        <f>'[2]Tab2'!D6+'[3]Data'!D27/1000</f>
        <v>144.283</v>
      </c>
      <c r="E6" s="12">
        <f>'[2]Tab2'!E6+'[3]Data'!E27/1000</f>
        <v>140.58766666666668</v>
      </c>
      <c r="F6" s="12">
        <f>'[2]Tab2'!F6+'[3]Data'!F27/1000</f>
        <v>140.22933333333333</v>
      </c>
      <c r="G6" s="12">
        <f>'[2]Tab2'!G6+'[3]Data'!G27/1000</f>
        <v>140.221</v>
      </c>
      <c r="H6" s="12">
        <f>'[2]Tab2'!H6+'[3]Data'!H27/1000</f>
        <v>135.7185</v>
      </c>
      <c r="I6" s="12">
        <f>'[2]Tab2'!I6+'[3]Data'!I27/1000</f>
        <v>131.784</v>
      </c>
      <c r="J6" s="12">
        <f>'[2]Tab2'!J6+'[3]Data'!J27/1000</f>
        <v>125.37049999999999</v>
      </c>
      <c r="K6" s="12">
        <f>'[2]Tab2'!K6+'[3]Data'!K27/1000</f>
        <v>118.368</v>
      </c>
      <c r="L6" s="12">
        <f>'[2]Tab2'!L6+'[3]Data'!L27/1000</f>
        <v>110.095</v>
      </c>
      <c r="M6" s="12">
        <v>108.428</v>
      </c>
      <c r="N6" s="6">
        <f>'[4]Data'!N27/1000</f>
        <v>107.442</v>
      </c>
      <c r="O6" s="6">
        <f>'[4]Data'!O27/1000</f>
        <v>100.924</v>
      </c>
      <c r="P6" s="6">
        <f>'[4]Data'!P27/1000</f>
        <v>97.65</v>
      </c>
      <c r="Q6" s="6">
        <f>'[4]Data'!Q27/1000</f>
        <v>93.354</v>
      </c>
      <c r="R6" s="6">
        <v>86</v>
      </c>
      <c r="S6" s="6">
        <v>79</v>
      </c>
      <c r="T6" s="6">
        <v>73</v>
      </c>
      <c r="U6" s="6">
        <v>68</v>
      </c>
      <c r="V6" s="6">
        <v>64</v>
      </c>
      <c r="W6" s="6">
        <v>60</v>
      </c>
      <c r="X6" s="102">
        <v>58</v>
      </c>
      <c r="Y6" s="6">
        <f>(X6-B6)/B6*100</f>
        <v>-60.05372085815627</v>
      </c>
      <c r="Z6" s="55"/>
      <c r="AA6" s="55"/>
    </row>
    <row r="7" spans="1:26" ht="20.1" customHeight="1">
      <c r="A7" s="13" t="s">
        <v>37</v>
      </c>
      <c r="B7" s="14">
        <v>32.16</v>
      </c>
      <c r="C7" s="14">
        <v>32.42</v>
      </c>
      <c r="D7" s="14">
        <v>34.572</v>
      </c>
      <c r="E7" s="14">
        <v>35.256</v>
      </c>
      <c r="F7" s="14">
        <v>36.216</v>
      </c>
      <c r="G7" s="14">
        <v>38.541</v>
      </c>
      <c r="H7" s="14">
        <v>39.685</v>
      </c>
      <c r="I7" s="14">
        <v>41.224</v>
      </c>
      <c r="J7" s="14">
        <v>41.343</v>
      </c>
      <c r="K7" s="14">
        <v>44.22</v>
      </c>
      <c r="L7" s="14">
        <v>48.02</v>
      </c>
      <c r="M7" s="14">
        <v>51.345</v>
      </c>
      <c r="N7" s="5">
        <f>'[4]Data'!N28/1000</f>
        <v>51.846</v>
      </c>
      <c r="O7" s="5">
        <f>'[4]Data'!O28/1000</f>
        <v>54.833</v>
      </c>
      <c r="P7" s="5">
        <v>54</v>
      </c>
      <c r="Q7" s="5">
        <f>'[4]Data'!Q28/1000</f>
        <v>57.211</v>
      </c>
      <c r="R7" s="5">
        <f>'[4]Data'!R28/1000</f>
        <v>60.206</v>
      </c>
      <c r="S7" s="5">
        <f>'[4]Data'!S28/1000</f>
        <v>59.403</v>
      </c>
      <c r="T7" s="5">
        <f>'[4]Data'!T28/1000</f>
        <v>61.779</v>
      </c>
      <c r="U7" s="5">
        <f>'[4]Data'!U28/1000</f>
        <v>64.218</v>
      </c>
      <c r="V7" s="5">
        <f>'[4]Data'!V28/1000</f>
        <v>64.914</v>
      </c>
      <c r="W7" s="5">
        <f>'[4]Data'!W28/1000</f>
        <v>68.102</v>
      </c>
      <c r="X7" s="5">
        <v>68</v>
      </c>
      <c r="Y7" s="5">
        <f>(X7-B7)/B7*100</f>
        <v>111.44278606965176</v>
      </c>
      <c r="Z7" s="55"/>
    </row>
    <row r="8" spans="1:27" ht="20.1" customHeight="1">
      <c r="A8" s="13" t="s">
        <v>38</v>
      </c>
      <c r="B8" s="14">
        <v>24.976</v>
      </c>
      <c r="C8" s="14">
        <v>27.98</v>
      </c>
      <c r="D8" s="14">
        <v>31.556</v>
      </c>
      <c r="E8" s="14">
        <v>34.63</v>
      </c>
      <c r="F8" s="14">
        <v>39.699</v>
      </c>
      <c r="G8" s="14">
        <v>40.022</v>
      </c>
      <c r="H8" s="14">
        <v>42.438</v>
      </c>
      <c r="I8" s="14">
        <v>46.354</v>
      </c>
      <c r="J8" s="14">
        <v>47.349</v>
      </c>
      <c r="K8" s="14">
        <v>48.598</v>
      </c>
      <c r="L8" s="14">
        <v>51.567</v>
      </c>
      <c r="M8" s="14">
        <v>53.875</v>
      </c>
      <c r="N8" s="5">
        <f>'[4]Data'!N29/1000</f>
        <v>59.52</v>
      </c>
      <c r="O8" s="5">
        <f>'[4]Data'!O29/1000</f>
        <v>60.122</v>
      </c>
      <c r="P8" s="5">
        <f>'[4]Data'!P29/1000</f>
        <v>61.486</v>
      </c>
      <c r="Q8" s="5">
        <f>'[4]Data'!Q29/1000</f>
        <v>62.532</v>
      </c>
      <c r="R8" s="5">
        <f>'[4]Data'!R29/1000</f>
        <v>64.467</v>
      </c>
      <c r="S8" s="5">
        <f>'[4]Data'!S29/1000</f>
        <v>65.524</v>
      </c>
      <c r="T8" s="5">
        <f>'[4]Data'!T29/1000</f>
        <v>64.802</v>
      </c>
      <c r="U8" s="5">
        <f>'[4]Data'!U29/1000</f>
        <v>67.852</v>
      </c>
      <c r="V8" s="5">
        <v>71</v>
      </c>
      <c r="W8" s="5">
        <v>73</v>
      </c>
      <c r="X8" s="5">
        <v>74</v>
      </c>
      <c r="Y8" s="5">
        <f aca="true" t="shared" si="0" ref="Y8:Y10">(X8-B8)/B8*100</f>
        <v>196.2844330557335</v>
      </c>
      <c r="Z8" s="55"/>
      <c r="AA8" s="55"/>
    </row>
    <row r="9" spans="1:27" ht="20.1" customHeight="1">
      <c r="A9" s="13" t="s">
        <v>39</v>
      </c>
      <c r="B9" s="14">
        <v>14.087</v>
      </c>
      <c r="C9" s="14">
        <v>16.024</v>
      </c>
      <c r="D9" s="14">
        <v>17.37</v>
      </c>
      <c r="E9" s="14">
        <v>17.926</v>
      </c>
      <c r="F9" s="14">
        <v>19.1</v>
      </c>
      <c r="G9" s="14">
        <v>23.539</v>
      </c>
      <c r="H9" s="14">
        <v>24.233</v>
      </c>
      <c r="I9" s="14">
        <v>25.886</v>
      </c>
      <c r="J9" s="14">
        <v>26.108</v>
      </c>
      <c r="K9" s="14">
        <v>28.031</v>
      </c>
      <c r="L9" s="14">
        <v>29.085</v>
      </c>
      <c r="M9" s="14">
        <v>30.524</v>
      </c>
      <c r="N9" s="5">
        <f>'[4]Data'!N30/1000</f>
        <v>31.884</v>
      </c>
      <c r="O9" s="5">
        <v>34</v>
      </c>
      <c r="P9" s="5">
        <f>'[4]Data'!P30/1000</f>
        <v>34.876</v>
      </c>
      <c r="Q9" s="5">
        <f>'[4]Data'!Q30/1000</f>
        <v>34.701</v>
      </c>
      <c r="R9" s="5">
        <v>34</v>
      </c>
      <c r="S9" s="5">
        <v>35</v>
      </c>
      <c r="T9" s="5">
        <v>36</v>
      </c>
      <c r="U9" s="5">
        <f>'[4]Data'!U30/1000</f>
        <v>38.232</v>
      </c>
      <c r="V9" s="5">
        <v>38</v>
      </c>
      <c r="W9" s="5">
        <v>41</v>
      </c>
      <c r="X9" s="5">
        <v>43</v>
      </c>
      <c r="Y9" s="5">
        <f t="shared" si="0"/>
        <v>205.24597146305106</v>
      </c>
      <c r="Z9" s="55"/>
      <c r="AA9" s="55"/>
    </row>
    <row r="10" spans="1:27" ht="20.1" customHeight="1">
      <c r="A10" s="15" t="s">
        <v>40</v>
      </c>
      <c r="B10" s="14">
        <v>10.47</v>
      </c>
      <c r="C10" s="14">
        <v>13.744</v>
      </c>
      <c r="D10" s="14">
        <v>12.239</v>
      </c>
      <c r="E10" s="14">
        <v>11.705</v>
      </c>
      <c r="F10" s="14">
        <v>12.171</v>
      </c>
      <c r="G10" s="14">
        <v>11.489</v>
      </c>
      <c r="H10" s="14">
        <v>11.503</v>
      </c>
      <c r="I10" s="14">
        <v>11.743</v>
      </c>
      <c r="J10" s="14">
        <v>11.868</v>
      </c>
      <c r="K10" s="14">
        <v>13.201</v>
      </c>
      <c r="L10" s="14">
        <v>16.239</v>
      </c>
      <c r="M10" s="14">
        <v>13.174</v>
      </c>
      <c r="N10" s="51">
        <f>('[4]Data'!N25/1000-SUM(N6:N9))</f>
        <v>10.738</v>
      </c>
      <c r="O10" s="51">
        <f>('[4]Data'!O25/1000-SUM(O6:O9))</f>
        <v>11.20999999999998</v>
      </c>
      <c r="P10" s="51">
        <f>('[4]Data'!P25/1000-SUM(P6:P9))</f>
        <v>9.076999999999998</v>
      </c>
      <c r="Q10" s="51">
        <f>('[4]Data'!Q25/1000-SUM(Q6:Q9))</f>
        <v>6.125000000000028</v>
      </c>
      <c r="R10" s="51">
        <v>5.326999999999998</v>
      </c>
      <c r="S10" s="51">
        <v>6.0730000000000075</v>
      </c>
      <c r="T10" s="51">
        <v>6.418999999999983</v>
      </c>
      <c r="U10" s="51">
        <v>4.697999999999979</v>
      </c>
      <c r="V10" s="51">
        <v>7.086000000000013</v>
      </c>
      <c r="W10" s="51">
        <v>5.897999999999996</v>
      </c>
      <c r="X10" s="51">
        <v>6</v>
      </c>
      <c r="Y10" s="5">
        <f t="shared" si="0"/>
        <v>-42.693409742120345</v>
      </c>
      <c r="Z10" s="55"/>
      <c r="AA10" s="55"/>
    </row>
    <row r="11" spans="1:25" ht="20.1" customHeight="1">
      <c r="A11" s="108" t="s">
        <v>41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6" ht="20.1" customHeight="1">
      <c r="A12" s="16" t="s">
        <v>36</v>
      </c>
      <c r="B12" s="6">
        <v>301.992935330006</v>
      </c>
      <c r="C12" s="6">
        <v>295.960894378797</v>
      </c>
      <c r="D12" s="6">
        <v>299.113720584246</v>
      </c>
      <c r="E12" s="6">
        <v>289.881675544175</v>
      </c>
      <c r="F12" s="6">
        <v>288.462163744137</v>
      </c>
      <c r="G12" s="6">
        <v>287.793766400846</v>
      </c>
      <c r="H12" s="6">
        <v>277.73881722524</v>
      </c>
      <c r="I12" s="6">
        <v>268.806979903049</v>
      </c>
      <c r="J12" s="6">
        <v>254.574448603395</v>
      </c>
      <c r="K12" s="6">
        <v>239.168267906839</v>
      </c>
      <c r="L12" s="6">
        <v>221.098290198728</v>
      </c>
      <c r="M12" s="6">
        <v>219.818844117393</v>
      </c>
      <c r="N12" s="6">
        <f>'[4]Data'!N13</f>
        <v>215</v>
      </c>
      <c r="O12" s="6">
        <f>'[4]Data'!O13</f>
        <v>201</v>
      </c>
      <c r="P12" s="6">
        <v>195</v>
      </c>
      <c r="Q12" s="6">
        <f>'[4]Data'!Q13</f>
        <v>185</v>
      </c>
      <c r="R12" s="6">
        <v>171</v>
      </c>
      <c r="S12" s="6">
        <v>156</v>
      </c>
      <c r="T12" s="6">
        <v>145</v>
      </c>
      <c r="U12" s="6">
        <v>134</v>
      </c>
      <c r="V12" s="6">
        <v>126</v>
      </c>
      <c r="W12" s="6">
        <v>117</v>
      </c>
      <c r="X12" s="6">
        <v>114</v>
      </c>
      <c r="Y12" s="6">
        <f>(X12-B12)/B12*100</f>
        <v>-62.250772563462355</v>
      </c>
      <c r="Z12" s="55"/>
    </row>
    <row r="13" spans="1:26" ht="20.1" customHeight="1">
      <c r="A13" s="13" t="s">
        <v>37</v>
      </c>
      <c r="B13" s="5">
        <v>67.3608877806422</v>
      </c>
      <c r="C13" s="5">
        <v>67.7889559763507</v>
      </c>
      <c r="D13" s="5">
        <v>72.1791296593696</v>
      </c>
      <c r="E13" s="5">
        <v>73.2516367043108</v>
      </c>
      <c r="F13" s="5">
        <v>75.0989923165121</v>
      </c>
      <c r="G13" s="5">
        <v>79.770004249288</v>
      </c>
      <c r="H13" s="5">
        <v>81.9417368214025</v>
      </c>
      <c r="I13" s="5">
        <v>84.8868482137802</v>
      </c>
      <c r="J13" s="5">
        <v>84.8137011347055</v>
      </c>
      <c r="K13" s="5">
        <v>90.3493238921246</v>
      </c>
      <c r="L13" s="5">
        <v>97.722326595944</v>
      </c>
      <c r="M13" s="5">
        <v>104.093025336699</v>
      </c>
      <c r="N13" s="5">
        <f>'[4]Data'!N14</f>
        <v>104</v>
      </c>
      <c r="O13" s="5">
        <f>'[4]Data'!O14</f>
        <v>109</v>
      </c>
      <c r="P13" s="5">
        <f>'[4]Data'!P14</f>
        <v>111</v>
      </c>
      <c r="Q13" s="5">
        <f>'[4]Data'!Q14</f>
        <v>114</v>
      </c>
      <c r="R13" s="5">
        <v>119</v>
      </c>
      <c r="S13" s="5">
        <f>'[4]Data'!S14</f>
        <v>118</v>
      </c>
      <c r="T13" s="5">
        <f>'[4]Data'!T14</f>
        <v>122</v>
      </c>
      <c r="U13" s="5">
        <f>'[4]Data'!U14</f>
        <v>126</v>
      </c>
      <c r="V13" s="5">
        <f>'[4]Data'!V14</f>
        <v>127</v>
      </c>
      <c r="W13" s="5">
        <v>134</v>
      </c>
      <c r="X13" s="5">
        <v>133</v>
      </c>
      <c r="Y13" s="5">
        <f>(X13-B13)/B13*100</f>
        <v>97.44395357898</v>
      </c>
      <c r="Z13" s="55"/>
    </row>
    <row r="14" spans="1:26" ht="20.1" customHeight="1">
      <c r="A14" s="13" t="s">
        <v>38</v>
      </c>
      <c r="B14" s="5">
        <v>52.3136048883495</v>
      </c>
      <c r="C14" s="5">
        <v>58.5050890875476</v>
      </c>
      <c r="D14" s="5">
        <v>65.8823503277527</v>
      </c>
      <c r="E14" s="5">
        <v>71.9509921451748</v>
      </c>
      <c r="F14" s="5">
        <v>82.3214848678268</v>
      </c>
      <c r="G14" s="5">
        <v>82.8352951419268</v>
      </c>
      <c r="H14" s="5">
        <v>87.6261415453365</v>
      </c>
      <c r="I14" s="5">
        <v>95.4503435402088</v>
      </c>
      <c r="J14" s="5">
        <v>97.134797548005</v>
      </c>
      <c r="K14" s="5">
        <v>99.2943564565688</v>
      </c>
      <c r="L14" s="5">
        <v>104.940591744545</v>
      </c>
      <c r="M14" s="5">
        <v>109.222158730444</v>
      </c>
      <c r="N14" s="5">
        <f>'[4]Data'!N15</f>
        <v>119</v>
      </c>
      <c r="O14" s="5">
        <f>'[4]Data'!O15</f>
        <v>120</v>
      </c>
      <c r="P14" s="5">
        <f>'[4]Data'!P15</f>
        <v>122</v>
      </c>
      <c r="Q14" s="5">
        <f>'[4]Data'!Q15</f>
        <v>124</v>
      </c>
      <c r="R14" s="5">
        <f>'[4]Data'!R15</f>
        <v>128</v>
      </c>
      <c r="S14" s="5">
        <f>'[4]Data'!S15</f>
        <v>130</v>
      </c>
      <c r="T14" s="5">
        <f>'[4]Data'!T15</f>
        <v>128</v>
      </c>
      <c r="U14" s="5">
        <f>'[4]Data'!U15</f>
        <v>134</v>
      </c>
      <c r="V14" s="5">
        <v>140</v>
      </c>
      <c r="W14" s="5">
        <v>143</v>
      </c>
      <c r="X14" s="5">
        <v>144</v>
      </c>
      <c r="Y14" s="5">
        <f aca="true" t="shared" si="1" ref="Y14:Y15">(X14-B14)/B14*100</f>
        <v>175.26300339525923</v>
      </c>
      <c r="Z14" s="55"/>
    </row>
    <row r="15" spans="1:26" ht="20.1" customHeight="1">
      <c r="A15" s="13" t="s">
        <v>39</v>
      </c>
      <c r="B15" s="5">
        <v>29.5059958384921</v>
      </c>
      <c r="C15" s="5">
        <v>33.5055592401309</v>
      </c>
      <c r="D15" s="5">
        <v>36.2649393203532</v>
      </c>
      <c r="E15" s="5">
        <v>37.2449750272713</v>
      </c>
      <c r="F15" s="5">
        <v>39.6065483003474</v>
      </c>
      <c r="G15" s="5">
        <v>48.7197044711863</v>
      </c>
      <c r="H15" s="5">
        <v>50.0363892753697</v>
      </c>
      <c r="I15" s="5">
        <v>53.3034386003763</v>
      </c>
      <c r="J15" s="5">
        <v>53.5596378885154</v>
      </c>
      <c r="K15" s="5">
        <v>57.2723179109033</v>
      </c>
      <c r="L15" s="5">
        <v>59.1889602049777</v>
      </c>
      <c r="M15" s="5">
        <v>61.8820820990824</v>
      </c>
      <c r="N15" s="5">
        <f>'[4]Data'!N16</f>
        <v>64</v>
      </c>
      <c r="O15" s="5">
        <f>'[4]Data'!O16</f>
        <v>70</v>
      </c>
      <c r="P15" s="5">
        <v>68</v>
      </c>
      <c r="Q15" s="5">
        <f>'[4]Data'!Q16</f>
        <v>69</v>
      </c>
      <c r="R15" s="5">
        <v>67</v>
      </c>
      <c r="S15" s="5">
        <v>70</v>
      </c>
      <c r="T15" s="5">
        <v>72</v>
      </c>
      <c r="U15" s="5">
        <v>74</v>
      </c>
      <c r="V15" s="5">
        <v>75</v>
      </c>
      <c r="W15" s="5">
        <v>81</v>
      </c>
      <c r="X15" s="5">
        <v>81</v>
      </c>
      <c r="Y15" s="5">
        <f t="shared" si="1"/>
        <v>174.52047523958268</v>
      </c>
      <c r="Z15" s="55"/>
    </row>
    <row r="16" spans="1:26" ht="20.1" customHeight="1">
      <c r="A16" s="17" t="s">
        <v>40</v>
      </c>
      <c r="B16" s="44">
        <v>21.929990518138197</v>
      </c>
      <c r="C16" s="44">
        <v>28.73816813506977</v>
      </c>
      <c r="D16" s="44">
        <v>25.552480848693506</v>
      </c>
      <c r="E16" s="44">
        <v>24.319560007487155</v>
      </c>
      <c r="F16" s="44">
        <v>25.2382879247927</v>
      </c>
      <c r="G16" s="44">
        <v>23.77928903816894</v>
      </c>
      <c r="H16" s="44">
        <v>23.751437537019342</v>
      </c>
      <c r="I16" s="44">
        <v>24.18072624137477</v>
      </c>
      <c r="J16" s="44">
        <v>24.346781923582057</v>
      </c>
      <c r="K16" s="44">
        <v>26.971990608320198</v>
      </c>
      <c r="L16" s="44">
        <v>33.046915068545275</v>
      </c>
      <c r="M16" s="44">
        <v>26.707985505611532</v>
      </c>
      <c r="N16" s="44">
        <f>'[4]Data'!N11-SUM(N12:N15)</f>
        <v>22</v>
      </c>
      <c r="O16" s="44">
        <f>'[4]Data'!O11-SUM(O12:O15)</f>
        <v>21</v>
      </c>
      <c r="P16" s="44">
        <f>'[4]Data'!P11-SUM(P12:P15)</f>
        <v>15</v>
      </c>
      <c r="Q16" s="44">
        <f>'[4]Data'!Q11-SUM(Q12:Q15)</f>
        <v>12</v>
      </c>
      <c r="R16" s="44">
        <v>12</v>
      </c>
      <c r="S16" s="44">
        <v>12</v>
      </c>
      <c r="T16" s="44">
        <v>12</v>
      </c>
      <c r="U16" s="44">
        <v>10</v>
      </c>
      <c r="V16" s="44">
        <v>12</v>
      </c>
      <c r="W16" s="44">
        <v>11</v>
      </c>
      <c r="X16" s="44">
        <v>15</v>
      </c>
      <c r="Y16" s="44">
        <f>(X16-B16)/B16*100</f>
        <v>-31.600517621776596</v>
      </c>
      <c r="Z16" s="55"/>
    </row>
    <row r="17" spans="16:25" ht="12.75">
      <c r="P17" s="39"/>
      <c r="Q17" s="39"/>
      <c r="R17" s="39"/>
      <c r="S17" s="39"/>
      <c r="T17" s="39"/>
      <c r="U17" s="39"/>
      <c r="V17" s="39"/>
      <c r="W17" s="39"/>
      <c r="X17" s="39"/>
      <c r="Y17" s="52"/>
    </row>
    <row r="18" spans="9:24" ht="12.75">
      <c r="I18" s="39"/>
      <c r="V18" s="39"/>
      <c r="W18" s="39"/>
      <c r="X18" s="39"/>
    </row>
    <row r="19" spans="2:24" ht="12.7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</row>
    <row r="20" spans="18:24" ht="12.75">
      <c r="R20" s="91"/>
      <c r="S20" s="91"/>
      <c r="T20" s="39"/>
      <c r="U20" s="39"/>
      <c r="V20" s="39"/>
      <c r="W20" s="39"/>
      <c r="X20" s="39"/>
    </row>
    <row r="21" ht="12.75">
      <c r="B21" s="91"/>
    </row>
    <row r="23" spans="1:25" ht="12.75">
      <c r="A23" s="1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12.75">
      <c r="A24" s="1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2.75">
      <c r="A25" s="1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12.75">
      <c r="A26" s="1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2.75">
      <c r="A27" s="1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ht="12.75">
      <c r="G28" s="32"/>
    </row>
    <row r="29" spans="1:7" ht="12.75">
      <c r="A29" s="11"/>
      <c r="G29" s="32"/>
    </row>
    <row r="30" ht="12.75">
      <c r="A30" s="13"/>
    </row>
    <row r="31" ht="12.75">
      <c r="A31" s="13"/>
    </row>
    <row r="32" ht="12.75">
      <c r="A32" s="13"/>
    </row>
    <row r="33" ht="12.75">
      <c r="A33" s="15"/>
    </row>
  </sheetData>
  <mergeCells count="3">
    <mergeCell ref="A3:Y3"/>
    <mergeCell ref="A5:Y5"/>
    <mergeCell ref="A11:Y11"/>
  </mergeCells>
  <printOptions/>
  <pageMargins left="0.7" right="0.7" top="0.75" bottom="0.75" header="0.3" footer="0.3"/>
  <pageSetup horizontalDpi="600" verticalDpi="600" orientation="portrait" paperSize="9" r:id="rId1"/>
  <ignoredErrors>
    <ignoredError sqref="T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BOCHATON Lene (ESTAT)</dc:creator>
  <cp:keywords/>
  <dc:description/>
  <cp:lastModifiedBy>HAUSER Hans-Eduard (ESTAT)</cp:lastModifiedBy>
  <cp:lastPrinted>2015-08-24T14:02:35Z</cp:lastPrinted>
  <dcterms:created xsi:type="dcterms:W3CDTF">2015-03-19T20:39:57Z</dcterms:created>
  <dcterms:modified xsi:type="dcterms:W3CDTF">2019-01-22T12:43:08Z</dcterms:modified>
  <cp:category/>
  <cp:version/>
  <cp:contentType/>
  <cp:contentStatus/>
</cp:coreProperties>
</file>