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480" yWindow="36" windowWidth="9564" windowHeight="8508" activeTab="0"/>
  </bookViews>
  <sheets>
    <sheet name="Figure1" sheetId="1" r:id="rId1"/>
    <sheet name="Figure2" sheetId="2" r:id="rId2"/>
    <sheet name="Figure3" sheetId="3" r:id="rId3"/>
    <sheet name="Figure4" sheetId="4" r:id="rId4"/>
    <sheet name="Figure5" sheetId="5" r:id="rId5"/>
    <sheet name="Figure6" sheetId="6" r:id="rId6"/>
    <sheet name="Figure7" sheetId="13" r:id="rId7"/>
    <sheet name="Figure8" sheetId="7" r:id="rId8"/>
    <sheet name="Figure9" sheetId="9" r:id="rId9"/>
    <sheet name="Figure10" sheetId="10" r:id="rId10"/>
    <sheet name="Figure11" sheetId="11" r:id="rId11"/>
    <sheet name="Figure12" sheetId="12" r:id="rId12"/>
  </sheets>
  <definedNames/>
  <calcPr calcId="162913"/>
</workbook>
</file>

<file path=xl/sharedStrings.xml><?xml version="1.0" encoding="utf-8"?>
<sst xmlns="http://schemas.openxmlformats.org/spreadsheetml/2006/main" count="1607" uniqueCount="167">
  <si>
    <t>EU/EFTA born population of working age who usually resides in another EU/EFTA country by country of birth and age [lfst_lmbpcoba]</t>
  </si>
  <si>
    <t>Last update</t>
  </si>
  <si>
    <t>Extracted on</t>
  </si>
  <si>
    <t>Source of data</t>
  </si>
  <si>
    <t>Eurostat</t>
  </si>
  <si>
    <t>UNIT</t>
  </si>
  <si>
    <t>Thousand</t>
  </si>
  <si>
    <t>C_RESID</t>
  </si>
  <si>
    <t>AGE</t>
  </si>
  <si>
    <t>From 20 to 64 years</t>
  </si>
  <si>
    <t>TIME/C_BIRTH</t>
  </si>
  <si>
    <t>Flags and footnotes</t>
  </si>
  <si>
    <t>Available flags:</t>
  </si>
  <si>
    <t>Special value:</t>
  </si>
  <si>
    <t>b</t>
  </si>
  <si>
    <t>break in time series</t>
  </si>
  <si>
    <t>:</t>
  </si>
  <si>
    <t>not available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</si>
  <si>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</si>
  <si>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</si>
  <si>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</si>
  <si>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</si>
  <si>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</si>
  <si>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</si>
  <si>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</si>
  <si>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</si>
  <si>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</si>
  <si>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</si>
  <si>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</si>
  <si>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</si>
  <si>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</si>
  <si>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</si>
  <si>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</si>
  <si>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</si>
  <si>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</si>
  <si>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</si>
  <si>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</si>
  <si>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</si>
  <si>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</si>
  <si>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</si>
  <si>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/>
  </si>
  <si>
    <t>2010</t>
  </si>
  <si>
    <t>2011</t>
  </si>
  <si>
    <t>2012</t>
  </si>
  <si>
    <t>2013</t>
  </si>
  <si>
    <t>2014</t>
  </si>
  <si>
    <t>2015</t>
  </si>
  <si>
    <t>2016</t>
  </si>
  <si>
    <t>2017</t>
  </si>
  <si>
    <t>Total</t>
  </si>
  <si>
    <t>Reporting country</t>
  </si>
  <si>
    <t>C_BIRTH/TIME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</si>
  <si>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</si>
  <si>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</si>
  <si>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</si>
  <si>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</si>
  <si>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</si>
  <si>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</si>
  <si>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</si>
  <si>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</si>
  <si>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</si>
  <si>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</si>
  <si>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</si>
  <si>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</si>
  <si>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</si>
  <si>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</si>
  <si>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</si>
  <si>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</si>
  <si>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</si>
  <si>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</si>
  <si>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</si>
  <si>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</si>
  <si>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</si>
  <si>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</si>
  <si>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</si>
  <si>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</si>
  <si>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</si>
  <si>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</si>
  <si>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</si>
  <si>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</si>
  <si>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Population by sex, age, country of birth and labour status [lfsa_pgacws]</t>
  </si>
  <si>
    <t>C_BIRTH</t>
  </si>
  <si>
    <t>WSTATUS</t>
  </si>
  <si>
    <t>Population</t>
  </si>
  <si>
    <t>SEX</t>
  </si>
  <si>
    <t>GEO/TIME</t>
  </si>
  <si>
    <t xml:space="preserve"> </t>
  </si>
  <si>
    <t xml:space="preserve">Germany </t>
  </si>
  <si>
    <t>EU/EFTA born population of working age who usually resides in another EU/EFTA country by country of birth, age and educational attainment level [lfst_lmbpcobed]</t>
  </si>
  <si>
    <t>TIME/ISCED11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</si>
  <si>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</si>
  <si>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</si>
  <si>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</si>
  <si>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Primary education</t>
  </si>
  <si>
    <t>Secondary education</t>
  </si>
  <si>
    <t>Tertiary education</t>
  </si>
  <si>
    <t>Employment rate of EU/EFTA born population who usually resides in another EU/EFTA country by country of birth and age [lfst_lmbercoba]</t>
  </si>
  <si>
    <t>Percentage</t>
  </si>
  <si>
    <t>Employment rates by sex, age and country of birth (%) [lfsa_ergacob]</t>
  </si>
  <si>
    <t>Germany</t>
  </si>
  <si>
    <t>Employment rate of EU/EFTA born population who usually resides in another EU/EFTA country by country of birth, age and sex [lfst_lmbercobg]</t>
  </si>
  <si>
    <t>TIME</t>
  </si>
  <si>
    <t>C_BIRTH/SEX</t>
  </si>
  <si>
    <t>Males</t>
  </si>
  <si>
    <t>Females</t>
  </si>
  <si>
    <t>TIME/SEX</t>
  </si>
  <si>
    <r>
      <t>Source:</t>
    </r>
    <r>
      <rPr>
        <sz val="9"/>
        <color theme="1"/>
        <rFont val="Arial"/>
        <family val="2"/>
      </rPr>
      <t xml:space="preserve"> Eurostat (online data code: lfst_lmbpcoba)</t>
    </r>
  </si>
  <si>
    <r>
      <t>Source:</t>
    </r>
    <r>
      <rPr>
        <sz val="9"/>
        <color theme="1"/>
        <rFont val="Arial"/>
        <family val="2"/>
      </rPr>
      <t xml:space="preserve"> Eurostat (online data codes: lfst_lmbpcoba, lfsa_pgacws)</t>
    </r>
  </si>
  <si>
    <r>
      <t>Source:</t>
    </r>
    <r>
      <rPr>
        <sz val="9"/>
        <color theme="1"/>
        <rFont val="Arial"/>
        <family val="2"/>
      </rPr>
      <t xml:space="preserve"> Eurostat (online data code: lfst_lmbpcobed)</t>
    </r>
  </si>
  <si>
    <r>
      <t>Source:</t>
    </r>
    <r>
      <rPr>
        <sz val="9"/>
        <color theme="1"/>
        <rFont val="Arial"/>
        <family val="2"/>
      </rPr>
      <t xml:space="preserve"> Eurostat (online data code: lfst_lmbercoba)</t>
    </r>
  </si>
  <si>
    <r>
      <t>Source:</t>
    </r>
    <r>
      <rPr>
        <sz val="9"/>
        <color theme="1"/>
        <rFont val="Arial"/>
        <family val="2"/>
      </rPr>
      <t xml:space="preserve"> Eurostat (online data codes: lfst_lmbercoba, lfsa_ergacob)</t>
    </r>
  </si>
  <si>
    <r>
      <t>Source:</t>
    </r>
    <r>
      <rPr>
        <sz val="9"/>
        <color theme="1"/>
        <rFont val="Arial"/>
        <family val="2"/>
      </rPr>
      <t xml:space="preserve"> Eurostat (online data code: lfst_lmbercobg)</t>
    </r>
  </si>
  <si>
    <t>Czechia</t>
  </si>
  <si>
    <t>Note: Excluding Lichtenstein which does not participate in the EU LFS data collection</t>
  </si>
  <si>
    <t>Note: All aggregates exclude Lichtenstein which does not participate in the EU LFS data collection</t>
  </si>
  <si>
    <t>Thousand persons</t>
  </si>
  <si>
    <t>2018</t>
  </si>
  <si>
    <t>Eurostat estimate</t>
  </si>
  <si>
    <t>\</t>
  </si>
  <si>
    <t>`</t>
  </si>
  <si>
    <t>Note: all aggregates exclude Lichtenstein which does not participate in the EU LFS data collection</t>
  </si>
  <si>
    <t>Note: data not available for Lichtenstein which does not participate in the EU LFS data collection</t>
  </si>
  <si>
    <t>Bookmark:</t>
  </si>
  <si>
    <t>Bookmark new:</t>
  </si>
  <si>
    <t>2019</t>
  </si>
  <si>
    <t>EU27 countries or EFTA countries except reporting country</t>
  </si>
  <si>
    <t>pp change</t>
  </si>
  <si>
    <t>2020</t>
  </si>
  <si>
    <t>European Union - 27 countries and European Free Trade Association (EFTA)</t>
  </si>
  <si>
    <t>European Union - 27 countries andEuropean Free Trade Association (EFTA)</t>
  </si>
  <si>
    <t>bp</t>
  </si>
  <si>
    <t>Change 2010-2020</t>
  </si>
  <si>
    <t>EU or EFTA countries except reporting country</t>
  </si>
  <si>
    <t>Non-EU nor EFTA countries</t>
  </si>
  <si>
    <t xml:space="preserve">Non-EU nor EFTA countries </t>
  </si>
  <si>
    <t>Intra-EU/EFTA foreign-born</t>
  </si>
  <si>
    <t>Extra-EU/EFTA foreign-born</t>
  </si>
  <si>
    <t>EU/EFTA resident population</t>
  </si>
  <si>
    <t>Intra-EU/EFTA foreign-born population</t>
  </si>
  <si>
    <t>Extra-EU/EFTA foreign-born population</t>
  </si>
  <si>
    <t>EU/EFTA native-born population</t>
  </si>
  <si>
    <t>EU/EFTA Native-born population</t>
  </si>
  <si>
    <t>EU 
or EFTA countries
except reporting country</t>
  </si>
  <si>
    <t>Intra-EU/EFTA foreign-born population as a share in total EU/EFTA resident population born in EU and EFTA countries</t>
  </si>
  <si>
    <t>https://ec.europa.eu/eurostat/databrowser/bookmark/e868feae-bff3-44fe-933e-ed9097b43a7c?lang=en</t>
  </si>
  <si>
    <t>https://ec.europa.eu/eurostat/databrowser/bookmark/bad0b91d-c6d5-4f02-b941-567112f44673?lang=en</t>
  </si>
  <si>
    <t>https://ec.europa.eu/eurostat/databrowser/bookmark/81e09291-7f5f-449c-806e-86ec908a937d?lang=en</t>
  </si>
  <si>
    <t>https://ec.europa.eu/eurostat/databrowser/bookmark/9b087a00-fd75-43dd-a2d8-f570724ad614?lang=en</t>
  </si>
  <si>
    <t>https://ec.europa.eu/eurostat/databrowser/bookmark/5c6c16d0-795b-41ff-934c-88df2990ef7e?lang=en</t>
  </si>
  <si>
    <t>https://ec.europa.eu/eurostat/databrowser/bookmark/afefd46b-0a23-41d9-810f-557460cf46c1?lang=en</t>
  </si>
  <si>
    <t xml:space="preserve">Note: Break in time series, 2014. </t>
  </si>
  <si>
    <t xml:space="preserve">Note: 2020 data not available for Ireland, Cyprus, Malta and Iceland due to low reliability. </t>
  </si>
  <si>
    <t>https://ec.europa.eu/eurostat/databrowser/bookmark/3ccce7bc-f256-4cc1-8def-ee742efa8689?lang=en</t>
  </si>
  <si>
    <t>https://ec.europa.eu/eurostat/databrowser/bookmark/8345d1e8-131c-460d-9017-d0661f4ddbea?lang=en</t>
  </si>
  <si>
    <t>https://ec.europa.eu/eurostat/databrowser/bookmark/48fd4d2b-6c09-4f15-b9ac-eb0ba2dd553b?lang=en</t>
  </si>
  <si>
    <t>Employment rate of 
resident population</t>
  </si>
  <si>
    <t>Employment rate of 
EU/EFTA 
born mobile population</t>
  </si>
  <si>
    <t>Flags and 
footnotes</t>
  </si>
  <si>
    <t>difference 
mobile - resident</t>
  </si>
  <si>
    <t>https://ec.europa.eu/eurostat/databrowser/bookmark/b78fcf31-ca37-4683-8ddf-5b929e99ff93?lang=en</t>
  </si>
  <si>
    <t>https://ec.europa.eu/eurostat/databrowser/bookmark/7f0c1af1-b183-4cd5-9714-9a0670b8fed8?lang=en</t>
  </si>
  <si>
    <t>https://ec.europa.eu/eurostat/databrowser/bookmark/0738f3b8-046c-45d6-ba8e-fac495ee38cb?lang=en</t>
  </si>
  <si>
    <t xml:space="preserve">Note: Break in time series 2014. </t>
  </si>
  <si>
    <t>https://ec.europa.eu/eurostat/databrowser/bookmark/be1262b6-ae09-46be-9a1b-308f35a3c4b9?lang=en</t>
  </si>
  <si>
    <t>All levels</t>
  </si>
  <si>
    <t>https://ec.europa.eu/eurostat/databrowser/bookmark/ffac4ae1-8c04-4b52-a2db-5d878a6a3f1f?lang=en</t>
  </si>
  <si>
    <t xml:space="preserve">Note: data not available for Malta; 2020 data not available for Cyprus and Iceland; Lichtenstein does not participate in the EU LFS data collection.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</si>
</sst>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dd\.mm\.yy"/>
    <numFmt numFmtId="166" formatCode="#,##0.0"/>
    <numFmt numFmtId="167" formatCode="_-* #,##0.00\ _z_ł_-;\-* #,##0.00\ _z_ł_-;_-* &quot;-&quot;??\ _z_ł_-;_-@_-"/>
    <numFmt numFmtId="168" formatCode="_-* #,##0.0_-;\-* #,##0.0_-;_-* &quot;-&quot;??_-;_-@_-"/>
    <numFmt numFmtId="169" formatCode="0.0"/>
    <numFmt numFmtId="170" formatCode="_(* #,##0.000_);_(* \(#,##0.000\);_(* &quot;-&quot;??_);_(@_)"/>
    <numFmt numFmtId="171" formatCode="_-* #,##0.0\ _€_-;\-* #,##0.0\ _€_-;_-* &quot;-&quot;?\ _€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i/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3" fillId="0" borderId="0" xfId="20" applyNumberFormat="1" applyFont="1" applyFill="1" applyBorder="1" applyAlignment="1">
      <alignment/>
      <protection/>
    </xf>
    <xf numFmtId="0" fontId="3" fillId="0" borderId="0" xfId="20" applyFont="1">
      <alignment/>
      <protection/>
    </xf>
    <xf numFmtId="0" fontId="4" fillId="0" borderId="0" xfId="0" applyFont="1"/>
    <xf numFmtId="168" fontId="4" fillId="0" borderId="0" xfId="18" applyNumberFormat="1" applyFont="1"/>
    <xf numFmtId="169" fontId="4" fillId="0" borderId="0" xfId="0" applyNumberFormat="1" applyFont="1"/>
    <xf numFmtId="0" fontId="3" fillId="0" borderId="0" xfId="27" applyFont="1" applyAlignment="1">
      <alignment vertical="center" wrapText="1"/>
      <protection/>
    </xf>
    <xf numFmtId="0" fontId="5" fillId="0" borderId="0" xfId="0" applyFont="1" applyAlignment="1">
      <alignment horizontal="left" vertical="center" readingOrder="1"/>
    </xf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6" fontId="4" fillId="0" borderId="0" xfId="0" applyNumberFormat="1" applyFont="1"/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wrapText="1"/>
    </xf>
    <xf numFmtId="169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vertical="center" wrapText="1"/>
    </xf>
    <xf numFmtId="166" fontId="0" fillId="0" borderId="0" xfId="0" applyNumberFormat="1"/>
    <xf numFmtId="168" fontId="4" fillId="0" borderId="0" xfId="0" applyNumberFormat="1" applyFont="1"/>
    <xf numFmtId="170" fontId="4" fillId="0" borderId="0" xfId="18" applyNumberFormat="1" applyFont="1"/>
    <xf numFmtId="171" fontId="4" fillId="0" borderId="0" xfId="0" applyNumberFormat="1" applyFont="1"/>
    <xf numFmtId="166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7" fillId="0" borderId="0" xfId="30"/>
    <xf numFmtId="0" fontId="4" fillId="0" borderId="0" xfId="0" applyFont="1" applyAlignment="1">
      <alignment wrapText="1"/>
    </xf>
    <xf numFmtId="0" fontId="4" fillId="0" borderId="0" xfId="0" applyFont="1" applyFill="1"/>
    <xf numFmtId="0" fontId="3" fillId="0" borderId="0" xfId="31" applyFont="1" applyAlignment="1">
      <alignment vertical="center" wrapText="1"/>
      <protection/>
    </xf>
    <xf numFmtId="0" fontId="3" fillId="0" borderId="0" xfId="27" applyFont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4" xfId="21"/>
    <cellStyle name="Comma 2" xfId="22"/>
    <cellStyle name="Comma 3" xfId="23"/>
    <cellStyle name="Normal 2 2" xfId="24"/>
    <cellStyle name="Percent 3" xfId="25"/>
    <cellStyle name="Percent 2" xfId="26"/>
    <cellStyle name="Normal 3" xfId="27"/>
    <cellStyle name="Comma 5" xfId="28"/>
    <cellStyle name="Percent 4" xfId="29"/>
    <cellStyle name="Hyperlink" xfId="30"/>
    <cellStyle name="Normal 3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EU/EFTA foreign-born population by origin,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thousand persons, 20-64 years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"/>
          <c:w val="0.97075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Figure1!$B$11</c:f>
              <c:strCache>
                <c:ptCount val="1"/>
                <c:pt idx="0">
                  <c:v>EU or EFTA countries except reporting country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Figure1!$A$12:$A$22</c:f>
              <c:strCache/>
            </c:strRef>
          </c:cat>
          <c:val>
            <c:numRef>
              <c:f>Figure1!$B$12:$B$22</c:f>
              <c:numCache/>
            </c:numRef>
          </c:val>
          <c:smooth val="0"/>
        </c:ser>
        <c:ser>
          <c:idx val="1"/>
          <c:order val="1"/>
          <c:tx>
            <c:strRef>
              <c:f>Figure1!$D$11</c:f>
              <c:strCache>
                <c:ptCount val="1"/>
                <c:pt idx="0">
                  <c:v>Non-EU nor EFTA countries 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Figure1!$A$12:$A$22</c:f>
              <c:strCache/>
            </c:strRef>
          </c:cat>
          <c:val>
            <c:numRef>
              <c:f>Figure1!$D$12:$D$22</c:f>
              <c:numCache/>
            </c:numRef>
          </c:val>
          <c:smooth val="0"/>
        </c:ser>
        <c:axId val="1102243"/>
        <c:axId val="54009908"/>
      </c:lineChart>
      <c:catAx>
        <c:axId val="11022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009908"/>
        <c:crosses val="autoZero"/>
        <c:auto val="1"/>
        <c:lblOffset val="100"/>
        <c:noMultiLvlLbl val="0"/>
      </c:catAx>
      <c:valAx>
        <c:axId val="54009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0224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825"/>
          <c:y val="0.8025"/>
          <c:w val="0.62325"/>
          <c:h val="0.08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broad group of origin,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25"/>
          <c:w val="0.9707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Figure10!$B$10</c:f>
              <c:strCache>
                <c:ptCount val="1"/>
                <c:pt idx="0">
                  <c:v>Intra-EU/EFTA foreign-born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Figure10!$A$12:$A$22</c:f>
              <c:numCache/>
            </c:numRef>
          </c:cat>
          <c:val>
            <c:numRef>
              <c:f>Figure10!$B$12:$B$22</c:f>
              <c:numCache/>
            </c:numRef>
          </c:val>
          <c:smooth val="0"/>
        </c:ser>
        <c:ser>
          <c:idx val="1"/>
          <c:order val="1"/>
          <c:tx>
            <c:strRef>
              <c:f>Figure10!$D$10</c:f>
              <c:strCache>
                <c:ptCount val="1"/>
                <c:pt idx="0">
                  <c:v>Extra-EU/EFTA foreign-born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Figure10!$A$12:$A$22</c:f>
              <c:numCache/>
            </c:numRef>
          </c:cat>
          <c:val>
            <c:numRef>
              <c:f>Figure10!$D$12:$D$22</c:f>
              <c:numCache/>
            </c:numRef>
          </c:val>
          <c:smooth val="0"/>
        </c:ser>
        <c:ser>
          <c:idx val="2"/>
          <c:order val="2"/>
          <c:tx>
            <c:strRef>
              <c:f>Figure10!$F$10</c:f>
              <c:strCache>
                <c:ptCount val="1"/>
                <c:pt idx="0">
                  <c:v>EU/EFTA resident population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Figure10!$A$12:$A$22</c:f>
              <c:numCache/>
            </c:numRef>
          </c:cat>
          <c:val>
            <c:numRef>
              <c:f>Figure10!$F$12:$F$22</c:f>
              <c:numCache/>
            </c:numRef>
          </c:val>
          <c:smooth val="0"/>
        </c:ser>
        <c:axId val="47294341"/>
        <c:axId val="35721334"/>
      </c:lineChart>
      <c:catAx>
        <c:axId val="472943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721334"/>
        <c:crosses val="autoZero"/>
        <c:auto val="1"/>
        <c:lblOffset val="100"/>
        <c:noMultiLvlLbl val="0"/>
      </c:catAx>
      <c:valAx>
        <c:axId val="3572133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9434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4325"/>
          <c:w val="0.9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 by broad categories of origin,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2"/>
          <c:w val="0.970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Figure11!$B$12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Figure11!$F$13:$F$15</c:f>
              <c:strCache/>
            </c:strRef>
          </c:cat>
          <c:val>
            <c:numRef>
              <c:f>Figure11!$B$13:$B$15</c:f>
              <c:numCache/>
            </c:numRef>
          </c:val>
        </c:ser>
        <c:ser>
          <c:idx val="1"/>
          <c:order val="1"/>
          <c:tx>
            <c:strRef>
              <c:f>Figure11!$D$12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Figure11!$F$13:$F$15</c:f>
              <c:strCache/>
            </c:strRef>
          </c:cat>
          <c:val>
            <c:numRef>
              <c:f>Figure11!$D$13:$D$15</c:f>
              <c:numCache/>
            </c:numRef>
          </c:val>
        </c:ser>
        <c:axId val="5514903"/>
        <c:axId val="1794792"/>
      </c:barChart>
      <c:catAx>
        <c:axId val="55149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94792"/>
        <c:crosses val="autoZero"/>
        <c:auto val="1"/>
        <c:lblOffset val="100"/>
        <c:noMultiLvlLbl val="0"/>
      </c:catAx>
      <c:valAx>
        <c:axId val="17947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149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55"/>
          <c:y val="0.82675"/>
          <c:w val="0.16875"/>
          <c:h val="0.04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 by broad categories of origin,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"/>
          <c:w val="0.97075"/>
          <c:h val="0.59725"/>
        </c:manualLayout>
      </c:layout>
      <c:lineChart>
        <c:grouping val="standard"/>
        <c:varyColors val="0"/>
        <c:ser>
          <c:idx val="0"/>
          <c:order val="0"/>
          <c:tx>
            <c:strRef>
              <c:f>Figure12!$S$12</c:f>
              <c:strCache>
                <c:ptCount val="1"/>
                <c:pt idx="0">
                  <c:v>Intra-EU/EFTA foreign-born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Figure12!$A$13:$A$23</c:f>
              <c:numCache/>
            </c:numRef>
          </c:cat>
          <c:val>
            <c:numRef>
              <c:f>Figure12!$S$13:$S$23</c:f>
              <c:numCache/>
            </c:numRef>
          </c:val>
          <c:smooth val="0"/>
        </c:ser>
        <c:ser>
          <c:idx val="1"/>
          <c:order val="1"/>
          <c:tx>
            <c:strRef>
              <c:f>Figure12!$T$12</c:f>
              <c:strCache>
                <c:ptCount val="1"/>
                <c:pt idx="0">
                  <c:v>Extra-EU/EFTA foreign-born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Figure12!$A$13:$A$23</c:f>
              <c:numCache/>
            </c:numRef>
          </c:cat>
          <c:val>
            <c:numRef>
              <c:f>Figure12!$T$13:$T$23</c:f>
              <c:numCache/>
            </c:numRef>
          </c:val>
          <c:smooth val="0"/>
        </c:ser>
        <c:ser>
          <c:idx val="2"/>
          <c:order val="2"/>
          <c:tx>
            <c:strRef>
              <c:f>Figure12!$U$12</c:f>
              <c:strCache>
                <c:ptCount val="1"/>
                <c:pt idx="0">
                  <c:v>EU/EFTA Native-born population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Figure12!$A$13:$A$23</c:f>
              <c:numCache/>
            </c:numRef>
          </c:cat>
          <c:val>
            <c:numRef>
              <c:f>Figure12!$U$13:$U$23</c:f>
              <c:numCache/>
            </c:numRef>
          </c:val>
          <c:smooth val="0"/>
        </c:ser>
        <c:axId val="20835945"/>
        <c:axId val="14328346"/>
      </c:lineChart>
      <c:catAx>
        <c:axId val="208359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328346"/>
        <c:crosses val="autoZero"/>
        <c:auto val="1"/>
        <c:lblOffset val="100"/>
        <c:noMultiLvlLbl val="0"/>
      </c:catAx>
      <c:valAx>
        <c:axId val="14328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359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025"/>
          <c:w val="0.9"/>
          <c:h val="0.05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Intra-EU/EFTA mobile foreign-born population in total EU/EFTA resident population born in EU and EFTA countries,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35"/>
          <c:w val="0.97075"/>
          <c:h val="0.49475"/>
        </c:manualLayout>
      </c:layout>
      <c:lineChart>
        <c:grouping val="standard"/>
        <c:varyColors val="0"/>
        <c:ser>
          <c:idx val="0"/>
          <c:order val="0"/>
          <c:tx>
            <c:strRef>
              <c:f>Figure2!$G$11</c:f>
              <c:strCache>
                <c:ptCount val="1"/>
                <c:pt idx="0">
                  <c:v>Intra-EU/EFTA foreign-born population as a share in total EU/EFTA resident population born in EU and EFTA countries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Figure2!$A$12:$A$22</c:f>
              <c:strCache/>
            </c:strRef>
          </c:cat>
          <c:val>
            <c:numRef>
              <c:f>Figure2!$G$12:$G$22</c:f>
              <c:numCache/>
            </c:numRef>
          </c:val>
          <c:smooth val="0"/>
        </c:ser>
        <c:axId val="29239797"/>
        <c:axId val="23463910"/>
      </c:lineChart>
      <c:catAx>
        <c:axId val="292397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463910"/>
        <c:crosses val="autoZero"/>
        <c:auto val="1"/>
        <c:lblOffset val="100"/>
        <c:noMultiLvlLbl val="0"/>
      </c:catAx>
      <c:valAx>
        <c:axId val="23463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397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6225"/>
          <c:w val="0.9"/>
          <c:h val="0.09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Intra-EU/ EFTA mobile foreign-born population in intra-EU/EFTA foreign-born population by country of birth,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thousand persons, 20-64 years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1"/>
          <c:w val="0.992"/>
          <c:h val="0.735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Figure3!$H$11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(Figure3!$A$12,Figure3!$A$14:$A$42)</c:f>
              <c:strCache/>
            </c:strRef>
          </c:cat>
          <c:val>
            <c:numRef>
              <c:f>(Figure3!$H$12,Figure3!$H$14:$H$42)</c:f>
              <c:numCache/>
            </c:numRef>
          </c:val>
        </c:ser>
        <c:ser>
          <c:idx val="0"/>
          <c:order val="1"/>
          <c:tx>
            <c:strRef>
              <c:f>Figure3!$G$11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635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(Figure3!$A$12,Figure3!$A$14:$A$42)</c:f>
              <c:strCache/>
            </c:strRef>
          </c:cat>
          <c:val>
            <c:numRef>
              <c:f>(Figure3!$G$12,Figure3!$G$14:$G$42)</c:f>
              <c:numCache/>
            </c:numRef>
          </c:val>
        </c:ser>
        <c:axId val="8880903"/>
        <c:axId val="32511064"/>
      </c:barChart>
      <c:catAx>
        <c:axId val="888090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511064"/>
        <c:crosses val="autoZero"/>
        <c:auto val="1"/>
        <c:lblOffset val="100"/>
        <c:noMultiLvlLbl val="0"/>
      </c:catAx>
      <c:valAx>
        <c:axId val="3251106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8090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8325"/>
          <c:w val="0.124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mobile intra-EU/ EFTA born population in total native born population residing in their respective country of birth, by country of birth,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05"/>
          <c:w val="0.992"/>
          <c:h val="0.71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Figure4!$O$13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(Figure4!$A$14,Figure4!$A$16:$A$44)</c:f>
              <c:strCache/>
            </c:strRef>
          </c:cat>
          <c:val>
            <c:numRef>
              <c:f>(Figure4!$O$14,Figure4!$O$16:$O$44)</c:f>
              <c:numCache/>
            </c:numRef>
          </c:val>
        </c:ser>
        <c:ser>
          <c:idx val="0"/>
          <c:order val="1"/>
          <c:tx>
            <c:strRef>
              <c:f>Figure4!$N$13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635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(Figure4!$A$14,Figure4!$A$16:$A$44)</c:f>
              <c:strCache/>
            </c:strRef>
          </c:cat>
          <c:val>
            <c:numRef>
              <c:f>(Figure4!$N$14,Figure4!$N$16:$N$44)</c:f>
              <c:numCache/>
            </c:numRef>
          </c:val>
        </c:ser>
        <c:axId val="49538265"/>
        <c:axId val="11455882"/>
      </c:barChart>
      <c:catAx>
        <c:axId val="4953826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455882"/>
        <c:crosses val="autoZero"/>
        <c:auto val="1"/>
        <c:lblOffset val="100"/>
        <c:noMultiLvlLbl val="0"/>
      </c:catAx>
      <c:valAx>
        <c:axId val="11455882"/>
        <c:scaling>
          <c:orientation val="minMax"/>
          <c:max val="2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38265"/>
        <c:crosses val="max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438"/>
          <c:y val="0.88725"/>
          <c:w val="0.124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total number of intra EU/ EFTA mobile foreign-born population by country of birth, 2020 versus 2010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thousand persons, 20-64 years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9"/>
          <c:w val="0.992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Figure5!$G$11</c:f>
              <c:strCache>
                <c:ptCount val="1"/>
                <c:pt idx="0">
                  <c:v>Change 2010-2020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158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(Figure5!$A$14:$A$39,Figure5!$A$41:$A$42)</c:f>
              <c:strCache/>
            </c:strRef>
          </c:cat>
          <c:val>
            <c:numRef>
              <c:f>(Figure5!$G$14:$G$39,Figure5!$G$41:$G$42)</c:f>
              <c:numCache/>
            </c:numRef>
          </c:val>
        </c:ser>
        <c:axId val="24467307"/>
        <c:axId val="58047356"/>
      </c:barChart>
      <c:catAx>
        <c:axId val="2446730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047356"/>
        <c:crosses val="autoZero"/>
        <c:auto val="1"/>
        <c:lblOffset val="100"/>
        <c:noMultiLvlLbl val="0"/>
      </c:catAx>
      <c:valAx>
        <c:axId val="58047356"/>
        <c:scaling>
          <c:orientation val="minMax"/>
          <c:max val="1200"/>
          <c:min val="-2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6730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Intra-EU/EFTA mobile foreign-born population by education attainment level, 2010-2020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%, 20-64 years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5"/>
          <c:w val="0.970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Figure6!$I$12</c:f>
              <c:strCache>
                <c:ptCount val="1"/>
                <c:pt idx="0">
                  <c:v>Primary education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Figure6!$A$13:$A$23</c:f>
              <c:numCache/>
            </c:numRef>
          </c:cat>
          <c:val>
            <c:numRef>
              <c:f>Figure6!$I$13:$I$23</c:f>
              <c:numCache/>
            </c:numRef>
          </c:val>
          <c:smooth val="0"/>
        </c:ser>
        <c:ser>
          <c:idx val="1"/>
          <c:order val="1"/>
          <c:tx>
            <c:strRef>
              <c:f>Figure6!$J$12</c:f>
              <c:strCache>
                <c:ptCount val="1"/>
                <c:pt idx="0">
                  <c:v>Secondary education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Figure6!$A$13:$A$23</c:f>
              <c:numCache/>
            </c:numRef>
          </c:cat>
          <c:val>
            <c:numRef>
              <c:f>Figure6!$J$13:$J$23</c:f>
              <c:numCache/>
            </c:numRef>
          </c:val>
          <c:smooth val="0"/>
        </c:ser>
        <c:ser>
          <c:idx val="2"/>
          <c:order val="2"/>
          <c:tx>
            <c:strRef>
              <c:f>Figure6!$K$12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Figure6!$A$13:$A$23</c:f>
              <c:numCache/>
            </c:numRef>
          </c:cat>
          <c:val>
            <c:numRef>
              <c:f>Figure6!$K$13:$K$23</c:f>
              <c:numCache/>
            </c:numRef>
          </c:val>
          <c:smooth val="0"/>
        </c:ser>
        <c:axId val="25748157"/>
        <c:axId val="53700142"/>
      </c:lineChart>
      <c:catAx>
        <c:axId val="257481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700142"/>
        <c:crosses val="autoZero"/>
        <c:auto val="1"/>
        <c:lblOffset val="100"/>
        <c:noMultiLvlLbl val="0"/>
      </c:catAx>
      <c:valAx>
        <c:axId val="53700142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481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7825"/>
          <c:y val="0.86975"/>
          <c:w val="0.6435"/>
          <c:h val="0.03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highly educated people by broad categories of origin, 2010-2020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%, 20-64 years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95"/>
          <c:w val="0.97075"/>
          <c:h val="0.50925"/>
        </c:manualLayout>
      </c:layout>
      <c:lineChart>
        <c:grouping val="standard"/>
        <c:varyColors val="0"/>
        <c:ser>
          <c:idx val="0"/>
          <c:order val="0"/>
          <c:tx>
            <c:strRef>
              <c:f>Figure7!$P$12</c:f>
              <c:strCache>
                <c:ptCount val="1"/>
                <c:pt idx="0">
                  <c:v>Intra-EU/EFTA foreign-born population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Figure7!$A$13:$A$23</c:f>
              <c:numCache/>
            </c:numRef>
          </c:cat>
          <c:val>
            <c:numRef>
              <c:f>Figure7!$P$13:$P$23</c:f>
              <c:numCache/>
            </c:numRef>
          </c:val>
          <c:smooth val="0"/>
        </c:ser>
        <c:ser>
          <c:idx val="2"/>
          <c:order val="1"/>
          <c:tx>
            <c:strRef>
              <c:f>Figure7!$R$12</c:f>
              <c:strCache>
                <c:ptCount val="1"/>
                <c:pt idx="0">
                  <c:v>EU/EFTA Native-born population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Figure7!$A$13:$A$23</c:f>
              <c:numCache/>
            </c:numRef>
          </c:cat>
          <c:val>
            <c:numRef>
              <c:f>Figure7!$R$13:$R$23</c:f>
              <c:numCache/>
            </c:numRef>
          </c:val>
          <c:smooth val="0"/>
        </c:ser>
        <c:ser>
          <c:idx val="1"/>
          <c:order val="2"/>
          <c:tx>
            <c:strRef>
              <c:f>Figure7!$Q$12</c:f>
              <c:strCache>
                <c:ptCount val="1"/>
                <c:pt idx="0">
                  <c:v>Extra-EU/EFTA foreign-born population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Figure7!$A$13:$A$23</c:f>
              <c:numCache/>
            </c:numRef>
          </c:cat>
          <c:val>
            <c:numRef>
              <c:f>Figure7!$Q$13:$Q$23</c:f>
              <c:numCache/>
            </c:numRef>
          </c:val>
          <c:smooth val="0"/>
        </c:ser>
        <c:axId val="14061263"/>
        <c:axId val="17913248"/>
      </c:lineChart>
      <c:catAx>
        <c:axId val="140612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913248"/>
        <c:crosses val="autoZero"/>
        <c:auto val="1"/>
        <c:lblOffset val="100"/>
        <c:noMultiLvlLbl val="0"/>
      </c:catAx>
      <c:valAx>
        <c:axId val="1791324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612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85"/>
          <c:y val="0.747"/>
          <c:w val="0.663"/>
          <c:h val="0.09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mobile intra EU/ EFTA citizens by country of birth,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"/>
          <c:w val="0.992"/>
          <c:h val="0.73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Figure8!$D$11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(Figure8!$F$12:$F$16,Figure8!$F$19:$F$46)</c:f>
              <c:strCache/>
            </c:strRef>
          </c:cat>
          <c:val>
            <c:numRef>
              <c:f>(Figure8!$D$12:$D$16,Figure8!$D$19:$D$46)</c:f>
              <c:numCache/>
            </c:numRef>
          </c:val>
        </c:ser>
        <c:ser>
          <c:idx val="0"/>
          <c:order val="1"/>
          <c:tx>
            <c:strRef>
              <c:f>Figure8!$B$11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635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(Figure8!$F$12:$F$16,Figure8!$F$19:$F$46)</c:f>
              <c:strCache/>
            </c:strRef>
          </c:cat>
          <c:val>
            <c:numRef>
              <c:f>(Figure8!$B$12:$B$16,Figure8!$B$19:$B$46)</c:f>
              <c:numCache/>
            </c:numRef>
          </c:val>
        </c:ser>
        <c:axId val="5333921"/>
        <c:axId val="60035538"/>
      </c:barChart>
      <c:catAx>
        <c:axId val="533392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35538"/>
        <c:crosses val="autoZero"/>
        <c:auto val="1"/>
        <c:lblOffset val="100"/>
        <c:noMultiLvlLbl val="0"/>
      </c:catAx>
      <c:valAx>
        <c:axId val="6003553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392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7125"/>
          <c:w val="0.124"/>
          <c:h val="0.03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gap between intra EU/ EFTA mobile foreign-born population and resident population of their country of birth, by country of birth,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575"/>
          <c:w val="0.992"/>
          <c:h val="0.73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(Figure9!$A$16:$A$40,Figure9!$A$42:$A$43)</c:f>
              <c:strCache/>
            </c:strRef>
          </c:cat>
          <c:val>
            <c:numRef>
              <c:f>(Figure9!$G$16:$G$40,Figure9!$G$42:$G$43)</c:f>
              <c:numCache/>
            </c:numRef>
          </c:val>
        </c:ser>
        <c:axId val="56060211"/>
        <c:axId val="62595780"/>
      </c:barChart>
      <c:catAx>
        <c:axId val="5606021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595780"/>
        <c:crosses val="autoZero"/>
        <c:auto val="1"/>
        <c:lblOffset val="100"/>
        <c:noMultiLvlLbl val="0"/>
      </c:catAx>
      <c:valAx>
        <c:axId val="62595780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60211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4</xdr:row>
      <xdr:rowOff>171450</xdr:rowOff>
    </xdr:from>
    <xdr:to>
      <xdr:col>24</xdr:col>
      <xdr:colOff>200025</xdr:colOff>
      <xdr:row>48</xdr:row>
      <xdr:rowOff>161925</xdr:rowOff>
    </xdr:to>
    <xdr:graphicFrame macro="">
      <xdr:nvGraphicFramePr>
        <xdr:cNvPr id="2" name="Chart 1"/>
        <xdr:cNvGraphicFramePr/>
      </xdr:nvGraphicFramePr>
      <xdr:xfrm>
        <a:off x="6467475" y="933450"/>
        <a:ext cx="91916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63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r>
            <a:rPr lang="de-DE" sz="1200">
              <a:latin typeface="Arial" panose="020B0604020202020204" pitchFamily="34" charset="0"/>
            </a:rPr>
            <a:t>Note: Break in time series 2014. 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47625</xdr:rowOff>
    </xdr:from>
    <xdr:to>
      <xdr:col>21</xdr:col>
      <xdr:colOff>542925</xdr:colOff>
      <xdr:row>82</xdr:row>
      <xdr:rowOff>66675</xdr:rowOff>
    </xdr:to>
    <xdr:graphicFrame macro="">
      <xdr:nvGraphicFramePr>
        <xdr:cNvPr id="3" name="Chart 2"/>
        <xdr:cNvGraphicFramePr/>
      </xdr:nvGraphicFramePr>
      <xdr:xfrm>
        <a:off x="5724525" y="5991225"/>
        <a:ext cx="9210675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r>
            <a:rPr lang="de-DE" sz="1200">
              <a:latin typeface="Arial" panose="020B0604020202020204" pitchFamily="34" charset="0"/>
            </a:rPr>
            <a:t>Note: Break in time series, 2014. 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</xdr:row>
      <xdr:rowOff>142875</xdr:rowOff>
    </xdr:from>
    <xdr:to>
      <xdr:col>24</xdr:col>
      <xdr:colOff>504825</xdr:colOff>
      <xdr:row>61</xdr:row>
      <xdr:rowOff>85725</xdr:rowOff>
    </xdr:to>
    <xdr:graphicFrame macro="">
      <xdr:nvGraphicFramePr>
        <xdr:cNvPr id="2" name="Chart 1"/>
        <xdr:cNvGraphicFramePr/>
      </xdr:nvGraphicFramePr>
      <xdr:xfrm>
        <a:off x="5572125" y="5600700"/>
        <a:ext cx="97917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477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</a:t>
          </a:r>
          <a:r>
            <a:rPr lang="de-DE" sz="1200" baseline="0">
              <a:latin typeface="Arial" panose="020B0604020202020204" pitchFamily="34" charset="0"/>
            </a:rPr>
            <a:t> not available for Cyprus and Malta; </a:t>
          </a:r>
          <a:r>
            <a:rPr lang="de-DE" sz="1200">
              <a:latin typeface="Arial" panose="020B0604020202020204" pitchFamily="34" charset="0"/>
            </a:rPr>
            <a:t>2020 data not available for Ireland and Iceland due to low reliability; Lichtenstein does not participate in the EU LFS data collection. 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8</xdr:row>
      <xdr:rowOff>66675</xdr:rowOff>
    </xdr:from>
    <xdr:to>
      <xdr:col>25</xdr:col>
      <xdr:colOff>142875</xdr:colOff>
      <xdr:row>57</xdr:row>
      <xdr:rowOff>152400</xdr:rowOff>
    </xdr:to>
    <xdr:graphicFrame macro="">
      <xdr:nvGraphicFramePr>
        <xdr:cNvPr id="2" name="Chart 1"/>
        <xdr:cNvGraphicFramePr/>
      </xdr:nvGraphicFramePr>
      <xdr:xfrm>
        <a:off x="6429375" y="1590675"/>
        <a:ext cx="91916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81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Ireland, Cyprus, Malta and Iceland due to low reliability; Lichtenstein does not participate in the EU LFS data collection.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lfst_lmbercoba, lfsa_ergacob)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7</xdr:row>
      <xdr:rowOff>0</xdr:rowOff>
    </xdr:from>
    <xdr:to>
      <xdr:col>28</xdr:col>
      <xdr:colOff>590550</xdr:colOff>
      <xdr:row>50</xdr:row>
      <xdr:rowOff>38100</xdr:rowOff>
    </xdr:to>
    <xdr:graphicFrame macro="">
      <xdr:nvGraphicFramePr>
        <xdr:cNvPr id="3" name="Chart 2"/>
        <xdr:cNvGraphicFramePr/>
      </xdr:nvGraphicFramePr>
      <xdr:xfrm>
        <a:off x="10010775" y="1381125"/>
        <a:ext cx="921067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4</xdr:row>
      <xdr:rowOff>114300</xdr:rowOff>
    </xdr:from>
    <xdr:to>
      <xdr:col>26</xdr:col>
      <xdr:colOff>409575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7315200" y="876300"/>
        <a:ext cx="9191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4</xdr:row>
      <xdr:rowOff>57150</xdr:rowOff>
    </xdr:from>
    <xdr:to>
      <xdr:col>25</xdr:col>
      <xdr:colOff>200025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6486525" y="819150"/>
        <a:ext cx="9191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4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8</xdr:row>
      <xdr:rowOff>47625</xdr:rowOff>
    </xdr:from>
    <xdr:to>
      <xdr:col>24</xdr:col>
      <xdr:colOff>447675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6115050" y="1571625"/>
        <a:ext cx="9191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25</xdr:row>
      <xdr:rowOff>152400</xdr:rowOff>
    </xdr:from>
    <xdr:to>
      <xdr:col>27</xdr:col>
      <xdr:colOff>409575</xdr:colOff>
      <xdr:row>52</xdr:row>
      <xdr:rowOff>76200</xdr:rowOff>
    </xdr:to>
    <xdr:graphicFrame macro="">
      <xdr:nvGraphicFramePr>
        <xdr:cNvPr id="2" name="Chart 1"/>
        <xdr:cNvGraphicFramePr/>
      </xdr:nvGraphicFramePr>
      <xdr:xfrm>
        <a:off x="7934325" y="4543425"/>
        <a:ext cx="91916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3905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Excluding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6</xdr:row>
      <xdr:rowOff>76200</xdr:rowOff>
    </xdr:from>
    <xdr:to>
      <xdr:col>26</xdr:col>
      <xdr:colOff>466725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7743825" y="1219200"/>
        <a:ext cx="91916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Malta; 2020 data not available for Cyprus and Iceland; Lichtenstein does not participate in the EU LFS data collection.</a:t>
          </a:r>
        </a:p>
        <a:p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7</xdr:row>
      <xdr:rowOff>57150</xdr:rowOff>
    </xdr:from>
    <xdr:to>
      <xdr:col>26</xdr:col>
      <xdr:colOff>409575</xdr:colOff>
      <xdr:row>47</xdr:row>
      <xdr:rowOff>171450</xdr:rowOff>
    </xdr:to>
    <xdr:graphicFrame macro="">
      <xdr:nvGraphicFramePr>
        <xdr:cNvPr id="2" name="Chart 1"/>
        <xdr:cNvGraphicFramePr/>
      </xdr:nvGraphicFramePr>
      <xdr:xfrm>
        <a:off x="7629525" y="1390650"/>
        <a:ext cx="919162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67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Malta; 2020 data not available for Cyprus and Iceland; Lichtenstein does not participate in the EU LFS data collection.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lfst_lmbpcoba, lfsa_pgacws)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11</xdr:row>
      <xdr:rowOff>133350</xdr:rowOff>
    </xdr:from>
    <xdr:to>
      <xdr:col>31</xdr:col>
      <xdr:colOff>85725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10086975" y="2228850"/>
        <a:ext cx="9191625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4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Malta; 2020 data not available for Cyprus and Iceland; Lichtenstein does not participate in the EU LFS data collection.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868feae-bff3-44fe-933e-ed9097b43a7c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738f3b8-046c-45d6-ba8e-fac495ee38cb?lang=en" TargetMode="External" /><Relationship Id="rId2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tabSelected="1" workbookViewId="0" topLeftCell="A4">
      <selection activeCell="E6" sqref="E6"/>
    </sheetView>
  </sheetViews>
  <sheetFormatPr defaultColWidth="9.28125" defaultRowHeight="15"/>
  <cols>
    <col min="1" max="16384" width="9.28125" style="3" customWidth="1"/>
  </cols>
  <sheetData>
    <row r="1" spans="1:7" ht="15">
      <c r="A1" s="14" t="s">
        <v>0</v>
      </c>
      <c r="B1"/>
      <c r="C1"/>
      <c r="D1"/>
      <c r="E1"/>
      <c r="F1" s="2"/>
      <c r="G1" s="2"/>
    </row>
    <row r="2" spans="1:5" ht="15">
      <c r="A2"/>
      <c r="B2"/>
      <c r="C2"/>
      <c r="D2"/>
      <c r="E2"/>
    </row>
    <row r="3" spans="1:7" ht="15">
      <c r="A3" s="14" t="s">
        <v>1</v>
      </c>
      <c r="B3" s="15">
        <v>44449.14103009259</v>
      </c>
      <c r="C3"/>
      <c r="D3"/>
      <c r="E3"/>
      <c r="F3" s="2"/>
      <c r="G3" s="2"/>
    </row>
    <row r="4" spans="1:7" ht="15">
      <c r="A4" s="14" t="s">
        <v>2</v>
      </c>
      <c r="B4" s="15">
        <v>44463.486967592595</v>
      </c>
      <c r="C4"/>
      <c r="D4"/>
      <c r="E4"/>
      <c r="F4" s="2"/>
      <c r="G4" s="2"/>
    </row>
    <row r="5" spans="1:7" ht="15">
      <c r="A5" s="14" t="s">
        <v>3</v>
      </c>
      <c r="B5" s="14" t="s">
        <v>4</v>
      </c>
      <c r="C5"/>
      <c r="D5"/>
      <c r="E5"/>
      <c r="F5" s="2"/>
      <c r="G5" s="2"/>
    </row>
    <row r="6" spans="1:5" ht="15">
      <c r="A6"/>
      <c r="B6"/>
      <c r="C6"/>
      <c r="D6"/>
      <c r="E6"/>
    </row>
    <row r="7" spans="1:7" ht="15">
      <c r="A7" s="14" t="s">
        <v>5</v>
      </c>
      <c r="B7" s="14" t="s">
        <v>115</v>
      </c>
      <c r="C7"/>
      <c r="D7"/>
      <c r="E7"/>
      <c r="F7" s="2"/>
      <c r="G7" s="2"/>
    </row>
    <row r="8" spans="1:7" ht="15">
      <c r="A8" s="14" t="s">
        <v>7</v>
      </c>
      <c r="B8" s="14" t="s">
        <v>128</v>
      </c>
      <c r="C8"/>
      <c r="D8"/>
      <c r="E8"/>
      <c r="F8" s="2"/>
      <c r="G8" s="2"/>
    </row>
    <row r="9" spans="1:7" ht="15">
      <c r="A9" s="14" t="s">
        <v>8</v>
      </c>
      <c r="B9" s="14" t="s">
        <v>9</v>
      </c>
      <c r="C9"/>
      <c r="D9"/>
      <c r="E9"/>
      <c r="F9" s="2"/>
      <c r="G9" s="2"/>
    </row>
    <row r="10" spans="1:7" ht="15">
      <c r="A10"/>
      <c r="B10"/>
      <c r="C10"/>
      <c r="D10"/>
      <c r="E10"/>
      <c r="F10" s="2"/>
      <c r="G10" s="2"/>
    </row>
    <row r="11" spans="1:7" ht="12.75">
      <c r="A11" s="16" t="s">
        <v>10</v>
      </c>
      <c r="B11" s="16" t="s">
        <v>132</v>
      </c>
      <c r="C11" s="16" t="s">
        <v>11</v>
      </c>
      <c r="D11" s="16" t="s">
        <v>134</v>
      </c>
      <c r="E11" s="16" t="s">
        <v>11</v>
      </c>
      <c r="F11" s="16" t="s">
        <v>49</v>
      </c>
      <c r="G11" s="16" t="s">
        <v>11</v>
      </c>
    </row>
    <row r="12" spans="1:13" ht="12.75">
      <c r="A12" s="16" t="s">
        <v>41</v>
      </c>
      <c r="B12" s="17">
        <v>9008</v>
      </c>
      <c r="C12" s="18" t="s">
        <v>40</v>
      </c>
      <c r="D12" s="17">
        <v>18501.8</v>
      </c>
      <c r="E12" s="18" t="s">
        <v>40</v>
      </c>
      <c r="F12" s="17">
        <v>273812</v>
      </c>
      <c r="G12" s="18" t="s">
        <v>40</v>
      </c>
      <c r="I12" s="14"/>
      <c r="J12" s="26"/>
      <c r="K12" s="26"/>
      <c r="L12" s="26"/>
      <c r="M12" s="26"/>
    </row>
    <row r="13" spans="1:13" ht="12.75">
      <c r="A13" s="16" t="s">
        <v>42</v>
      </c>
      <c r="B13" s="17">
        <v>9142.7</v>
      </c>
      <c r="C13" s="18" t="s">
        <v>40</v>
      </c>
      <c r="D13" s="17">
        <v>18946.9</v>
      </c>
      <c r="E13" s="18" t="s">
        <v>40</v>
      </c>
      <c r="F13" s="17">
        <v>273886.8</v>
      </c>
      <c r="G13" s="18" t="s">
        <v>40</v>
      </c>
      <c r="I13" s="14"/>
      <c r="J13" s="26"/>
      <c r="K13" s="26"/>
      <c r="L13" s="26"/>
      <c r="M13" s="26"/>
    </row>
    <row r="14" spans="1:13" ht="12.75">
      <c r="A14" s="16" t="s">
        <v>43</v>
      </c>
      <c r="B14" s="17">
        <v>9332.4</v>
      </c>
      <c r="C14" s="18" t="s">
        <v>40</v>
      </c>
      <c r="D14" s="17">
        <v>19328.1</v>
      </c>
      <c r="E14" s="18" t="s">
        <v>40</v>
      </c>
      <c r="F14" s="17">
        <v>273785.9</v>
      </c>
      <c r="G14" s="18" t="s">
        <v>40</v>
      </c>
      <c r="I14" s="14"/>
      <c r="J14" s="26"/>
      <c r="K14" s="26"/>
      <c r="L14" s="26"/>
      <c r="M14" s="26"/>
    </row>
    <row r="15" spans="1:13" ht="12.75">
      <c r="A15" s="16" t="s">
        <v>44</v>
      </c>
      <c r="B15" s="17">
        <v>9653.3</v>
      </c>
      <c r="C15" s="18" t="s">
        <v>40</v>
      </c>
      <c r="D15" s="17">
        <v>19385.1</v>
      </c>
      <c r="E15" s="18" t="s">
        <v>40</v>
      </c>
      <c r="F15" s="17">
        <v>273388.3</v>
      </c>
      <c r="G15" s="18" t="s">
        <v>40</v>
      </c>
      <c r="I15" s="14"/>
      <c r="J15" s="26"/>
      <c r="K15" s="26"/>
      <c r="L15" s="26"/>
      <c r="M15" s="26"/>
    </row>
    <row r="16" spans="1:13" ht="12.75">
      <c r="A16" s="16" t="s">
        <v>45</v>
      </c>
      <c r="B16" s="17">
        <v>10062.3</v>
      </c>
      <c r="C16" s="18" t="s">
        <v>40</v>
      </c>
      <c r="D16" s="17">
        <v>19582.6</v>
      </c>
      <c r="E16" s="18" t="s">
        <v>40</v>
      </c>
      <c r="F16" s="17">
        <v>273802.6</v>
      </c>
      <c r="G16" s="18" t="s">
        <v>40</v>
      </c>
      <c r="I16" s="14"/>
      <c r="J16" s="26"/>
      <c r="K16" s="26"/>
      <c r="L16" s="26"/>
      <c r="M16" s="26"/>
    </row>
    <row r="17" spans="1:13" ht="12.75">
      <c r="A17" s="16" t="s">
        <v>46</v>
      </c>
      <c r="B17" s="17">
        <v>10307.3</v>
      </c>
      <c r="C17" s="18" t="s">
        <v>40</v>
      </c>
      <c r="D17" s="17">
        <v>20269</v>
      </c>
      <c r="E17" s="18" t="s">
        <v>40</v>
      </c>
      <c r="F17" s="17">
        <v>273206.2</v>
      </c>
      <c r="G17" s="18" t="s">
        <v>40</v>
      </c>
      <c r="I17" s="14"/>
      <c r="J17" s="26"/>
      <c r="K17" s="26"/>
      <c r="L17" s="26"/>
      <c r="M17" s="26"/>
    </row>
    <row r="18" spans="1:13" ht="12.75">
      <c r="A18" s="16" t="s">
        <v>47</v>
      </c>
      <c r="B18" s="17">
        <v>10734.9</v>
      </c>
      <c r="C18" s="18" t="s">
        <v>40</v>
      </c>
      <c r="D18" s="17">
        <v>21006.3</v>
      </c>
      <c r="E18" s="18" t="s">
        <v>40</v>
      </c>
      <c r="F18" s="17">
        <v>272927.5</v>
      </c>
      <c r="G18" s="18" t="s">
        <v>40</v>
      </c>
      <c r="I18" s="14"/>
      <c r="J18" s="26"/>
      <c r="K18" s="26"/>
      <c r="L18" s="26"/>
      <c r="M18" s="26"/>
    </row>
    <row r="19" spans="1:13" ht="12.75">
      <c r="A19" s="16" t="s">
        <v>48</v>
      </c>
      <c r="B19" s="17">
        <v>11815.1</v>
      </c>
      <c r="C19" s="18" t="s">
        <v>40</v>
      </c>
      <c r="D19" s="17">
        <v>24372.6</v>
      </c>
      <c r="E19" s="18" t="s">
        <v>40</v>
      </c>
      <c r="F19" s="17">
        <v>272081.5</v>
      </c>
      <c r="G19" s="18" t="s">
        <v>40</v>
      </c>
      <c r="I19" s="14"/>
      <c r="J19" s="26"/>
      <c r="K19" s="26"/>
      <c r="L19" s="26"/>
      <c r="M19" s="26"/>
    </row>
    <row r="20" spans="1:13" ht="12.75">
      <c r="A20" s="16" t="s">
        <v>116</v>
      </c>
      <c r="B20" s="17">
        <v>12352.8</v>
      </c>
      <c r="C20" s="18" t="s">
        <v>40</v>
      </c>
      <c r="D20" s="17">
        <v>25296.5</v>
      </c>
      <c r="E20" s="18" t="s">
        <v>40</v>
      </c>
      <c r="F20" s="17">
        <v>271078.1</v>
      </c>
      <c r="G20" s="18" t="s">
        <v>40</v>
      </c>
      <c r="I20" s="14"/>
      <c r="J20" s="26"/>
      <c r="K20" s="26"/>
      <c r="L20" s="26"/>
      <c r="M20" s="26"/>
    </row>
    <row r="21" spans="1:13" ht="12.75">
      <c r="A21" s="16" t="s">
        <v>124</v>
      </c>
      <c r="B21" s="17">
        <v>12548.5</v>
      </c>
      <c r="C21" s="18" t="s">
        <v>40</v>
      </c>
      <c r="D21" s="17">
        <v>26062</v>
      </c>
      <c r="E21" s="18" t="s">
        <v>40</v>
      </c>
      <c r="F21" s="17">
        <v>270587.9</v>
      </c>
      <c r="G21" s="18" t="s">
        <v>40</v>
      </c>
      <c r="I21" s="14"/>
      <c r="J21" s="26"/>
      <c r="K21" s="26"/>
      <c r="L21" s="26"/>
      <c r="M21" s="26"/>
    </row>
    <row r="22" spans="1:13" ht="12.75">
      <c r="A22" s="16" t="s">
        <v>127</v>
      </c>
      <c r="B22" s="17">
        <v>12241.1</v>
      </c>
      <c r="C22" s="18"/>
      <c r="D22" s="17">
        <v>26364.6</v>
      </c>
      <c r="E22" s="18"/>
      <c r="F22" s="17">
        <v>269958.8</v>
      </c>
      <c r="G22" s="18"/>
      <c r="I22" s="14"/>
      <c r="J22" s="26"/>
      <c r="K22" s="26"/>
      <c r="L22" s="26"/>
      <c r="M22" s="26"/>
    </row>
    <row r="23" spans="1:13" ht="15">
      <c r="A23"/>
      <c r="B23">
        <f>B22/B12</f>
        <v>1.358914298401421</v>
      </c>
      <c r="C23"/>
      <c r="D23">
        <f>D22/D12</f>
        <v>1.4249748673102076</v>
      </c>
      <c r="E23"/>
      <c r="F23" t="s">
        <v>86</v>
      </c>
      <c r="G23"/>
      <c r="I23" s="14"/>
      <c r="J23" s="26"/>
      <c r="K23" s="26"/>
      <c r="L23" s="26"/>
      <c r="M23" s="26"/>
    </row>
    <row r="24" spans="1:5" ht="15">
      <c r="A24" s="14" t="s">
        <v>12</v>
      </c>
      <c r="B24"/>
      <c r="C24"/>
      <c r="D24"/>
      <c r="E24" s="14" t="s">
        <v>13</v>
      </c>
    </row>
    <row r="25" spans="1:7" ht="15">
      <c r="A25" s="14" t="s">
        <v>14</v>
      </c>
      <c r="B25" s="14" t="s">
        <v>15</v>
      </c>
      <c r="C25"/>
      <c r="D25"/>
      <c r="E25" s="14" t="s">
        <v>16</v>
      </c>
      <c r="F25" s="2"/>
      <c r="G25" s="2"/>
    </row>
    <row r="26" spans="1:7" ht="15">
      <c r="A26" s="14" t="s">
        <v>18</v>
      </c>
      <c r="B26" s="14" t="s">
        <v>19</v>
      </c>
      <c r="C26"/>
      <c r="D26"/>
      <c r="E26"/>
      <c r="F26" s="1" t="s">
        <v>17</v>
      </c>
      <c r="G26" s="2"/>
    </row>
    <row r="27" spans="1:7" ht="15">
      <c r="A27" s="14" t="s">
        <v>20</v>
      </c>
      <c r="B27" s="14" t="s">
        <v>21</v>
      </c>
      <c r="C27"/>
      <c r="D27"/>
      <c r="E27"/>
      <c r="F27" s="2"/>
      <c r="G27" s="2"/>
    </row>
    <row r="28" spans="1:7" ht="15">
      <c r="A28" s="14" t="s">
        <v>22</v>
      </c>
      <c r="B28" s="14" t="s">
        <v>23</v>
      </c>
      <c r="C28"/>
      <c r="D28"/>
      <c r="E28"/>
      <c r="F28" s="2"/>
      <c r="G28" s="2"/>
    </row>
    <row r="29" spans="1:7" ht="15">
      <c r="A29" s="14" t="s">
        <v>24</v>
      </c>
      <c r="B29" s="14" t="s">
        <v>25</v>
      </c>
      <c r="C29"/>
      <c r="D29"/>
      <c r="E29"/>
      <c r="F29" s="2"/>
      <c r="G29" s="2"/>
    </row>
    <row r="30" spans="1:7" ht="15">
      <c r="A30" s="14" t="s">
        <v>28</v>
      </c>
      <c r="B30" s="14" t="s">
        <v>29</v>
      </c>
      <c r="C30"/>
      <c r="D30"/>
      <c r="E30"/>
      <c r="F30" s="2"/>
      <c r="G30" s="2"/>
    </row>
    <row r="31" spans="1:7" ht="15">
      <c r="A31" s="14" t="s">
        <v>30</v>
      </c>
      <c r="B31" s="14" t="s">
        <v>31</v>
      </c>
      <c r="C31"/>
      <c r="D31"/>
      <c r="E31"/>
      <c r="F31" s="2"/>
      <c r="G31" s="2"/>
    </row>
    <row r="32" spans="1:7" ht="15">
      <c r="A32" s="14" t="s">
        <v>32</v>
      </c>
      <c r="B32" s="14" t="s">
        <v>33</v>
      </c>
      <c r="C32"/>
      <c r="D32"/>
      <c r="E32"/>
      <c r="F32" s="2"/>
      <c r="G32" s="2"/>
    </row>
    <row r="33" spans="1:7" ht="15">
      <c r="A33" s="14" t="s">
        <v>34</v>
      </c>
      <c r="B33" s="14" t="s">
        <v>117</v>
      </c>
      <c r="C33"/>
      <c r="D33"/>
      <c r="E33"/>
      <c r="F33" s="2"/>
      <c r="G33" s="2"/>
    </row>
    <row r="34" spans="1:5" ht="15">
      <c r="A34" s="14" t="s">
        <v>36</v>
      </c>
      <c r="B34" s="14" t="s">
        <v>37</v>
      </c>
      <c r="C34"/>
      <c r="D34"/>
      <c r="E34"/>
    </row>
    <row r="35" spans="1:5" ht="15">
      <c r="A35" s="14" t="s">
        <v>38</v>
      </c>
      <c r="B35" s="14" t="s">
        <v>39</v>
      </c>
      <c r="C35"/>
      <c r="D35"/>
      <c r="E35"/>
    </row>
    <row r="36" spans="1:2" ht="12">
      <c r="A36" s="1"/>
      <c r="B36" s="1"/>
    </row>
    <row r="37" spans="1:2" ht="12">
      <c r="A37" s="1"/>
      <c r="B37" s="1"/>
    </row>
    <row r="39" ht="15" customHeight="1">
      <c r="N39" s="13" t="s">
        <v>114</v>
      </c>
    </row>
    <row r="40" ht="15">
      <c r="N40" s="12" t="s">
        <v>106</v>
      </c>
    </row>
    <row r="44" ht="15">
      <c r="A44" s="3" t="s">
        <v>122</v>
      </c>
    </row>
    <row r="45" ht="14.4">
      <c r="A45" s="29" t="s">
        <v>144</v>
      </c>
    </row>
    <row r="46" ht="15">
      <c r="O46" s="3" t="s">
        <v>86</v>
      </c>
    </row>
  </sheetData>
  <hyperlinks>
    <hyperlink ref="A45" r:id="rId1" display="https://ec.europa.eu/eurostat/databrowser/bookmark/e868feae-bff3-44fe-933e-ed9097b43a7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3">
      <selection activeCell="J8" sqref="J8"/>
    </sheetView>
  </sheetViews>
  <sheetFormatPr defaultColWidth="9.28125" defaultRowHeight="15"/>
  <cols>
    <col min="1" max="16384" width="9.28125" style="3" customWidth="1"/>
  </cols>
  <sheetData>
    <row r="1" spans="1:7" ht="15">
      <c r="A1" s="14" t="s">
        <v>96</v>
      </c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5">
      <c r="A3" s="14" t="s">
        <v>1</v>
      </c>
      <c r="B3" s="15">
        <v>44449.14077546296</v>
      </c>
      <c r="C3"/>
      <c r="D3"/>
      <c r="E3"/>
      <c r="F3"/>
      <c r="G3"/>
    </row>
    <row r="4" spans="1:7" ht="15">
      <c r="A4" s="14" t="s">
        <v>2</v>
      </c>
      <c r="B4" s="15">
        <v>44463.654340277775</v>
      </c>
      <c r="C4"/>
      <c r="D4"/>
      <c r="E4"/>
      <c r="F4"/>
      <c r="G4"/>
    </row>
    <row r="5" spans="1:7" ht="15">
      <c r="A5" s="14" t="s">
        <v>3</v>
      </c>
      <c r="B5" s="14" t="s">
        <v>4</v>
      </c>
      <c r="C5"/>
      <c r="D5"/>
      <c r="E5"/>
      <c r="F5"/>
      <c r="G5"/>
    </row>
    <row r="6" spans="1:7" ht="15">
      <c r="A6"/>
      <c r="B6"/>
      <c r="C6"/>
      <c r="D6"/>
      <c r="E6"/>
      <c r="F6"/>
      <c r="G6"/>
    </row>
    <row r="7" spans="1:7" ht="15">
      <c r="A7" s="14" t="s">
        <v>5</v>
      </c>
      <c r="B7" s="14" t="s">
        <v>97</v>
      </c>
      <c r="C7"/>
      <c r="D7"/>
      <c r="E7"/>
      <c r="F7"/>
      <c r="G7"/>
    </row>
    <row r="8" spans="1:7" ht="15">
      <c r="A8" s="14" t="s">
        <v>7</v>
      </c>
      <c r="B8" s="14" t="s">
        <v>128</v>
      </c>
      <c r="C8"/>
      <c r="D8"/>
      <c r="E8"/>
      <c r="F8"/>
      <c r="G8"/>
    </row>
    <row r="9" spans="1:7" ht="15">
      <c r="A9" s="14" t="s">
        <v>8</v>
      </c>
      <c r="B9" s="14" t="s">
        <v>9</v>
      </c>
      <c r="C9"/>
      <c r="D9"/>
      <c r="E9"/>
      <c r="F9"/>
      <c r="G9"/>
    </row>
    <row r="10" spans="1:12" ht="15">
      <c r="A10"/>
      <c r="B10" s="3" t="s">
        <v>135</v>
      </c>
      <c r="C10"/>
      <c r="D10" s="3" t="s">
        <v>136</v>
      </c>
      <c r="E10"/>
      <c r="F10" s="3" t="s">
        <v>137</v>
      </c>
      <c r="G10"/>
      <c r="L10" s="3" t="s">
        <v>86</v>
      </c>
    </row>
    <row r="11" spans="1:9" ht="12.75">
      <c r="A11" s="16" t="s">
        <v>10</v>
      </c>
      <c r="B11" s="16" t="s">
        <v>132</v>
      </c>
      <c r="C11" s="16" t="s">
        <v>11</v>
      </c>
      <c r="D11" s="16" t="s">
        <v>133</v>
      </c>
      <c r="E11" s="16" t="s">
        <v>11</v>
      </c>
      <c r="F11" s="16" t="s">
        <v>50</v>
      </c>
      <c r="G11" s="16" t="s">
        <v>11</v>
      </c>
      <c r="H11" s="9" t="s">
        <v>49</v>
      </c>
      <c r="I11" s="9" t="s">
        <v>11</v>
      </c>
    </row>
    <row r="12" spans="1:10" ht="12.75">
      <c r="A12" s="27">
        <v>2010</v>
      </c>
      <c r="B12" s="17">
        <v>69</v>
      </c>
      <c r="C12" s="18" t="s">
        <v>40</v>
      </c>
      <c r="D12" s="17">
        <v>60</v>
      </c>
      <c r="E12" s="18" t="s">
        <v>40</v>
      </c>
      <c r="F12" s="17">
        <v>68.8</v>
      </c>
      <c r="G12" s="18" t="s">
        <v>40</v>
      </c>
      <c r="H12" s="17">
        <v>68.2</v>
      </c>
      <c r="I12" s="10" t="s">
        <v>40</v>
      </c>
      <c r="J12" s="11">
        <f aca="true" t="shared" si="0" ref="J12:J22">B12-F12</f>
        <v>0.20000000000000284</v>
      </c>
    </row>
    <row r="13" spans="1:10" ht="12.75">
      <c r="A13" s="27">
        <v>2011</v>
      </c>
      <c r="B13" s="17">
        <v>69.6</v>
      </c>
      <c r="C13" s="18" t="s">
        <v>40</v>
      </c>
      <c r="D13" s="17">
        <v>59.3</v>
      </c>
      <c r="E13" s="18" t="s">
        <v>40</v>
      </c>
      <c r="F13" s="17">
        <v>68.9</v>
      </c>
      <c r="G13" s="18" t="s">
        <v>40</v>
      </c>
      <c r="H13" s="17">
        <v>68.2</v>
      </c>
      <c r="I13" s="10" t="s">
        <v>40</v>
      </c>
      <c r="J13" s="11">
        <f t="shared" si="0"/>
        <v>0.6999999999999886</v>
      </c>
    </row>
    <row r="14" spans="1:10" ht="12.75">
      <c r="A14" s="27">
        <v>2012</v>
      </c>
      <c r="B14" s="17">
        <v>69.5</v>
      </c>
      <c r="C14" s="18" t="s">
        <v>40</v>
      </c>
      <c r="D14" s="17">
        <v>58.6</v>
      </c>
      <c r="E14" s="18" t="s">
        <v>40</v>
      </c>
      <c r="F14" s="17">
        <v>68.7</v>
      </c>
      <c r="G14" s="18" t="s">
        <v>40</v>
      </c>
      <c r="H14" s="17">
        <v>68</v>
      </c>
      <c r="I14" s="10" t="s">
        <v>40</v>
      </c>
      <c r="J14" s="11">
        <f t="shared" si="0"/>
        <v>0.7999999999999972</v>
      </c>
    </row>
    <row r="15" spans="1:10" ht="12.75">
      <c r="A15" s="27">
        <v>2013</v>
      </c>
      <c r="B15" s="17">
        <v>69.6</v>
      </c>
      <c r="C15" s="18" t="s">
        <v>40</v>
      </c>
      <c r="D15" s="17">
        <v>57.4</v>
      </c>
      <c r="E15" s="18" t="s">
        <v>40</v>
      </c>
      <c r="F15" s="17">
        <v>68.6</v>
      </c>
      <c r="G15" s="18" t="s">
        <v>40</v>
      </c>
      <c r="H15" s="17">
        <v>67.9</v>
      </c>
      <c r="I15" s="10" t="s">
        <v>40</v>
      </c>
      <c r="J15" s="11">
        <f t="shared" si="0"/>
        <v>1</v>
      </c>
    </row>
    <row r="16" spans="1:10" ht="12.75">
      <c r="A16" s="27">
        <v>2014</v>
      </c>
      <c r="B16" s="17">
        <v>70.4</v>
      </c>
      <c r="C16" s="18" t="s">
        <v>40</v>
      </c>
      <c r="D16" s="17">
        <v>57.9</v>
      </c>
      <c r="E16" s="18" t="s">
        <v>40</v>
      </c>
      <c r="F16" s="17">
        <v>69.3</v>
      </c>
      <c r="G16" s="18" t="s">
        <v>40</v>
      </c>
      <c r="H16" s="17">
        <v>68.5</v>
      </c>
      <c r="I16" s="10" t="s">
        <v>40</v>
      </c>
      <c r="J16" s="11">
        <f t="shared" si="0"/>
        <v>1.1000000000000085</v>
      </c>
    </row>
    <row r="17" spans="1:10" ht="12.75">
      <c r="A17" s="27">
        <v>2015</v>
      </c>
      <c r="B17" s="17">
        <v>71.2</v>
      </c>
      <c r="C17" s="18" t="s">
        <v>40</v>
      </c>
      <c r="D17" s="17">
        <v>58.4</v>
      </c>
      <c r="E17" s="18" t="s">
        <v>40</v>
      </c>
      <c r="F17" s="17">
        <v>70.2</v>
      </c>
      <c r="G17" s="18" t="s">
        <v>40</v>
      </c>
      <c r="H17" s="17">
        <v>69.4</v>
      </c>
      <c r="I17" s="10" t="s">
        <v>40</v>
      </c>
      <c r="J17" s="11">
        <f t="shared" si="0"/>
        <v>1</v>
      </c>
    </row>
    <row r="18" spans="1:10" ht="12.75">
      <c r="A18" s="27">
        <v>2016</v>
      </c>
      <c r="B18" s="17">
        <v>72.7</v>
      </c>
      <c r="C18" s="18" t="s">
        <v>40</v>
      </c>
      <c r="D18" s="17">
        <v>58.5</v>
      </c>
      <c r="E18" s="18" t="s">
        <v>40</v>
      </c>
      <c r="F18" s="17">
        <v>71.4</v>
      </c>
      <c r="G18" s="18" t="s">
        <v>40</v>
      </c>
      <c r="H18" s="17">
        <v>70.4</v>
      </c>
      <c r="I18" s="10" t="s">
        <v>40</v>
      </c>
      <c r="J18" s="11">
        <f t="shared" si="0"/>
        <v>1.2999999999999972</v>
      </c>
    </row>
    <row r="19" spans="1:10" ht="12.75">
      <c r="A19" s="27">
        <v>2017</v>
      </c>
      <c r="B19" s="17">
        <v>74.3</v>
      </c>
      <c r="C19" s="18" t="s">
        <v>40</v>
      </c>
      <c r="D19" s="17">
        <v>61.9</v>
      </c>
      <c r="E19" s="18" t="s">
        <v>40</v>
      </c>
      <c r="F19" s="17">
        <v>72.5</v>
      </c>
      <c r="G19" s="18" t="s">
        <v>40</v>
      </c>
      <c r="H19" s="17">
        <v>71.6</v>
      </c>
      <c r="I19" s="10" t="s">
        <v>40</v>
      </c>
      <c r="J19" s="11">
        <f t="shared" si="0"/>
        <v>1.7999999999999972</v>
      </c>
    </row>
    <row r="20" spans="1:10" ht="12.75">
      <c r="A20" s="27">
        <v>2018</v>
      </c>
      <c r="B20" s="17">
        <v>75.4</v>
      </c>
      <c r="C20" s="18" t="s">
        <v>40</v>
      </c>
      <c r="D20" s="17">
        <v>63.5</v>
      </c>
      <c r="E20" s="18" t="s">
        <v>40</v>
      </c>
      <c r="F20" s="17">
        <v>73.4</v>
      </c>
      <c r="G20" s="18" t="s">
        <v>40</v>
      </c>
      <c r="H20" s="17">
        <v>72.6</v>
      </c>
      <c r="I20" s="10" t="s">
        <v>40</v>
      </c>
      <c r="J20" s="11">
        <f t="shared" si="0"/>
        <v>2</v>
      </c>
    </row>
    <row r="21" spans="1:10" ht="12.75">
      <c r="A21" s="27">
        <v>2019</v>
      </c>
      <c r="B21" s="17">
        <v>76.2</v>
      </c>
      <c r="C21" s="18" t="s">
        <v>40</v>
      </c>
      <c r="D21" s="17">
        <v>64.5</v>
      </c>
      <c r="E21" s="18" t="s">
        <v>40</v>
      </c>
      <c r="F21" s="17">
        <v>74.2</v>
      </c>
      <c r="G21" s="18" t="s">
        <v>40</v>
      </c>
      <c r="H21" s="17">
        <v>73.3</v>
      </c>
      <c r="I21" s="10" t="s">
        <v>40</v>
      </c>
      <c r="J21" s="11">
        <f t="shared" si="0"/>
        <v>2</v>
      </c>
    </row>
    <row r="22" spans="1:10" ht="12.75">
      <c r="A22" s="27">
        <v>2020</v>
      </c>
      <c r="B22" s="17">
        <v>74.5</v>
      </c>
      <c r="C22" s="18"/>
      <c r="D22" s="17">
        <v>62.2</v>
      </c>
      <c r="E22" s="18"/>
      <c r="F22" s="17">
        <v>73.7</v>
      </c>
      <c r="G22" s="18"/>
      <c r="H22" s="17">
        <v>72.6</v>
      </c>
      <c r="I22" s="18"/>
      <c r="J22" s="11">
        <f t="shared" si="0"/>
        <v>0.7999999999999972</v>
      </c>
    </row>
    <row r="23" spans="1:10" ht="15">
      <c r="A23"/>
      <c r="B23"/>
      <c r="C23"/>
      <c r="D23"/>
      <c r="E23"/>
      <c r="F23"/>
      <c r="G23"/>
      <c r="J23" s="11" t="s">
        <v>86</v>
      </c>
    </row>
    <row r="24" spans="1:7" ht="15">
      <c r="A24" s="14" t="s">
        <v>12</v>
      </c>
      <c r="B24"/>
      <c r="C24"/>
      <c r="D24"/>
      <c r="E24" s="14" t="s">
        <v>13</v>
      </c>
      <c r="F24"/>
      <c r="G24"/>
    </row>
    <row r="25" spans="1:7" ht="15">
      <c r="A25" s="14" t="s">
        <v>14</v>
      </c>
      <c r="B25" s="14" t="s">
        <v>15</v>
      </c>
      <c r="C25"/>
      <c r="D25"/>
      <c r="E25" s="14" t="s">
        <v>16</v>
      </c>
      <c r="F25" s="14" t="s">
        <v>17</v>
      </c>
      <c r="G25"/>
    </row>
    <row r="26" spans="1:7" ht="15">
      <c r="A26" s="14" t="s">
        <v>18</v>
      </c>
      <c r="B26" s="14" t="s">
        <v>19</v>
      </c>
      <c r="C26"/>
      <c r="D26"/>
      <c r="E26"/>
      <c r="F26"/>
      <c r="G26"/>
    </row>
    <row r="27" spans="1:7" ht="15">
      <c r="A27" s="14" t="s">
        <v>20</v>
      </c>
      <c r="B27" s="14" t="s">
        <v>21</v>
      </c>
      <c r="C27"/>
      <c r="D27"/>
      <c r="E27"/>
      <c r="F27"/>
      <c r="G27"/>
    </row>
    <row r="28" spans="1:7" ht="15">
      <c r="A28" s="14" t="s">
        <v>22</v>
      </c>
      <c r="B28" s="14" t="s">
        <v>23</v>
      </c>
      <c r="C28"/>
      <c r="D28"/>
      <c r="E28"/>
      <c r="F28"/>
      <c r="G28"/>
    </row>
    <row r="29" spans="1:7" ht="15">
      <c r="A29" s="14" t="s">
        <v>24</v>
      </c>
      <c r="B29" s="14" t="s">
        <v>25</v>
      </c>
      <c r="C29"/>
      <c r="D29"/>
      <c r="E29"/>
      <c r="F29"/>
      <c r="G29"/>
    </row>
    <row r="30" spans="1:7" ht="15">
      <c r="A30" s="14" t="s">
        <v>28</v>
      </c>
      <c r="B30" s="14" t="s">
        <v>29</v>
      </c>
      <c r="C30"/>
      <c r="D30"/>
      <c r="E30"/>
      <c r="F30"/>
      <c r="G30"/>
    </row>
    <row r="31" spans="1:7" ht="15">
      <c r="A31" s="14" t="s">
        <v>30</v>
      </c>
      <c r="B31" s="14" t="s">
        <v>31</v>
      </c>
      <c r="C31"/>
      <c r="D31"/>
      <c r="E31"/>
      <c r="F31"/>
      <c r="G31"/>
    </row>
    <row r="32" spans="1:7" ht="15">
      <c r="A32" s="14" t="s">
        <v>32</v>
      </c>
      <c r="B32" s="14" t="s">
        <v>33</v>
      </c>
      <c r="C32"/>
      <c r="D32"/>
      <c r="E32"/>
      <c r="F32"/>
      <c r="G32"/>
    </row>
    <row r="33" spans="1:7" ht="15">
      <c r="A33" s="14" t="s">
        <v>34</v>
      </c>
      <c r="B33" s="14" t="s">
        <v>117</v>
      </c>
      <c r="C33"/>
      <c r="D33"/>
      <c r="E33"/>
      <c r="F33"/>
      <c r="G33"/>
    </row>
    <row r="34" spans="1:7" ht="15">
      <c r="A34" s="14" t="s">
        <v>36</v>
      </c>
      <c r="B34" s="14" t="s">
        <v>37</v>
      </c>
      <c r="C34"/>
      <c r="D34"/>
      <c r="E34"/>
      <c r="F34"/>
      <c r="G34"/>
    </row>
    <row r="35" spans="1:7" ht="15">
      <c r="A35" s="14" t="s">
        <v>38</v>
      </c>
      <c r="B35" s="14" t="s">
        <v>39</v>
      </c>
      <c r="C35"/>
      <c r="D35"/>
      <c r="E35"/>
      <c r="F35"/>
      <c r="G35"/>
    </row>
    <row r="36" spans="1:2" ht="12">
      <c r="A36" s="8"/>
      <c r="B36" s="8"/>
    </row>
    <row r="37" ht="15">
      <c r="L37" s="13" t="s">
        <v>114</v>
      </c>
    </row>
    <row r="38" ht="15" customHeight="1">
      <c r="L38" s="12" t="s">
        <v>109</v>
      </c>
    </row>
    <row r="41" ht="15">
      <c r="A41" s="3" t="s">
        <v>122</v>
      </c>
    </row>
    <row r="42" ht="14.4">
      <c r="A42" s="29" t="s">
        <v>159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 topLeftCell="A1">
      <selection activeCell="I14" sqref="I14"/>
    </sheetView>
  </sheetViews>
  <sheetFormatPr defaultColWidth="9.28125" defaultRowHeight="15"/>
  <cols>
    <col min="1" max="16384" width="9.28125" style="3" customWidth="1"/>
  </cols>
  <sheetData>
    <row r="1" spans="1:5" ht="15">
      <c r="A1" s="14" t="s">
        <v>100</v>
      </c>
      <c r="B1"/>
      <c r="C1"/>
      <c r="D1"/>
      <c r="E1"/>
    </row>
    <row r="2" spans="1:5" ht="15">
      <c r="A2"/>
      <c r="B2"/>
      <c r="C2"/>
      <c r="D2"/>
      <c r="E2"/>
    </row>
    <row r="3" spans="1:5" ht="15">
      <c r="A3" s="14" t="s">
        <v>1</v>
      </c>
      <c r="B3" s="15">
        <v>44449.140868055554</v>
      </c>
      <c r="C3"/>
      <c r="D3"/>
      <c r="E3"/>
    </row>
    <row r="4" spans="1:5" ht="15">
      <c r="A4" s="14" t="s">
        <v>2</v>
      </c>
      <c r="B4" s="15">
        <v>44463.65840277778</v>
      </c>
      <c r="C4"/>
      <c r="D4"/>
      <c r="E4"/>
    </row>
    <row r="5" spans="1:5" ht="15">
      <c r="A5" s="14" t="s">
        <v>3</v>
      </c>
      <c r="B5" s="14" t="s">
        <v>4</v>
      </c>
      <c r="C5"/>
      <c r="D5"/>
      <c r="E5"/>
    </row>
    <row r="6" spans="1:5" ht="15">
      <c r="A6"/>
      <c r="B6"/>
      <c r="C6"/>
      <c r="D6"/>
      <c r="E6"/>
    </row>
    <row r="7" spans="1:5" ht="15">
      <c r="A7" s="14" t="s">
        <v>5</v>
      </c>
      <c r="B7" s="14" t="s">
        <v>97</v>
      </c>
      <c r="C7"/>
      <c r="D7"/>
      <c r="E7"/>
    </row>
    <row r="8" spans="1:5" ht="15">
      <c r="A8" s="14" t="s">
        <v>8</v>
      </c>
      <c r="B8" s="14" t="s">
        <v>9</v>
      </c>
      <c r="C8"/>
      <c r="D8"/>
      <c r="E8"/>
    </row>
    <row r="9" spans="1:5" ht="15">
      <c r="A9" s="14" t="s">
        <v>7</v>
      </c>
      <c r="B9" s="14" t="s">
        <v>128</v>
      </c>
      <c r="C9"/>
      <c r="D9"/>
      <c r="E9"/>
    </row>
    <row r="10" spans="1:5" ht="15">
      <c r="A10" s="14" t="s">
        <v>101</v>
      </c>
      <c r="B10" s="14">
        <v>2020</v>
      </c>
      <c r="C10"/>
      <c r="D10"/>
      <c r="E10"/>
    </row>
    <row r="11" spans="1:5" ht="15">
      <c r="A11"/>
      <c r="B11"/>
      <c r="C11"/>
      <c r="D11"/>
      <c r="E11"/>
    </row>
    <row r="12" spans="1:11" ht="12.75">
      <c r="A12" s="16" t="s">
        <v>102</v>
      </c>
      <c r="B12" s="16" t="s">
        <v>103</v>
      </c>
      <c r="C12" s="16" t="s">
        <v>11</v>
      </c>
      <c r="D12" s="16" t="s">
        <v>104</v>
      </c>
      <c r="E12" s="16" t="s">
        <v>11</v>
      </c>
      <c r="I12" s="11"/>
      <c r="K12" s="3" t="s">
        <v>86</v>
      </c>
    </row>
    <row r="13" spans="1:9" ht="12.75">
      <c r="A13" s="16" t="s">
        <v>132</v>
      </c>
      <c r="B13" s="17">
        <v>81</v>
      </c>
      <c r="C13" s="18" t="s">
        <v>40</v>
      </c>
      <c r="D13" s="17">
        <v>68.6</v>
      </c>
      <c r="E13" s="18" t="s">
        <v>40</v>
      </c>
      <c r="F13" s="3" t="s">
        <v>138</v>
      </c>
      <c r="I13" s="11">
        <f>B13-D13</f>
        <v>12.400000000000006</v>
      </c>
    </row>
    <row r="14" spans="1:9" ht="12.75">
      <c r="A14" s="16" t="s">
        <v>133</v>
      </c>
      <c r="B14" s="17">
        <v>72.1</v>
      </c>
      <c r="C14" s="18" t="s">
        <v>40</v>
      </c>
      <c r="D14" s="17">
        <v>52.8</v>
      </c>
      <c r="E14" s="18" t="s">
        <v>40</v>
      </c>
      <c r="F14" s="3" t="s">
        <v>139</v>
      </c>
      <c r="I14" s="11">
        <f aca="true" t="shared" si="0" ref="I14:I16">B14-D14</f>
        <v>19.299999999999997</v>
      </c>
    </row>
    <row r="15" spans="1:9" ht="12.75">
      <c r="A15" s="16" t="s">
        <v>50</v>
      </c>
      <c r="B15" s="17">
        <v>78.8</v>
      </c>
      <c r="C15" s="18" t="s">
        <v>40</v>
      </c>
      <c r="D15" s="17">
        <v>68.7</v>
      </c>
      <c r="E15" s="18" t="s">
        <v>40</v>
      </c>
      <c r="F15" s="3" t="s">
        <v>140</v>
      </c>
      <c r="I15" s="11">
        <f t="shared" si="0"/>
        <v>10.099999999999994</v>
      </c>
    </row>
    <row r="16" spans="1:9" ht="12.75">
      <c r="A16" s="16" t="s">
        <v>49</v>
      </c>
      <c r="B16" s="17">
        <v>78.2</v>
      </c>
      <c r="C16" s="18" t="s">
        <v>40</v>
      </c>
      <c r="D16" s="17">
        <v>67.1</v>
      </c>
      <c r="E16" s="18" t="s">
        <v>40</v>
      </c>
      <c r="F16" s="3" t="s">
        <v>49</v>
      </c>
      <c r="G16" s="11" t="s">
        <v>86</v>
      </c>
      <c r="I16" s="11">
        <f t="shared" si="0"/>
        <v>11.100000000000009</v>
      </c>
    </row>
    <row r="17" spans="1:5" ht="15">
      <c r="A17"/>
      <c r="B17"/>
      <c r="C17"/>
      <c r="D17"/>
      <c r="E17"/>
    </row>
    <row r="18" spans="1:5" ht="15">
      <c r="A18" s="14" t="s">
        <v>12</v>
      </c>
      <c r="B18"/>
      <c r="C18"/>
      <c r="D18"/>
      <c r="E18" s="14" t="s">
        <v>13</v>
      </c>
    </row>
    <row r="19" spans="1:8" ht="15">
      <c r="A19" s="14" t="s">
        <v>14</v>
      </c>
      <c r="B19" s="14" t="s">
        <v>15</v>
      </c>
      <c r="C19"/>
      <c r="D19"/>
      <c r="E19" s="14" t="s">
        <v>16</v>
      </c>
      <c r="F19" s="8" t="s">
        <v>17</v>
      </c>
      <c r="H19" s="24" t="s">
        <v>86</v>
      </c>
    </row>
    <row r="20" spans="1:5" ht="15">
      <c r="A20" s="14" t="s">
        <v>18</v>
      </c>
      <c r="B20" s="14" t="s">
        <v>19</v>
      </c>
      <c r="C20"/>
      <c r="D20"/>
      <c r="E20"/>
    </row>
    <row r="21" spans="1:5" ht="15">
      <c r="A21" s="14" t="s">
        <v>20</v>
      </c>
      <c r="B21" s="14" t="s">
        <v>21</v>
      </c>
      <c r="C21"/>
      <c r="D21"/>
      <c r="E21"/>
    </row>
    <row r="22" spans="1:8" ht="15">
      <c r="A22" s="14" t="s">
        <v>22</v>
      </c>
      <c r="B22" s="14" t="s">
        <v>23</v>
      </c>
      <c r="C22"/>
      <c r="D22"/>
      <c r="E22"/>
      <c r="H22" s="11">
        <f>D14-D13</f>
        <v>-15.799999999999997</v>
      </c>
    </row>
    <row r="23" spans="1:5" ht="15">
      <c r="A23" s="14" t="s">
        <v>24</v>
      </c>
      <c r="B23" s="14" t="s">
        <v>25</v>
      </c>
      <c r="C23"/>
      <c r="D23"/>
      <c r="E23"/>
    </row>
    <row r="24" spans="1:5" ht="15">
      <c r="A24" s="14" t="s">
        <v>28</v>
      </c>
      <c r="B24" s="14" t="s">
        <v>29</v>
      </c>
      <c r="C24"/>
      <c r="D24"/>
      <c r="E24"/>
    </row>
    <row r="25" spans="1:5" ht="15">
      <c r="A25" s="14" t="s">
        <v>30</v>
      </c>
      <c r="B25" s="14" t="s">
        <v>31</v>
      </c>
      <c r="C25"/>
      <c r="D25"/>
      <c r="E25"/>
    </row>
    <row r="26" spans="1:5" ht="15">
      <c r="A26" s="14" t="s">
        <v>32</v>
      </c>
      <c r="B26" s="14" t="s">
        <v>33</v>
      </c>
      <c r="C26"/>
      <c r="D26"/>
      <c r="E26"/>
    </row>
    <row r="27" spans="1:5" ht="15">
      <c r="A27" s="14" t="s">
        <v>34</v>
      </c>
      <c r="B27" s="14" t="s">
        <v>117</v>
      </c>
      <c r="C27"/>
      <c r="D27"/>
      <c r="E27"/>
    </row>
    <row r="28" spans="1:5" ht="15">
      <c r="A28" s="14" t="s">
        <v>36</v>
      </c>
      <c r="B28" s="14" t="s">
        <v>37</v>
      </c>
      <c r="C28"/>
      <c r="D28"/>
      <c r="E28"/>
    </row>
    <row r="29" spans="1:5" ht="15">
      <c r="A29" s="14" t="s">
        <v>38</v>
      </c>
      <c r="B29" s="14" t="s">
        <v>39</v>
      </c>
      <c r="C29"/>
      <c r="D29"/>
      <c r="E29"/>
    </row>
    <row r="30" spans="1:2" ht="12">
      <c r="A30" s="8" t="s">
        <v>38</v>
      </c>
      <c r="B30" s="8" t="s">
        <v>39</v>
      </c>
    </row>
    <row r="38" ht="15" customHeight="1"/>
    <row r="40" ht="15">
      <c r="K40" s="13" t="s">
        <v>120</v>
      </c>
    </row>
    <row r="41" ht="15">
      <c r="K41" s="12" t="s">
        <v>111</v>
      </c>
    </row>
    <row r="44" ht="15">
      <c r="A44" s="3" t="s">
        <v>122</v>
      </c>
    </row>
    <row r="45" ht="14.4">
      <c r="A45" s="29" t="s">
        <v>160</v>
      </c>
    </row>
  </sheetData>
  <conditionalFormatting sqref="B13:D1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workbookViewId="0" topLeftCell="A1">
      <selection activeCell="B11" sqref="B11"/>
    </sheetView>
  </sheetViews>
  <sheetFormatPr defaultColWidth="9.28125" defaultRowHeight="15"/>
  <cols>
    <col min="1" max="16384" width="9.28125" style="3" customWidth="1"/>
  </cols>
  <sheetData>
    <row r="1" spans="1:17" ht="15">
      <c r="A1" s="14" t="s">
        <v>100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5">
      <c r="A3" s="14" t="s">
        <v>1</v>
      </c>
      <c r="B3" s="15">
        <v>44449.140868055554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">
      <c r="A4" s="14" t="s">
        <v>2</v>
      </c>
      <c r="B4" s="15">
        <v>44463.66002314815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>
      <c r="A5" s="14" t="s">
        <v>3</v>
      </c>
      <c r="B5" s="14" t="s">
        <v>4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>
      <c r="A7" s="14" t="s">
        <v>5</v>
      </c>
      <c r="B7" s="14" t="s">
        <v>97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>
      <c r="A8" s="14" t="s">
        <v>8</v>
      </c>
      <c r="B8" s="14" t="s">
        <v>9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>
      <c r="A9" s="14" t="s">
        <v>7</v>
      </c>
      <c r="B9" s="14" t="s">
        <v>128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.75">
      <c r="A11" s="16" t="s">
        <v>81</v>
      </c>
      <c r="B11" s="16" t="s">
        <v>132</v>
      </c>
      <c r="C11" s="16" t="s">
        <v>11</v>
      </c>
      <c r="D11" s="16" t="s">
        <v>132</v>
      </c>
      <c r="E11" s="16" t="s">
        <v>11</v>
      </c>
      <c r="F11" s="16" t="s">
        <v>133</v>
      </c>
      <c r="G11" s="16" t="s">
        <v>11</v>
      </c>
      <c r="H11" s="16" t="s">
        <v>133</v>
      </c>
      <c r="I11" s="16" t="s">
        <v>11</v>
      </c>
      <c r="J11" s="16" t="s">
        <v>50</v>
      </c>
      <c r="K11" s="16" t="s">
        <v>11</v>
      </c>
      <c r="L11" s="16" t="s">
        <v>50</v>
      </c>
      <c r="M11" s="16" t="s">
        <v>11</v>
      </c>
      <c r="N11" s="16" t="s">
        <v>49</v>
      </c>
      <c r="O11" s="16" t="s">
        <v>11</v>
      </c>
      <c r="P11" s="16" t="s">
        <v>49</v>
      </c>
      <c r="Q11" s="16" t="s">
        <v>11</v>
      </c>
    </row>
    <row r="12" spans="1:21" ht="12.75">
      <c r="A12" s="16" t="s">
        <v>105</v>
      </c>
      <c r="B12" s="16" t="s">
        <v>103</v>
      </c>
      <c r="C12" s="16" t="s">
        <v>11</v>
      </c>
      <c r="D12" s="16" t="s">
        <v>104</v>
      </c>
      <c r="E12" s="16" t="s">
        <v>11</v>
      </c>
      <c r="F12" s="16" t="s">
        <v>103</v>
      </c>
      <c r="G12" s="16" t="s">
        <v>11</v>
      </c>
      <c r="H12" s="16" t="s">
        <v>104</v>
      </c>
      <c r="I12" s="16" t="s">
        <v>11</v>
      </c>
      <c r="J12" s="16" t="s">
        <v>103</v>
      </c>
      <c r="K12" s="16" t="s">
        <v>11</v>
      </c>
      <c r="L12" s="16" t="s">
        <v>104</v>
      </c>
      <c r="M12" s="16" t="s">
        <v>11</v>
      </c>
      <c r="N12" s="16" t="s">
        <v>103</v>
      </c>
      <c r="O12" s="16" t="s">
        <v>11</v>
      </c>
      <c r="P12" s="16" t="s">
        <v>104</v>
      </c>
      <c r="Q12" s="16" t="s">
        <v>11</v>
      </c>
      <c r="S12" s="2" t="s">
        <v>135</v>
      </c>
      <c r="T12" s="2" t="s">
        <v>136</v>
      </c>
      <c r="U12" s="2" t="s">
        <v>141</v>
      </c>
    </row>
    <row r="13" spans="1:24" ht="12.75">
      <c r="A13" s="27">
        <v>2010</v>
      </c>
      <c r="B13" s="17">
        <v>76.8</v>
      </c>
      <c r="C13" s="18" t="s">
        <v>40</v>
      </c>
      <c r="D13" s="17">
        <v>62.1</v>
      </c>
      <c r="E13" s="18" t="s">
        <v>40</v>
      </c>
      <c r="F13" s="17">
        <v>69.3</v>
      </c>
      <c r="G13" s="18" t="s">
        <v>40</v>
      </c>
      <c r="H13" s="17">
        <v>51.3</v>
      </c>
      <c r="I13" s="18" t="s">
        <v>40</v>
      </c>
      <c r="J13" s="17">
        <v>75.1</v>
      </c>
      <c r="K13" s="18" t="s">
        <v>40</v>
      </c>
      <c r="L13" s="17">
        <v>62.4</v>
      </c>
      <c r="M13" s="18" t="s">
        <v>40</v>
      </c>
      <c r="N13" s="17">
        <v>74.8</v>
      </c>
      <c r="O13" s="18" t="s">
        <v>40</v>
      </c>
      <c r="P13" s="17">
        <v>61.6</v>
      </c>
      <c r="Q13" s="18" t="s">
        <v>40</v>
      </c>
      <c r="S13" s="11">
        <f aca="true" t="shared" si="0" ref="S13:S22">B13-D13</f>
        <v>14.699999999999996</v>
      </c>
      <c r="T13" s="11">
        <f aca="true" t="shared" si="1" ref="T13:T22">F13-H13</f>
        <v>18</v>
      </c>
      <c r="U13" s="11">
        <f aca="true" t="shared" si="2" ref="U13:U22">J13-L13</f>
        <v>12.699999999999996</v>
      </c>
      <c r="W13" s="11"/>
      <c r="X13" s="11"/>
    </row>
    <row r="14" spans="1:24" ht="12.75">
      <c r="A14" s="27">
        <v>2011</v>
      </c>
      <c r="B14" s="17">
        <v>77.5</v>
      </c>
      <c r="C14" s="18" t="s">
        <v>40</v>
      </c>
      <c r="D14" s="17">
        <v>62.7</v>
      </c>
      <c r="E14" s="18" t="s">
        <v>40</v>
      </c>
      <c r="F14" s="17">
        <v>68.6</v>
      </c>
      <c r="G14" s="18" t="s">
        <v>40</v>
      </c>
      <c r="H14" s="17">
        <v>50.9</v>
      </c>
      <c r="I14" s="18" t="s">
        <v>40</v>
      </c>
      <c r="J14" s="17">
        <v>75</v>
      </c>
      <c r="K14" s="18" t="s">
        <v>40</v>
      </c>
      <c r="L14" s="17">
        <v>62.7</v>
      </c>
      <c r="M14" s="18" t="s">
        <v>40</v>
      </c>
      <c r="N14" s="17">
        <v>74.7</v>
      </c>
      <c r="O14" s="18" t="s">
        <v>40</v>
      </c>
      <c r="P14" s="17">
        <v>61.8</v>
      </c>
      <c r="Q14" s="18" t="s">
        <v>40</v>
      </c>
      <c r="S14" s="11">
        <f t="shared" si="0"/>
        <v>14.799999999999997</v>
      </c>
      <c r="T14" s="11">
        <f t="shared" si="1"/>
        <v>17.699999999999996</v>
      </c>
      <c r="U14" s="11">
        <f t="shared" si="2"/>
        <v>12.299999999999997</v>
      </c>
      <c r="W14" s="11"/>
      <c r="X14" s="11"/>
    </row>
    <row r="15" spans="1:24" ht="12.75">
      <c r="A15" s="27">
        <v>2012</v>
      </c>
      <c r="B15" s="17">
        <v>77</v>
      </c>
      <c r="C15" s="18" t="s">
        <v>40</v>
      </c>
      <c r="D15" s="17">
        <v>63</v>
      </c>
      <c r="E15" s="18" t="s">
        <v>40</v>
      </c>
      <c r="F15" s="17">
        <v>67.4</v>
      </c>
      <c r="G15" s="18" t="s">
        <v>40</v>
      </c>
      <c r="H15" s="17">
        <v>50.4</v>
      </c>
      <c r="I15" s="18" t="s">
        <v>40</v>
      </c>
      <c r="J15" s="17">
        <v>74.5</v>
      </c>
      <c r="K15" s="18" t="s">
        <v>40</v>
      </c>
      <c r="L15" s="17">
        <v>62.9</v>
      </c>
      <c r="M15" s="18" t="s">
        <v>40</v>
      </c>
      <c r="N15" s="17">
        <v>74.1</v>
      </c>
      <c r="O15" s="18" t="s">
        <v>40</v>
      </c>
      <c r="P15" s="17">
        <v>62</v>
      </c>
      <c r="Q15" s="18" t="s">
        <v>40</v>
      </c>
      <c r="S15" s="11">
        <f t="shared" si="0"/>
        <v>14</v>
      </c>
      <c r="T15" s="11">
        <f t="shared" si="1"/>
        <v>17.000000000000007</v>
      </c>
      <c r="U15" s="11">
        <f t="shared" si="2"/>
        <v>11.600000000000001</v>
      </c>
      <c r="W15" s="11"/>
      <c r="X15" s="11"/>
    </row>
    <row r="16" spans="1:24" ht="12.75">
      <c r="A16" s="27">
        <v>2013</v>
      </c>
      <c r="B16" s="17">
        <v>76.9</v>
      </c>
      <c r="C16" s="18" t="s">
        <v>40</v>
      </c>
      <c r="D16" s="17">
        <v>63.1</v>
      </c>
      <c r="E16" s="18" t="s">
        <v>40</v>
      </c>
      <c r="F16" s="17">
        <v>66.4</v>
      </c>
      <c r="G16" s="18" t="s">
        <v>40</v>
      </c>
      <c r="H16" s="17">
        <v>49.2</v>
      </c>
      <c r="I16" s="18" t="s">
        <v>40</v>
      </c>
      <c r="J16" s="17">
        <v>74.2</v>
      </c>
      <c r="K16" s="18" t="s">
        <v>40</v>
      </c>
      <c r="L16" s="17">
        <v>63.1</v>
      </c>
      <c r="M16" s="18" t="s">
        <v>40</v>
      </c>
      <c r="N16" s="17">
        <v>73.7</v>
      </c>
      <c r="O16" s="18" t="s">
        <v>40</v>
      </c>
      <c r="P16" s="17">
        <v>62</v>
      </c>
      <c r="Q16" s="18" t="s">
        <v>40</v>
      </c>
      <c r="S16" s="11">
        <f t="shared" si="0"/>
        <v>13.800000000000004</v>
      </c>
      <c r="T16" s="11">
        <f t="shared" si="1"/>
        <v>17.200000000000003</v>
      </c>
      <c r="U16" s="11">
        <f t="shared" si="2"/>
        <v>11.100000000000001</v>
      </c>
      <c r="W16" s="11"/>
      <c r="X16" s="11"/>
    </row>
    <row r="17" spans="1:24" ht="12.75">
      <c r="A17" s="27">
        <v>2014</v>
      </c>
      <c r="B17" s="17">
        <v>77.5</v>
      </c>
      <c r="C17" s="18" t="s">
        <v>40</v>
      </c>
      <c r="D17" s="17">
        <v>63.9</v>
      </c>
      <c r="E17" s="18" t="s">
        <v>40</v>
      </c>
      <c r="F17" s="17">
        <v>66.7</v>
      </c>
      <c r="G17" s="18" t="s">
        <v>40</v>
      </c>
      <c r="H17" s="17">
        <v>50</v>
      </c>
      <c r="I17" s="18" t="s">
        <v>40</v>
      </c>
      <c r="J17" s="17">
        <v>74.8</v>
      </c>
      <c r="K17" s="18" t="s">
        <v>40</v>
      </c>
      <c r="L17" s="17">
        <v>63.8</v>
      </c>
      <c r="M17" s="18" t="s">
        <v>40</v>
      </c>
      <c r="N17" s="17">
        <v>74.3</v>
      </c>
      <c r="O17" s="18" t="s">
        <v>40</v>
      </c>
      <c r="P17" s="17">
        <v>62.8</v>
      </c>
      <c r="Q17" s="18" t="s">
        <v>40</v>
      </c>
      <c r="S17" s="11">
        <f t="shared" si="0"/>
        <v>13.600000000000001</v>
      </c>
      <c r="T17" s="11">
        <f t="shared" si="1"/>
        <v>16.700000000000003</v>
      </c>
      <c r="U17" s="11">
        <f t="shared" si="2"/>
        <v>11</v>
      </c>
      <c r="W17" s="11"/>
      <c r="X17" s="11"/>
    </row>
    <row r="18" spans="1:24" ht="12.75">
      <c r="A18" s="27">
        <v>2015</v>
      </c>
      <c r="B18" s="17">
        <v>78.9</v>
      </c>
      <c r="C18" s="18" t="s">
        <v>40</v>
      </c>
      <c r="D18" s="17">
        <v>64.3</v>
      </c>
      <c r="E18" s="18" t="s">
        <v>40</v>
      </c>
      <c r="F18" s="17">
        <v>67.6</v>
      </c>
      <c r="G18" s="18" t="s">
        <v>40</v>
      </c>
      <c r="H18" s="17">
        <v>49.9</v>
      </c>
      <c r="I18" s="18" t="s">
        <v>40</v>
      </c>
      <c r="J18" s="17">
        <v>75.6</v>
      </c>
      <c r="K18" s="18" t="s">
        <v>40</v>
      </c>
      <c r="L18" s="17">
        <v>64.8</v>
      </c>
      <c r="M18" s="18" t="s">
        <v>40</v>
      </c>
      <c r="N18" s="17">
        <v>75.2</v>
      </c>
      <c r="O18" s="18" t="s">
        <v>40</v>
      </c>
      <c r="P18" s="17">
        <v>63.7</v>
      </c>
      <c r="Q18" s="18" t="s">
        <v>40</v>
      </c>
      <c r="S18" s="11">
        <f t="shared" si="0"/>
        <v>14.600000000000009</v>
      </c>
      <c r="T18" s="11">
        <f t="shared" si="1"/>
        <v>17.699999999999996</v>
      </c>
      <c r="U18" s="11">
        <f t="shared" si="2"/>
        <v>10.799999999999997</v>
      </c>
      <c r="W18" s="11"/>
      <c r="X18" s="11"/>
    </row>
    <row r="19" spans="1:24" ht="12.75">
      <c r="A19" s="27">
        <v>2016</v>
      </c>
      <c r="B19" s="17">
        <v>80.1</v>
      </c>
      <c r="C19" s="18" t="s">
        <v>40</v>
      </c>
      <c r="D19" s="17">
        <v>65.8</v>
      </c>
      <c r="E19" s="18" t="s">
        <v>40</v>
      </c>
      <c r="F19" s="17">
        <v>68</v>
      </c>
      <c r="G19" s="18" t="s">
        <v>40</v>
      </c>
      <c r="H19" s="17">
        <v>49.8</v>
      </c>
      <c r="I19" s="18" t="s">
        <v>40</v>
      </c>
      <c r="J19" s="17">
        <v>76.7</v>
      </c>
      <c r="K19" s="18" t="s">
        <v>40</v>
      </c>
      <c r="L19" s="17">
        <v>66</v>
      </c>
      <c r="M19" s="18" t="s">
        <v>40</v>
      </c>
      <c r="N19" s="17">
        <v>76.2</v>
      </c>
      <c r="O19" s="18" t="s">
        <v>40</v>
      </c>
      <c r="P19" s="17">
        <v>64.7</v>
      </c>
      <c r="Q19" s="18" t="s">
        <v>40</v>
      </c>
      <c r="S19" s="11">
        <f t="shared" si="0"/>
        <v>14.299999999999997</v>
      </c>
      <c r="T19" s="11">
        <f t="shared" si="1"/>
        <v>18.200000000000003</v>
      </c>
      <c r="U19" s="11">
        <f t="shared" si="2"/>
        <v>10.700000000000003</v>
      </c>
      <c r="W19" s="11"/>
      <c r="X19" s="11"/>
    </row>
    <row r="20" spans="1:24" ht="12.75">
      <c r="A20" s="27">
        <v>2017</v>
      </c>
      <c r="B20" s="17">
        <v>81.5</v>
      </c>
      <c r="C20" s="18" t="s">
        <v>40</v>
      </c>
      <c r="D20" s="17">
        <v>67.7</v>
      </c>
      <c r="E20" s="18" t="s">
        <v>40</v>
      </c>
      <c r="F20" s="17">
        <v>71</v>
      </c>
      <c r="G20" s="18" t="s">
        <v>40</v>
      </c>
      <c r="H20" s="17">
        <v>53.3</v>
      </c>
      <c r="I20" s="18" t="s">
        <v>40</v>
      </c>
      <c r="J20" s="17">
        <v>77.8</v>
      </c>
      <c r="K20" s="18" t="s">
        <v>40</v>
      </c>
      <c r="L20" s="17">
        <v>67</v>
      </c>
      <c r="M20" s="18" t="s">
        <v>40</v>
      </c>
      <c r="N20" s="17">
        <v>77.4</v>
      </c>
      <c r="O20" s="18" t="s">
        <v>40</v>
      </c>
      <c r="P20" s="17">
        <v>65.8</v>
      </c>
      <c r="Q20" s="18" t="s">
        <v>40</v>
      </c>
      <c r="S20" s="11">
        <f t="shared" si="0"/>
        <v>13.799999999999997</v>
      </c>
      <c r="T20" s="11">
        <f t="shared" si="1"/>
        <v>17.700000000000003</v>
      </c>
      <c r="U20" s="11">
        <f t="shared" si="2"/>
        <v>10.799999999999997</v>
      </c>
      <c r="W20" s="11"/>
      <c r="X20" s="11"/>
    </row>
    <row r="21" spans="1:24" ht="12.75">
      <c r="A21" s="27">
        <v>2018</v>
      </c>
      <c r="B21" s="17">
        <v>82.9</v>
      </c>
      <c r="C21" s="18" t="s">
        <v>40</v>
      </c>
      <c r="D21" s="17">
        <v>68.6</v>
      </c>
      <c r="E21" s="18" t="s">
        <v>40</v>
      </c>
      <c r="F21" s="17">
        <v>73.1</v>
      </c>
      <c r="G21" s="18" t="s">
        <v>40</v>
      </c>
      <c r="H21" s="17">
        <v>54.4</v>
      </c>
      <c r="I21" s="18" t="s">
        <v>40</v>
      </c>
      <c r="J21" s="17">
        <v>78.8</v>
      </c>
      <c r="K21" s="18" t="s">
        <v>40</v>
      </c>
      <c r="L21" s="17">
        <v>68.1</v>
      </c>
      <c r="M21" s="18" t="s">
        <v>40</v>
      </c>
      <c r="N21" s="17">
        <v>78.4</v>
      </c>
      <c r="O21" s="18" t="s">
        <v>40</v>
      </c>
      <c r="P21" s="17">
        <v>66.8</v>
      </c>
      <c r="Q21" s="18" t="s">
        <v>40</v>
      </c>
      <c r="S21" s="11">
        <f t="shared" si="0"/>
        <v>14.300000000000011</v>
      </c>
      <c r="T21" s="11">
        <f t="shared" si="1"/>
        <v>18.699999999999996</v>
      </c>
      <c r="U21" s="11">
        <f t="shared" si="2"/>
        <v>10.700000000000003</v>
      </c>
      <c r="W21" s="11"/>
      <c r="X21" s="11"/>
    </row>
    <row r="22" spans="1:24" ht="12.75">
      <c r="A22" s="27">
        <v>2019</v>
      </c>
      <c r="B22" s="17">
        <v>83.2</v>
      </c>
      <c r="C22" s="18" t="s">
        <v>40</v>
      </c>
      <c r="D22" s="17">
        <v>69.8</v>
      </c>
      <c r="E22" s="18" t="s">
        <v>40</v>
      </c>
      <c r="F22" s="17">
        <v>74.5</v>
      </c>
      <c r="G22" s="18" t="s">
        <v>40</v>
      </c>
      <c r="H22" s="17">
        <v>55</v>
      </c>
      <c r="I22" s="18" t="s">
        <v>40</v>
      </c>
      <c r="J22" s="17">
        <v>79.4</v>
      </c>
      <c r="K22" s="18" t="s">
        <v>40</v>
      </c>
      <c r="L22" s="17">
        <v>68.9</v>
      </c>
      <c r="M22" s="18" t="s">
        <v>40</v>
      </c>
      <c r="N22" s="17">
        <v>79.1</v>
      </c>
      <c r="O22" s="18" t="s">
        <v>40</v>
      </c>
      <c r="P22" s="17">
        <v>67.6</v>
      </c>
      <c r="Q22" s="18" t="s">
        <v>40</v>
      </c>
      <c r="S22" s="11">
        <f t="shared" si="0"/>
        <v>13.400000000000006</v>
      </c>
      <c r="T22" s="11">
        <f t="shared" si="1"/>
        <v>19.5</v>
      </c>
      <c r="U22" s="11">
        <f t="shared" si="2"/>
        <v>10.5</v>
      </c>
      <c r="W22" s="11"/>
      <c r="X22" s="11"/>
    </row>
    <row r="23" spans="1:21" ht="12.75">
      <c r="A23" s="27">
        <v>2020</v>
      </c>
      <c r="B23" s="17">
        <v>81</v>
      </c>
      <c r="C23" s="18"/>
      <c r="D23" s="17">
        <v>68.6</v>
      </c>
      <c r="E23" s="18"/>
      <c r="F23" s="17">
        <v>72.1</v>
      </c>
      <c r="G23" s="18"/>
      <c r="H23" s="17">
        <v>52.8</v>
      </c>
      <c r="I23" s="18"/>
      <c r="J23" s="17">
        <v>78.8</v>
      </c>
      <c r="K23" s="18"/>
      <c r="L23" s="17">
        <v>68.7</v>
      </c>
      <c r="M23" s="18"/>
      <c r="N23" s="17">
        <v>78.2</v>
      </c>
      <c r="O23" s="18"/>
      <c r="P23" s="17">
        <v>67.1</v>
      </c>
      <c r="Q23" s="18"/>
      <c r="S23" s="11">
        <f aca="true" t="shared" si="3" ref="S23">B23-D23</f>
        <v>12.400000000000006</v>
      </c>
      <c r="T23" s="11">
        <f aca="true" t="shared" si="4" ref="T23">F23-H23</f>
        <v>19.299999999999997</v>
      </c>
      <c r="U23" s="11">
        <f aca="true" t="shared" si="5" ref="U23">J23-L23</f>
        <v>10.099999999999994</v>
      </c>
    </row>
    <row r="24" spans="1:21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S24" s="11"/>
      <c r="T24" s="11"/>
      <c r="U24" s="11"/>
    </row>
    <row r="25" spans="1:17" ht="15">
      <c r="A25" s="14" t="s">
        <v>12</v>
      </c>
      <c r="B25"/>
      <c r="C25"/>
      <c r="D25"/>
      <c r="E25" s="14" t="s">
        <v>13</v>
      </c>
      <c r="F25"/>
      <c r="G25"/>
      <c r="H25"/>
      <c r="I25"/>
      <c r="J25"/>
      <c r="K25"/>
      <c r="L25"/>
      <c r="M25"/>
      <c r="N25"/>
      <c r="O25"/>
      <c r="P25"/>
      <c r="Q25"/>
    </row>
    <row r="26" spans="1:17" ht="15">
      <c r="A26" s="14" t="s">
        <v>14</v>
      </c>
      <c r="B26" s="14" t="s">
        <v>15</v>
      </c>
      <c r="C26"/>
      <c r="D26"/>
      <c r="E26" s="14" t="s">
        <v>16</v>
      </c>
      <c r="F26" s="14" t="s">
        <v>17</v>
      </c>
      <c r="G26"/>
      <c r="H26"/>
      <c r="I26"/>
      <c r="J26"/>
      <c r="K26"/>
      <c r="L26"/>
      <c r="M26"/>
      <c r="N26"/>
      <c r="O26"/>
      <c r="P26"/>
      <c r="Q26"/>
    </row>
    <row r="27" spans="1:17" ht="15">
      <c r="A27" s="14" t="s">
        <v>18</v>
      </c>
      <c r="B27" s="14" t="s">
        <v>19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">
      <c r="A28" s="14" t="s">
        <v>20</v>
      </c>
      <c r="B28" s="14" t="s">
        <v>21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>
      <c r="A29" s="14" t="s">
        <v>22</v>
      </c>
      <c r="B29" s="14" t="s">
        <v>23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5">
      <c r="A30" s="14" t="s">
        <v>24</v>
      </c>
      <c r="B30" s="14" t="s">
        <v>25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">
      <c r="A31" s="14" t="s">
        <v>28</v>
      </c>
      <c r="B31" s="14" t="s">
        <v>29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>
      <c r="A32" s="14" t="s">
        <v>30</v>
      </c>
      <c r="B32" s="14" t="s">
        <v>31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">
      <c r="A33" s="14" t="s">
        <v>32</v>
      </c>
      <c r="B33" s="14" t="s">
        <v>33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14" t="s">
        <v>34</v>
      </c>
      <c r="B34" s="14" t="s">
        <v>117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14" t="s">
        <v>36</v>
      </c>
      <c r="B35" s="14" t="s">
        <v>37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14" t="s">
        <v>38</v>
      </c>
      <c r="B36" s="14" t="s">
        <v>39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2" ht="12">
      <c r="A37" s="8"/>
      <c r="B37" s="8"/>
    </row>
    <row r="42" ht="12">
      <c r="A42" s="3" t="s">
        <v>122</v>
      </c>
    </row>
    <row r="43" ht="15">
      <c r="A43" s="29" t="s">
        <v>161</v>
      </c>
    </row>
    <row r="47" ht="12">
      <c r="A47" s="13" t="s">
        <v>120</v>
      </c>
    </row>
    <row r="48" ht="12">
      <c r="A48" s="12" t="s">
        <v>111</v>
      </c>
    </row>
    <row r="55" ht="15" customHeight="1"/>
  </sheetData>
  <hyperlinks>
    <hyperlink ref="A43" r:id="rId1" display="https://ec.europa.eu/eurostat/databrowser/bookmark/0738f3b8-046c-45d6-ba8e-fac495ee38cb?lang=en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 topLeftCell="H7">
      <selection activeCell="K11" sqref="K11"/>
    </sheetView>
  </sheetViews>
  <sheetFormatPr defaultColWidth="9.28125" defaultRowHeight="15"/>
  <cols>
    <col min="1" max="5" width="9.28125" style="3" customWidth="1"/>
    <col min="6" max="6" width="2.421875" style="3" customWidth="1"/>
    <col min="7" max="7" width="21.7109375" style="3" customWidth="1"/>
    <col min="8" max="16384" width="9.28125" style="3" customWidth="1"/>
  </cols>
  <sheetData>
    <row r="1" spans="1:4" ht="15">
      <c r="A1" s="14" t="s">
        <v>0</v>
      </c>
      <c r="B1"/>
      <c r="C1"/>
      <c r="D1"/>
    </row>
    <row r="2" spans="1:4" ht="15">
      <c r="A2"/>
      <c r="B2"/>
      <c r="C2"/>
      <c r="D2"/>
    </row>
    <row r="3" spans="1:4" ht="15">
      <c r="A3" s="14" t="s">
        <v>1</v>
      </c>
      <c r="B3" s="15">
        <v>44449.14103009259</v>
      </c>
      <c r="C3"/>
      <c r="D3"/>
    </row>
    <row r="4" spans="1:4" ht="15">
      <c r="A4" s="14" t="s">
        <v>2</v>
      </c>
      <c r="B4" s="15">
        <v>44463.491481481484</v>
      </c>
      <c r="C4"/>
      <c r="D4"/>
    </row>
    <row r="5" spans="1:4" ht="15">
      <c r="A5" s="14" t="s">
        <v>3</v>
      </c>
      <c r="B5" s="14" t="s">
        <v>4</v>
      </c>
      <c r="C5"/>
      <c r="D5"/>
    </row>
    <row r="6" spans="1:4" ht="15">
      <c r="A6"/>
      <c r="B6"/>
      <c r="C6"/>
      <c r="D6"/>
    </row>
    <row r="7" spans="1:4" ht="15">
      <c r="A7" s="14" t="s">
        <v>5</v>
      </c>
      <c r="B7" s="14" t="s">
        <v>115</v>
      </c>
      <c r="C7"/>
      <c r="D7"/>
    </row>
    <row r="8" spans="1:4" ht="15">
      <c r="A8" s="14" t="s">
        <v>7</v>
      </c>
      <c r="B8" s="14" t="s">
        <v>128</v>
      </c>
      <c r="C8"/>
      <c r="D8"/>
    </row>
    <row r="9" spans="1:4" ht="15">
      <c r="A9" s="14" t="s">
        <v>8</v>
      </c>
      <c r="B9" s="14" t="s">
        <v>9</v>
      </c>
      <c r="C9"/>
      <c r="D9"/>
    </row>
    <row r="10" ht="12"/>
    <row r="11" spans="1:7" ht="76.5">
      <c r="A11" s="21" t="s">
        <v>10</v>
      </c>
      <c r="B11" s="19" t="s">
        <v>142</v>
      </c>
      <c r="C11" s="21" t="s">
        <v>11</v>
      </c>
      <c r="D11" s="21" t="s">
        <v>50</v>
      </c>
      <c r="E11" s="21" t="s">
        <v>11</v>
      </c>
      <c r="G11" s="19" t="s">
        <v>143</v>
      </c>
    </row>
    <row r="12" spans="1:7" ht="12.75">
      <c r="A12" s="16" t="s">
        <v>41</v>
      </c>
      <c r="B12" s="17">
        <v>9008</v>
      </c>
      <c r="C12" s="18" t="s">
        <v>40</v>
      </c>
      <c r="D12" s="17">
        <v>246196.3</v>
      </c>
      <c r="E12" s="18" t="s">
        <v>40</v>
      </c>
      <c r="G12" s="20">
        <f aca="true" t="shared" si="0" ref="G12:G22">100*B12/(B12+D12)</f>
        <v>3.529721090122698</v>
      </c>
    </row>
    <row r="13" spans="1:7" ht="12.75">
      <c r="A13" s="16" t="s">
        <v>42</v>
      </c>
      <c r="B13" s="17">
        <v>9142.7</v>
      </c>
      <c r="C13" s="18" t="s">
        <v>40</v>
      </c>
      <c r="D13" s="17">
        <v>245646.8</v>
      </c>
      <c r="E13" s="18" t="s">
        <v>40</v>
      </c>
      <c r="G13" s="20">
        <f t="shared" si="0"/>
        <v>3.588334684121599</v>
      </c>
    </row>
    <row r="14" spans="1:7" ht="12.75">
      <c r="A14" s="16" t="s">
        <v>43</v>
      </c>
      <c r="B14" s="17">
        <v>9332.4</v>
      </c>
      <c r="C14" s="18" t="s">
        <v>40</v>
      </c>
      <c r="D14" s="17">
        <v>244979.1</v>
      </c>
      <c r="E14" s="18" t="s">
        <v>40</v>
      </c>
      <c r="G14" s="20">
        <f t="shared" si="0"/>
        <v>3.669672822503111</v>
      </c>
    </row>
    <row r="15" spans="1:7" ht="12.75">
      <c r="A15" s="16" t="s">
        <v>44</v>
      </c>
      <c r="B15" s="17">
        <v>9653.3</v>
      </c>
      <c r="C15" s="18" t="s">
        <v>40</v>
      </c>
      <c r="D15" s="17">
        <v>244155.7</v>
      </c>
      <c r="E15" s="18" t="s">
        <v>40</v>
      </c>
      <c r="G15" s="20">
        <f t="shared" si="0"/>
        <v>3.8033718268461714</v>
      </c>
    </row>
    <row r="16" spans="1:7" ht="12.75">
      <c r="A16" s="16" t="s">
        <v>45</v>
      </c>
      <c r="B16" s="17">
        <v>10062.3</v>
      </c>
      <c r="C16" s="18" t="s">
        <v>40</v>
      </c>
      <c r="D16" s="17">
        <v>243938.6</v>
      </c>
      <c r="E16" s="18" t="s">
        <v>40</v>
      </c>
      <c r="G16" s="20">
        <f t="shared" si="0"/>
        <v>3.961521396184029</v>
      </c>
    </row>
    <row r="17" spans="1:7" ht="12.75">
      <c r="A17" s="16" t="s">
        <v>46</v>
      </c>
      <c r="B17" s="17">
        <v>10307.3</v>
      </c>
      <c r="C17" s="18" t="s">
        <v>40</v>
      </c>
      <c r="D17" s="17">
        <v>242365.4</v>
      </c>
      <c r="E17" s="18" t="s">
        <v>40</v>
      </c>
      <c r="G17" s="20">
        <f t="shared" si="0"/>
        <v>4.079308924153658</v>
      </c>
    </row>
    <row r="18" spans="1:7" ht="12.75">
      <c r="A18" s="16" t="s">
        <v>47</v>
      </c>
      <c r="B18" s="17">
        <v>10734.9</v>
      </c>
      <c r="C18" s="18" t="s">
        <v>40</v>
      </c>
      <c r="D18" s="17">
        <v>240958.7</v>
      </c>
      <c r="E18" s="18" t="s">
        <v>40</v>
      </c>
      <c r="G18" s="20">
        <f t="shared" si="0"/>
        <v>4.2650667319312054</v>
      </c>
    </row>
    <row r="19" spans="1:7" ht="12.75">
      <c r="A19" s="16" t="s">
        <v>48</v>
      </c>
      <c r="B19" s="17">
        <v>11815.1</v>
      </c>
      <c r="C19" s="18" t="s">
        <v>40</v>
      </c>
      <c r="D19" s="17">
        <v>235108</v>
      </c>
      <c r="E19" s="18" t="s">
        <v>40</v>
      </c>
      <c r="G19" s="20">
        <f t="shared" si="0"/>
        <v>4.78493101698464</v>
      </c>
    </row>
    <row r="20" spans="1:7" ht="12.75">
      <c r="A20" s="16" t="s">
        <v>116</v>
      </c>
      <c r="B20" s="17">
        <v>12352.8</v>
      </c>
      <c r="C20" s="18" t="s">
        <v>40</v>
      </c>
      <c r="D20" s="17">
        <v>233151.3</v>
      </c>
      <c r="E20" s="18" t="s">
        <v>40</v>
      </c>
      <c r="G20" s="20">
        <f t="shared" si="0"/>
        <v>5.031606396797447</v>
      </c>
    </row>
    <row r="21" spans="1:7" ht="12.75">
      <c r="A21" s="16" t="s">
        <v>124</v>
      </c>
      <c r="B21" s="17">
        <v>12548.5</v>
      </c>
      <c r="C21" s="18" t="s">
        <v>40</v>
      </c>
      <c r="D21" s="17">
        <v>231728.1</v>
      </c>
      <c r="E21" s="18" t="s">
        <v>40</v>
      </c>
      <c r="G21" s="20">
        <f t="shared" si="0"/>
        <v>5.137004526835563</v>
      </c>
    </row>
    <row r="22" spans="1:7" ht="12.75">
      <c r="A22" s="16" t="s">
        <v>127</v>
      </c>
      <c r="B22" s="17">
        <v>12241.1</v>
      </c>
      <c r="C22" s="18"/>
      <c r="D22" s="17">
        <v>231111</v>
      </c>
      <c r="E22" s="18"/>
      <c r="G22" s="20">
        <f t="shared" si="0"/>
        <v>5.030201095449762</v>
      </c>
    </row>
    <row r="23" ht="12"/>
    <row r="24" spans="1:5" ht="12">
      <c r="A24" s="8" t="s">
        <v>12</v>
      </c>
      <c r="E24" s="8" t="s">
        <v>13</v>
      </c>
    </row>
    <row r="25" spans="1:6" ht="12">
      <c r="A25" s="8" t="s">
        <v>14</v>
      </c>
      <c r="B25" s="8" t="s">
        <v>15</v>
      </c>
      <c r="E25" s="8" t="s">
        <v>16</v>
      </c>
      <c r="F25" s="8" t="s">
        <v>17</v>
      </c>
    </row>
    <row r="26" spans="1:2" ht="12">
      <c r="A26" s="8" t="s">
        <v>18</v>
      </c>
      <c r="B26" s="8" t="s">
        <v>19</v>
      </c>
    </row>
    <row r="27" spans="1:2" ht="12">
      <c r="A27" s="8" t="s">
        <v>20</v>
      </c>
      <c r="B27" s="8" t="s">
        <v>21</v>
      </c>
    </row>
    <row r="28" spans="1:2" ht="12">
      <c r="A28" s="8" t="s">
        <v>22</v>
      </c>
      <c r="B28" s="8" t="s">
        <v>23</v>
      </c>
    </row>
    <row r="29" spans="1:2" ht="12">
      <c r="A29" s="8" t="s">
        <v>24</v>
      </c>
      <c r="B29" s="8" t="s">
        <v>25</v>
      </c>
    </row>
    <row r="30" spans="1:2" ht="15">
      <c r="A30" s="8" t="s">
        <v>26</v>
      </c>
      <c r="B30" s="8" t="s">
        <v>27</v>
      </c>
    </row>
    <row r="31" spans="1:2" ht="15">
      <c r="A31" s="8" t="s">
        <v>28</v>
      </c>
      <c r="B31" s="8" t="s">
        <v>29</v>
      </c>
    </row>
    <row r="32" spans="1:2" ht="15">
      <c r="A32" s="8" t="s">
        <v>30</v>
      </c>
      <c r="B32" s="8" t="s">
        <v>31</v>
      </c>
    </row>
    <row r="33" spans="1:2" ht="15">
      <c r="A33" s="8" t="s">
        <v>32</v>
      </c>
      <c r="B33" s="8" t="s">
        <v>33</v>
      </c>
    </row>
    <row r="34" spans="1:2" ht="15">
      <c r="A34" s="8" t="s">
        <v>34</v>
      </c>
      <c r="B34" s="8" t="s">
        <v>35</v>
      </c>
    </row>
    <row r="35" spans="1:2" ht="15">
      <c r="A35" s="8" t="s">
        <v>36</v>
      </c>
      <c r="B35" s="8" t="s">
        <v>37</v>
      </c>
    </row>
    <row r="36" spans="1:2" ht="15">
      <c r="A36" s="8" t="s">
        <v>38</v>
      </c>
      <c r="B36" s="8" t="s">
        <v>39</v>
      </c>
    </row>
    <row r="37" ht="15">
      <c r="J37" s="13" t="s">
        <v>113</v>
      </c>
    </row>
    <row r="38" ht="15" customHeight="1">
      <c r="J38" s="12" t="s">
        <v>106</v>
      </c>
    </row>
    <row r="43" ht="15">
      <c r="A43" s="3" t="s">
        <v>122</v>
      </c>
    </row>
    <row r="44" ht="14.4">
      <c r="A44" s="29" t="s">
        <v>145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 topLeftCell="G22">
      <selection activeCell="J48" sqref="J48"/>
    </sheetView>
  </sheetViews>
  <sheetFormatPr defaultColWidth="9.28125" defaultRowHeight="15"/>
  <cols>
    <col min="1" max="1" width="13.7109375" style="3" customWidth="1"/>
    <col min="2" max="6" width="9.28125" style="3" customWidth="1"/>
    <col min="7" max="8" width="9.421875" style="3" bestFit="1" customWidth="1"/>
    <col min="9" max="16384" width="9.28125" style="3" customWidth="1"/>
  </cols>
  <sheetData>
    <row r="1" spans="1:6" ht="15">
      <c r="A1" s="14" t="s">
        <v>0</v>
      </c>
      <c r="B1"/>
      <c r="C1"/>
      <c r="D1"/>
      <c r="E1"/>
      <c r="F1"/>
    </row>
    <row r="2" spans="1:6" ht="15">
      <c r="A2"/>
      <c r="B2"/>
      <c r="C2"/>
      <c r="D2"/>
      <c r="E2"/>
      <c r="F2"/>
    </row>
    <row r="3" spans="1:8" ht="15">
      <c r="A3" s="14" t="s">
        <v>1</v>
      </c>
      <c r="B3" s="15">
        <v>44449.14103009259</v>
      </c>
      <c r="C3"/>
      <c r="D3"/>
      <c r="E3"/>
      <c r="F3"/>
      <c r="H3" s="31"/>
    </row>
    <row r="4" spans="1:6" ht="15">
      <c r="A4" s="14" t="s">
        <v>2</v>
      </c>
      <c r="B4" s="15">
        <v>44463.51012731482</v>
      </c>
      <c r="C4"/>
      <c r="D4"/>
      <c r="E4"/>
      <c r="F4"/>
    </row>
    <row r="5" spans="1:6" ht="15">
      <c r="A5" s="14" t="s">
        <v>3</v>
      </c>
      <c r="B5" s="14" t="s">
        <v>4</v>
      </c>
      <c r="C5"/>
      <c r="D5"/>
      <c r="E5"/>
      <c r="F5"/>
    </row>
    <row r="6" spans="1:6" ht="15">
      <c r="A6"/>
      <c r="B6"/>
      <c r="C6"/>
      <c r="D6"/>
      <c r="E6"/>
      <c r="F6"/>
    </row>
    <row r="7" spans="1:6" ht="15">
      <c r="A7" s="14" t="s">
        <v>5</v>
      </c>
      <c r="B7" s="14" t="s">
        <v>115</v>
      </c>
      <c r="C7"/>
      <c r="D7"/>
      <c r="E7"/>
      <c r="F7"/>
    </row>
    <row r="8" spans="1:6" ht="15">
      <c r="A8" s="14" t="s">
        <v>7</v>
      </c>
      <c r="B8" s="14" t="s">
        <v>129</v>
      </c>
      <c r="C8"/>
      <c r="D8"/>
      <c r="E8"/>
      <c r="F8"/>
    </row>
    <row r="9" spans="1:11" ht="15.75">
      <c r="A9" s="14" t="s">
        <v>8</v>
      </c>
      <c r="B9" s="14" t="s">
        <v>9</v>
      </c>
      <c r="C9"/>
      <c r="D9"/>
      <c r="E9"/>
      <c r="F9"/>
      <c r="K9" s="7" t="s">
        <v>86</v>
      </c>
    </row>
    <row r="10" spans="1:6" ht="15">
      <c r="A10"/>
      <c r="B10"/>
      <c r="C10"/>
      <c r="D10"/>
      <c r="E10"/>
      <c r="F10"/>
    </row>
    <row r="11" spans="1:11" ht="15">
      <c r="A11" s="16" t="s">
        <v>51</v>
      </c>
      <c r="B11" s="27">
        <v>2010</v>
      </c>
      <c r="C11" s="16" t="s">
        <v>11</v>
      </c>
      <c r="D11" s="27">
        <v>2020</v>
      </c>
      <c r="E11" s="16" t="s">
        <v>11</v>
      </c>
      <c r="F11"/>
      <c r="G11" s="3">
        <v>2010</v>
      </c>
      <c r="H11" s="3">
        <v>2020</v>
      </c>
      <c r="I11" s="28"/>
      <c r="J11" s="28"/>
      <c r="K11" s="28"/>
    </row>
    <row r="12" spans="1:11" ht="15">
      <c r="A12" s="16" t="s">
        <v>62</v>
      </c>
      <c r="B12" s="17">
        <v>12.5</v>
      </c>
      <c r="C12" s="18" t="s">
        <v>36</v>
      </c>
      <c r="D12" s="17" t="s">
        <v>16</v>
      </c>
      <c r="E12" s="18" t="s">
        <v>36</v>
      </c>
      <c r="F12"/>
      <c r="G12" s="5">
        <f aca="true" t="shared" si="0" ref="G12:G38">100*B12/$B$43</f>
        <v>0.13876554174067496</v>
      </c>
      <c r="H12" s="5" t="s">
        <v>16</v>
      </c>
      <c r="I12" s="14"/>
      <c r="J12" s="26"/>
      <c r="K12" s="26"/>
    </row>
    <row r="13" spans="1:11" ht="15">
      <c r="A13" s="16" t="s">
        <v>67</v>
      </c>
      <c r="B13" s="17" t="s">
        <v>16</v>
      </c>
      <c r="C13" s="18" t="s">
        <v>36</v>
      </c>
      <c r="D13" s="17" t="s">
        <v>16</v>
      </c>
      <c r="E13" s="18" t="s">
        <v>36</v>
      </c>
      <c r="F13"/>
      <c r="G13" s="5" t="s">
        <v>16</v>
      </c>
      <c r="H13" s="5" t="s">
        <v>16</v>
      </c>
      <c r="I13" s="14"/>
      <c r="J13" s="26"/>
      <c r="K13" s="26"/>
    </row>
    <row r="14" spans="1:11" ht="15">
      <c r="A14" s="16" t="s">
        <v>72</v>
      </c>
      <c r="B14" s="17">
        <v>1632.5</v>
      </c>
      <c r="C14" s="18" t="s">
        <v>40</v>
      </c>
      <c r="D14" s="17">
        <v>2656.2</v>
      </c>
      <c r="E14" s="18" t="s">
        <v>40</v>
      </c>
      <c r="F14"/>
      <c r="G14" s="5">
        <f t="shared" si="0"/>
        <v>18.12277975133215</v>
      </c>
      <c r="H14" s="5">
        <f aca="true" t="shared" si="1" ref="H14:H38">100*D14/$D$43</f>
        <v>21.69903031590298</v>
      </c>
      <c r="I14" s="14"/>
      <c r="J14" s="26"/>
      <c r="K14" s="26"/>
    </row>
    <row r="15" spans="1:11" ht="15">
      <c r="A15" s="16" t="s">
        <v>70</v>
      </c>
      <c r="B15" s="17">
        <v>823.7</v>
      </c>
      <c r="C15" s="18" t="s">
        <v>40</v>
      </c>
      <c r="D15" s="17">
        <v>1851</v>
      </c>
      <c r="E15" s="18" t="s">
        <v>40</v>
      </c>
      <c r="F15"/>
      <c r="G15" s="5">
        <f t="shared" si="0"/>
        <v>9.144094138543517</v>
      </c>
      <c r="H15" s="5">
        <f t="shared" si="1"/>
        <v>15.121190089125976</v>
      </c>
      <c r="I15" s="14"/>
      <c r="J15" s="26"/>
      <c r="K15" s="26"/>
    </row>
    <row r="16" spans="1:11" ht="15">
      <c r="A16" s="16" t="s">
        <v>87</v>
      </c>
      <c r="B16" s="17">
        <v>1065.8</v>
      </c>
      <c r="C16" s="18" t="s">
        <v>40</v>
      </c>
      <c r="D16" s="17">
        <v>1160.5</v>
      </c>
      <c r="E16" s="18" t="s">
        <v>40</v>
      </c>
      <c r="F16"/>
      <c r="G16" s="5">
        <f t="shared" si="0"/>
        <v>11.831705150976909</v>
      </c>
      <c r="H16" s="5">
        <f t="shared" si="1"/>
        <v>9.480357157445</v>
      </c>
      <c r="I16" s="14"/>
      <c r="J16" s="26"/>
      <c r="K16" s="26"/>
    </row>
    <row r="17" spans="1:11" ht="15">
      <c r="A17" s="16" t="s">
        <v>71</v>
      </c>
      <c r="B17" s="17">
        <v>900.2</v>
      </c>
      <c r="C17" s="18" t="s">
        <v>40</v>
      </c>
      <c r="D17" s="17">
        <v>841.8</v>
      </c>
      <c r="E17" s="18" t="s">
        <v>40</v>
      </c>
      <c r="F17"/>
      <c r="G17" s="5">
        <f t="shared" si="0"/>
        <v>9.993339253996448</v>
      </c>
      <c r="H17" s="5">
        <f t="shared" si="1"/>
        <v>6.876832964357778</v>
      </c>
      <c r="I17" s="14"/>
      <c r="J17" s="26"/>
      <c r="K17" s="26"/>
    </row>
    <row r="18" spans="1:11" ht="15">
      <c r="A18" s="16" t="s">
        <v>61</v>
      </c>
      <c r="B18" s="17">
        <v>754</v>
      </c>
      <c r="C18" s="18" t="s">
        <v>40</v>
      </c>
      <c r="D18" s="17">
        <v>839</v>
      </c>
      <c r="E18" s="18" t="s">
        <v>40</v>
      </c>
      <c r="F18"/>
      <c r="G18" s="5">
        <f t="shared" si="0"/>
        <v>8.370337477797513</v>
      </c>
      <c r="H18" s="5">
        <f t="shared" si="1"/>
        <v>6.853959203012801</v>
      </c>
      <c r="I18" s="14"/>
      <c r="J18" s="26"/>
      <c r="K18" s="26"/>
    </row>
    <row r="19" spans="1:11" ht="15">
      <c r="A19" s="16" t="s">
        <v>59</v>
      </c>
      <c r="B19" s="17">
        <v>671.9</v>
      </c>
      <c r="C19" s="18" t="s">
        <v>40</v>
      </c>
      <c r="D19" s="17">
        <v>753.2</v>
      </c>
      <c r="E19" s="18" t="s">
        <v>40</v>
      </c>
      <c r="F19"/>
      <c r="G19" s="5">
        <f t="shared" si="0"/>
        <v>7.458925399644761</v>
      </c>
      <c r="H19" s="5">
        <f t="shared" si="1"/>
        <v>6.1530418017988575</v>
      </c>
      <c r="I19" s="14"/>
      <c r="J19" s="26"/>
      <c r="K19" s="26"/>
    </row>
    <row r="20" spans="1:11" ht="15">
      <c r="A20" s="16" t="s">
        <v>53</v>
      </c>
      <c r="B20" s="17">
        <v>306.7</v>
      </c>
      <c r="C20" s="18" t="s">
        <v>40</v>
      </c>
      <c r="D20" s="17">
        <v>478.8</v>
      </c>
      <c r="E20" s="18" t="s">
        <v>40</v>
      </c>
      <c r="F20"/>
      <c r="G20" s="5">
        <f t="shared" si="0"/>
        <v>3.4047513321492007</v>
      </c>
      <c r="H20" s="5">
        <f t="shared" si="1"/>
        <v>3.9114131899910953</v>
      </c>
      <c r="I20" s="14"/>
      <c r="J20" s="26"/>
      <c r="K20" s="26"/>
    </row>
    <row r="21" spans="1:11" ht="15">
      <c r="A21" s="16" t="s">
        <v>58</v>
      </c>
      <c r="B21" s="17">
        <v>289.8</v>
      </c>
      <c r="C21" s="18" t="s">
        <v>40</v>
      </c>
      <c r="D21" s="17">
        <v>362.8</v>
      </c>
      <c r="E21" s="18" t="s">
        <v>40</v>
      </c>
      <c r="F21"/>
      <c r="G21" s="5">
        <f t="shared" si="0"/>
        <v>3.217140319715808</v>
      </c>
      <c r="H21" s="5">
        <f t="shared" si="1"/>
        <v>2.963785934270613</v>
      </c>
      <c r="I21" s="14"/>
      <c r="J21" s="26"/>
      <c r="K21" s="26"/>
    </row>
    <row r="22" spans="1:11" ht="15">
      <c r="A22" s="16" t="s">
        <v>66</v>
      </c>
      <c r="B22" s="17">
        <v>112.8</v>
      </c>
      <c r="C22" s="18" t="s">
        <v>40</v>
      </c>
      <c r="D22" s="17">
        <v>318.6</v>
      </c>
      <c r="E22" s="18" t="s">
        <v>40</v>
      </c>
      <c r="F22"/>
      <c r="G22" s="5">
        <f t="shared" si="0"/>
        <v>1.2522202486678509</v>
      </c>
      <c r="H22" s="5">
        <f t="shared" si="1"/>
        <v>2.602707273039188</v>
      </c>
      <c r="I22" s="14"/>
      <c r="J22" s="26"/>
      <c r="K22" s="26"/>
    </row>
    <row r="23" spans="1:11" ht="15">
      <c r="A23" s="16" t="s">
        <v>60</v>
      </c>
      <c r="B23" s="17">
        <v>278.2</v>
      </c>
      <c r="C23" s="18" t="s">
        <v>40</v>
      </c>
      <c r="D23" s="17">
        <v>301</v>
      </c>
      <c r="E23" s="18" t="s">
        <v>40</v>
      </c>
      <c r="F23"/>
      <c r="G23" s="5">
        <f t="shared" si="0"/>
        <v>3.088365896980462</v>
      </c>
      <c r="H23" s="5">
        <f t="shared" si="1"/>
        <v>2.4589293445850453</v>
      </c>
      <c r="I23" s="14"/>
      <c r="J23" s="26"/>
      <c r="K23" s="26"/>
    </row>
    <row r="24" spans="1:11" ht="15">
      <c r="A24" s="16" t="s">
        <v>57</v>
      </c>
      <c r="B24" s="17">
        <v>208.2</v>
      </c>
      <c r="C24" s="18" t="s">
        <v>40</v>
      </c>
      <c r="D24" s="17">
        <v>292.4</v>
      </c>
      <c r="E24" s="18" t="s">
        <v>40</v>
      </c>
      <c r="F24"/>
      <c r="G24" s="5">
        <f t="shared" si="0"/>
        <v>2.311278863232682</v>
      </c>
      <c r="H24" s="5">
        <f t="shared" si="1"/>
        <v>2.388674220454044</v>
      </c>
      <c r="I24" s="14"/>
      <c r="J24" s="26"/>
      <c r="K24" s="26"/>
    </row>
    <row r="25" spans="1:11" ht="15">
      <c r="A25" s="16" t="s">
        <v>68</v>
      </c>
      <c r="B25" s="17">
        <v>262.1</v>
      </c>
      <c r="C25" s="18" t="s">
        <v>40</v>
      </c>
      <c r="D25" s="17">
        <v>279.7</v>
      </c>
      <c r="E25" s="18" t="s">
        <v>40</v>
      </c>
      <c r="F25"/>
      <c r="G25" s="5">
        <f t="shared" si="0"/>
        <v>2.909635879218473</v>
      </c>
      <c r="H25" s="5">
        <f t="shared" si="1"/>
        <v>2.284925374353612</v>
      </c>
      <c r="I25" s="14"/>
      <c r="J25" s="26"/>
      <c r="K25" s="26"/>
    </row>
    <row r="26" spans="1:11" ht="15">
      <c r="A26" s="16" t="s">
        <v>52</v>
      </c>
      <c r="B26" s="17">
        <v>221</v>
      </c>
      <c r="C26" s="18" t="s">
        <v>40</v>
      </c>
      <c r="D26" s="17">
        <v>277.5</v>
      </c>
      <c r="E26" s="18" t="s">
        <v>40</v>
      </c>
      <c r="F26"/>
      <c r="G26" s="5">
        <f t="shared" si="0"/>
        <v>2.4533747779751334</v>
      </c>
      <c r="H26" s="5">
        <f t="shared" si="1"/>
        <v>2.2669531332968442</v>
      </c>
      <c r="I26" s="14"/>
      <c r="J26" s="26"/>
      <c r="K26" s="26"/>
    </row>
    <row r="27" spans="1:11" ht="15">
      <c r="A27" s="16" t="s">
        <v>74</v>
      </c>
      <c r="B27" s="17">
        <v>184.6</v>
      </c>
      <c r="C27" s="18" t="s">
        <v>40</v>
      </c>
      <c r="D27" s="17">
        <v>258.2</v>
      </c>
      <c r="E27" s="18" t="s">
        <v>40</v>
      </c>
      <c r="F27"/>
      <c r="G27" s="5">
        <f t="shared" si="0"/>
        <v>2.0492895204262878</v>
      </c>
      <c r="H27" s="5">
        <f t="shared" si="1"/>
        <v>2.1092875640261086</v>
      </c>
      <c r="I27" s="14"/>
      <c r="J27" s="26"/>
      <c r="K27" s="26"/>
    </row>
    <row r="28" spans="1:11" ht="15">
      <c r="A28" s="16" t="s">
        <v>69</v>
      </c>
      <c r="B28" s="17">
        <v>178.8</v>
      </c>
      <c r="C28" s="18" t="s">
        <v>40</v>
      </c>
      <c r="D28" s="17">
        <v>206.3</v>
      </c>
      <c r="E28" s="18" t="s">
        <v>40</v>
      </c>
      <c r="F28"/>
      <c r="G28" s="5">
        <f t="shared" si="0"/>
        <v>1.9849023090586146</v>
      </c>
      <c r="H28" s="5">
        <f t="shared" si="1"/>
        <v>1.6853060590959963</v>
      </c>
      <c r="I28" s="14"/>
      <c r="J28" s="26"/>
      <c r="K28" s="26"/>
    </row>
    <row r="29" spans="1:11" ht="15">
      <c r="A29" s="16" t="s">
        <v>64</v>
      </c>
      <c r="B29" s="17">
        <v>95</v>
      </c>
      <c r="C29" s="18" t="s">
        <v>40</v>
      </c>
      <c r="D29" s="17">
        <v>167.8</v>
      </c>
      <c r="E29" s="18" t="s">
        <v>40</v>
      </c>
      <c r="F29"/>
      <c r="G29" s="5">
        <f t="shared" si="0"/>
        <v>1.0546181172291296</v>
      </c>
      <c r="H29" s="5">
        <f t="shared" si="1"/>
        <v>1.37079184060256</v>
      </c>
      <c r="I29" s="14"/>
      <c r="J29" s="26"/>
      <c r="K29" s="14"/>
    </row>
    <row r="30" spans="1:11" ht="15">
      <c r="A30" s="16" t="s">
        <v>76</v>
      </c>
      <c r="B30" s="17">
        <v>112.5</v>
      </c>
      <c r="C30" s="18" t="s">
        <v>40</v>
      </c>
      <c r="D30" s="17">
        <v>141.8</v>
      </c>
      <c r="E30" s="18" t="s">
        <v>40</v>
      </c>
      <c r="F30"/>
      <c r="G30" s="5">
        <f t="shared" si="0"/>
        <v>1.2488898756660747</v>
      </c>
      <c r="H30" s="5">
        <f t="shared" si="1"/>
        <v>1.1583926281134866</v>
      </c>
      <c r="I30" s="14"/>
      <c r="J30" s="26"/>
      <c r="K30" s="26"/>
    </row>
    <row r="31" spans="1:11" ht="15">
      <c r="A31" s="16" t="s">
        <v>112</v>
      </c>
      <c r="B31" s="17">
        <v>108.7</v>
      </c>
      <c r="C31" s="18" t="s">
        <v>40</v>
      </c>
      <c r="D31" s="17">
        <v>139.6</v>
      </c>
      <c r="E31" s="18" t="s">
        <v>40</v>
      </c>
      <c r="F31"/>
      <c r="G31" s="5">
        <f t="shared" si="0"/>
        <v>1.2067051509769093</v>
      </c>
      <c r="H31" s="5">
        <f t="shared" si="1"/>
        <v>1.1404203870567187</v>
      </c>
      <c r="I31" s="14"/>
      <c r="J31" s="26"/>
      <c r="K31" s="26"/>
    </row>
    <row r="32" spans="1:11" ht="15">
      <c r="A32" s="16" t="s">
        <v>75</v>
      </c>
      <c r="B32" s="17">
        <v>144.3</v>
      </c>
      <c r="C32" s="18" t="s">
        <v>40</v>
      </c>
      <c r="D32" s="17">
        <v>100</v>
      </c>
      <c r="E32" s="18" t="s">
        <v>40</v>
      </c>
      <c r="F32"/>
      <c r="G32" s="5">
        <f t="shared" si="0"/>
        <v>1.601909413854352</v>
      </c>
      <c r="H32" s="5">
        <f t="shared" si="1"/>
        <v>0.8169200480348988</v>
      </c>
      <c r="I32" s="14"/>
      <c r="J32" s="26"/>
      <c r="K32" s="26"/>
    </row>
    <row r="33" spans="1:11" ht="15">
      <c r="A33" s="16" t="s">
        <v>63</v>
      </c>
      <c r="B33" s="17">
        <v>42.8</v>
      </c>
      <c r="C33" s="18" t="s">
        <v>40</v>
      </c>
      <c r="D33" s="17">
        <v>91.6</v>
      </c>
      <c r="E33" s="18" t="s">
        <v>40</v>
      </c>
      <c r="F33"/>
      <c r="G33" s="5">
        <f t="shared" si="0"/>
        <v>0.47513321492007105</v>
      </c>
      <c r="H33" s="5">
        <f t="shared" si="1"/>
        <v>0.7482987639999673</v>
      </c>
      <c r="I33" s="14"/>
      <c r="J33" s="26"/>
      <c r="K33" s="26"/>
    </row>
    <row r="34" spans="1:11" ht="15">
      <c r="A34" s="16" t="s">
        <v>54</v>
      </c>
      <c r="B34" s="17">
        <v>78.5</v>
      </c>
      <c r="C34" s="18" t="s">
        <v>40</v>
      </c>
      <c r="D34" s="17">
        <v>69.7</v>
      </c>
      <c r="E34" s="18" t="s">
        <v>40</v>
      </c>
      <c r="F34"/>
      <c r="G34" s="5">
        <f t="shared" si="0"/>
        <v>0.8714476021314387</v>
      </c>
      <c r="H34" s="5">
        <f t="shared" si="1"/>
        <v>0.5693932734803244</v>
      </c>
      <c r="I34" s="14"/>
      <c r="J34" s="26"/>
      <c r="K34" s="26"/>
    </row>
    <row r="35" spans="1:11" ht="15">
      <c r="A35" s="16" t="s">
        <v>55</v>
      </c>
      <c r="B35" s="17">
        <v>34.1</v>
      </c>
      <c r="C35" s="18" t="s">
        <v>40</v>
      </c>
      <c r="D35" s="17">
        <v>61</v>
      </c>
      <c r="E35" s="18" t="s">
        <v>40</v>
      </c>
      <c r="F35"/>
      <c r="G35" s="5">
        <f t="shared" si="0"/>
        <v>0.37855239786856126</v>
      </c>
      <c r="H35" s="5">
        <f t="shared" si="1"/>
        <v>0.49832122930128825</v>
      </c>
      <c r="I35" s="14"/>
      <c r="J35" s="26"/>
      <c r="K35" s="26"/>
    </row>
    <row r="36" spans="1:11" ht="15">
      <c r="A36" s="16" t="s">
        <v>73</v>
      </c>
      <c r="B36" s="17">
        <v>47.6</v>
      </c>
      <c r="C36" s="18" t="s">
        <v>40</v>
      </c>
      <c r="D36" s="17">
        <v>57.5</v>
      </c>
      <c r="E36" s="18" t="s">
        <v>40</v>
      </c>
      <c r="F36"/>
      <c r="G36" s="5">
        <f t="shared" si="0"/>
        <v>0.5284191829484902</v>
      </c>
      <c r="H36" s="5">
        <f t="shared" si="1"/>
        <v>0.4697290276200668</v>
      </c>
      <c r="I36" s="14"/>
      <c r="J36" s="26"/>
      <c r="K36" s="26"/>
    </row>
    <row r="37" spans="1:11" ht="15">
      <c r="A37" s="16" t="s">
        <v>65</v>
      </c>
      <c r="B37" s="17">
        <v>31.7</v>
      </c>
      <c r="C37" s="18" t="s">
        <v>40</v>
      </c>
      <c r="D37" s="17">
        <v>52.8</v>
      </c>
      <c r="E37" s="18" t="s">
        <v>40</v>
      </c>
      <c r="F37"/>
      <c r="G37" s="5">
        <f t="shared" si="0"/>
        <v>0.3519094138543517</v>
      </c>
      <c r="H37" s="5">
        <f t="shared" si="1"/>
        <v>0.43133378536242656</v>
      </c>
      <c r="I37" s="14"/>
      <c r="J37" s="26"/>
      <c r="K37" s="26"/>
    </row>
    <row r="38" spans="1:11" ht="15">
      <c r="A38" s="16" t="s">
        <v>56</v>
      </c>
      <c r="B38" s="17">
        <v>34.7</v>
      </c>
      <c r="C38" s="18" t="s">
        <v>40</v>
      </c>
      <c r="D38" s="17">
        <v>36.3</v>
      </c>
      <c r="E38" s="18" t="s">
        <v>36</v>
      </c>
      <c r="F38"/>
      <c r="G38" s="5">
        <f t="shared" si="0"/>
        <v>0.38521314387211375</v>
      </c>
      <c r="H38" s="5">
        <f t="shared" si="1"/>
        <v>0.2965419774366682</v>
      </c>
      <c r="I38" s="14"/>
      <c r="J38" s="26"/>
      <c r="K38" s="26"/>
    </row>
    <row r="39" spans="1:11" ht="15">
      <c r="A39" s="16"/>
      <c r="C39" s="18"/>
      <c r="E39" s="18"/>
      <c r="F39"/>
      <c r="G39" s="5"/>
      <c r="H39" s="5"/>
      <c r="I39" s="14"/>
      <c r="J39" s="26"/>
      <c r="K39" s="28"/>
    </row>
    <row r="40" spans="1:11" ht="15">
      <c r="A40" s="16" t="s">
        <v>77</v>
      </c>
      <c r="B40" s="17">
        <v>14.8</v>
      </c>
      <c r="C40" s="18" t="s">
        <v>36</v>
      </c>
      <c r="D40" s="17" t="s">
        <v>16</v>
      </c>
      <c r="E40" s="18" t="s">
        <v>36</v>
      </c>
      <c r="F40"/>
      <c r="G40" s="5">
        <f>100*B40/$B$43</f>
        <v>0.16429840142095914</v>
      </c>
      <c r="H40" s="5" t="s">
        <v>16</v>
      </c>
      <c r="I40" s="14"/>
      <c r="J40" s="26"/>
      <c r="K40" s="26"/>
    </row>
    <row r="41" spans="1:11" ht="15">
      <c r="A41" s="16" t="s">
        <v>78</v>
      </c>
      <c r="B41" s="17">
        <v>56</v>
      </c>
      <c r="C41" s="18" t="s">
        <v>40</v>
      </c>
      <c r="D41" s="17">
        <v>53</v>
      </c>
      <c r="E41" s="18" t="s">
        <v>40</v>
      </c>
      <c r="F41"/>
      <c r="G41" s="5">
        <f>100*B41/$B$43</f>
        <v>0.6216696269982238</v>
      </c>
      <c r="H41" s="5">
        <f>100*D41/$D$43</f>
        <v>0.4329676254584964</v>
      </c>
      <c r="I41" s="14"/>
      <c r="J41" s="26"/>
      <c r="K41" s="26"/>
    </row>
    <row r="42" spans="1:11" ht="15">
      <c r="A42" s="16" t="s">
        <v>79</v>
      </c>
      <c r="B42" s="17">
        <v>299.1</v>
      </c>
      <c r="C42" s="18"/>
      <c r="D42" s="17">
        <v>362.3</v>
      </c>
      <c r="E42" s="18" t="s">
        <v>40</v>
      </c>
      <c r="F42"/>
      <c r="G42" s="5">
        <f>100*B42/$B$43</f>
        <v>3.320381882770871</v>
      </c>
      <c r="H42" s="5">
        <f>100*D42/$D$43</f>
        <v>2.9597013340304383</v>
      </c>
      <c r="I42" s="14"/>
      <c r="J42" s="26"/>
      <c r="K42" s="26"/>
    </row>
    <row r="43" spans="1:11" ht="15">
      <c r="A43" s="16" t="s">
        <v>125</v>
      </c>
      <c r="B43" s="17">
        <v>9008</v>
      </c>
      <c r="C43" s="17"/>
      <c r="D43" s="17">
        <v>12241.1</v>
      </c>
      <c r="E43" s="18" t="s">
        <v>40</v>
      </c>
      <c r="F43"/>
      <c r="G43" s="5">
        <f>100*B43/$B$43</f>
        <v>100</v>
      </c>
      <c r="H43" s="5">
        <f>100*D43/$D$43</f>
        <v>100</v>
      </c>
      <c r="I43" s="14"/>
      <c r="J43" s="26"/>
      <c r="K43" s="26"/>
    </row>
    <row r="44" ht="12"/>
    <row r="45" spans="1:6" ht="15">
      <c r="A45"/>
      <c r="B45"/>
      <c r="C45"/>
      <c r="D45"/>
      <c r="E45"/>
      <c r="F45"/>
    </row>
    <row r="46" spans="1:6" ht="15">
      <c r="A46" s="14" t="s">
        <v>12</v>
      </c>
      <c r="B46"/>
      <c r="C46"/>
      <c r="D46"/>
      <c r="E46" s="14" t="s">
        <v>13</v>
      </c>
      <c r="F46"/>
    </row>
    <row r="47" spans="1:6" ht="15">
      <c r="A47" s="14" t="s">
        <v>14</v>
      </c>
      <c r="B47" s="14" t="s">
        <v>15</v>
      </c>
      <c r="C47"/>
      <c r="D47"/>
      <c r="E47" s="14" t="s">
        <v>16</v>
      </c>
      <c r="F47" s="14" t="s">
        <v>17</v>
      </c>
    </row>
    <row r="48" spans="1:6" ht="15">
      <c r="A48" s="14" t="s">
        <v>18</v>
      </c>
      <c r="B48" s="14" t="s">
        <v>19</v>
      </c>
      <c r="C48"/>
      <c r="D48"/>
      <c r="E48"/>
      <c r="F48"/>
    </row>
    <row r="49" spans="1:6" ht="14.4">
      <c r="A49" s="14" t="s">
        <v>20</v>
      </c>
      <c r="B49" s="14" t="s">
        <v>21</v>
      </c>
      <c r="C49"/>
      <c r="D49"/>
      <c r="E49"/>
      <c r="F49"/>
    </row>
    <row r="50" spans="1:6" ht="14.4">
      <c r="A50" s="14" t="s">
        <v>22</v>
      </c>
      <c r="B50" s="14" t="s">
        <v>23</v>
      </c>
      <c r="C50"/>
      <c r="D50"/>
      <c r="E50"/>
      <c r="F50"/>
    </row>
    <row r="51" spans="1:11" ht="14.4">
      <c r="A51" s="14" t="s">
        <v>24</v>
      </c>
      <c r="B51" s="14" t="s">
        <v>25</v>
      </c>
      <c r="C51"/>
      <c r="D51"/>
      <c r="E51"/>
      <c r="F51"/>
      <c r="K51" s="13" t="s">
        <v>166</v>
      </c>
    </row>
    <row r="52" spans="1:6" ht="15" customHeight="1">
      <c r="A52" s="14" t="s">
        <v>28</v>
      </c>
      <c r="B52" s="14" t="s">
        <v>29</v>
      </c>
      <c r="C52"/>
      <c r="D52"/>
      <c r="E52"/>
      <c r="F52"/>
    </row>
    <row r="53" spans="1:11" ht="14.4">
      <c r="A53" s="14" t="s">
        <v>30</v>
      </c>
      <c r="B53" s="14" t="s">
        <v>31</v>
      </c>
      <c r="C53"/>
      <c r="D53"/>
      <c r="E53"/>
      <c r="F53"/>
      <c r="K53" s="12" t="s">
        <v>106</v>
      </c>
    </row>
    <row r="54" spans="1:6" ht="14.4">
      <c r="A54" s="14" t="s">
        <v>32</v>
      </c>
      <c r="B54" s="14" t="s">
        <v>33</v>
      </c>
      <c r="C54"/>
      <c r="D54"/>
      <c r="E54"/>
      <c r="F54"/>
    </row>
    <row r="55" spans="1:6" ht="14.4">
      <c r="A55" s="14" t="s">
        <v>34</v>
      </c>
      <c r="B55" s="14" t="s">
        <v>117</v>
      </c>
      <c r="C55"/>
      <c r="D55"/>
      <c r="E55"/>
      <c r="F55"/>
    </row>
    <row r="56" spans="1:6" ht="14.4">
      <c r="A56" s="14" t="s">
        <v>36</v>
      </c>
      <c r="B56" s="14" t="s">
        <v>37</v>
      </c>
      <c r="C56"/>
      <c r="D56"/>
      <c r="E56"/>
      <c r="F56"/>
    </row>
    <row r="57" spans="1:6" ht="14.4">
      <c r="A57" s="14" t="s">
        <v>38</v>
      </c>
      <c r="B57" s="14" t="s">
        <v>39</v>
      </c>
      <c r="C57"/>
      <c r="D57"/>
      <c r="E57"/>
      <c r="F57"/>
    </row>
    <row r="58" spans="1:2" ht="15">
      <c r="A58" s="8" t="s">
        <v>36</v>
      </c>
      <c r="B58" s="8" t="s">
        <v>37</v>
      </c>
    </row>
    <row r="59" spans="1:2" ht="15">
      <c r="A59" s="8" t="s">
        <v>38</v>
      </c>
      <c r="B59" s="8" t="s">
        <v>39</v>
      </c>
    </row>
    <row r="63" ht="15">
      <c r="A63" s="3" t="s">
        <v>122</v>
      </c>
    </row>
    <row r="64" ht="14.4">
      <c r="A64" s="29" t="s">
        <v>146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workbookViewId="0" topLeftCell="L28">
      <selection activeCell="AG21" sqref="AG21"/>
    </sheetView>
  </sheetViews>
  <sheetFormatPr defaultColWidth="9.28125" defaultRowHeight="15"/>
  <cols>
    <col min="1" max="16384" width="9.28125" style="3" customWidth="1"/>
  </cols>
  <sheetData>
    <row r="1" spans="1:12" ht="15">
      <c r="A1" s="14" t="s">
        <v>0</v>
      </c>
      <c r="B1"/>
      <c r="C1"/>
      <c r="D1"/>
      <c r="E1"/>
      <c r="F1"/>
      <c r="H1" s="14" t="s">
        <v>80</v>
      </c>
      <c r="I1"/>
      <c r="J1"/>
      <c r="K1"/>
      <c r="L1"/>
    </row>
    <row r="2" spans="1:12" ht="15">
      <c r="A2"/>
      <c r="B2"/>
      <c r="C2"/>
      <c r="D2"/>
      <c r="E2"/>
      <c r="F2"/>
      <c r="H2"/>
      <c r="I2"/>
      <c r="J2"/>
      <c r="K2"/>
      <c r="L2"/>
    </row>
    <row r="3" spans="1:14" ht="15">
      <c r="A3" s="14" t="s">
        <v>1</v>
      </c>
      <c r="B3" s="15">
        <v>44449.14103009259</v>
      </c>
      <c r="C3"/>
      <c r="D3"/>
      <c r="E3"/>
      <c r="F3"/>
      <c r="H3" s="14" t="s">
        <v>1</v>
      </c>
      <c r="I3" s="15">
        <v>44449.677083333336</v>
      </c>
      <c r="J3"/>
      <c r="K3"/>
      <c r="L3"/>
      <c r="N3" s="31"/>
    </row>
    <row r="4" spans="1:12" ht="15">
      <c r="A4" s="14" t="s">
        <v>2</v>
      </c>
      <c r="B4" s="15">
        <v>44463.53543981481</v>
      </c>
      <c r="C4"/>
      <c r="D4"/>
      <c r="E4"/>
      <c r="F4"/>
      <c r="H4" s="14" t="s">
        <v>2</v>
      </c>
      <c r="I4" s="15">
        <v>44463.49489583333</v>
      </c>
      <c r="J4"/>
      <c r="K4"/>
      <c r="L4"/>
    </row>
    <row r="5" spans="1:12" ht="15">
      <c r="A5" s="14" t="s">
        <v>3</v>
      </c>
      <c r="B5" s="14" t="s">
        <v>4</v>
      </c>
      <c r="C5"/>
      <c r="D5"/>
      <c r="E5"/>
      <c r="F5"/>
      <c r="H5" s="14" t="s">
        <v>3</v>
      </c>
      <c r="I5" s="14" t="s">
        <v>4</v>
      </c>
      <c r="J5"/>
      <c r="K5"/>
      <c r="L5"/>
    </row>
    <row r="6" spans="1:12" ht="15">
      <c r="A6"/>
      <c r="B6"/>
      <c r="C6"/>
      <c r="D6"/>
      <c r="E6"/>
      <c r="F6"/>
      <c r="H6"/>
      <c r="I6"/>
      <c r="J6"/>
      <c r="K6"/>
      <c r="L6"/>
    </row>
    <row r="7" spans="1:12" ht="15">
      <c r="A7" s="14" t="s">
        <v>5</v>
      </c>
      <c r="B7" s="14" t="s">
        <v>115</v>
      </c>
      <c r="C7"/>
      <c r="D7"/>
      <c r="E7"/>
      <c r="F7"/>
      <c r="H7" s="14" t="s">
        <v>5</v>
      </c>
      <c r="I7" s="14" t="s">
        <v>6</v>
      </c>
      <c r="J7"/>
      <c r="K7"/>
      <c r="L7"/>
    </row>
    <row r="8" spans="1:12" ht="15">
      <c r="A8" s="14" t="s">
        <v>7</v>
      </c>
      <c r="B8" s="14" t="s">
        <v>128</v>
      </c>
      <c r="C8"/>
      <c r="D8"/>
      <c r="E8"/>
      <c r="F8"/>
      <c r="H8" s="14" t="s">
        <v>81</v>
      </c>
      <c r="I8" s="14" t="s">
        <v>50</v>
      </c>
      <c r="J8"/>
      <c r="K8"/>
      <c r="L8"/>
    </row>
    <row r="9" spans="1:12" ht="15">
      <c r="A9" s="14" t="s">
        <v>8</v>
      </c>
      <c r="B9" s="14" t="s">
        <v>9</v>
      </c>
      <c r="C9"/>
      <c r="D9"/>
      <c r="E9"/>
      <c r="F9"/>
      <c r="H9" s="14" t="s">
        <v>82</v>
      </c>
      <c r="I9" s="14" t="s">
        <v>83</v>
      </c>
      <c r="J9"/>
      <c r="K9"/>
      <c r="L9"/>
    </row>
    <row r="10" spans="1:12" ht="15">
      <c r="A10"/>
      <c r="B10"/>
      <c r="C10"/>
      <c r="D10"/>
      <c r="E10"/>
      <c r="F10"/>
      <c r="H10" s="14" t="s">
        <v>8</v>
      </c>
      <c r="I10" s="14" t="s">
        <v>9</v>
      </c>
      <c r="J10"/>
      <c r="K10"/>
      <c r="L10"/>
    </row>
    <row r="11" spans="8:12" ht="15">
      <c r="H11" s="14" t="s">
        <v>84</v>
      </c>
      <c r="I11" s="14" t="s">
        <v>49</v>
      </c>
      <c r="J11"/>
      <c r="K11"/>
      <c r="L11"/>
    </row>
    <row r="12" spans="8:12" ht="15">
      <c r="H12"/>
      <c r="I12"/>
      <c r="J12"/>
      <c r="K12"/>
      <c r="L12"/>
    </row>
    <row r="13" spans="1:18" ht="15.75">
      <c r="A13" s="16" t="s">
        <v>51</v>
      </c>
      <c r="B13" s="27">
        <v>2010</v>
      </c>
      <c r="C13" s="16" t="s">
        <v>11</v>
      </c>
      <c r="D13" s="27">
        <v>2020</v>
      </c>
      <c r="E13" s="16" t="s">
        <v>11</v>
      </c>
      <c r="F13"/>
      <c r="H13" s="16" t="s">
        <v>85</v>
      </c>
      <c r="I13" s="27">
        <v>2010</v>
      </c>
      <c r="J13" s="16" t="s">
        <v>11</v>
      </c>
      <c r="K13" s="27">
        <v>2020</v>
      </c>
      <c r="L13" s="16" t="s">
        <v>11</v>
      </c>
      <c r="N13" s="27">
        <v>2010</v>
      </c>
      <c r="O13" s="27">
        <v>2020</v>
      </c>
      <c r="P13" s="3" t="s">
        <v>126</v>
      </c>
      <c r="Q13" s="7" t="s">
        <v>86</v>
      </c>
      <c r="R13" s="3" t="s">
        <v>86</v>
      </c>
    </row>
    <row r="14" spans="1:17" ht="15">
      <c r="A14" s="16" t="s">
        <v>62</v>
      </c>
      <c r="B14" s="17">
        <v>12.5</v>
      </c>
      <c r="C14" s="18" t="s">
        <v>36</v>
      </c>
      <c r="D14" s="17" t="s">
        <v>16</v>
      </c>
      <c r="E14" s="18" t="s">
        <v>36</v>
      </c>
      <c r="F14"/>
      <c r="G14" s="3" t="b">
        <f aca="true" t="shared" si="0" ref="G14:G40">EXACT(A14,H14)</f>
        <v>1</v>
      </c>
      <c r="H14" s="16" t="s">
        <v>62</v>
      </c>
      <c r="I14" s="17">
        <v>372.9</v>
      </c>
      <c r="J14" s="18" t="s">
        <v>14</v>
      </c>
      <c r="K14" s="17">
        <v>378.6</v>
      </c>
      <c r="L14" s="18" t="s">
        <v>40</v>
      </c>
      <c r="N14" s="17">
        <f>100*B14/(B14+I14)</f>
        <v>3.243383497664764</v>
      </c>
      <c r="O14" s="17" t="s">
        <v>16</v>
      </c>
      <c r="P14" s="25" t="s">
        <v>16</v>
      </c>
      <c r="Q14" s="3" t="s">
        <v>86</v>
      </c>
    </row>
    <row r="15" spans="1:16" ht="15">
      <c r="A15" s="16" t="s">
        <v>67</v>
      </c>
      <c r="B15" s="17" t="s">
        <v>16</v>
      </c>
      <c r="C15" s="18" t="s">
        <v>36</v>
      </c>
      <c r="D15" s="17" t="s">
        <v>16</v>
      </c>
      <c r="E15" s="18" t="s">
        <v>36</v>
      </c>
      <c r="F15"/>
      <c r="G15" s="3" t="b">
        <f t="shared" si="0"/>
        <v>1</v>
      </c>
      <c r="H15" s="16" t="s">
        <v>67</v>
      </c>
      <c r="I15" s="17">
        <v>244.4</v>
      </c>
      <c r="J15" s="18" t="s">
        <v>40</v>
      </c>
      <c r="K15" s="17">
        <v>236.1</v>
      </c>
      <c r="L15" s="18" t="s">
        <v>40</v>
      </c>
      <c r="N15" s="17" t="s">
        <v>16</v>
      </c>
      <c r="O15" s="17" t="s">
        <v>16</v>
      </c>
      <c r="P15" s="25" t="s">
        <v>16</v>
      </c>
    </row>
    <row r="16" spans="1:16" ht="15">
      <c r="A16" s="16" t="s">
        <v>65</v>
      </c>
      <c r="B16" s="17">
        <v>31.7</v>
      </c>
      <c r="C16" s="18" t="s">
        <v>40</v>
      </c>
      <c r="D16" s="17">
        <v>52.8</v>
      </c>
      <c r="E16" s="18" t="s">
        <v>40</v>
      </c>
      <c r="F16"/>
      <c r="G16" s="3" t="b">
        <f t="shared" si="0"/>
        <v>1</v>
      </c>
      <c r="H16" s="16" t="s">
        <v>65</v>
      </c>
      <c r="I16" s="17">
        <v>160.8</v>
      </c>
      <c r="J16" s="18" t="s">
        <v>14</v>
      </c>
      <c r="K16" s="17">
        <v>170.2</v>
      </c>
      <c r="L16" s="18" t="s">
        <v>40</v>
      </c>
      <c r="N16" s="17">
        <f aca="true" t="shared" si="1" ref="N16:N40">100*B16/(B16+I16)</f>
        <v>16.467532467532468</v>
      </c>
      <c r="O16" s="17">
        <f aca="true" t="shared" si="2" ref="O16:O40">100*D16/(D16+K16)</f>
        <v>23.67713004484305</v>
      </c>
      <c r="P16" s="25">
        <f aca="true" t="shared" si="3" ref="P16:P40">O16-N16</f>
        <v>7.209597577310582</v>
      </c>
    </row>
    <row r="17" spans="1:16" ht="15">
      <c r="A17" s="16" t="s">
        <v>72</v>
      </c>
      <c r="B17" s="17">
        <v>1632.5</v>
      </c>
      <c r="C17" s="18" t="s">
        <v>40</v>
      </c>
      <c r="D17" s="17">
        <v>2656.2</v>
      </c>
      <c r="E17" s="18" t="s">
        <v>40</v>
      </c>
      <c r="F17"/>
      <c r="G17" s="3" t="b">
        <f t="shared" si="0"/>
        <v>1</v>
      </c>
      <c r="H17" s="16" t="s">
        <v>72</v>
      </c>
      <c r="I17" s="17">
        <v>12661.7</v>
      </c>
      <c r="J17" s="18" t="s">
        <v>14</v>
      </c>
      <c r="K17" s="17">
        <v>11567.6</v>
      </c>
      <c r="L17" s="18" t="s">
        <v>40</v>
      </c>
      <c r="N17" s="17">
        <f t="shared" si="1"/>
        <v>11.420716094639783</v>
      </c>
      <c r="O17" s="17">
        <f t="shared" si="2"/>
        <v>18.674334566009083</v>
      </c>
      <c r="P17" s="25">
        <f t="shared" si="3"/>
        <v>7.2536184713693</v>
      </c>
    </row>
    <row r="18" spans="1:16" ht="15">
      <c r="A18" s="16" t="s">
        <v>71</v>
      </c>
      <c r="B18" s="17">
        <v>900.2</v>
      </c>
      <c r="C18" s="18" t="s">
        <v>40</v>
      </c>
      <c r="D18" s="17">
        <v>841.8</v>
      </c>
      <c r="E18" s="18" t="s">
        <v>40</v>
      </c>
      <c r="F18"/>
      <c r="G18" s="3" t="b">
        <f t="shared" si="0"/>
        <v>1</v>
      </c>
      <c r="H18" s="16" t="s">
        <v>71</v>
      </c>
      <c r="I18" s="17">
        <v>5869.2</v>
      </c>
      <c r="J18" s="18"/>
      <c r="K18" s="17">
        <v>5422.5</v>
      </c>
      <c r="L18" s="18" t="s">
        <v>40</v>
      </c>
      <c r="N18" s="17">
        <f t="shared" si="1"/>
        <v>13.298076638993116</v>
      </c>
      <c r="O18" s="17">
        <f t="shared" si="2"/>
        <v>13.43805373305876</v>
      </c>
      <c r="P18" s="25">
        <f t="shared" si="3"/>
        <v>0.13997709406564418</v>
      </c>
    </row>
    <row r="19" spans="1:16" ht="15">
      <c r="A19" s="16" t="s">
        <v>60</v>
      </c>
      <c r="B19" s="17">
        <v>278.2</v>
      </c>
      <c r="C19" s="18" t="s">
        <v>40</v>
      </c>
      <c r="D19" s="17">
        <v>301</v>
      </c>
      <c r="E19" s="18" t="s">
        <v>40</v>
      </c>
      <c r="F19"/>
      <c r="G19" s="3" t="b">
        <f t="shared" si="0"/>
        <v>1</v>
      </c>
      <c r="H19" s="16" t="s">
        <v>60</v>
      </c>
      <c r="I19" s="17">
        <v>2333.1</v>
      </c>
      <c r="J19" s="18" t="s">
        <v>40</v>
      </c>
      <c r="K19" s="17">
        <v>2165.1</v>
      </c>
      <c r="L19" s="18" t="s">
        <v>40</v>
      </c>
      <c r="N19" s="17">
        <f t="shared" si="1"/>
        <v>10.65369739210355</v>
      </c>
      <c r="O19" s="17">
        <f t="shared" si="2"/>
        <v>12.20550667045132</v>
      </c>
      <c r="P19" s="25">
        <f t="shared" si="3"/>
        <v>1.5518092783477702</v>
      </c>
    </row>
    <row r="20" spans="1:16" ht="15">
      <c r="A20" s="16" t="s">
        <v>53</v>
      </c>
      <c r="B20" s="17">
        <v>306.7</v>
      </c>
      <c r="C20" s="18" t="s">
        <v>40</v>
      </c>
      <c r="D20" s="17">
        <v>478.8</v>
      </c>
      <c r="E20" s="18" t="s">
        <v>40</v>
      </c>
      <c r="F20"/>
      <c r="G20" s="3" t="b">
        <f t="shared" si="0"/>
        <v>1</v>
      </c>
      <c r="H20" s="16" t="s">
        <v>53</v>
      </c>
      <c r="I20" s="17">
        <v>4657.7</v>
      </c>
      <c r="J20" s="18" t="s">
        <v>14</v>
      </c>
      <c r="K20" s="17">
        <v>4095</v>
      </c>
      <c r="L20" s="18" t="s">
        <v>40</v>
      </c>
      <c r="N20" s="17">
        <f t="shared" si="1"/>
        <v>6.177987269357828</v>
      </c>
      <c r="O20" s="17">
        <f t="shared" si="2"/>
        <v>10.46831955922865</v>
      </c>
      <c r="P20" s="25">
        <f t="shared" si="3"/>
        <v>4.290332289870822</v>
      </c>
    </row>
    <row r="21" spans="1:16" ht="15">
      <c r="A21" s="16" t="s">
        <v>64</v>
      </c>
      <c r="B21" s="17">
        <v>95</v>
      </c>
      <c r="C21" s="18" t="s">
        <v>40</v>
      </c>
      <c r="D21" s="17">
        <v>167.8</v>
      </c>
      <c r="E21" s="18" t="s">
        <v>40</v>
      </c>
      <c r="F21"/>
      <c r="G21" s="3" t="b">
        <f t="shared" si="0"/>
        <v>1</v>
      </c>
      <c r="H21" s="16" t="s">
        <v>64</v>
      </c>
      <c r="I21" s="17">
        <v>1818.3</v>
      </c>
      <c r="J21" s="18" t="s">
        <v>40</v>
      </c>
      <c r="K21" s="17">
        <v>1602.6</v>
      </c>
      <c r="L21" s="18" t="s">
        <v>40</v>
      </c>
      <c r="N21" s="17">
        <f t="shared" si="1"/>
        <v>4.96524329692155</v>
      </c>
      <c r="O21" s="17">
        <f t="shared" si="2"/>
        <v>9.47808404880253</v>
      </c>
      <c r="P21" s="25">
        <f t="shared" si="3"/>
        <v>4.512840751880981</v>
      </c>
    </row>
    <row r="22" spans="1:16" ht="15">
      <c r="A22" s="16" t="s">
        <v>63</v>
      </c>
      <c r="B22" s="17">
        <v>42.8</v>
      </c>
      <c r="C22" s="18" t="s">
        <v>40</v>
      </c>
      <c r="D22" s="17">
        <v>91.6</v>
      </c>
      <c r="E22" s="18" t="s">
        <v>40</v>
      </c>
      <c r="F22"/>
      <c r="G22" s="3" t="b">
        <f t="shared" si="0"/>
        <v>1</v>
      </c>
      <c r="H22" s="16" t="s">
        <v>63</v>
      </c>
      <c r="I22" s="17">
        <v>1115.2</v>
      </c>
      <c r="J22" s="18" t="s">
        <v>40</v>
      </c>
      <c r="K22" s="17">
        <v>998</v>
      </c>
      <c r="L22" s="18" t="s">
        <v>40</v>
      </c>
      <c r="N22" s="17">
        <f t="shared" si="1"/>
        <v>3.696027633851468</v>
      </c>
      <c r="O22" s="17">
        <f t="shared" si="2"/>
        <v>8.406754772393539</v>
      </c>
      <c r="P22" s="25">
        <f t="shared" si="3"/>
        <v>4.710727138542071</v>
      </c>
    </row>
    <row r="23" spans="1:16" ht="15">
      <c r="A23" s="16" t="s">
        <v>55</v>
      </c>
      <c r="B23" s="17">
        <v>34.1</v>
      </c>
      <c r="C23" s="18" t="s">
        <v>40</v>
      </c>
      <c r="D23" s="17">
        <v>61</v>
      </c>
      <c r="E23" s="18" t="s">
        <v>40</v>
      </c>
      <c r="F23"/>
      <c r="G23" s="3" t="b">
        <f t="shared" si="0"/>
        <v>1</v>
      </c>
      <c r="H23" s="16" t="s">
        <v>55</v>
      </c>
      <c r="I23" s="17">
        <v>703.1</v>
      </c>
      <c r="J23" s="18" t="s">
        <v>40</v>
      </c>
      <c r="K23" s="17">
        <v>685.5</v>
      </c>
      <c r="L23" s="18" t="s">
        <v>40</v>
      </c>
      <c r="N23" s="17">
        <f t="shared" si="1"/>
        <v>4.62561041779707</v>
      </c>
      <c r="O23" s="17">
        <f t="shared" si="2"/>
        <v>8.171466845277964</v>
      </c>
      <c r="P23" s="25">
        <f t="shared" si="3"/>
        <v>3.545856427480894</v>
      </c>
    </row>
    <row r="24" spans="1:16" ht="15">
      <c r="A24" s="16" t="s">
        <v>70</v>
      </c>
      <c r="B24" s="17">
        <v>823.7</v>
      </c>
      <c r="C24" s="18" t="s">
        <v>40</v>
      </c>
      <c r="D24" s="17">
        <v>1851</v>
      </c>
      <c r="E24" s="18" t="s">
        <v>40</v>
      </c>
      <c r="F24"/>
      <c r="G24" s="3" t="b">
        <f t="shared" si="0"/>
        <v>1</v>
      </c>
      <c r="H24" s="16" t="s">
        <v>70</v>
      </c>
      <c r="I24" s="17">
        <v>23413.6</v>
      </c>
      <c r="J24" s="18" t="s">
        <v>14</v>
      </c>
      <c r="K24" s="17">
        <v>21582.9</v>
      </c>
      <c r="L24" s="18" t="s">
        <v>40</v>
      </c>
      <c r="N24" s="17">
        <f t="shared" si="1"/>
        <v>3.3984808538904914</v>
      </c>
      <c r="O24" s="17">
        <f t="shared" si="2"/>
        <v>7.898813257716385</v>
      </c>
      <c r="P24" s="25">
        <f t="shared" si="3"/>
        <v>4.500332403825894</v>
      </c>
    </row>
    <row r="25" spans="1:16" ht="15">
      <c r="A25" s="16" t="s">
        <v>74</v>
      </c>
      <c r="B25" s="17">
        <v>184.6</v>
      </c>
      <c r="C25" s="18" t="s">
        <v>40</v>
      </c>
      <c r="D25" s="17">
        <v>258.2</v>
      </c>
      <c r="E25" s="18" t="s">
        <v>40</v>
      </c>
      <c r="F25"/>
      <c r="G25" s="3" t="b">
        <f t="shared" si="0"/>
        <v>1</v>
      </c>
      <c r="H25" s="16" t="s">
        <v>74</v>
      </c>
      <c r="I25" s="17">
        <v>3530</v>
      </c>
      <c r="J25" s="18" t="s">
        <v>40</v>
      </c>
      <c r="K25" s="17">
        <v>3392.1</v>
      </c>
      <c r="L25" s="18" t="s">
        <v>40</v>
      </c>
      <c r="M25" s="3" t="s">
        <v>86</v>
      </c>
      <c r="N25" s="17">
        <f t="shared" si="1"/>
        <v>4.969579497119475</v>
      </c>
      <c r="O25" s="17">
        <f t="shared" si="2"/>
        <v>7.073391228118237</v>
      </c>
      <c r="P25" s="25">
        <f t="shared" si="3"/>
        <v>2.1038117309987623</v>
      </c>
    </row>
    <row r="26" spans="1:16" ht="15">
      <c r="A26" s="16" t="s">
        <v>66</v>
      </c>
      <c r="B26" s="17">
        <v>112.8</v>
      </c>
      <c r="C26" s="18" t="s">
        <v>40</v>
      </c>
      <c r="D26" s="17">
        <v>318.6</v>
      </c>
      <c r="E26" s="18" t="s">
        <v>40</v>
      </c>
      <c r="F26"/>
      <c r="G26" s="3" t="b">
        <f t="shared" si="0"/>
        <v>1</v>
      </c>
      <c r="H26" s="16" t="s">
        <v>66</v>
      </c>
      <c r="I26" s="17">
        <v>6037.9</v>
      </c>
      <c r="J26" s="18" t="s">
        <v>40</v>
      </c>
      <c r="K26" s="17">
        <v>5635.4</v>
      </c>
      <c r="L26" s="18" t="s">
        <v>40</v>
      </c>
      <c r="N26" s="17">
        <f t="shared" si="1"/>
        <v>1.833937600598306</v>
      </c>
      <c r="O26" s="17">
        <f t="shared" si="2"/>
        <v>5.351024521330199</v>
      </c>
      <c r="P26" s="25">
        <f t="shared" si="3"/>
        <v>3.5170869207318933</v>
      </c>
    </row>
    <row r="27" spans="1:16" ht="15">
      <c r="A27" s="16" t="s">
        <v>52</v>
      </c>
      <c r="B27" s="17">
        <v>221</v>
      </c>
      <c r="C27" s="18" t="s">
        <v>40</v>
      </c>
      <c r="D27" s="17">
        <v>277.5</v>
      </c>
      <c r="E27" s="18" t="s">
        <v>40</v>
      </c>
      <c r="F27"/>
      <c r="G27" s="3" t="b">
        <f t="shared" si="0"/>
        <v>1</v>
      </c>
      <c r="H27" s="16" t="s">
        <v>52</v>
      </c>
      <c r="I27" s="17">
        <v>5488.9</v>
      </c>
      <c r="J27" s="18" t="s">
        <v>40</v>
      </c>
      <c r="K27" s="17">
        <v>5317.4</v>
      </c>
      <c r="L27" s="18" t="s">
        <v>40</v>
      </c>
      <c r="N27" s="17">
        <f t="shared" si="1"/>
        <v>3.8704705861748896</v>
      </c>
      <c r="O27" s="17">
        <f t="shared" si="2"/>
        <v>4.959874171120128</v>
      </c>
      <c r="P27" s="25">
        <f t="shared" si="3"/>
        <v>1.0894035849452384</v>
      </c>
    </row>
    <row r="28" spans="1:16" ht="15">
      <c r="A28" s="16" t="s">
        <v>57</v>
      </c>
      <c r="B28" s="17">
        <v>208.2</v>
      </c>
      <c r="C28" s="18" t="s">
        <v>40</v>
      </c>
      <c r="D28" s="17">
        <v>292.4</v>
      </c>
      <c r="E28" s="18" t="s">
        <v>40</v>
      </c>
      <c r="F28"/>
      <c r="G28" s="3" t="b">
        <f t="shared" si="0"/>
        <v>1</v>
      </c>
      <c r="H28" s="16" t="s">
        <v>57</v>
      </c>
      <c r="I28" s="17">
        <v>5975.9</v>
      </c>
      <c r="J28" s="18" t="s">
        <v>14</v>
      </c>
      <c r="K28" s="17">
        <v>5667.5</v>
      </c>
      <c r="L28" s="18" t="s">
        <v>40</v>
      </c>
      <c r="N28" s="17">
        <f t="shared" si="1"/>
        <v>3.3666984686534827</v>
      </c>
      <c r="O28" s="17">
        <f t="shared" si="2"/>
        <v>4.906122585949428</v>
      </c>
      <c r="P28" s="25">
        <f t="shared" si="3"/>
        <v>1.5394241172959457</v>
      </c>
    </row>
    <row r="29" spans="1:16" ht="15">
      <c r="A29" s="16" t="s">
        <v>73</v>
      </c>
      <c r="B29" s="17">
        <v>47.6</v>
      </c>
      <c r="C29" s="18" t="s">
        <v>40</v>
      </c>
      <c r="D29" s="17">
        <v>57.5</v>
      </c>
      <c r="E29" s="18" t="s">
        <v>40</v>
      </c>
      <c r="F29"/>
      <c r="G29" s="3" t="b">
        <f t="shared" si="0"/>
        <v>1</v>
      </c>
      <c r="H29" s="16" t="s">
        <v>73</v>
      </c>
      <c r="I29" s="17">
        <v>1185.7</v>
      </c>
      <c r="J29" s="18" t="s">
        <v>40</v>
      </c>
      <c r="K29" s="17">
        <v>1117.8</v>
      </c>
      <c r="L29" s="18" t="s">
        <v>40</v>
      </c>
      <c r="N29" s="17">
        <f t="shared" si="1"/>
        <v>3.859563771993838</v>
      </c>
      <c r="O29" s="17">
        <f t="shared" si="2"/>
        <v>4.892367906066537</v>
      </c>
      <c r="P29" s="25">
        <f t="shared" si="3"/>
        <v>1.0328041340726988</v>
      </c>
    </row>
    <row r="30" spans="1:16" ht="15">
      <c r="A30" s="16" t="s">
        <v>69</v>
      </c>
      <c r="B30" s="17">
        <v>178.8</v>
      </c>
      <c r="C30" s="18" t="s">
        <v>40</v>
      </c>
      <c r="D30" s="17">
        <v>206.3</v>
      </c>
      <c r="E30" s="18" t="s">
        <v>40</v>
      </c>
      <c r="F30"/>
      <c r="G30" s="3" t="b">
        <f t="shared" si="0"/>
        <v>1</v>
      </c>
      <c r="H30" s="16" t="s">
        <v>69</v>
      </c>
      <c r="I30" s="17">
        <v>4135.2</v>
      </c>
      <c r="J30" s="18" t="s">
        <v>40</v>
      </c>
      <c r="K30" s="17">
        <v>4100.6</v>
      </c>
      <c r="L30" s="18" t="s">
        <v>40</v>
      </c>
      <c r="N30" s="17">
        <f t="shared" si="1"/>
        <v>4.144645340751043</v>
      </c>
      <c r="O30" s="17">
        <f t="shared" si="2"/>
        <v>4.7899881585363016</v>
      </c>
      <c r="P30" s="25">
        <f t="shared" si="3"/>
        <v>0.6453428177852585</v>
      </c>
    </row>
    <row r="31" spans="1:16" ht="15">
      <c r="A31" s="16" t="s">
        <v>75</v>
      </c>
      <c r="B31" s="17">
        <v>144.3</v>
      </c>
      <c r="C31" s="18" t="s">
        <v>40</v>
      </c>
      <c r="D31" s="17">
        <v>100</v>
      </c>
      <c r="E31" s="18" t="s">
        <v>40</v>
      </c>
      <c r="F31"/>
      <c r="G31" s="3" t="b">
        <f t="shared" si="0"/>
        <v>1</v>
      </c>
      <c r="H31" s="16" t="s">
        <v>75</v>
      </c>
      <c r="I31" s="17">
        <v>3068.7</v>
      </c>
      <c r="J31" s="18" t="s">
        <v>40</v>
      </c>
      <c r="K31" s="17">
        <v>2858.4</v>
      </c>
      <c r="L31" s="18" t="s">
        <v>40</v>
      </c>
      <c r="N31" s="17">
        <f t="shared" si="1"/>
        <v>4.491129785247433</v>
      </c>
      <c r="O31" s="17">
        <f t="shared" si="2"/>
        <v>3.380205516495403</v>
      </c>
      <c r="P31" s="25">
        <f t="shared" si="3"/>
        <v>-1.1109242687520302</v>
      </c>
    </row>
    <row r="32" spans="1:16" ht="15">
      <c r="A32" s="16" t="s">
        <v>68</v>
      </c>
      <c r="B32" s="17">
        <v>262.1</v>
      </c>
      <c r="C32" s="18" t="s">
        <v>40</v>
      </c>
      <c r="D32" s="17">
        <v>279.7</v>
      </c>
      <c r="E32" s="18" t="s">
        <v>40</v>
      </c>
      <c r="F32"/>
      <c r="G32" s="3" t="b">
        <f t="shared" si="0"/>
        <v>1</v>
      </c>
      <c r="H32" s="16" t="s">
        <v>68</v>
      </c>
      <c r="I32" s="17">
        <v>8652.3</v>
      </c>
      <c r="J32" s="18" t="s">
        <v>40</v>
      </c>
      <c r="K32" s="17">
        <v>8488</v>
      </c>
      <c r="L32" s="18" t="s">
        <v>40</v>
      </c>
      <c r="N32" s="17">
        <f t="shared" si="1"/>
        <v>2.9401866642735355</v>
      </c>
      <c r="O32" s="17">
        <f t="shared" si="2"/>
        <v>3.19011827503222</v>
      </c>
      <c r="P32" s="25">
        <f t="shared" si="3"/>
        <v>0.24993161075868464</v>
      </c>
    </row>
    <row r="33" spans="1:16" ht="15">
      <c r="A33" s="16" t="s">
        <v>76</v>
      </c>
      <c r="B33" s="17">
        <v>112.5</v>
      </c>
      <c r="C33" s="18" t="s">
        <v>40</v>
      </c>
      <c r="D33" s="17">
        <v>141.8</v>
      </c>
      <c r="E33" s="18" t="s">
        <v>40</v>
      </c>
      <c r="F33"/>
      <c r="G33" s="3" t="b">
        <f t="shared" si="0"/>
        <v>1</v>
      </c>
      <c r="H33" s="16" t="s">
        <v>76</v>
      </c>
      <c r="I33" s="17">
        <v>4474</v>
      </c>
      <c r="J33" s="18" t="s">
        <v>40</v>
      </c>
      <c r="K33" s="17">
        <v>4382.4</v>
      </c>
      <c r="L33" s="18" t="s">
        <v>40</v>
      </c>
      <c r="N33" s="17">
        <f t="shared" si="1"/>
        <v>2.452850757658345</v>
      </c>
      <c r="O33" s="17">
        <f t="shared" si="2"/>
        <v>3.134255780027409</v>
      </c>
      <c r="P33" s="25">
        <f t="shared" si="3"/>
        <v>0.6814050223690638</v>
      </c>
    </row>
    <row r="34" spans="1:16" ht="15">
      <c r="A34" s="16" t="s">
        <v>99</v>
      </c>
      <c r="B34" s="17">
        <v>1065.8</v>
      </c>
      <c r="C34" s="18" t="s">
        <v>40</v>
      </c>
      <c r="D34" s="17">
        <v>1160.5</v>
      </c>
      <c r="E34" s="18" t="s">
        <v>40</v>
      </c>
      <c r="F34"/>
      <c r="G34" s="3" t="b">
        <f t="shared" si="0"/>
        <v>1</v>
      </c>
      <c r="H34" s="16" t="s">
        <v>99</v>
      </c>
      <c r="I34" s="17">
        <v>40410.4</v>
      </c>
      <c r="J34" s="18" t="s">
        <v>14</v>
      </c>
      <c r="K34" s="17">
        <v>39251.7</v>
      </c>
      <c r="L34" s="18" t="s">
        <v>130</v>
      </c>
      <c r="N34" s="17">
        <f t="shared" si="1"/>
        <v>2.569666459318838</v>
      </c>
      <c r="O34" s="17">
        <f t="shared" si="2"/>
        <v>2.8716575687539905</v>
      </c>
      <c r="P34" s="25">
        <f t="shared" si="3"/>
        <v>0.3019911094351526</v>
      </c>
    </row>
    <row r="35" spans="1:16" ht="15">
      <c r="A35" s="16" t="s">
        <v>61</v>
      </c>
      <c r="B35" s="17">
        <v>754</v>
      </c>
      <c r="C35" s="18" t="s">
        <v>40</v>
      </c>
      <c r="D35" s="17">
        <v>839</v>
      </c>
      <c r="E35" s="18" t="s">
        <v>40</v>
      </c>
      <c r="F35"/>
      <c r="G35" s="3" t="b">
        <f t="shared" si="0"/>
        <v>1</v>
      </c>
      <c r="H35" s="16" t="s">
        <v>61</v>
      </c>
      <c r="I35" s="17">
        <v>32276.8</v>
      </c>
      <c r="J35" s="18" t="s">
        <v>40</v>
      </c>
      <c r="K35" s="17">
        <v>30284</v>
      </c>
      <c r="L35" s="18" t="s">
        <v>40</v>
      </c>
      <c r="N35" s="17">
        <f t="shared" si="1"/>
        <v>2.2827179480969275</v>
      </c>
      <c r="O35" s="17">
        <f t="shared" si="2"/>
        <v>2.6957555505574655</v>
      </c>
      <c r="P35" s="25">
        <f t="shared" si="3"/>
        <v>0.413037602460538</v>
      </c>
    </row>
    <row r="36" spans="1:16" ht="15">
      <c r="A36" s="16" t="s">
        <v>59</v>
      </c>
      <c r="B36" s="17">
        <v>671.9</v>
      </c>
      <c r="C36" s="18" t="s">
        <v>40</v>
      </c>
      <c r="D36" s="17">
        <v>753.2</v>
      </c>
      <c r="E36" s="18" t="s">
        <v>40</v>
      </c>
      <c r="F36"/>
      <c r="G36" s="3" t="b">
        <f t="shared" si="0"/>
        <v>1</v>
      </c>
      <c r="H36" s="16" t="s">
        <v>59</v>
      </c>
      <c r="I36" s="17">
        <v>31476.3</v>
      </c>
      <c r="J36" s="18" t="s">
        <v>40</v>
      </c>
      <c r="K36" s="17">
        <v>31362.2</v>
      </c>
      <c r="L36" s="18" t="s">
        <v>40</v>
      </c>
      <c r="N36" s="17">
        <f t="shared" si="1"/>
        <v>2.0900081497564402</v>
      </c>
      <c r="O36" s="17">
        <f t="shared" si="2"/>
        <v>2.3452922896803403</v>
      </c>
      <c r="P36" s="25">
        <f t="shared" si="3"/>
        <v>0.2552841399239001</v>
      </c>
    </row>
    <row r="37" spans="1:16" ht="15">
      <c r="A37" s="16" t="s">
        <v>54</v>
      </c>
      <c r="B37" s="17">
        <v>78.5</v>
      </c>
      <c r="C37" s="18" t="s">
        <v>40</v>
      </c>
      <c r="D37" s="17">
        <v>69.7</v>
      </c>
      <c r="E37" s="18" t="s">
        <v>40</v>
      </c>
      <c r="F37"/>
      <c r="G37" s="3" t="b">
        <f t="shared" si="0"/>
        <v>1</v>
      </c>
      <c r="H37" s="16" t="s">
        <v>54</v>
      </c>
      <c r="I37" s="17">
        <v>2982.7</v>
      </c>
      <c r="J37" s="18" t="s">
        <v>40</v>
      </c>
      <c r="K37" s="17">
        <v>2933.1</v>
      </c>
      <c r="L37" s="18" t="s">
        <v>40</v>
      </c>
      <c r="M37" s="3" t="s">
        <v>86</v>
      </c>
      <c r="N37" s="17">
        <f t="shared" si="1"/>
        <v>2.5643538481641186</v>
      </c>
      <c r="O37" s="17">
        <f t="shared" si="2"/>
        <v>2.321166910883176</v>
      </c>
      <c r="P37" s="25">
        <f t="shared" si="3"/>
        <v>-0.24318693728094276</v>
      </c>
    </row>
    <row r="38" spans="1:16" ht="15">
      <c r="A38" s="16" t="s">
        <v>112</v>
      </c>
      <c r="B38" s="17">
        <v>108.7</v>
      </c>
      <c r="C38" s="18" t="s">
        <v>40</v>
      </c>
      <c r="D38" s="17">
        <v>139.6</v>
      </c>
      <c r="E38" s="18" t="s">
        <v>40</v>
      </c>
      <c r="F38"/>
      <c r="G38" s="3" t="b">
        <f t="shared" si="0"/>
        <v>1</v>
      </c>
      <c r="H38" s="16" t="s">
        <v>112</v>
      </c>
      <c r="I38" s="17">
        <v>6606.7</v>
      </c>
      <c r="J38" s="18" t="s">
        <v>40</v>
      </c>
      <c r="K38" s="17">
        <v>6077.9</v>
      </c>
      <c r="L38" s="18" t="s">
        <v>40</v>
      </c>
      <c r="N38" s="17">
        <f t="shared" si="1"/>
        <v>1.6186675402805493</v>
      </c>
      <c r="O38" s="17">
        <f t="shared" si="2"/>
        <v>2.2452754322476878</v>
      </c>
      <c r="P38" s="25">
        <f t="shared" si="3"/>
        <v>0.6266078919671385</v>
      </c>
    </row>
    <row r="39" spans="1:16" ht="15">
      <c r="A39" s="16" t="s">
        <v>56</v>
      </c>
      <c r="B39" s="17">
        <v>34.7</v>
      </c>
      <c r="C39" s="18" t="s">
        <v>40</v>
      </c>
      <c r="D39" s="17">
        <v>36.3</v>
      </c>
      <c r="E39" s="18" t="s">
        <v>36</v>
      </c>
      <c r="F39"/>
      <c r="G39" s="3" t="b">
        <f t="shared" si="0"/>
        <v>1</v>
      </c>
      <c r="H39" s="16" t="s">
        <v>56</v>
      </c>
      <c r="I39" s="17">
        <v>2238.9</v>
      </c>
      <c r="J39" s="18" t="s">
        <v>40</v>
      </c>
      <c r="K39" s="17">
        <v>2159.7</v>
      </c>
      <c r="L39" s="18" t="s">
        <v>40</v>
      </c>
      <c r="N39" s="17">
        <f t="shared" si="1"/>
        <v>1.526213933849402</v>
      </c>
      <c r="O39" s="17">
        <f t="shared" si="2"/>
        <v>1.653005464480874</v>
      </c>
      <c r="P39" s="25">
        <f t="shared" si="3"/>
        <v>0.12679153063147197</v>
      </c>
    </row>
    <row r="40" spans="1:16" ht="15">
      <c r="A40" s="16" t="s">
        <v>58</v>
      </c>
      <c r="B40" s="17">
        <v>289.8</v>
      </c>
      <c r="C40" s="18" t="s">
        <v>40</v>
      </c>
      <c r="D40" s="17">
        <v>362.8</v>
      </c>
      <c r="E40" s="18" t="s">
        <v>40</v>
      </c>
      <c r="F40"/>
      <c r="G40" s="3" t="b">
        <f t="shared" si="0"/>
        <v>1</v>
      </c>
      <c r="H40" s="16" t="s">
        <v>58</v>
      </c>
      <c r="I40" s="17">
        <v>24408.7</v>
      </c>
      <c r="J40" s="18" t="s">
        <v>40</v>
      </c>
      <c r="K40" s="17">
        <v>23128.3</v>
      </c>
      <c r="L40" s="18" t="s">
        <v>40</v>
      </c>
      <c r="N40" s="17">
        <f t="shared" si="1"/>
        <v>1.1733506083365386</v>
      </c>
      <c r="O40" s="17">
        <f t="shared" si="2"/>
        <v>1.5444146932242424</v>
      </c>
      <c r="P40" s="25">
        <f t="shared" si="3"/>
        <v>0.3710640848877038</v>
      </c>
    </row>
    <row r="41" spans="1:16" ht="15">
      <c r="A41" s="16"/>
      <c r="B41" s="17"/>
      <c r="C41" s="18"/>
      <c r="D41" s="17"/>
      <c r="E41" s="18"/>
      <c r="F41"/>
      <c r="H41" s="16"/>
      <c r="I41" s="17"/>
      <c r="J41" s="18"/>
      <c r="K41" s="17"/>
      <c r="L41" s="18"/>
      <c r="N41" s="17"/>
      <c r="O41" s="17"/>
      <c r="P41" s="25"/>
    </row>
    <row r="42" spans="1:16" ht="15">
      <c r="A42" s="16" t="s">
        <v>77</v>
      </c>
      <c r="B42" s="17">
        <v>14.8</v>
      </c>
      <c r="C42" s="18" t="s">
        <v>36</v>
      </c>
      <c r="D42" s="17" t="s">
        <v>16</v>
      </c>
      <c r="E42" s="18" t="s">
        <v>36</v>
      </c>
      <c r="F42"/>
      <c r="G42" s="3" t="b">
        <f>EXACT(A42,H42)</f>
        <v>1</v>
      </c>
      <c r="H42" s="16" t="s">
        <v>77</v>
      </c>
      <c r="I42" s="17">
        <v>168.8</v>
      </c>
      <c r="J42" s="18" t="s">
        <v>40</v>
      </c>
      <c r="K42" s="17">
        <v>184.9</v>
      </c>
      <c r="L42" s="18" t="s">
        <v>14</v>
      </c>
      <c r="N42" s="17">
        <f>100*B42/(B42+I42)</f>
        <v>8.061002178649236</v>
      </c>
      <c r="O42" s="17" t="s">
        <v>16</v>
      </c>
      <c r="P42" s="25"/>
    </row>
    <row r="43" spans="1:15" ht="15">
      <c r="A43" s="16" t="s">
        <v>78</v>
      </c>
      <c r="B43" s="17">
        <v>56</v>
      </c>
      <c r="C43" s="18" t="s">
        <v>40</v>
      </c>
      <c r="D43" s="17">
        <v>53</v>
      </c>
      <c r="E43" s="18" t="s">
        <v>40</v>
      </c>
      <c r="F43"/>
      <c r="G43" s="3" t="b">
        <f>EXACT(A43,H43)</f>
        <v>1</v>
      </c>
      <c r="H43" s="16" t="s">
        <v>78</v>
      </c>
      <c r="I43" s="17">
        <v>2584.9</v>
      </c>
      <c r="J43" s="18" t="s">
        <v>40</v>
      </c>
      <c r="K43" s="17">
        <v>2482.6</v>
      </c>
      <c r="L43" s="18" t="s">
        <v>40</v>
      </c>
      <c r="N43" s="17">
        <f>100*B43/(B43+I43)</f>
        <v>2.1204892271574085</v>
      </c>
      <c r="O43" s="17">
        <f>100*D43/(D43+K43)</f>
        <v>2.0902350528474525</v>
      </c>
    </row>
    <row r="44" spans="1:15" ht="15">
      <c r="A44" s="16" t="s">
        <v>79</v>
      </c>
      <c r="B44" s="17">
        <v>299.1</v>
      </c>
      <c r="C44" s="18" t="s">
        <v>40</v>
      </c>
      <c r="D44" s="17">
        <v>362.3</v>
      </c>
      <c r="E44" s="18" t="s">
        <v>40</v>
      </c>
      <c r="F44"/>
      <c r="G44" s="3" t="b">
        <f>EXACT(A44,H44)</f>
        <v>1</v>
      </c>
      <c r="H44" s="16" t="s">
        <v>79</v>
      </c>
      <c r="I44" s="17">
        <v>3332.3</v>
      </c>
      <c r="J44" s="18" t="s">
        <v>14</v>
      </c>
      <c r="K44" s="17">
        <v>3383</v>
      </c>
      <c r="L44" s="18" t="s">
        <v>40</v>
      </c>
      <c r="N44" s="17">
        <f>100*B44/(B44+I44)</f>
        <v>8.236492812689322</v>
      </c>
      <c r="O44" s="17">
        <f>100*D44/(D44+K44)</f>
        <v>9.67345739994126</v>
      </c>
    </row>
    <row r="45" spans="6:12" ht="15">
      <c r="F45"/>
      <c r="H45"/>
      <c r="I45"/>
      <c r="J45"/>
      <c r="K45"/>
      <c r="L45"/>
    </row>
    <row r="46" spans="6:12" ht="15">
      <c r="F46"/>
      <c r="H46" s="14" t="s">
        <v>12</v>
      </c>
      <c r="I46"/>
      <c r="J46"/>
      <c r="K46"/>
      <c r="L46" s="14" t="s">
        <v>13</v>
      </c>
    </row>
    <row r="47" spans="1:13" ht="15">
      <c r="A47"/>
      <c r="B47"/>
      <c r="C47"/>
      <c r="D47"/>
      <c r="E47"/>
      <c r="F47"/>
      <c r="H47" s="14" t="s">
        <v>14</v>
      </c>
      <c r="I47" s="14" t="s">
        <v>15</v>
      </c>
      <c r="J47"/>
      <c r="K47"/>
      <c r="L47" s="14" t="s">
        <v>16</v>
      </c>
      <c r="M47" s="8" t="s">
        <v>17</v>
      </c>
    </row>
    <row r="48" spans="1:12" ht="15">
      <c r="A48" s="14" t="s">
        <v>12</v>
      </c>
      <c r="B48"/>
      <c r="C48"/>
      <c r="D48"/>
      <c r="E48" s="14" t="s">
        <v>13</v>
      </c>
      <c r="F48"/>
      <c r="H48" s="14" t="s">
        <v>18</v>
      </c>
      <c r="I48" s="14" t="s">
        <v>19</v>
      </c>
      <c r="J48"/>
      <c r="K48"/>
      <c r="L48"/>
    </row>
    <row r="49" spans="1:12" ht="15">
      <c r="A49" s="14" t="s">
        <v>14</v>
      </c>
      <c r="B49" s="14" t="s">
        <v>15</v>
      </c>
      <c r="C49"/>
      <c r="D49"/>
      <c r="E49" s="14" t="s">
        <v>16</v>
      </c>
      <c r="F49" s="14" t="s">
        <v>17</v>
      </c>
      <c r="H49" s="14" t="s">
        <v>20</v>
      </c>
      <c r="I49" s="14" t="s">
        <v>21</v>
      </c>
      <c r="J49"/>
      <c r="K49"/>
      <c r="L49"/>
    </row>
    <row r="50" spans="1:12" ht="15">
      <c r="A50" s="14" t="s">
        <v>18</v>
      </c>
      <c r="B50" s="14" t="s">
        <v>19</v>
      </c>
      <c r="C50"/>
      <c r="D50"/>
      <c r="E50"/>
      <c r="F50"/>
      <c r="H50" s="14" t="s">
        <v>22</v>
      </c>
      <c r="I50" s="14" t="s">
        <v>23</v>
      </c>
      <c r="J50"/>
      <c r="K50"/>
      <c r="L50"/>
    </row>
    <row r="51" spans="1:12" ht="15">
      <c r="A51" s="14" t="s">
        <v>20</v>
      </c>
      <c r="B51" s="14" t="s">
        <v>21</v>
      </c>
      <c r="C51"/>
      <c r="D51"/>
      <c r="E51"/>
      <c r="F51"/>
      <c r="H51" s="14" t="s">
        <v>24</v>
      </c>
      <c r="I51" s="14" t="s">
        <v>25</v>
      </c>
      <c r="J51"/>
      <c r="K51"/>
      <c r="L51"/>
    </row>
    <row r="52" spans="1:12" ht="15">
      <c r="A52" s="14" t="s">
        <v>22</v>
      </c>
      <c r="B52" s="14" t="s">
        <v>23</v>
      </c>
      <c r="C52"/>
      <c r="D52"/>
      <c r="E52"/>
      <c r="F52"/>
      <c r="H52" s="14" t="s">
        <v>28</v>
      </c>
      <c r="I52" s="14" t="s">
        <v>29</v>
      </c>
      <c r="J52"/>
      <c r="K52"/>
      <c r="L52"/>
    </row>
    <row r="53" spans="1:12" ht="15">
      <c r="A53" s="14" t="s">
        <v>24</v>
      </c>
      <c r="B53" s="14" t="s">
        <v>25</v>
      </c>
      <c r="C53"/>
      <c r="D53"/>
      <c r="E53"/>
      <c r="F53"/>
      <c r="H53" s="14" t="s">
        <v>30</v>
      </c>
      <c r="I53" s="14" t="s">
        <v>31</v>
      </c>
      <c r="J53"/>
      <c r="K53"/>
      <c r="L53"/>
    </row>
    <row r="54" spans="1:12" ht="15">
      <c r="A54" s="14" t="s">
        <v>28</v>
      </c>
      <c r="B54" s="14" t="s">
        <v>29</v>
      </c>
      <c r="C54"/>
      <c r="D54"/>
      <c r="E54"/>
      <c r="F54"/>
      <c r="H54" s="14" t="s">
        <v>32</v>
      </c>
      <c r="I54" s="14" t="s">
        <v>33</v>
      </c>
      <c r="J54"/>
      <c r="K54"/>
      <c r="L54"/>
    </row>
    <row r="55" spans="1:12" ht="15" customHeight="1">
      <c r="A55" s="14" t="s">
        <v>30</v>
      </c>
      <c r="B55" s="14" t="s">
        <v>31</v>
      </c>
      <c r="C55"/>
      <c r="D55"/>
      <c r="E55"/>
      <c r="F55"/>
      <c r="H55" s="14" t="s">
        <v>34</v>
      </c>
      <c r="I55" s="14" t="s">
        <v>117</v>
      </c>
      <c r="J55"/>
      <c r="K55"/>
      <c r="L55"/>
    </row>
    <row r="56" spans="1:12" ht="14.4">
      <c r="A56" s="14" t="s">
        <v>32</v>
      </c>
      <c r="B56" s="14" t="s">
        <v>33</v>
      </c>
      <c r="C56"/>
      <c r="D56"/>
      <c r="E56"/>
      <c r="F56"/>
      <c r="H56" s="14" t="s">
        <v>36</v>
      </c>
      <c r="I56" s="14" t="s">
        <v>37</v>
      </c>
      <c r="J56"/>
      <c r="K56"/>
      <c r="L56"/>
    </row>
    <row r="57" spans="1:12" ht="14.4">
      <c r="A57" s="14" t="s">
        <v>34</v>
      </c>
      <c r="B57" s="14" t="s">
        <v>117</v>
      </c>
      <c r="C57"/>
      <c r="D57"/>
      <c r="E57"/>
      <c r="F57"/>
      <c r="H57" s="14" t="s">
        <v>38</v>
      </c>
      <c r="I57" s="14" t="s">
        <v>39</v>
      </c>
      <c r="J57"/>
      <c r="K57"/>
      <c r="L57"/>
    </row>
    <row r="58" spans="1:9" ht="14.4">
      <c r="A58" s="14" t="s">
        <v>36</v>
      </c>
      <c r="B58" s="14" t="s">
        <v>37</v>
      </c>
      <c r="C58"/>
      <c r="D58"/>
      <c r="E58"/>
      <c r="F58"/>
      <c r="H58" s="8"/>
      <c r="I58" s="8"/>
    </row>
    <row r="59" spans="1:17" ht="14.4">
      <c r="A59" s="14" t="s">
        <v>38</v>
      </c>
      <c r="B59" s="14" t="s">
        <v>39</v>
      </c>
      <c r="C59"/>
      <c r="D59"/>
      <c r="E59"/>
      <c r="F59"/>
      <c r="Q59" s="13" t="s">
        <v>166</v>
      </c>
    </row>
    <row r="60" spans="1:17" ht="15">
      <c r="A60" s="8"/>
      <c r="B60" s="8"/>
      <c r="Q60" s="12" t="s">
        <v>107</v>
      </c>
    </row>
    <row r="63" ht="15">
      <c r="A63" s="3" t="s">
        <v>122</v>
      </c>
    </row>
    <row r="64" ht="14.4">
      <c r="A64" s="29" t="s">
        <v>147</v>
      </c>
    </row>
    <row r="65" ht="14.4">
      <c r="A65" s="29" t="s">
        <v>148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workbookViewId="0" topLeftCell="G22">
      <selection activeCell="Z22" sqref="Z22"/>
    </sheetView>
  </sheetViews>
  <sheetFormatPr defaultColWidth="9.28125" defaultRowHeight="15"/>
  <cols>
    <col min="1" max="1" width="13.7109375" style="3" customWidth="1"/>
    <col min="2" max="6" width="9.28125" style="3" customWidth="1"/>
    <col min="7" max="7" width="13.7109375" style="3" bestFit="1" customWidth="1"/>
    <col min="8" max="8" width="9.421875" style="3" bestFit="1" customWidth="1"/>
    <col min="9" max="16384" width="9.28125" style="3" customWidth="1"/>
  </cols>
  <sheetData>
    <row r="1" spans="1:5" ht="15">
      <c r="A1" s="14" t="s">
        <v>0</v>
      </c>
      <c r="B1"/>
      <c r="C1"/>
      <c r="D1"/>
      <c r="E1"/>
    </row>
    <row r="2" spans="1:5" ht="15">
      <c r="A2"/>
      <c r="B2"/>
      <c r="C2"/>
      <c r="D2"/>
      <c r="E2"/>
    </row>
    <row r="3" spans="1:8" ht="15">
      <c r="A3" s="14" t="s">
        <v>1</v>
      </c>
      <c r="B3" s="15">
        <v>44449.14103009259</v>
      </c>
      <c r="C3"/>
      <c r="D3"/>
      <c r="E3"/>
      <c r="H3" s="31"/>
    </row>
    <row r="4" spans="1:5" ht="15">
      <c r="A4" s="14" t="s">
        <v>2</v>
      </c>
      <c r="B4" s="15">
        <v>44463.53940972222</v>
      </c>
      <c r="C4"/>
      <c r="D4"/>
      <c r="E4"/>
    </row>
    <row r="5" spans="1:5" ht="15">
      <c r="A5" s="14" t="s">
        <v>3</v>
      </c>
      <c r="B5" s="14" t="s">
        <v>4</v>
      </c>
      <c r="C5"/>
      <c r="D5"/>
      <c r="E5"/>
    </row>
    <row r="6" spans="1:5" ht="15">
      <c r="A6"/>
      <c r="B6"/>
      <c r="C6"/>
      <c r="D6"/>
      <c r="E6"/>
    </row>
    <row r="7" spans="1:5" ht="15">
      <c r="A7" s="14" t="s">
        <v>5</v>
      </c>
      <c r="B7" s="14" t="s">
        <v>115</v>
      </c>
      <c r="C7"/>
      <c r="D7"/>
      <c r="E7"/>
    </row>
    <row r="8" spans="1:11" ht="15.75">
      <c r="A8" s="14" t="s">
        <v>7</v>
      </c>
      <c r="B8" s="14" t="s">
        <v>128</v>
      </c>
      <c r="C8"/>
      <c r="D8"/>
      <c r="E8"/>
      <c r="K8" s="7" t="s">
        <v>86</v>
      </c>
    </row>
    <row r="9" spans="1:5" ht="15">
      <c r="A9" s="14" t="s">
        <v>8</v>
      </c>
      <c r="B9" s="14" t="s">
        <v>9</v>
      </c>
      <c r="C9"/>
      <c r="D9"/>
      <c r="E9"/>
    </row>
    <row r="10" spans="1:5" ht="15">
      <c r="A10"/>
      <c r="B10"/>
      <c r="C10"/>
      <c r="D10"/>
      <c r="E10"/>
    </row>
    <row r="11" spans="1:11" ht="12.75">
      <c r="A11" s="16" t="s">
        <v>51</v>
      </c>
      <c r="B11" s="27">
        <v>2010</v>
      </c>
      <c r="C11" s="16" t="s">
        <v>11</v>
      </c>
      <c r="D11" s="27">
        <v>2020</v>
      </c>
      <c r="E11" s="16" t="s">
        <v>11</v>
      </c>
      <c r="G11" s="16" t="s">
        <v>131</v>
      </c>
      <c r="K11" s="3" t="s">
        <v>86</v>
      </c>
    </row>
    <row r="12" spans="1:7" ht="12.75">
      <c r="A12" s="16" t="s">
        <v>62</v>
      </c>
      <c r="B12" s="17">
        <v>12.5</v>
      </c>
      <c r="C12" s="18" t="s">
        <v>36</v>
      </c>
      <c r="D12" s="17" t="s">
        <v>16</v>
      </c>
      <c r="E12" s="18" t="s">
        <v>36</v>
      </c>
      <c r="G12" s="17" t="s">
        <v>16</v>
      </c>
    </row>
    <row r="13" spans="1:7" ht="12.75">
      <c r="A13" s="16" t="s">
        <v>67</v>
      </c>
      <c r="B13" s="17" t="s">
        <v>16</v>
      </c>
      <c r="C13" s="18" t="s">
        <v>36</v>
      </c>
      <c r="D13" s="17" t="s">
        <v>16</v>
      </c>
      <c r="E13" s="18" t="s">
        <v>36</v>
      </c>
      <c r="G13" s="17" t="s">
        <v>16</v>
      </c>
    </row>
    <row r="14" spans="1:8" ht="12.75">
      <c r="A14" s="16" t="s">
        <v>70</v>
      </c>
      <c r="B14" s="17">
        <v>823.7</v>
      </c>
      <c r="C14" s="18" t="s">
        <v>40</v>
      </c>
      <c r="D14" s="17">
        <v>1851</v>
      </c>
      <c r="E14" s="18" t="s">
        <v>40</v>
      </c>
      <c r="G14" s="17">
        <f aca="true" t="shared" si="0" ref="G14:G38">D14-B14</f>
        <v>1027.3</v>
      </c>
      <c r="H14" s="5"/>
    </row>
    <row r="15" spans="1:8" ht="12.75">
      <c r="A15" s="16" t="s">
        <v>72</v>
      </c>
      <c r="B15" s="17">
        <v>1632.5</v>
      </c>
      <c r="C15" s="18" t="s">
        <v>40</v>
      </c>
      <c r="D15" s="17">
        <v>2656.2</v>
      </c>
      <c r="E15" s="18" t="s">
        <v>40</v>
      </c>
      <c r="G15" s="17">
        <f t="shared" si="0"/>
        <v>1023.6999999999998</v>
      </c>
      <c r="H15" s="5"/>
    </row>
    <row r="16" spans="1:8" ht="12.75">
      <c r="A16" s="16" t="s">
        <v>66</v>
      </c>
      <c r="B16" s="17">
        <v>112.8</v>
      </c>
      <c r="C16" s="18" t="s">
        <v>40</v>
      </c>
      <c r="D16" s="17">
        <v>318.6</v>
      </c>
      <c r="E16" s="18" t="s">
        <v>40</v>
      </c>
      <c r="G16" s="17">
        <f t="shared" si="0"/>
        <v>205.8</v>
      </c>
      <c r="H16" s="5"/>
    </row>
    <row r="17" spans="1:8" ht="12.75">
      <c r="A17" s="16" t="s">
        <v>53</v>
      </c>
      <c r="B17" s="17">
        <v>306.7</v>
      </c>
      <c r="C17" s="18" t="s">
        <v>40</v>
      </c>
      <c r="D17" s="17">
        <v>478.8</v>
      </c>
      <c r="E17" s="18" t="s">
        <v>40</v>
      </c>
      <c r="G17" s="17">
        <f t="shared" si="0"/>
        <v>172.10000000000002</v>
      </c>
      <c r="H17" s="5"/>
    </row>
    <row r="18" spans="1:8" ht="12.75">
      <c r="A18" s="16" t="s">
        <v>87</v>
      </c>
      <c r="B18" s="17">
        <v>1065.8</v>
      </c>
      <c r="C18" s="18" t="s">
        <v>40</v>
      </c>
      <c r="D18" s="17">
        <v>1160.5</v>
      </c>
      <c r="E18" s="18" t="s">
        <v>40</v>
      </c>
      <c r="G18" s="17">
        <f t="shared" si="0"/>
        <v>94.70000000000005</v>
      </c>
      <c r="H18" s="5"/>
    </row>
    <row r="19" spans="1:8" ht="12.75">
      <c r="A19" s="16" t="s">
        <v>61</v>
      </c>
      <c r="B19" s="17">
        <v>754</v>
      </c>
      <c r="C19" s="18" t="s">
        <v>40</v>
      </c>
      <c r="D19" s="17">
        <v>839</v>
      </c>
      <c r="E19" s="18" t="s">
        <v>40</v>
      </c>
      <c r="G19" s="17">
        <f t="shared" si="0"/>
        <v>85</v>
      </c>
      <c r="H19" s="5"/>
    </row>
    <row r="20" spans="1:8" ht="12.75">
      <c r="A20" s="16" t="s">
        <v>57</v>
      </c>
      <c r="B20" s="17">
        <v>208.2</v>
      </c>
      <c r="C20" s="18" t="s">
        <v>40</v>
      </c>
      <c r="D20" s="17">
        <v>292.4</v>
      </c>
      <c r="E20" s="18" t="s">
        <v>40</v>
      </c>
      <c r="G20" s="17">
        <f t="shared" si="0"/>
        <v>84.19999999999999</v>
      </c>
      <c r="H20" s="5"/>
    </row>
    <row r="21" spans="1:8" ht="12.75">
      <c r="A21" s="16" t="s">
        <v>59</v>
      </c>
      <c r="B21" s="17">
        <v>671.9</v>
      </c>
      <c r="C21" s="18" t="s">
        <v>40</v>
      </c>
      <c r="D21" s="17">
        <v>753.2</v>
      </c>
      <c r="E21" s="18" t="s">
        <v>40</v>
      </c>
      <c r="G21" s="17">
        <f t="shared" si="0"/>
        <v>81.30000000000007</v>
      </c>
      <c r="H21" s="5"/>
    </row>
    <row r="22" spans="1:8" ht="12.75">
      <c r="A22" s="16" t="s">
        <v>74</v>
      </c>
      <c r="B22" s="17">
        <v>184.6</v>
      </c>
      <c r="C22" s="18" t="s">
        <v>40</v>
      </c>
      <c r="D22" s="17">
        <v>258.2</v>
      </c>
      <c r="E22" s="18" t="s">
        <v>40</v>
      </c>
      <c r="G22" s="17">
        <f t="shared" si="0"/>
        <v>73.6</v>
      </c>
      <c r="H22" s="5"/>
    </row>
    <row r="23" spans="1:8" ht="12.75">
      <c r="A23" s="16" t="s">
        <v>58</v>
      </c>
      <c r="B23" s="17">
        <v>289.8</v>
      </c>
      <c r="C23" s="18" t="s">
        <v>40</v>
      </c>
      <c r="D23" s="17">
        <v>362.8</v>
      </c>
      <c r="E23" s="18" t="s">
        <v>40</v>
      </c>
      <c r="G23" s="17">
        <f t="shared" si="0"/>
        <v>73</v>
      </c>
      <c r="H23" s="5"/>
    </row>
    <row r="24" spans="1:8" ht="12.75">
      <c r="A24" s="16" t="s">
        <v>64</v>
      </c>
      <c r="B24" s="17">
        <v>95</v>
      </c>
      <c r="C24" s="18" t="s">
        <v>40</v>
      </c>
      <c r="D24" s="17">
        <v>167.8</v>
      </c>
      <c r="E24" s="18" t="s">
        <v>40</v>
      </c>
      <c r="G24" s="17">
        <f t="shared" si="0"/>
        <v>72.80000000000001</v>
      </c>
      <c r="H24" s="5"/>
    </row>
    <row r="25" spans="1:8" ht="12.75">
      <c r="A25" s="16" t="s">
        <v>52</v>
      </c>
      <c r="B25" s="17">
        <v>221</v>
      </c>
      <c r="C25" s="18" t="s">
        <v>40</v>
      </c>
      <c r="D25" s="17">
        <v>277.5</v>
      </c>
      <c r="E25" s="18" t="s">
        <v>40</v>
      </c>
      <c r="G25" s="17">
        <f t="shared" si="0"/>
        <v>56.5</v>
      </c>
      <c r="H25" s="5"/>
    </row>
    <row r="26" spans="1:8" ht="12.75">
      <c r="A26" s="16" t="s">
        <v>63</v>
      </c>
      <c r="B26" s="17">
        <v>42.8</v>
      </c>
      <c r="C26" s="18" t="s">
        <v>40</v>
      </c>
      <c r="D26" s="17">
        <v>91.6</v>
      </c>
      <c r="E26" s="18" t="s">
        <v>40</v>
      </c>
      <c r="G26" s="17">
        <f t="shared" si="0"/>
        <v>48.8</v>
      </c>
      <c r="H26" s="5"/>
    </row>
    <row r="27" spans="1:8" ht="12.75">
      <c r="A27" s="16" t="s">
        <v>112</v>
      </c>
      <c r="B27" s="17">
        <v>108.7</v>
      </c>
      <c r="C27" s="18" t="s">
        <v>40</v>
      </c>
      <c r="D27" s="17">
        <v>139.6</v>
      </c>
      <c r="E27" s="18" t="s">
        <v>40</v>
      </c>
      <c r="G27" s="17">
        <f t="shared" si="0"/>
        <v>30.89999999999999</v>
      </c>
      <c r="H27" s="5"/>
    </row>
    <row r="28" spans="1:8" ht="12.75">
      <c r="A28" s="16" t="s">
        <v>76</v>
      </c>
      <c r="B28" s="17">
        <v>112.5</v>
      </c>
      <c r="C28" s="18" t="s">
        <v>40</v>
      </c>
      <c r="D28" s="17">
        <v>141.8</v>
      </c>
      <c r="E28" s="18" t="s">
        <v>40</v>
      </c>
      <c r="G28" s="17">
        <f t="shared" si="0"/>
        <v>29.30000000000001</v>
      </c>
      <c r="H28" s="5"/>
    </row>
    <row r="29" spans="1:8" ht="12.75">
      <c r="A29" s="16" t="s">
        <v>69</v>
      </c>
      <c r="B29" s="17">
        <v>178.8</v>
      </c>
      <c r="C29" s="18" t="s">
        <v>40</v>
      </c>
      <c r="D29" s="17">
        <v>206.3</v>
      </c>
      <c r="E29" s="18" t="s">
        <v>40</v>
      </c>
      <c r="G29" s="17">
        <f t="shared" si="0"/>
        <v>27.5</v>
      </c>
      <c r="H29" s="5"/>
    </row>
    <row r="30" spans="1:8" ht="12.75">
      <c r="A30" s="16" t="s">
        <v>55</v>
      </c>
      <c r="B30" s="17">
        <v>34.1</v>
      </c>
      <c r="C30" s="18" t="s">
        <v>40</v>
      </c>
      <c r="D30" s="17">
        <v>61</v>
      </c>
      <c r="E30" s="18" t="s">
        <v>40</v>
      </c>
      <c r="G30" s="17">
        <f t="shared" si="0"/>
        <v>26.9</v>
      </c>
      <c r="H30" s="5"/>
    </row>
    <row r="31" spans="1:8" ht="12.75">
      <c r="A31" s="16" t="s">
        <v>60</v>
      </c>
      <c r="B31" s="17">
        <v>278.2</v>
      </c>
      <c r="C31" s="18" t="s">
        <v>40</v>
      </c>
      <c r="D31" s="17">
        <v>301</v>
      </c>
      <c r="E31" s="18" t="s">
        <v>40</v>
      </c>
      <c r="G31" s="17">
        <f t="shared" si="0"/>
        <v>22.80000000000001</v>
      </c>
      <c r="H31" s="5"/>
    </row>
    <row r="32" spans="1:8" ht="12.75">
      <c r="A32" s="16" t="s">
        <v>65</v>
      </c>
      <c r="B32" s="17">
        <v>31.7</v>
      </c>
      <c r="C32" s="18" t="s">
        <v>40</v>
      </c>
      <c r="D32" s="17">
        <v>52.8</v>
      </c>
      <c r="E32" s="18" t="s">
        <v>40</v>
      </c>
      <c r="G32" s="17">
        <f t="shared" si="0"/>
        <v>21.099999999999998</v>
      </c>
      <c r="H32" s="5"/>
    </row>
    <row r="33" spans="1:8" ht="12.75">
      <c r="A33" s="16" t="s">
        <v>68</v>
      </c>
      <c r="B33" s="17">
        <v>262.1</v>
      </c>
      <c r="C33" s="18" t="s">
        <v>40</v>
      </c>
      <c r="D33" s="17">
        <v>279.7</v>
      </c>
      <c r="E33" s="18" t="s">
        <v>40</v>
      </c>
      <c r="G33" s="17">
        <f t="shared" si="0"/>
        <v>17.599999999999966</v>
      </c>
      <c r="H33" s="5"/>
    </row>
    <row r="34" spans="1:8" ht="12.75">
      <c r="A34" s="16" t="s">
        <v>73</v>
      </c>
      <c r="B34" s="17">
        <v>47.6</v>
      </c>
      <c r="C34" s="18" t="s">
        <v>40</v>
      </c>
      <c r="D34" s="17">
        <v>57.5</v>
      </c>
      <c r="E34" s="18" t="s">
        <v>40</v>
      </c>
      <c r="G34" s="17">
        <f t="shared" si="0"/>
        <v>9.899999999999999</v>
      </c>
      <c r="H34" s="5"/>
    </row>
    <row r="35" spans="1:8" ht="12.75">
      <c r="A35" s="16" t="s">
        <v>56</v>
      </c>
      <c r="B35" s="17">
        <v>34.7</v>
      </c>
      <c r="C35" s="18" t="s">
        <v>40</v>
      </c>
      <c r="D35" s="17">
        <v>36.3</v>
      </c>
      <c r="E35" s="18" t="s">
        <v>40</v>
      </c>
      <c r="G35" s="17">
        <f t="shared" si="0"/>
        <v>1.5999999999999943</v>
      </c>
      <c r="H35" s="5"/>
    </row>
    <row r="36" spans="1:8" ht="12.75">
      <c r="A36" s="16" t="s">
        <v>54</v>
      </c>
      <c r="B36" s="17">
        <v>78.5</v>
      </c>
      <c r="C36" s="18" t="s">
        <v>40</v>
      </c>
      <c r="D36" s="17">
        <v>69.7</v>
      </c>
      <c r="E36" s="18" t="s">
        <v>36</v>
      </c>
      <c r="G36" s="17">
        <f t="shared" si="0"/>
        <v>-8.799999999999997</v>
      </c>
      <c r="H36" s="5"/>
    </row>
    <row r="37" spans="1:8" ht="12.75">
      <c r="A37" s="16" t="s">
        <v>75</v>
      </c>
      <c r="B37" s="17">
        <v>144.3</v>
      </c>
      <c r="C37" s="18" t="s">
        <v>40</v>
      </c>
      <c r="D37" s="17">
        <v>100</v>
      </c>
      <c r="E37" s="18" t="s">
        <v>40</v>
      </c>
      <c r="G37" s="17">
        <f t="shared" si="0"/>
        <v>-44.30000000000001</v>
      </c>
      <c r="H37" s="5"/>
    </row>
    <row r="38" spans="1:8" ht="12.75">
      <c r="A38" s="16" t="s">
        <v>71</v>
      </c>
      <c r="B38" s="17">
        <v>900.2</v>
      </c>
      <c r="C38" s="18" t="s">
        <v>40</v>
      </c>
      <c r="D38" s="17">
        <v>841.8</v>
      </c>
      <c r="E38" s="18" t="s">
        <v>40</v>
      </c>
      <c r="G38" s="17">
        <f t="shared" si="0"/>
        <v>-58.40000000000009</v>
      </c>
      <c r="H38" s="5"/>
    </row>
    <row r="39" spans="1:8" ht="12.75">
      <c r="A39" s="16"/>
      <c r="B39" s="17"/>
      <c r="C39" s="18"/>
      <c r="D39" s="17"/>
      <c r="E39" s="18"/>
      <c r="G39" s="17"/>
      <c r="H39" s="5"/>
    </row>
    <row r="40" spans="1:8" ht="12.75">
      <c r="A40" s="16" t="s">
        <v>77</v>
      </c>
      <c r="B40" s="17">
        <v>14.8</v>
      </c>
      <c r="C40" s="18" t="s">
        <v>36</v>
      </c>
      <c r="D40" s="17" t="s">
        <v>16</v>
      </c>
      <c r="E40" s="18" t="s">
        <v>36</v>
      </c>
      <c r="G40" s="17" t="s">
        <v>16</v>
      </c>
      <c r="H40" s="5"/>
    </row>
    <row r="41" spans="1:8" ht="12.75">
      <c r="A41" s="16" t="s">
        <v>78</v>
      </c>
      <c r="B41" s="17">
        <v>56</v>
      </c>
      <c r="C41" s="18"/>
      <c r="D41" s="17">
        <v>53</v>
      </c>
      <c r="E41" s="18" t="s">
        <v>40</v>
      </c>
      <c r="G41" s="17">
        <f>D41-B41</f>
        <v>-3</v>
      </c>
      <c r="H41" s="5"/>
    </row>
    <row r="42" spans="1:8" ht="12.75">
      <c r="A42" s="16" t="s">
        <v>79</v>
      </c>
      <c r="B42" s="17">
        <v>299.1</v>
      </c>
      <c r="C42" s="18" t="s">
        <v>40</v>
      </c>
      <c r="D42" s="17">
        <v>362.3</v>
      </c>
      <c r="E42" s="18" t="s">
        <v>40</v>
      </c>
      <c r="G42" s="17">
        <f>D42-B42</f>
        <v>63.19999999999999</v>
      </c>
      <c r="H42" s="5"/>
    </row>
    <row r="43" spans="1:8" ht="12.75">
      <c r="A43" s="16" t="s">
        <v>125</v>
      </c>
      <c r="B43" s="17">
        <v>9008</v>
      </c>
      <c r="C43" s="18" t="s">
        <v>40</v>
      </c>
      <c r="D43" s="17">
        <v>12241.1</v>
      </c>
      <c r="E43" s="18" t="s">
        <v>40</v>
      </c>
      <c r="G43" s="17">
        <f aca="true" t="shared" si="1" ref="G43">D43-B43</f>
        <v>3233.1000000000004</v>
      </c>
      <c r="H43" s="5"/>
    </row>
    <row r="44" ht="12"/>
    <row r="45" spans="1:5" ht="15">
      <c r="A45"/>
      <c r="B45"/>
      <c r="C45"/>
      <c r="D45"/>
      <c r="E45"/>
    </row>
    <row r="46" spans="1:5" ht="15">
      <c r="A46" s="14" t="s">
        <v>12</v>
      </c>
      <c r="B46"/>
      <c r="C46"/>
      <c r="D46"/>
      <c r="E46" s="14" t="s">
        <v>13</v>
      </c>
    </row>
    <row r="47" spans="1:5" ht="15">
      <c r="A47" s="14" t="s">
        <v>14</v>
      </c>
      <c r="B47" s="14" t="s">
        <v>15</v>
      </c>
      <c r="C47"/>
      <c r="D47"/>
      <c r="E47" s="14" t="s">
        <v>16</v>
      </c>
    </row>
    <row r="48" spans="1:5" ht="15" customHeight="1">
      <c r="A48" s="14" t="s">
        <v>18</v>
      </c>
      <c r="B48" s="14" t="s">
        <v>19</v>
      </c>
      <c r="C48"/>
      <c r="D48"/>
      <c r="E48"/>
    </row>
    <row r="49" spans="1:5" ht="15">
      <c r="A49" s="14" t="s">
        <v>20</v>
      </c>
      <c r="B49" s="14" t="s">
        <v>21</v>
      </c>
      <c r="C49"/>
      <c r="D49"/>
      <c r="E49"/>
    </row>
    <row r="50" spans="1:5" ht="14.4">
      <c r="A50" s="14" t="s">
        <v>22</v>
      </c>
      <c r="B50" s="14" t="s">
        <v>23</v>
      </c>
      <c r="C50"/>
      <c r="D50"/>
      <c r="E50"/>
    </row>
    <row r="51" spans="1:5" ht="14.4">
      <c r="A51" s="14" t="s">
        <v>24</v>
      </c>
      <c r="B51" s="14" t="s">
        <v>25</v>
      </c>
      <c r="C51"/>
      <c r="D51"/>
      <c r="E51"/>
    </row>
    <row r="52" spans="1:5" ht="14.4">
      <c r="A52" s="14" t="s">
        <v>28</v>
      </c>
      <c r="B52" s="14" t="s">
        <v>29</v>
      </c>
      <c r="C52"/>
      <c r="D52"/>
      <c r="E52"/>
    </row>
    <row r="53" spans="1:5" ht="14.4">
      <c r="A53" s="14" t="s">
        <v>30</v>
      </c>
      <c r="B53" s="14" t="s">
        <v>31</v>
      </c>
      <c r="C53"/>
      <c r="D53"/>
      <c r="E53"/>
    </row>
    <row r="54" spans="1:5" ht="14.4">
      <c r="A54" s="14" t="s">
        <v>32</v>
      </c>
      <c r="B54" s="14" t="s">
        <v>33</v>
      </c>
      <c r="C54"/>
      <c r="D54"/>
      <c r="E54"/>
    </row>
    <row r="55" spans="1:11" ht="14.4">
      <c r="A55" s="14" t="s">
        <v>34</v>
      </c>
      <c r="B55" s="14" t="s">
        <v>117</v>
      </c>
      <c r="C55"/>
      <c r="D55"/>
      <c r="E55"/>
      <c r="K55" s="13" t="s">
        <v>121</v>
      </c>
    </row>
    <row r="56" spans="1:11" ht="14.4">
      <c r="A56" s="14" t="s">
        <v>36</v>
      </c>
      <c r="B56" s="14" t="s">
        <v>37</v>
      </c>
      <c r="C56"/>
      <c r="D56"/>
      <c r="E56"/>
      <c r="K56" s="12" t="s">
        <v>106</v>
      </c>
    </row>
    <row r="57" spans="1:5" ht="14.4">
      <c r="A57" s="14" t="s">
        <v>38</v>
      </c>
      <c r="B57" s="14" t="s">
        <v>39</v>
      </c>
      <c r="C57"/>
      <c r="D57"/>
      <c r="E57"/>
    </row>
    <row r="58" spans="1:2" ht="15">
      <c r="A58" s="8" t="s">
        <v>36</v>
      </c>
      <c r="B58" s="8" t="s">
        <v>37</v>
      </c>
    </row>
    <row r="59" spans="1:2" ht="15">
      <c r="A59" s="8" t="s">
        <v>38</v>
      </c>
      <c r="B59" s="8" t="s">
        <v>39</v>
      </c>
    </row>
    <row r="62" ht="15">
      <c r="A62" s="3" t="s">
        <v>122</v>
      </c>
    </row>
    <row r="63" ht="14.4">
      <c r="A63" s="29" t="s">
        <v>149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A45" sqref="A45"/>
    </sheetView>
  </sheetViews>
  <sheetFormatPr defaultColWidth="9.28125" defaultRowHeight="15"/>
  <cols>
    <col min="1" max="2" width="9.28125" style="3" customWidth="1"/>
    <col min="3" max="3" width="16.140625" style="3" customWidth="1"/>
    <col min="4" max="4" width="9.28125" style="3" customWidth="1"/>
    <col min="5" max="5" width="16.28125" style="3" customWidth="1"/>
    <col min="6" max="6" width="9.28125" style="3" customWidth="1"/>
    <col min="7" max="7" width="16.28125" style="3" customWidth="1"/>
    <col min="8" max="16384" width="9.28125" style="3" customWidth="1"/>
  </cols>
  <sheetData>
    <row r="1" spans="1:7" ht="15">
      <c r="A1" s="14" t="s">
        <v>88</v>
      </c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5">
      <c r="A3" s="14" t="s">
        <v>1</v>
      </c>
      <c r="B3" s="15">
        <v>44449.141076388885</v>
      </c>
      <c r="C3"/>
      <c r="D3"/>
      <c r="E3"/>
      <c r="F3"/>
      <c r="G3"/>
    </row>
    <row r="4" spans="1:7" ht="15">
      <c r="A4" s="14" t="s">
        <v>2</v>
      </c>
      <c r="B4" s="15">
        <v>44463.52138888889</v>
      </c>
      <c r="C4"/>
      <c r="D4"/>
      <c r="E4"/>
      <c r="F4"/>
      <c r="G4"/>
    </row>
    <row r="5" spans="1:7" ht="15">
      <c r="A5" s="14" t="s">
        <v>3</v>
      </c>
      <c r="B5" s="14" t="s">
        <v>4</v>
      </c>
      <c r="C5"/>
      <c r="D5"/>
      <c r="E5"/>
      <c r="F5"/>
      <c r="G5"/>
    </row>
    <row r="6" spans="1:7" ht="15">
      <c r="A6"/>
      <c r="B6"/>
      <c r="C6"/>
      <c r="D6"/>
      <c r="E6"/>
      <c r="F6"/>
      <c r="G6"/>
    </row>
    <row r="7" spans="1:7" ht="15">
      <c r="A7" s="14" t="s">
        <v>5</v>
      </c>
      <c r="B7" s="14" t="s">
        <v>115</v>
      </c>
      <c r="C7"/>
      <c r="D7"/>
      <c r="E7"/>
      <c r="F7"/>
      <c r="G7"/>
    </row>
    <row r="8" spans="1:7" ht="15">
      <c r="A8" s="14" t="s">
        <v>8</v>
      </c>
      <c r="B8" s="14" t="s">
        <v>9</v>
      </c>
      <c r="C8"/>
      <c r="D8"/>
      <c r="E8"/>
      <c r="F8"/>
      <c r="G8"/>
    </row>
    <row r="9" spans="1:7" ht="15">
      <c r="A9" s="14" t="s">
        <v>7</v>
      </c>
      <c r="B9" s="14" t="s">
        <v>128</v>
      </c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17" ht="36.75" customHeight="1">
      <c r="A11" s="16" t="s">
        <v>81</v>
      </c>
      <c r="B11" s="16" t="s">
        <v>132</v>
      </c>
      <c r="C11" s="16" t="s">
        <v>11</v>
      </c>
      <c r="D11" s="16" t="s">
        <v>132</v>
      </c>
      <c r="E11" s="16" t="s">
        <v>11</v>
      </c>
      <c r="F11" s="16" t="s">
        <v>132</v>
      </c>
      <c r="G11" s="16" t="s">
        <v>11</v>
      </c>
      <c r="I11" s="33" t="s">
        <v>138</v>
      </c>
      <c r="J11" s="33"/>
      <c r="K11" s="33"/>
      <c r="L11" s="33"/>
      <c r="M11" s="33"/>
      <c r="N11" s="33"/>
      <c r="O11" s="33"/>
      <c r="P11" s="33"/>
      <c r="Q11" s="33"/>
    </row>
    <row r="12" spans="1:17" ht="36">
      <c r="A12" s="16" t="s">
        <v>89</v>
      </c>
      <c r="B12" s="16" t="s">
        <v>90</v>
      </c>
      <c r="C12" s="16" t="s">
        <v>11</v>
      </c>
      <c r="D12" s="16" t="s">
        <v>91</v>
      </c>
      <c r="E12" s="16" t="s">
        <v>11</v>
      </c>
      <c r="F12" s="16" t="s">
        <v>92</v>
      </c>
      <c r="G12" s="16" t="s">
        <v>11</v>
      </c>
      <c r="I12" s="6" t="s">
        <v>93</v>
      </c>
      <c r="J12" s="6" t="s">
        <v>94</v>
      </c>
      <c r="K12" s="6" t="s">
        <v>95</v>
      </c>
      <c r="L12" s="6"/>
      <c r="M12" s="6"/>
      <c r="N12" s="6"/>
      <c r="O12" s="6"/>
      <c r="P12" s="6"/>
      <c r="Q12" s="6"/>
    </row>
    <row r="13" spans="1:17" ht="12.75">
      <c r="A13" s="27">
        <v>2010</v>
      </c>
      <c r="B13" s="17">
        <v>2749.2</v>
      </c>
      <c r="C13" s="18" t="s">
        <v>40</v>
      </c>
      <c r="D13" s="17">
        <v>3863.1</v>
      </c>
      <c r="E13" s="18" t="s">
        <v>40</v>
      </c>
      <c r="F13" s="17">
        <v>2305.9</v>
      </c>
      <c r="G13" s="18" t="s">
        <v>40</v>
      </c>
      <c r="H13" s="11">
        <f aca="true" t="shared" si="0" ref="H13:H23">B13+D13+F13</f>
        <v>8918.199999999999</v>
      </c>
      <c r="I13" s="4">
        <f aca="true" t="shared" si="1" ref="I13:I23">100*B13/($B13+$D13+$F13)</f>
        <v>30.82684846717948</v>
      </c>
      <c r="J13" s="4">
        <f aca="true" t="shared" si="2" ref="J13:J23">100*D13/($B13+$D13+$F13)</f>
        <v>43.31703707026082</v>
      </c>
      <c r="K13" s="4">
        <f aca="true" t="shared" si="3" ref="K13:K23">100*F13/($B13+$D13+$F13)</f>
        <v>25.856114462559713</v>
      </c>
      <c r="L13" s="4"/>
      <c r="M13" s="4"/>
      <c r="N13" s="4"/>
      <c r="O13" s="4"/>
      <c r="P13" s="4"/>
      <c r="Q13" s="4"/>
    </row>
    <row r="14" spans="1:17" ht="12.75">
      <c r="A14" s="27">
        <v>2011</v>
      </c>
      <c r="B14" s="17">
        <v>2764.6</v>
      </c>
      <c r="C14" s="18" t="s">
        <v>40</v>
      </c>
      <c r="D14" s="17">
        <v>3936.7</v>
      </c>
      <c r="E14" s="18" t="s">
        <v>40</v>
      </c>
      <c r="F14" s="17">
        <v>2365.6</v>
      </c>
      <c r="G14" s="18" t="s">
        <v>40</v>
      </c>
      <c r="H14" s="11">
        <f t="shared" si="0"/>
        <v>9066.9</v>
      </c>
      <c r="I14" s="4">
        <f t="shared" si="1"/>
        <v>30.491127066582848</v>
      </c>
      <c r="J14" s="4">
        <f t="shared" si="2"/>
        <v>43.41836790964938</v>
      </c>
      <c r="K14" s="4">
        <f t="shared" si="3"/>
        <v>26.090505023767772</v>
      </c>
      <c r="L14" s="4"/>
      <c r="M14" s="4"/>
      <c r="N14" s="4"/>
      <c r="O14" s="4"/>
      <c r="P14" s="4"/>
      <c r="Q14" s="4"/>
    </row>
    <row r="15" spans="1:17" ht="12.75">
      <c r="A15" s="27">
        <v>2012</v>
      </c>
      <c r="B15" s="17">
        <v>2763.7</v>
      </c>
      <c r="C15" s="18" t="s">
        <v>40</v>
      </c>
      <c r="D15" s="17">
        <v>3993.8</v>
      </c>
      <c r="E15" s="18" t="s">
        <v>40</v>
      </c>
      <c r="F15" s="17">
        <v>2502.2</v>
      </c>
      <c r="G15" s="18" t="s">
        <v>40</v>
      </c>
      <c r="H15" s="11">
        <f t="shared" si="0"/>
        <v>9259.7</v>
      </c>
      <c r="I15" s="4">
        <f t="shared" si="1"/>
        <v>29.84653930472909</v>
      </c>
      <c r="J15" s="4">
        <f t="shared" si="2"/>
        <v>43.13098696502046</v>
      </c>
      <c r="K15" s="4">
        <f t="shared" si="3"/>
        <v>27.022473730250436</v>
      </c>
      <c r="L15" s="4"/>
      <c r="M15" s="4"/>
      <c r="N15" s="4"/>
      <c r="O15" s="4"/>
      <c r="P15" s="4"/>
      <c r="Q15" s="4"/>
    </row>
    <row r="16" spans="1:17" ht="12.75">
      <c r="A16" s="27">
        <v>2013</v>
      </c>
      <c r="B16" s="17">
        <v>2780.6</v>
      </c>
      <c r="C16" s="18" t="s">
        <v>40</v>
      </c>
      <c r="D16" s="17">
        <v>4110.6</v>
      </c>
      <c r="E16" s="18" t="s">
        <v>40</v>
      </c>
      <c r="F16" s="17">
        <v>2666.1</v>
      </c>
      <c r="G16" s="18" t="s">
        <v>40</v>
      </c>
      <c r="H16" s="11">
        <f t="shared" si="0"/>
        <v>9557.300000000001</v>
      </c>
      <c r="I16" s="4">
        <f t="shared" si="1"/>
        <v>29.093990980716306</v>
      </c>
      <c r="J16" s="4">
        <f t="shared" si="2"/>
        <v>43.01005514109634</v>
      </c>
      <c r="K16" s="4">
        <f t="shared" si="3"/>
        <v>27.895953878187353</v>
      </c>
      <c r="L16" s="4"/>
      <c r="M16" s="4"/>
      <c r="N16" s="4"/>
      <c r="O16" s="4"/>
      <c r="P16" s="4"/>
      <c r="Q16" s="4"/>
    </row>
    <row r="17" spans="1:17" ht="12.75">
      <c r="A17" s="27">
        <v>2014</v>
      </c>
      <c r="B17" s="17">
        <v>2735.5</v>
      </c>
      <c r="C17" s="18" t="s">
        <v>14</v>
      </c>
      <c r="D17" s="17">
        <v>4325.3</v>
      </c>
      <c r="E17" s="18" t="s">
        <v>14</v>
      </c>
      <c r="F17" s="17">
        <v>2915.8</v>
      </c>
      <c r="G17" s="18" t="s">
        <v>14</v>
      </c>
      <c r="H17" s="11">
        <f t="shared" si="0"/>
        <v>9976.6</v>
      </c>
      <c r="I17" s="4">
        <f t="shared" si="1"/>
        <v>27.419160836357076</v>
      </c>
      <c r="J17" s="4">
        <f t="shared" si="2"/>
        <v>43.3544494116232</v>
      </c>
      <c r="K17" s="4">
        <f t="shared" si="3"/>
        <v>29.226389752019724</v>
      </c>
      <c r="L17" s="4"/>
      <c r="M17" s="4"/>
      <c r="N17" s="4"/>
      <c r="O17" s="4"/>
      <c r="P17" s="4"/>
      <c r="Q17" s="4"/>
    </row>
    <row r="18" spans="1:17" ht="12.75">
      <c r="A18" s="27">
        <v>2015</v>
      </c>
      <c r="B18" s="17">
        <v>2806.2</v>
      </c>
      <c r="C18" s="18"/>
      <c r="D18" s="17">
        <v>4399.8</v>
      </c>
      <c r="E18" s="18"/>
      <c r="F18" s="17">
        <v>3006.2</v>
      </c>
      <c r="G18" s="18"/>
      <c r="H18" s="11">
        <f t="shared" si="0"/>
        <v>10212.2</v>
      </c>
      <c r="I18" s="4">
        <f t="shared" si="1"/>
        <v>27.478897788919134</v>
      </c>
      <c r="J18" s="4">
        <f t="shared" si="2"/>
        <v>43.08376255850845</v>
      </c>
      <c r="K18" s="4">
        <f t="shared" si="3"/>
        <v>29.437339652572412</v>
      </c>
      <c r="L18" s="4"/>
      <c r="M18" s="4"/>
      <c r="N18" s="4"/>
      <c r="O18" s="4"/>
      <c r="P18" s="4"/>
      <c r="Q18" s="4"/>
    </row>
    <row r="19" spans="1:17" ht="12.75">
      <c r="A19" s="27">
        <v>2016</v>
      </c>
      <c r="B19" s="17">
        <v>2887.5</v>
      </c>
      <c r="C19" s="18" t="s">
        <v>40</v>
      </c>
      <c r="D19" s="17">
        <v>4527.9</v>
      </c>
      <c r="E19" s="18" t="s">
        <v>40</v>
      </c>
      <c r="F19" s="17">
        <v>3197</v>
      </c>
      <c r="G19" s="18" t="s">
        <v>40</v>
      </c>
      <c r="H19" s="11">
        <f t="shared" si="0"/>
        <v>10612.4</v>
      </c>
      <c r="I19" s="4">
        <f t="shared" si="1"/>
        <v>27.208736949229205</v>
      </c>
      <c r="J19" s="4">
        <f t="shared" si="2"/>
        <v>42.666126418152345</v>
      </c>
      <c r="K19" s="4">
        <f t="shared" si="3"/>
        <v>30.125136632618446</v>
      </c>
      <c r="L19" s="4"/>
      <c r="M19" s="4"/>
      <c r="N19" s="4"/>
      <c r="O19" s="4"/>
      <c r="P19" s="4"/>
      <c r="Q19" s="4"/>
    </row>
    <row r="20" spans="1:17" ht="12.75">
      <c r="A20" s="27">
        <v>2017</v>
      </c>
      <c r="B20" s="17">
        <v>2913.2</v>
      </c>
      <c r="C20" s="18" t="s">
        <v>40</v>
      </c>
      <c r="D20" s="17">
        <v>5209.6</v>
      </c>
      <c r="E20" s="18" t="s">
        <v>40</v>
      </c>
      <c r="F20" s="17">
        <v>3559.3</v>
      </c>
      <c r="G20" s="18" t="s">
        <v>40</v>
      </c>
      <c r="H20" s="11">
        <f t="shared" si="0"/>
        <v>11682.1</v>
      </c>
      <c r="I20" s="4">
        <f t="shared" si="1"/>
        <v>24.937297232518127</v>
      </c>
      <c r="J20" s="4">
        <f t="shared" si="2"/>
        <v>44.59472183939532</v>
      </c>
      <c r="K20" s="4">
        <f t="shared" si="3"/>
        <v>30.467980928086558</v>
      </c>
      <c r="L20" s="4"/>
      <c r="M20" s="4"/>
      <c r="N20" s="4"/>
      <c r="O20" s="4"/>
      <c r="P20" s="4"/>
      <c r="Q20" s="4"/>
    </row>
    <row r="21" spans="1:17" ht="12.75">
      <c r="A21" s="27">
        <v>2018</v>
      </c>
      <c r="B21" s="17">
        <v>3058.4</v>
      </c>
      <c r="C21" s="18" t="s">
        <v>40</v>
      </c>
      <c r="D21" s="17">
        <v>5380.8</v>
      </c>
      <c r="E21" s="18" t="s">
        <v>40</v>
      </c>
      <c r="F21" s="17">
        <v>3813.4</v>
      </c>
      <c r="G21" s="18" t="s">
        <v>40</v>
      </c>
      <c r="H21" s="11">
        <f t="shared" si="0"/>
        <v>12252.6</v>
      </c>
      <c r="I21" s="4">
        <f t="shared" si="1"/>
        <v>24.961232717953738</v>
      </c>
      <c r="J21" s="4">
        <f t="shared" si="2"/>
        <v>43.915577102002835</v>
      </c>
      <c r="K21" s="4">
        <f t="shared" si="3"/>
        <v>31.12319018004342</v>
      </c>
      <c r="L21" s="4"/>
      <c r="M21" s="4"/>
      <c r="N21" s="4"/>
      <c r="O21" s="4"/>
      <c r="P21" s="4"/>
      <c r="Q21" s="4"/>
    </row>
    <row r="22" spans="1:17" ht="12.75">
      <c r="A22" s="27">
        <v>2019</v>
      </c>
      <c r="B22" s="17">
        <v>3024.6</v>
      </c>
      <c r="C22" s="18" t="s">
        <v>40</v>
      </c>
      <c r="D22" s="17">
        <v>5392.3</v>
      </c>
      <c r="E22" s="18" t="s">
        <v>40</v>
      </c>
      <c r="F22" s="17">
        <v>4039.7</v>
      </c>
      <c r="G22" s="18" t="s">
        <v>40</v>
      </c>
      <c r="H22" s="11">
        <f t="shared" si="0"/>
        <v>12456.599999999999</v>
      </c>
      <c r="I22" s="4">
        <f t="shared" si="1"/>
        <v>24.281103993063923</v>
      </c>
      <c r="J22" s="4">
        <f t="shared" si="2"/>
        <v>43.28869836070839</v>
      </c>
      <c r="K22" s="4">
        <f t="shared" si="3"/>
        <v>32.430197646227704</v>
      </c>
      <c r="L22" s="4"/>
      <c r="M22" s="4"/>
      <c r="N22" s="4"/>
      <c r="O22" s="4"/>
      <c r="P22" s="4"/>
      <c r="Q22" s="4"/>
    </row>
    <row r="23" spans="1:17" ht="12.75">
      <c r="A23" s="27">
        <v>2020</v>
      </c>
      <c r="B23" s="17">
        <v>2899.2</v>
      </c>
      <c r="C23" s="18"/>
      <c r="D23" s="17">
        <v>5105.7</v>
      </c>
      <c r="E23" s="18"/>
      <c r="F23" s="17">
        <v>4166.2</v>
      </c>
      <c r="G23" s="18"/>
      <c r="H23" s="11">
        <f t="shared" si="0"/>
        <v>12171.099999999999</v>
      </c>
      <c r="I23" s="4">
        <f t="shared" si="1"/>
        <v>23.820361347782864</v>
      </c>
      <c r="J23" s="4">
        <f t="shared" si="2"/>
        <v>41.94937187271488</v>
      </c>
      <c r="K23" s="4">
        <f t="shared" si="3"/>
        <v>34.230266779502266</v>
      </c>
      <c r="L23" s="4"/>
      <c r="M23" s="4"/>
      <c r="N23" s="4"/>
      <c r="O23" s="4"/>
      <c r="P23" s="4"/>
      <c r="Q23" s="4"/>
    </row>
    <row r="24" spans="1:11" ht="15">
      <c r="A24"/>
      <c r="B24"/>
      <c r="C24"/>
      <c r="D24"/>
      <c r="E24"/>
      <c r="F24" s="22" t="s">
        <v>86</v>
      </c>
      <c r="G24"/>
      <c r="H24" s="3" t="s">
        <v>86</v>
      </c>
      <c r="K24" s="23" t="s">
        <v>86</v>
      </c>
    </row>
    <row r="25" spans="1:10" ht="15">
      <c r="A25" s="14" t="s">
        <v>12</v>
      </c>
      <c r="B25"/>
      <c r="C25"/>
      <c r="D25"/>
      <c r="E25" s="14" t="s">
        <v>13</v>
      </c>
      <c r="F25"/>
      <c r="G25"/>
      <c r="H25" s="3">
        <f>F22/Figure1!B21</f>
        <v>0.3219269235366777</v>
      </c>
      <c r="J25" s="23">
        <f>MIN(J13:J22)</f>
        <v>42.666126418152345</v>
      </c>
    </row>
    <row r="26" spans="1:10" ht="15">
      <c r="A26" s="14" t="s">
        <v>14</v>
      </c>
      <c r="B26" s="14" t="s">
        <v>15</v>
      </c>
      <c r="C26"/>
      <c r="D26"/>
      <c r="E26" s="14" t="s">
        <v>16</v>
      </c>
      <c r="F26" s="14" t="s">
        <v>17</v>
      </c>
      <c r="G26"/>
      <c r="J26" s="23">
        <f>MAX(J13:J22)</f>
        <v>44.59472183939532</v>
      </c>
    </row>
    <row r="27" spans="1:7" ht="15">
      <c r="A27" s="14" t="s">
        <v>18</v>
      </c>
      <c r="B27" s="14" t="s">
        <v>19</v>
      </c>
      <c r="C27"/>
      <c r="D27"/>
      <c r="E27"/>
      <c r="F27"/>
      <c r="G27"/>
    </row>
    <row r="28" spans="1:7" ht="15">
      <c r="A28" s="14" t="s">
        <v>20</v>
      </c>
      <c r="B28" s="14" t="s">
        <v>21</v>
      </c>
      <c r="C28"/>
      <c r="D28"/>
      <c r="E28"/>
      <c r="F28"/>
      <c r="G28"/>
    </row>
    <row r="29" spans="1:7" ht="15">
      <c r="A29" s="14" t="s">
        <v>22</v>
      </c>
      <c r="B29" s="14" t="s">
        <v>23</v>
      </c>
      <c r="C29"/>
      <c r="D29"/>
      <c r="E29"/>
      <c r="F29"/>
      <c r="G29"/>
    </row>
    <row r="30" spans="1:7" ht="15">
      <c r="A30" s="14" t="s">
        <v>24</v>
      </c>
      <c r="B30" s="14" t="s">
        <v>25</v>
      </c>
      <c r="C30"/>
      <c r="D30"/>
      <c r="E30"/>
      <c r="F30"/>
      <c r="G30"/>
    </row>
    <row r="31" spans="1:7" ht="15">
      <c r="A31" s="14" t="s">
        <v>28</v>
      </c>
      <c r="B31" s="14" t="s">
        <v>29</v>
      </c>
      <c r="C31"/>
      <c r="D31"/>
      <c r="E31"/>
      <c r="F31"/>
      <c r="G31"/>
    </row>
    <row r="32" spans="1:7" ht="15">
      <c r="A32" s="14" t="s">
        <v>30</v>
      </c>
      <c r="B32" s="14" t="s">
        <v>31</v>
      </c>
      <c r="C32"/>
      <c r="D32"/>
      <c r="E32"/>
      <c r="F32"/>
      <c r="G32"/>
    </row>
    <row r="33" spans="1:7" ht="15">
      <c r="A33" s="14" t="s">
        <v>32</v>
      </c>
      <c r="B33" s="14" t="s">
        <v>33</v>
      </c>
      <c r="C33"/>
      <c r="D33"/>
      <c r="E33"/>
      <c r="F33"/>
      <c r="G33"/>
    </row>
    <row r="34" spans="1:7" ht="15">
      <c r="A34" s="14" t="s">
        <v>34</v>
      </c>
      <c r="B34" s="14" t="s">
        <v>117</v>
      </c>
      <c r="C34"/>
      <c r="D34"/>
      <c r="E34"/>
      <c r="F34"/>
      <c r="G34"/>
    </row>
    <row r="35" spans="1:7" ht="15">
      <c r="A35" s="14" t="s">
        <v>36</v>
      </c>
      <c r="B35" s="14" t="s">
        <v>37</v>
      </c>
      <c r="C35"/>
      <c r="D35"/>
      <c r="E35"/>
      <c r="F35"/>
      <c r="G35"/>
    </row>
    <row r="36" spans="1:7" ht="15">
      <c r="A36" s="14" t="s">
        <v>38</v>
      </c>
      <c r="B36" s="14" t="s">
        <v>39</v>
      </c>
      <c r="C36"/>
      <c r="D36"/>
      <c r="E36"/>
      <c r="F36"/>
      <c r="G36"/>
    </row>
    <row r="37" spans="1:2" ht="12">
      <c r="A37" s="8"/>
      <c r="B37" s="8"/>
    </row>
    <row r="38" ht="12"/>
    <row r="39" ht="12"/>
    <row r="40" ht="12"/>
    <row r="41" ht="12"/>
    <row r="42" ht="12"/>
    <row r="43" ht="12">
      <c r="A43" s="3" t="s">
        <v>122</v>
      </c>
    </row>
    <row r="44" ht="15">
      <c r="A44" s="29" t="s">
        <v>163</v>
      </c>
    </row>
    <row r="45" ht="12"/>
    <row r="46" ht="12">
      <c r="C46" s="3" t="s">
        <v>86</v>
      </c>
    </row>
    <row r="47" ht="12"/>
    <row r="48" ht="12">
      <c r="A48" s="13" t="s">
        <v>114</v>
      </c>
    </row>
    <row r="49" ht="12">
      <c r="A49" s="3" t="s">
        <v>162</v>
      </c>
    </row>
    <row r="50" ht="12">
      <c r="A50" s="12" t="s">
        <v>108</v>
      </c>
    </row>
    <row r="51" ht="15" customHeight="1"/>
  </sheetData>
  <mergeCells count="3">
    <mergeCell ref="I11:K11"/>
    <mergeCell ref="L11:N11"/>
    <mergeCell ref="O11:Q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workbookViewId="0" topLeftCell="A1">
      <selection activeCell="J5" sqref="J5"/>
    </sheetView>
  </sheetViews>
  <sheetFormatPr defaultColWidth="9.28125" defaultRowHeight="15"/>
  <cols>
    <col min="1" max="16384" width="9.28125" style="3" customWidth="1"/>
  </cols>
  <sheetData>
    <row r="1" spans="1:14" ht="15">
      <c r="A1" s="14" t="s">
        <v>88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14" t="s">
        <v>1</v>
      </c>
      <c r="B3" s="15">
        <v>44449.141076388885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14" t="s">
        <v>2</v>
      </c>
      <c r="B4" s="15">
        <v>44463.52138888889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 s="14" t="s">
        <v>3</v>
      </c>
      <c r="B5" s="14" t="s">
        <v>4</v>
      </c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5">
      <c r="A7" s="14" t="s">
        <v>5</v>
      </c>
      <c r="B7" s="14" t="s">
        <v>115</v>
      </c>
      <c r="C7"/>
      <c r="D7"/>
      <c r="E7"/>
      <c r="F7"/>
      <c r="G7"/>
      <c r="H7"/>
      <c r="I7"/>
      <c r="J7"/>
      <c r="K7"/>
      <c r="L7"/>
      <c r="M7"/>
      <c r="N7"/>
    </row>
    <row r="8" spans="1:14" ht="15">
      <c r="A8" s="14" t="s">
        <v>8</v>
      </c>
      <c r="B8" s="14" t="s">
        <v>9</v>
      </c>
      <c r="C8"/>
      <c r="D8"/>
      <c r="E8"/>
      <c r="F8"/>
      <c r="G8"/>
      <c r="H8"/>
      <c r="I8"/>
      <c r="J8"/>
      <c r="K8"/>
      <c r="L8"/>
      <c r="M8"/>
      <c r="N8"/>
    </row>
    <row r="9" spans="1:14" ht="15">
      <c r="A9" s="14" t="s">
        <v>7</v>
      </c>
      <c r="B9" s="14" t="s">
        <v>128</v>
      </c>
      <c r="C9"/>
      <c r="D9"/>
      <c r="E9"/>
      <c r="F9"/>
      <c r="G9"/>
      <c r="H9"/>
      <c r="I9"/>
      <c r="J9"/>
      <c r="K9"/>
      <c r="L9"/>
      <c r="M9"/>
      <c r="N9"/>
    </row>
    <row r="10" spans="1:14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24" ht="36.75" customHeight="1">
      <c r="A11" s="16" t="s">
        <v>81</v>
      </c>
      <c r="B11" s="16" t="s">
        <v>132</v>
      </c>
      <c r="C11" s="16" t="s">
        <v>11</v>
      </c>
      <c r="D11" s="16" t="s">
        <v>132</v>
      </c>
      <c r="E11" s="16" t="s">
        <v>11</v>
      </c>
      <c r="F11" s="16" t="s">
        <v>134</v>
      </c>
      <c r="G11" s="16" t="s">
        <v>11</v>
      </c>
      <c r="H11" s="16" t="s">
        <v>134</v>
      </c>
      <c r="I11" s="16" t="s">
        <v>11</v>
      </c>
      <c r="J11" s="16" t="s">
        <v>50</v>
      </c>
      <c r="K11" s="16" t="s">
        <v>11</v>
      </c>
      <c r="L11" s="16" t="s">
        <v>50</v>
      </c>
      <c r="M11" s="16"/>
      <c r="N11" s="16" t="s">
        <v>11</v>
      </c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75">
      <c r="A12" s="16" t="s">
        <v>89</v>
      </c>
      <c r="B12" s="16" t="s">
        <v>92</v>
      </c>
      <c r="C12" s="16" t="s">
        <v>11</v>
      </c>
      <c r="D12" s="16" t="s">
        <v>164</v>
      </c>
      <c r="E12" s="16"/>
      <c r="F12" s="16" t="s">
        <v>92</v>
      </c>
      <c r="G12" s="16" t="s">
        <v>11</v>
      </c>
      <c r="H12" s="16" t="s">
        <v>164</v>
      </c>
      <c r="I12" s="16"/>
      <c r="J12" s="16" t="s">
        <v>92</v>
      </c>
      <c r="K12" s="16"/>
      <c r="L12" s="16" t="s">
        <v>164</v>
      </c>
      <c r="M12" s="16"/>
      <c r="N12" s="16" t="s">
        <v>11</v>
      </c>
      <c r="P12" s="3" t="s">
        <v>138</v>
      </c>
      <c r="Q12" s="3" t="s">
        <v>139</v>
      </c>
      <c r="R12" s="3" t="s">
        <v>141</v>
      </c>
      <c r="S12" s="32"/>
      <c r="T12" s="32"/>
      <c r="U12" s="32"/>
      <c r="V12" s="32"/>
      <c r="W12" s="32"/>
      <c r="X12" s="32"/>
    </row>
    <row r="13" spans="1:24" ht="12.75">
      <c r="A13" s="27">
        <v>2010</v>
      </c>
      <c r="B13" s="17">
        <v>2305.9</v>
      </c>
      <c r="C13" s="18" t="s">
        <v>40</v>
      </c>
      <c r="D13" s="18">
        <v>9008</v>
      </c>
      <c r="E13" s="18"/>
      <c r="F13" s="17">
        <v>3969.3</v>
      </c>
      <c r="G13" s="18" t="s">
        <v>40</v>
      </c>
      <c r="H13" s="18">
        <v>18501.8</v>
      </c>
      <c r="I13" s="18"/>
      <c r="J13" s="17">
        <v>58556.3</v>
      </c>
      <c r="K13" s="17"/>
      <c r="L13" s="17">
        <v>246196.3</v>
      </c>
      <c r="M13" s="17"/>
      <c r="N13" s="18" t="s">
        <v>40</v>
      </c>
      <c r="P13" s="4">
        <f>100*B13/D13</f>
        <v>25.59835701598579</v>
      </c>
      <c r="Q13" s="4">
        <f>100*F13/H13</f>
        <v>21.453588299516806</v>
      </c>
      <c r="R13" s="4">
        <f>100*J13/L13</f>
        <v>23.784394810157586</v>
      </c>
      <c r="S13" s="4"/>
      <c r="T13" s="4"/>
      <c r="U13" s="4"/>
      <c r="V13" s="4"/>
      <c r="W13" s="4"/>
      <c r="X13" s="4"/>
    </row>
    <row r="14" spans="1:24" ht="12.75">
      <c r="A14" s="27">
        <v>2011</v>
      </c>
      <c r="B14" s="17">
        <v>2365.6</v>
      </c>
      <c r="C14" s="18" t="s">
        <v>40</v>
      </c>
      <c r="D14" s="18">
        <v>9142.7</v>
      </c>
      <c r="E14" s="18"/>
      <c r="F14" s="17">
        <v>4167.2</v>
      </c>
      <c r="G14" s="18" t="s">
        <v>40</v>
      </c>
      <c r="H14" s="18">
        <v>18946.9</v>
      </c>
      <c r="I14" s="18"/>
      <c r="J14" s="17">
        <v>60272.4</v>
      </c>
      <c r="K14" s="17"/>
      <c r="L14" s="17">
        <v>245646.8</v>
      </c>
      <c r="M14" s="17"/>
      <c r="N14" s="18" t="s">
        <v>40</v>
      </c>
      <c r="P14" s="4">
        <f aca="true" t="shared" si="0" ref="P14:P23">100*B14/D14</f>
        <v>25.87419471272162</v>
      </c>
      <c r="Q14" s="4">
        <f aca="true" t="shared" si="1" ref="Q14:Q23">100*F14/H14</f>
        <v>21.99409929856599</v>
      </c>
      <c r="R14" s="4">
        <f aca="true" t="shared" si="2" ref="R14:R23">100*J14/L14</f>
        <v>24.53620401324178</v>
      </c>
      <c r="S14" s="4"/>
      <c r="T14" s="4"/>
      <c r="U14" s="4"/>
      <c r="V14" s="4"/>
      <c r="W14" s="4"/>
      <c r="X14" s="4"/>
    </row>
    <row r="15" spans="1:24" ht="12.75">
      <c r="A15" s="27">
        <v>2012</v>
      </c>
      <c r="B15" s="17">
        <v>2502.2</v>
      </c>
      <c r="C15" s="18" t="s">
        <v>40</v>
      </c>
      <c r="D15" s="18">
        <v>9332.4</v>
      </c>
      <c r="E15" s="18"/>
      <c r="F15" s="17">
        <v>4361.2</v>
      </c>
      <c r="G15" s="18" t="s">
        <v>40</v>
      </c>
      <c r="H15" s="18">
        <v>19328.1</v>
      </c>
      <c r="I15" s="18"/>
      <c r="J15" s="17">
        <v>62251.4</v>
      </c>
      <c r="K15" s="17"/>
      <c r="L15" s="17">
        <v>244979.1</v>
      </c>
      <c r="M15" s="17"/>
      <c r="N15" s="18" t="s">
        <v>40</v>
      </c>
      <c r="P15" s="4">
        <f t="shared" si="0"/>
        <v>26.81196691097681</v>
      </c>
      <c r="Q15" s="4">
        <f t="shared" si="1"/>
        <v>22.564038886388214</v>
      </c>
      <c r="R15" s="4">
        <f t="shared" si="2"/>
        <v>25.410902399429176</v>
      </c>
      <c r="S15" s="4"/>
      <c r="T15" s="4"/>
      <c r="U15" s="4"/>
      <c r="V15" s="4"/>
      <c r="W15" s="4"/>
      <c r="X15" s="4"/>
    </row>
    <row r="16" spans="1:24" ht="12.75">
      <c r="A16" s="27">
        <v>2013</v>
      </c>
      <c r="B16" s="17">
        <v>2666.1</v>
      </c>
      <c r="C16" s="18" t="s">
        <v>40</v>
      </c>
      <c r="D16" s="18">
        <v>9653.3</v>
      </c>
      <c r="E16" s="18"/>
      <c r="F16" s="17">
        <v>4460.5</v>
      </c>
      <c r="G16" s="18" t="s">
        <v>40</v>
      </c>
      <c r="H16" s="18">
        <v>19385.1</v>
      </c>
      <c r="I16" s="18"/>
      <c r="J16" s="17">
        <v>64233</v>
      </c>
      <c r="K16" s="17"/>
      <c r="L16" s="17">
        <v>244155.7</v>
      </c>
      <c r="M16" s="17"/>
      <c r="N16" s="18" t="s">
        <v>40</v>
      </c>
      <c r="P16" s="4">
        <f t="shared" si="0"/>
        <v>27.618534594387413</v>
      </c>
      <c r="Q16" s="4">
        <f t="shared" si="1"/>
        <v>23.009940624500263</v>
      </c>
      <c r="R16" s="4">
        <f t="shared" si="2"/>
        <v>26.308212341550902</v>
      </c>
      <c r="S16" s="4"/>
      <c r="T16" s="4"/>
      <c r="U16" s="4"/>
      <c r="V16" s="4"/>
      <c r="W16" s="4"/>
      <c r="X16" s="4"/>
    </row>
    <row r="17" spans="1:24" ht="12.75">
      <c r="A17" s="27">
        <v>2014</v>
      </c>
      <c r="B17" s="17">
        <v>2915.8</v>
      </c>
      <c r="C17" s="18" t="s">
        <v>14</v>
      </c>
      <c r="D17" s="18">
        <v>10062.3</v>
      </c>
      <c r="E17" s="18"/>
      <c r="F17" s="17">
        <v>4682</v>
      </c>
      <c r="G17" s="18" t="s">
        <v>14</v>
      </c>
      <c r="H17" s="18">
        <v>19582.6</v>
      </c>
      <c r="I17" s="18"/>
      <c r="J17" s="17">
        <v>65827.6</v>
      </c>
      <c r="K17" s="17"/>
      <c r="L17" s="17">
        <v>243938.6</v>
      </c>
      <c r="M17" s="17"/>
      <c r="N17" s="18" t="s">
        <v>14</v>
      </c>
      <c r="P17" s="4">
        <f t="shared" si="0"/>
        <v>28.977470359659325</v>
      </c>
      <c r="Q17" s="4">
        <f t="shared" si="1"/>
        <v>23.908980421394507</v>
      </c>
      <c r="R17" s="4">
        <f t="shared" si="2"/>
        <v>26.9853151571748</v>
      </c>
      <c r="S17" s="4"/>
      <c r="T17" s="4"/>
      <c r="U17" s="4"/>
      <c r="V17" s="4"/>
      <c r="W17" s="4"/>
      <c r="X17" s="4"/>
    </row>
    <row r="18" spans="1:24" ht="12.75">
      <c r="A18" s="27">
        <v>2015</v>
      </c>
      <c r="B18" s="17">
        <v>3006.2</v>
      </c>
      <c r="C18" s="18"/>
      <c r="D18" s="18">
        <v>10307.3</v>
      </c>
      <c r="E18" s="18"/>
      <c r="F18" s="17">
        <v>4963.6</v>
      </c>
      <c r="G18" s="18"/>
      <c r="H18" s="18">
        <v>20269</v>
      </c>
      <c r="I18" s="18"/>
      <c r="J18" s="17">
        <v>67217.7</v>
      </c>
      <c r="K18" s="17"/>
      <c r="L18" s="17">
        <v>242365.4</v>
      </c>
      <c r="M18" s="17"/>
      <c r="N18" s="18"/>
      <c r="P18" s="4">
        <f t="shared" si="0"/>
        <v>29.165736904912055</v>
      </c>
      <c r="Q18" s="4">
        <f t="shared" si="1"/>
        <v>24.488627954018455</v>
      </c>
      <c r="R18" s="4">
        <f t="shared" si="2"/>
        <v>27.734032993158266</v>
      </c>
      <c r="S18" s="4"/>
      <c r="T18" s="4"/>
      <c r="U18" s="4"/>
      <c r="V18" s="4"/>
      <c r="W18" s="4"/>
      <c r="X18" s="4"/>
    </row>
    <row r="19" spans="1:24" ht="12.75">
      <c r="A19" s="27">
        <v>2016</v>
      </c>
      <c r="B19" s="17">
        <v>3197</v>
      </c>
      <c r="C19" s="18" t="s">
        <v>40</v>
      </c>
      <c r="D19" s="18">
        <v>10734.9</v>
      </c>
      <c r="E19" s="18"/>
      <c r="F19" s="17">
        <v>5171</v>
      </c>
      <c r="G19" s="18" t="s">
        <v>40</v>
      </c>
      <c r="H19" s="18">
        <v>21006.3</v>
      </c>
      <c r="I19" s="18"/>
      <c r="J19" s="17">
        <v>68387.6</v>
      </c>
      <c r="K19" s="17"/>
      <c r="L19" s="17">
        <v>240958.7</v>
      </c>
      <c r="M19" s="17"/>
      <c r="N19" s="18" t="s">
        <v>40</v>
      </c>
      <c r="P19" s="4">
        <f t="shared" si="0"/>
        <v>29.781367315950778</v>
      </c>
      <c r="Q19" s="4">
        <f t="shared" si="1"/>
        <v>24.616424596430594</v>
      </c>
      <c r="R19" s="4">
        <f t="shared" si="2"/>
        <v>28.381461221362834</v>
      </c>
      <c r="S19" s="4"/>
      <c r="T19" s="4"/>
      <c r="U19" s="4"/>
      <c r="V19" s="4"/>
      <c r="W19" s="4"/>
      <c r="X19" s="4"/>
    </row>
    <row r="20" spans="1:24" ht="12.75">
      <c r="A20" s="27">
        <v>2017</v>
      </c>
      <c r="B20" s="17">
        <v>3559.3</v>
      </c>
      <c r="C20" s="18" t="s">
        <v>40</v>
      </c>
      <c r="D20" s="18">
        <v>11815.1</v>
      </c>
      <c r="E20" s="18"/>
      <c r="F20" s="17">
        <v>6111.3</v>
      </c>
      <c r="G20" s="18" t="s">
        <v>40</v>
      </c>
      <c r="H20" s="18">
        <v>24372.6</v>
      </c>
      <c r="I20" s="18"/>
      <c r="J20" s="17">
        <v>68729.6</v>
      </c>
      <c r="K20" s="17"/>
      <c r="L20" s="17">
        <v>235108</v>
      </c>
      <c r="M20" s="17"/>
      <c r="N20" s="18" t="s">
        <v>40</v>
      </c>
      <c r="P20" s="4">
        <f t="shared" si="0"/>
        <v>30.12500952171374</v>
      </c>
      <c r="Q20" s="4">
        <f t="shared" si="1"/>
        <v>25.074468870781125</v>
      </c>
      <c r="R20" s="4">
        <f t="shared" si="2"/>
        <v>29.23320346393998</v>
      </c>
      <c r="S20" s="4"/>
      <c r="T20" s="4"/>
      <c r="U20" s="4"/>
      <c r="V20" s="4"/>
      <c r="W20" s="4"/>
      <c r="X20" s="4"/>
    </row>
    <row r="21" spans="1:24" ht="12.75">
      <c r="A21" s="27">
        <v>2018</v>
      </c>
      <c r="B21" s="17">
        <v>3813.4</v>
      </c>
      <c r="C21" s="18" t="s">
        <v>40</v>
      </c>
      <c r="D21" s="18">
        <v>12352.8</v>
      </c>
      <c r="E21" s="18"/>
      <c r="F21" s="17">
        <v>6500.1</v>
      </c>
      <c r="G21" s="18" t="s">
        <v>40</v>
      </c>
      <c r="H21" s="18">
        <v>25296.5</v>
      </c>
      <c r="I21" s="18"/>
      <c r="J21" s="17">
        <v>70185.8</v>
      </c>
      <c r="K21" s="17"/>
      <c r="L21" s="17">
        <v>233151.3</v>
      </c>
      <c r="M21" s="17"/>
      <c r="N21" s="18" t="s">
        <v>40</v>
      </c>
      <c r="P21" s="4">
        <f t="shared" si="0"/>
        <v>30.870733760766793</v>
      </c>
      <c r="Q21" s="4">
        <f t="shared" si="1"/>
        <v>25.695649595793885</v>
      </c>
      <c r="R21" s="4">
        <f t="shared" si="2"/>
        <v>30.10311330024752</v>
      </c>
      <c r="S21" s="4"/>
      <c r="T21" s="4"/>
      <c r="U21" s="4"/>
      <c r="V21" s="4"/>
      <c r="W21" s="4"/>
      <c r="X21" s="4"/>
    </row>
    <row r="22" spans="1:24" ht="12.75">
      <c r="A22" s="27">
        <v>2019</v>
      </c>
      <c r="B22" s="17">
        <v>4039.7</v>
      </c>
      <c r="C22" s="18" t="s">
        <v>40</v>
      </c>
      <c r="D22" s="18">
        <v>12548.5</v>
      </c>
      <c r="E22" s="18"/>
      <c r="F22" s="17">
        <v>6884.1</v>
      </c>
      <c r="G22" s="18" t="s">
        <v>40</v>
      </c>
      <c r="H22" s="18">
        <v>26062</v>
      </c>
      <c r="I22" s="18"/>
      <c r="J22" s="17">
        <v>71779.6</v>
      </c>
      <c r="K22" s="17"/>
      <c r="L22" s="17">
        <v>231728.1</v>
      </c>
      <c r="M22" s="17"/>
      <c r="N22" s="18" t="s">
        <v>40</v>
      </c>
      <c r="P22" s="4">
        <f t="shared" si="0"/>
        <v>32.192692353667766</v>
      </c>
      <c r="Q22" s="4">
        <f t="shared" si="1"/>
        <v>26.414319699178883</v>
      </c>
      <c r="R22" s="4">
        <f t="shared" si="2"/>
        <v>30.975785845566424</v>
      </c>
      <c r="S22" s="4"/>
      <c r="T22" s="4"/>
      <c r="U22" s="4"/>
      <c r="V22" s="4"/>
      <c r="W22" s="4"/>
      <c r="X22" s="4"/>
    </row>
    <row r="23" spans="1:24" ht="12.75">
      <c r="A23" s="27">
        <v>2020</v>
      </c>
      <c r="B23" s="17">
        <v>4166.2</v>
      </c>
      <c r="C23" s="18"/>
      <c r="D23" s="18">
        <v>12241.1</v>
      </c>
      <c r="E23" s="18"/>
      <c r="F23" s="17">
        <v>7325.9</v>
      </c>
      <c r="G23" s="18"/>
      <c r="H23" s="18">
        <v>26364.6</v>
      </c>
      <c r="I23" s="18"/>
      <c r="J23" s="17">
        <v>73982.7</v>
      </c>
      <c r="K23" s="17"/>
      <c r="L23" s="17">
        <v>231111</v>
      </c>
      <c r="M23" s="17"/>
      <c r="N23" s="18"/>
      <c r="P23" s="4">
        <f t="shared" si="0"/>
        <v>34.03452304122995</v>
      </c>
      <c r="Q23" s="4">
        <f t="shared" si="1"/>
        <v>27.786880893319072</v>
      </c>
      <c r="R23" s="4">
        <f t="shared" si="2"/>
        <v>32.0117605825772</v>
      </c>
      <c r="S23" s="4"/>
      <c r="T23" s="4"/>
      <c r="U23" s="4"/>
      <c r="V23" s="4"/>
      <c r="W23" s="4"/>
      <c r="X23" s="4"/>
    </row>
    <row r="24" spans="1:14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 s="14" t="s">
        <v>12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8" ht="15">
      <c r="A26" s="14" t="s">
        <v>14</v>
      </c>
      <c r="B26" s="14" t="s">
        <v>17</v>
      </c>
      <c r="C26"/>
      <c r="D26"/>
      <c r="E26"/>
      <c r="F26"/>
      <c r="G26"/>
      <c r="H26"/>
      <c r="I26"/>
      <c r="J26"/>
      <c r="K26"/>
      <c r="L26"/>
      <c r="M26"/>
      <c r="N26"/>
      <c r="P26" s="25"/>
      <c r="Q26" s="25"/>
      <c r="R26" s="25"/>
    </row>
    <row r="27" spans="1:18" ht="15">
      <c r="A27" s="14" t="s">
        <v>18</v>
      </c>
      <c r="B27"/>
      <c r="C27"/>
      <c r="D27"/>
      <c r="E27"/>
      <c r="F27"/>
      <c r="G27"/>
      <c r="H27"/>
      <c r="I27"/>
      <c r="J27"/>
      <c r="K27"/>
      <c r="L27"/>
      <c r="M27"/>
      <c r="N27"/>
      <c r="P27" s="25"/>
      <c r="Q27" s="25"/>
      <c r="R27" s="25"/>
    </row>
    <row r="28" spans="1:18" ht="15">
      <c r="A28" s="14" t="s">
        <v>20</v>
      </c>
      <c r="B28"/>
      <c r="C28"/>
      <c r="D28"/>
      <c r="E28"/>
      <c r="F28"/>
      <c r="G28"/>
      <c r="H28"/>
      <c r="I28"/>
      <c r="J28"/>
      <c r="K28"/>
      <c r="L28"/>
      <c r="M28"/>
      <c r="N28"/>
      <c r="P28" s="25"/>
      <c r="Q28" s="25"/>
      <c r="R28" s="25"/>
    </row>
    <row r="29" spans="1:18" ht="15">
      <c r="A29" s="14" t="s">
        <v>22</v>
      </c>
      <c r="B29"/>
      <c r="C29"/>
      <c r="D29"/>
      <c r="E29"/>
      <c r="F29"/>
      <c r="G29"/>
      <c r="H29"/>
      <c r="I29"/>
      <c r="J29"/>
      <c r="K29"/>
      <c r="L29"/>
      <c r="M29"/>
      <c r="N29"/>
      <c r="P29" s="25"/>
      <c r="Q29" s="25"/>
      <c r="R29" s="25"/>
    </row>
    <row r="30" spans="1:18" ht="15">
      <c r="A30" s="14" t="s">
        <v>24</v>
      </c>
      <c r="B30"/>
      <c r="C30"/>
      <c r="D30"/>
      <c r="E30"/>
      <c r="F30"/>
      <c r="G30"/>
      <c r="H30"/>
      <c r="I30"/>
      <c r="J30"/>
      <c r="K30"/>
      <c r="L30"/>
      <c r="M30"/>
      <c r="N30"/>
      <c r="P30" s="25"/>
      <c r="Q30" s="25"/>
      <c r="R30" s="25"/>
    </row>
    <row r="31" spans="1:18" ht="15">
      <c r="A31" s="14" t="s">
        <v>28</v>
      </c>
      <c r="B31"/>
      <c r="C31"/>
      <c r="D31"/>
      <c r="E31"/>
      <c r="F31"/>
      <c r="G31"/>
      <c r="H31"/>
      <c r="I31"/>
      <c r="J31"/>
      <c r="K31"/>
      <c r="L31"/>
      <c r="M31"/>
      <c r="N31"/>
      <c r="P31" s="25"/>
      <c r="Q31" s="25"/>
      <c r="R31" s="25"/>
    </row>
    <row r="32" spans="1:18" ht="15">
      <c r="A32" s="14" t="s">
        <v>30</v>
      </c>
      <c r="B32"/>
      <c r="C32"/>
      <c r="D32"/>
      <c r="E32"/>
      <c r="F32"/>
      <c r="G32"/>
      <c r="H32"/>
      <c r="I32"/>
      <c r="J32"/>
      <c r="K32"/>
      <c r="L32"/>
      <c r="M32"/>
      <c r="N32"/>
      <c r="P32" s="25"/>
      <c r="Q32" s="25"/>
      <c r="R32" s="25"/>
    </row>
    <row r="33" spans="1:18" ht="15">
      <c r="A33" s="14" t="s">
        <v>32</v>
      </c>
      <c r="B33"/>
      <c r="C33"/>
      <c r="D33"/>
      <c r="E33"/>
      <c r="F33"/>
      <c r="G33"/>
      <c r="H33"/>
      <c r="I33"/>
      <c r="J33"/>
      <c r="K33"/>
      <c r="L33"/>
      <c r="M33"/>
      <c r="N33"/>
      <c r="P33" s="25"/>
      <c r="Q33" s="25"/>
      <c r="R33" s="25"/>
    </row>
    <row r="34" spans="1:18" ht="15">
      <c r="A34" s="14" t="s">
        <v>34</v>
      </c>
      <c r="B34"/>
      <c r="C34"/>
      <c r="D34"/>
      <c r="E34"/>
      <c r="F34"/>
      <c r="G34"/>
      <c r="H34"/>
      <c r="I34"/>
      <c r="J34"/>
      <c r="K34"/>
      <c r="L34"/>
      <c r="M34"/>
      <c r="N34"/>
      <c r="P34" s="25"/>
      <c r="Q34" s="25"/>
      <c r="R34" s="25"/>
    </row>
    <row r="35" spans="1:18" ht="15">
      <c r="A35" s="14" t="s">
        <v>36</v>
      </c>
      <c r="B35"/>
      <c r="C35"/>
      <c r="D35"/>
      <c r="E35"/>
      <c r="F35"/>
      <c r="G35"/>
      <c r="H35"/>
      <c r="I35"/>
      <c r="J35"/>
      <c r="K35"/>
      <c r="L35"/>
      <c r="M35"/>
      <c r="N35"/>
      <c r="P35" s="25"/>
      <c r="Q35" s="25"/>
      <c r="R35" s="25"/>
    </row>
    <row r="36" spans="1:18" ht="15">
      <c r="A36" s="14" t="s">
        <v>38</v>
      </c>
      <c r="B36"/>
      <c r="C36"/>
      <c r="D36"/>
      <c r="E36"/>
      <c r="F36"/>
      <c r="G36"/>
      <c r="H36"/>
      <c r="I36"/>
      <c r="J36"/>
      <c r="K36"/>
      <c r="L36"/>
      <c r="M36"/>
      <c r="N36"/>
      <c r="P36" s="25"/>
      <c r="Q36" s="25"/>
      <c r="R36" s="25"/>
    </row>
    <row r="37" spans="1:18" ht="12">
      <c r="A37" s="8"/>
      <c r="P37" s="25"/>
      <c r="Q37" s="25"/>
      <c r="R37" s="25"/>
    </row>
    <row r="38" spans="16:18" ht="12">
      <c r="P38" s="25"/>
      <c r="Q38" s="25"/>
      <c r="R38" s="25"/>
    </row>
    <row r="39" spans="16:18" ht="12">
      <c r="P39" s="25"/>
      <c r="Q39" s="25"/>
      <c r="R39" s="25"/>
    </row>
    <row r="40" spans="16:18" ht="12">
      <c r="P40" s="25"/>
      <c r="Q40" s="25"/>
      <c r="R40" s="25"/>
    </row>
    <row r="42" ht="12">
      <c r="C42" s="3" t="s">
        <v>86</v>
      </c>
    </row>
    <row r="46" ht="12">
      <c r="A46" s="3" t="s">
        <v>122</v>
      </c>
    </row>
    <row r="47" ht="15">
      <c r="A47" s="29" t="s">
        <v>165</v>
      </c>
    </row>
    <row r="50" ht="12">
      <c r="A50" s="13" t="s">
        <v>120</v>
      </c>
    </row>
    <row r="51" ht="12">
      <c r="A51" s="3" t="s">
        <v>150</v>
      </c>
    </row>
    <row r="52" ht="15" customHeight="1">
      <c r="A52" s="12" t="s">
        <v>108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 topLeftCell="G31">
      <selection activeCell="J37" sqref="J37"/>
    </sheetView>
  </sheetViews>
  <sheetFormatPr defaultColWidth="9.28125" defaultRowHeight="15"/>
  <cols>
    <col min="1" max="16384" width="9.28125" style="3" customWidth="1"/>
  </cols>
  <sheetData>
    <row r="1" spans="1:5" ht="15">
      <c r="A1" s="14" t="s">
        <v>96</v>
      </c>
      <c r="B1"/>
      <c r="C1"/>
      <c r="D1"/>
      <c r="E1"/>
    </row>
    <row r="2" spans="1:5" ht="15">
      <c r="A2"/>
      <c r="B2"/>
      <c r="C2"/>
      <c r="D2"/>
      <c r="E2"/>
    </row>
    <row r="3" spans="1:9" ht="15">
      <c r="A3" s="14" t="s">
        <v>1</v>
      </c>
      <c r="B3" s="15">
        <v>44449.14077546296</v>
      </c>
      <c r="C3"/>
      <c r="D3"/>
      <c r="E3"/>
      <c r="I3" s="31"/>
    </row>
    <row r="4" spans="1:5" ht="15">
      <c r="A4" s="14" t="s">
        <v>2</v>
      </c>
      <c r="B4" s="15">
        <v>44463.547326388885</v>
      </c>
      <c r="C4"/>
      <c r="D4"/>
      <c r="E4"/>
    </row>
    <row r="5" spans="1:5" ht="15">
      <c r="A5" s="14" t="s">
        <v>3</v>
      </c>
      <c r="B5" s="14" t="s">
        <v>4</v>
      </c>
      <c r="C5"/>
      <c r="D5"/>
      <c r="E5"/>
    </row>
    <row r="6" spans="1:5" ht="15">
      <c r="A6"/>
      <c r="B6"/>
      <c r="C6"/>
      <c r="D6"/>
      <c r="E6"/>
    </row>
    <row r="7" spans="1:5" ht="15">
      <c r="A7" s="14" t="s">
        <v>5</v>
      </c>
      <c r="B7" s="14" t="s">
        <v>97</v>
      </c>
      <c r="C7"/>
      <c r="D7"/>
      <c r="E7"/>
    </row>
    <row r="8" spans="1:5" ht="15">
      <c r="A8" s="14" t="s">
        <v>7</v>
      </c>
      <c r="B8" s="14" t="s">
        <v>128</v>
      </c>
      <c r="C8"/>
      <c r="D8"/>
      <c r="E8"/>
    </row>
    <row r="9" spans="1:5" ht="15">
      <c r="A9" s="14" t="s">
        <v>8</v>
      </c>
      <c r="B9" s="14" t="s">
        <v>9</v>
      </c>
      <c r="C9"/>
      <c r="D9"/>
      <c r="E9"/>
    </row>
    <row r="10" spans="1:5" ht="15">
      <c r="A10"/>
      <c r="B10"/>
      <c r="C10"/>
      <c r="D10"/>
      <c r="E10"/>
    </row>
    <row r="11" spans="1:7" ht="12.75">
      <c r="A11" s="16" t="s">
        <v>51</v>
      </c>
      <c r="B11" s="27">
        <v>2010</v>
      </c>
      <c r="C11" s="16" t="s">
        <v>11</v>
      </c>
      <c r="D11" s="27">
        <v>2020</v>
      </c>
      <c r="E11" s="16" t="s">
        <v>11</v>
      </c>
      <c r="G11" s="16"/>
    </row>
    <row r="12" spans="1:7" ht="12.75">
      <c r="A12" s="16" t="s">
        <v>49</v>
      </c>
      <c r="B12" s="17">
        <v>68.2</v>
      </c>
      <c r="C12" s="18" t="s">
        <v>40</v>
      </c>
      <c r="D12" s="17">
        <v>72.6</v>
      </c>
      <c r="E12" s="18" t="s">
        <v>40</v>
      </c>
      <c r="F12" s="16" t="s">
        <v>137</v>
      </c>
      <c r="G12" s="17"/>
    </row>
    <row r="13" spans="1:8" ht="12.75">
      <c r="A13" s="16" t="s">
        <v>132</v>
      </c>
      <c r="B13" s="17">
        <v>69</v>
      </c>
      <c r="C13" s="18" t="s">
        <v>40</v>
      </c>
      <c r="D13" s="17">
        <v>74.5</v>
      </c>
      <c r="E13" s="18" t="s">
        <v>40</v>
      </c>
      <c r="F13" s="16" t="s">
        <v>135</v>
      </c>
      <c r="G13" s="17"/>
      <c r="H13" s="3" t="s">
        <v>86</v>
      </c>
    </row>
    <row r="14" spans="1:9" ht="12.75">
      <c r="A14" s="16" t="s">
        <v>134</v>
      </c>
      <c r="B14" s="17">
        <v>60</v>
      </c>
      <c r="C14" s="18" t="s">
        <v>40</v>
      </c>
      <c r="D14" s="17">
        <v>62.2</v>
      </c>
      <c r="E14" s="18" t="s">
        <v>40</v>
      </c>
      <c r="F14" s="16" t="s">
        <v>136</v>
      </c>
      <c r="G14" s="17"/>
      <c r="I14" s="3" t="s">
        <v>86</v>
      </c>
    </row>
    <row r="15" spans="4:7" ht="12.75">
      <c r="F15" s="18"/>
      <c r="G15" s="3">
        <f>COUNTIF(G16:G46,"&gt;0")</f>
        <v>19</v>
      </c>
    </row>
    <row r="16" spans="1:8" ht="12.75">
      <c r="A16" s="16" t="s">
        <v>56</v>
      </c>
      <c r="B16" s="17">
        <v>75.6</v>
      </c>
      <c r="C16" s="18" t="s">
        <v>40</v>
      </c>
      <c r="D16" s="17" t="s">
        <v>16</v>
      </c>
      <c r="E16" s="18" t="s">
        <v>36</v>
      </c>
      <c r="F16" s="16" t="str">
        <f aca="true" t="shared" si="0" ref="F16:F42">A16</f>
        <v>Ireland</v>
      </c>
      <c r="G16" s="17" t="s">
        <v>16</v>
      </c>
      <c r="H16" s="11" t="s">
        <v>16</v>
      </c>
    </row>
    <row r="17" spans="1:8" ht="12.75">
      <c r="A17" s="16" t="s">
        <v>62</v>
      </c>
      <c r="B17" s="17" t="s">
        <v>16</v>
      </c>
      <c r="C17" s="18" t="s">
        <v>36</v>
      </c>
      <c r="D17" s="17" t="s">
        <v>16</v>
      </c>
      <c r="E17" s="18" t="s">
        <v>36</v>
      </c>
      <c r="F17" s="16" t="str">
        <f t="shared" si="0"/>
        <v>Cyprus</v>
      </c>
      <c r="G17" s="17" t="s">
        <v>16</v>
      </c>
      <c r="H17" s="11" t="s">
        <v>16</v>
      </c>
    </row>
    <row r="18" spans="1:8" ht="12.75">
      <c r="A18" s="16" t="s">
        <v>67</v>
      </c>
      <c r="B18" s="17" t="s">
        <v>16</v>
      </c>
      <c r="C18" s="18" t="s">
        <v>36</v>
      </c>
      <c r="D18" s="17" t="s">
        <v>16</v>
      </c>
      <c r="E18" s="18" t="s">
        <v>36</v>
      </c>
      <c r="F18" s="16" t="str">
        <f t="shared" si="0"/>
        <v>Malta</v>
      </c>
      <c r="G18" s="17" t="s">
        <v>16</v>
      </c>
      <c r="H18" s="11" t="s">
        <v>16</v>
      </c>
    </row>
    <row r="19" spans="1:8" ht="12.75">
      <c r="A19" s="16" t="s">
        <v>69</v>
      </c>
      <c r="B19" s="17">
        <v>75.6</v>
      </c>
      <c r="C19" s="18" t="s">
        <v>40</v>
      </c>
      <c r="D19" s="17">
        <v>84</v>
      </c>
      <c r="E19" s="18" t="s">
        <v>40</v>
      </c>
      <c r="F19" s="16" t="str">
        <f t="shared" si="0"/>
        <v>Austria</v>
      </c>
      <c r="G19" s="17">
        <f aca="true" t="shared" si="1" ref="G19:G42">D19-$D$13</f>
        <v>9.5</v>
      </c>
      <c r="H19" s="11">
        <f aca="true" t="shared" si="2" ref="H19:H46">D19-B19</f>
        <v>8.400000000000006</v>
      </c>
    </row>
    <row r="20" spans="1:8" ht="12.75">
      <c r="A20" s="16" t="s">
        <v>75</v>
      </c>
      <c r="B20" s="17">
        <v>70.3</v>
      </c>
      <c r="C20" s="18" t="s">
        <v>40</v>
      </c>
      <c r="D20" s="17">
        <v>83.1</v>
      </c>
      <c r="E20" s="18" t="s">
        <v>40</v>
      </c>
      <c r="F20" s="16" t="str">
        <f t="shared" si="0"/>
        <v>Finland</v>
      </c>
      <c r="G20" s="17">
        <f t="shared" si="1"/>
        <v>8.599999999999994</v>
      </c>
      <c r="H20" s="11">
        <f t="shared" si="2"/>
        <v>12.799999999999997</v>
      </c>
    </row>
    <row r="21" spans="1:8" ht="12.75">
      <c r="A21" s="16" t="s">
        <v>76</v>
      </c>
      <c r="B21" s="17">
        <v>75.7</v>
      </c>
      <c r="C21" s="18" t="s">
        <v>40</v>
      </c>
      <c r="D21" s="17">
        <v>82</v>
      </c>
      <c r="E21" s="18" t="s">
        <v>40</v>
      </c>
      <c r="F21" s="16" t="str">
        <f t="shared" si="0"/>
        <v>Sweden</v>
      </c>
      <c r="G21" s="17">
        <f t="shared" si="1"/>
        <v>7.5</v>
      </c>
      <c r="H21" s="11">
        <f t="shared" si="2"/>
        <v>6.299999999999997</v>
      </c>
    </row>
    <row r="22" spans="1:8" ht="12.75">
      <c r="A22" s="16" t="s">
        <v>73</v>
      </c>
      <c r="B22" s="17">
        <v>58.3</v>
      </c>
      <c r="C22" s="18" t="s">
        <v>40</v>
      </c>
      <c r="D22" s="17">
        <v>81.6</v>
      </c>
      <c r="E22" s="18" t="s">
        <v>40</v>
      </c>
      <c r="F22" s="16" t="str">
        <f t="shared" si="0"/>
        <v>Slovenia</v>
      </c>
      <c r="G22" s="17">
        <f t="shared" si="1"/>
        <v>7.099999999999994</v>
      </c>
      <c r="H22" s="11">
        <f t="shared" si="2"/>
        <v>23.299999999999997</v>
      </c>
    </row>
    <row r="23" spans="1:8" ht="12.75">
      <c r="A23" s="16" t="s">
        <v>54</v>
      </c>
      <c r="B23" s="17">
        <v>74.8</v>
      </c>
      <c r="C23" s="18" t="s">
        <v>40</v>
      </c>
      <c r="D23" s="17">
        <v>79.1</v>
      </c>
      <c r="E23" s="18" t="s">
        <v>40</v>
      </c>
      <c r="F23" s="16" t="str">
        <f t="shared" si="0"/>
        <v>Denmark</v>
      </c>
      <c r="G23" s="17">
        <f t="shared" si="1"/>
        <v>4.599999999999994</v>
      </c>
      <c r="H23" s="11">
        <f t="shared" si="2"/>
        <v>4.299999999999997</v>
      </c>
    </row>
    <row r="24" spans="1:8" ht="12.75">
      <c r="A24" s="16" t="s">
        <v>66</v>
      </c>
      <c r="B24" s="17">
        <v>67.1</v>
      </c>
      <c r="C24" s="18" t="s">
        <v>40</v>
      </c>
      <c r="D24" s="17">
        <v>78.8</v>
      </c>
      <c r="E24" s="18" t="s">
        <v>40</v>
      </c>
      <c r="F24" s="16" t="str">
        <f t="shared" si="0"/>
        <v>Hungary</v>
      </c>
      <c r="G24" s="17">
        <f t="shared" si="1"/>
        <v>4.299999999999997</v>
      </c>
      <c r="H24" s="11">
        <f t="shared" si="2"/>
        <v>11.700000000000003</v>
      </c>
    </row>
    <row r="25" spans="1:8" ht="12.75">
      <c r="A25" s="16" t="s">
        <v>71</v>
      </c>
      <c r="B25" s="17">
        <v>74.7</v>
      </c>
      <c r="C25" s="18" t="s">
        <v>40</v>
      </c>
      <c r="D25" s="17">
        <v>78.7</v>
      </c>
      <c r="E25" s="18" t="s">
        <v>40</v>
      </c>
      <c r="F25" s="16" t="str">
        <f t="shared" si="0"/>
        <v>Portugal</v>
      </c>
      <c r="G25" s="17">
        <f t="shared" si="1"/>
        <v>4.200000000000003</v>
      </c>
      <c r="H25" s="11">
        <f t="shared" si="2"/>
        <v>4</v>
      </c>
    </row>
    <row r="26" spans="1:9" ht="12.75">
      <c r="A26" s="16" t="s">
        <v>60</v>
      </c>
      <c r="B26" s="17">
        <v>66.4</v>
      </c>
      <c r="C26" s="18" t="s">
        <v>40</v>
      </c>
      <c r="D26" s="17">
        <v>78.1</v>
      </c>
      <c r="E26" s="18" t="s">
        <v>40</v>
      </c>
      <c r="F26" s="16" t="str">
        <f t="shared" si="0"/>
        <v>Croatia</v>
      </c>
      <c r="G26" s="17">
        <f t="shared" si="1"/>
        <v>3.5999999999999943</v>
      </c>
      <c r="H26" s="11">
        <f t="shared" si="2"/>
        <v>11.699999999999989</v>
      </c>
      <c r="I26" s="3" t="s">
        <v>86</v>
      </c>
    </row>
    <row r="27" spans="1:8" ht="12.75">
      <c r="A27" s="16" t="s">
        <v>64</v>
      </c>
      <c r="B27" s="17">
        <v>64.8</v>
      </c>
      <c r="C27" s="18" t="s">
        <v>40</v>
      </c>
      <c r="D27" s="17">
        <v>78.1</v>
      </c>
      <c r="E27" s="18" t="s">
        <v>40</v>
      </c>
      <c r="F27" s="16" t="str">
        <f t="shared" si="0"/>
        <v>Lithuania</v>
      </c>
      <c r="G27" s="17">
        <f t="shared" si="1"/>
        <v>3.5999999999999943</v>
      </c>
      <c r="H27" s="11">
        <f t="shared" si="2"/>
        <v>13.299999999999997</v>
      </c>
    </row>
    <row r="28" spans="1:8" ht="12.75">
      <c r="A28" s="16" t="s">
        <v>99</v>
      </c>
      <c r="B28" s="17">
        <v>71.6</v>
      </c>
      <c r="C28" s="18" t="s">
        <v>40</v>
      </c>
      <c r="D28" s="17">
        <v>77.7</v>
      </c>
      <c r="E28" s="18" t="s">
        <v>40</v>
      </c>
      <c r="F28" s="16" t="str">
        <f t="shared" si="0"/>
        <v>Germany</v>
      </c>
      <c r="G28" s="17">
        <f t="shared" si="1"/>
        <v>3.200000000000003</v>
      </c>
      <c r="H28" s="11">
        <f t="shared" si="2"/>
        <v>6.1000000000000085</v>
      </c>
    </row>
    <row r="29" spans="1:8" ht="12.75">
      <c r="A29" s="16" t="s">
        <v>55</v>
      </c>
      <c r="B29" s="17">
        <v>69.2</v>
      </c>
      <c r="C29" s="18"/>
      <c r="D29" s="17">
        <v>77.7</v>
      </c>
      <c r="E29" s="18" t="s">
        <v>40</v>
      </c>
      <c r="F29" s="16" t="str">
        <f t="shared" si="0"/>
        <v>Estonia</v>
      </c>
      <c r="G29" s="17">
        <f t="shared" si="1"/>
        <v>3.200000000000003</v>
      </c>
      <c r="H29" s="11">
        <f t="shared" si="2"/>
        <v>8.5</v>
      </c>
    </row>
    <row r="30" spans="1:8" ht="12.75">
      <c r="A30" s="16" t="s">
        <v>70</v>
      </c>
      <c r="B30" s="17">
        <v>68</v>
      </c>
      <c r="C30" s="18" t="s">
        <v>40</v>
      </c>
      <c r="D30" s="17">
        <v>77.4</v>
      </c>
      <c r="E30" s="18" t="s">
        <v>40</v>
      </c>
      <c r="F30" s="16" t="str">
        <f t="shared" si="0"/>
        <v>Poland</v>
      </c>
      <c r="G30" s="17">
        <f t="shared" si="1"/>
        <v>2.9000000000000057</v>
      </c>
      <c r="H30" s="11">
        <f t="shared" si="2"/>
        <v>9.400000000000006</v>
      </c>
    </row>
    <row r="31" spans="1:8" ht="12.75">
      <c r="A31" s="16" t="s">
        <v>68</v>
      </c>
      <c r="B31" s="17">
        <v>68.6</v>
      </c>
      <c r="C31" s="18" t="s">
        <v>40</v>
      </c>
      <c r="D31" s="17">
        <v>77.3</v>
      </c>
      <c r="E31" s="18" t="s">
        <v>40</v>
      </c>
      <c r="F31" s="16" t="str">
        <f t="shared" si="0"/>
        <v>Netherlands</v>
      </c>
      <c r="G31" s="17">
        <f t="shared" si="1"/>
        <v>2.799999999999997</v>
      </c>
      <c r="H31" s="11">
        <f t="shared" si="2"/>
        <v>8.700000000000003</v>
      </c>
    </row>
    <row r="32" spans="1:8" ht="12.75">
      <c r="A32" s="16" t="s">
        <v>74</v>
      </c>
      <c r="B32" s="17">
        <v>67.2</v>
      </c>
      <c r="C32" s="18" t="s">
        <v>40</v>
      </c>
      <c r="D32" s="17">
        <v>76.9</v>
      </c>
      <c r="E32" s="18" t="s">
        <v>40</v>
      </c>
      <c r="F32" s="16" t="str">
        <f t="shared" si="0"/>
        <v>Slovakia</v>
      </c>
      <c r="G32" s="17">
        <f t="shared" si="1"/>
        <v>2.4000000000000057</v>
      </c>
      <c r="H32" s="11">
        <f t="shared" si="2"/>
        <v>9.700000000000003</v>
      </c>
    </row>
    <row r="33" spans="1:8" ht="12.75">
      <c r="A33" s="16" t="s">
        <v>63</v>
      </c>
      <c r="B33" s="17">
        <v>64.1</v>
      </c>
      <c r="C33" s="18" t="s">
        <v>40</v>
      </c>
      <c r="D33" s="17">
        <v>76.1</v>
      </c>
      <c r="E33" s="18" t="s">
        <v>40</v>
      </c>
      <c r="F33" s="16" t="str">
        <f t="shared" si="0"/>
        <v>Latvia</v>
      </c>
      <c r="G33" s="17">
        <f t="shared" si="1"/>
        <v>1.5999999999999943</v>
      </c>
      <c r="H33" s="11">
        <f t="shared" si="2"/>
        <v>12</v>
      </c>
    </row>
    <row r="34" spans="1:8" ht="12.75">
      <c r="A34" s="16" t="s">
        <v>59</v>
      </c>
      <c r="B34" s="17">
        <v>69.7</v>
      </c>
      <c r="C34" s="18" t="s">
        <v>40</v>
      </c>
      <c r="D34" s="17">
        <v>76</v>
      </c>
      <c r="E34" s="18" t="s">
        <v>40</v>
      </c>
      <c r="F34" s="16" t="str">
        <f t="shared" si="0"/>
        <v>France</v>
      </c>
      <c r="G34" s="17">
        <f t="shared" si="1"/>
        <v>1.5</v>
      </c>
      <c r="H34" s="11">
        <f t="shared" si="2"/>
        <v>6.299999999999997</v>
      </c>
    </row>
    <row r="35" spans="1:8" ht="12.75">
      <c r="A35" s="16" t="s">
        <v>112</v>
      </c>
      <c r="B35" s="17">
        <v>61.2</v>
      </c>
      <c r="C35" s="18" t="s">
        <v>40</v>
      </c>
      <c r="D35" s="17">
        <v>75.8</v>
      </c>
      <c r="E35" s="18" t="s">
        <v>40</v>
      </c>
      <c r="F35" s="16" t="str">
        <f t="shared" si="0"/>
        <v>Czechia</v>
      </c>
      <c r="G35" s="17">
        <f t="shared" si="1"/>
        <v>1.2999999999999972</v>
      </c>
      <c r="H35" s="11">
        <f t="shared" si="2"/>
        <v>14.599999999999994</v>
      </c>
    </row>
    <row r="36" spans="1:8" ht="12.75">
      <c r="A36" s="16" t="s">
        <v>57</v>
      </c>
      <c r="B36" s="17">
        <v>65.8</v>
      </c>
      <c r="C36" s="18" t="s">
        <v>40</v>
      </c>
      <c r="D36" s="17">
        <v>75</v>
      </c>
      <c r="E36" s="18" t="s">
        <v>40</v>
      </c>
      <c r="F36" s="16" t="str">
        <f t="shared" si="0"/>
        <v>Greece</v>
      </c>
      <c r="G36" s="17">
        <f t="shared" si="1"/>
        <v>0.5</v>
      </c>
      <c r="H36" s="11">
        <f t="shared" si="2"/>
        <v>9.200000000000003</v>
      </c>
    </row>
    <row r="37" spans="1:8" ht="12.75">
      <c r="A37" s="16" t="s">
        <v>61</v>
      </c>
      <c r="B37" s="17">
        <v>67</v>
      </c>
      <c r="C37" s="18" t="s">
        <v>40</v>
      </c>
      <c r="D37" s="17">
        <v>73.9</v>
      </c>
      <c r="E37" s="18" t="s">
        <v>40</v>
      </c>
      <c r="F37" s="16" t="str">
        <f t="shared" si="0"/>
        <v>Italy</v>
      </c>
      <c r="G37" s="17">
        <f t="shared" si="1"/>
        <v>-0.5999999999999943</v>
      </c>
      <c r="H37" s="11">
        <f t="shared" si="2"/>
        <v>6.900000000000006</v>
      </c>
    </row>
    <row r="38" spans="1:8" ht="12.75">
      <c r="A38" s="16" t="s">
        <v>58</v>
      </c>
      <c r="B38" s="17">
        <v>64.3</v>
      </c>
      <c r="C38" s="18" t="s">
        <v>40</v>
      </c>
      <c r="D38" s="17">
        <v>73.8</v>
      </c>
      <c r="E38" s="18" t="s">
        <v>40</v>
      </c>
      <c r="F38" s="16" t="str">
        <f t="shared" si="0"/>
        <v>Spain</v>
      </c>
      <c r="G38" s="17">
        <f t="shared" si="1"/>
        <v>-0.7000000000000028</v>
      </c>
      <c r="H38" s="11">
        <f t="shared" si="2"/>
        <v>9.5</v>
      </c>
    </row>
    <row r="39" spans="1:8" ht="12.75">
      <c r="A39" s="16" t="s">
        <v>52</v>
      </c>
      <c r="B39" s="17">
        <v>68.4</v>
      </c>
      <c r="C39" s="18" t="s">
        <v>40</v>
      </c>
      <c r="D39" s="17">
        <v>71.4</v>
      </c>
      <c r="E39" s="18" t="s">
        <v>40</v>
      </c>
      <c r="F39" s="16" t="str">
        <f t="shared" si="0"/>
        <v>Belgium</v>
      </c>
      <c r="G39" s="17">
        <f t="shared" si="1"/>
        <v>-3.0999999999999943</v>
      </c>
      <c r="H39" s="11">
        <f t="shared" si="2"/>
        <v>3</v>
      </c>
    </row>
    <row r="40" spans="1:8" ht="12.75">
      <c r="A40" s="16" t="s">
        <v>72</v>
      </c>
      <c r="B40" s="17">
        <v>68</v>
      </c>
      <c r="C40" s="18" t="s">
        <v>40</v>
      </c>
      <c r="D40" s="17">
        <v>68.9</v>
      </c>
      <c r="E40" s="18" t="s">
        <v>40</v>
      </c>
      <c r="F40" s="16" t="str">
        <f t="shared" si="0"/>
        <v>Romania</v>
      </c>
      <c r="G40" s="17">
        <f t="shared" si="1"/>
        <v>-5.599999999999994</v>
      </c>
      <c r="H40" s="11">
        <f t="shared" si="2"/>
        <v>0.9000000000000057</v>
      </c>
    </row>
    <row r="41" spans="1:8" ht="12.75">
      <c r="A41" s="16" t="s">
        <v>65</v>
      </c>
      <c r="B41" s="17">
        <v>68.2</v>
      </c>
      <c r="C41" s="18" t="s">
        <v>40</v>
      </c>
      <c r="D41" s="17">
        <v>68.4</v>
      </c>
      <c r="E41" s="18" t="s">
        <v>36</v>
      </c>
      <c r="F41" s="16" t="str">
        <f t="shared" si="0"/>
        <v>Luxembourg</v>
      </c>
      <c r="G41" s="17">
        <f t="shared" si="1"/>
        <v>-6.099999999999994</v>
      </c>
      <c r="H41" s="11">
        <f t="shared" si="2"/>
        <v>0.20000000000000284</v>
      </c>
    </row>
    <row r="42" spans="1:8" ht="12.75">
      <c r="A42" s="16" t="s">
        <v>53</v>
      </c>
      <c r="B42" s="17">
        <v>64.7</v>
      </c>
      <c r="C42" s="18" t="s">
        <v>40</v>
      </c>
      <c r="D42" s="17">
        <v>63.9</v>
      </c>
      <c r="E42" s="18" t="s">
        <v>40</v>
      </c>
      <c r="F42" s="16" t="str">
        <f t="shared" si="0"/>
        <v>Bulgaria</v>
      </c>
      <c r="G42" s="17">
        <f t="shared" si="1"/>
        <v>-10.600000000000001</v>
      </c>
      <c r="H42" s="11">
        <f t="shared" si="2"/>
        <v>-0.8000000000000043</v>
      </c>
    </row>
    <row r="43" spans="1:8" ht="12.75">
      <c r="A43" s="18"/>
      <c r="B43" s="17"/>
      <c r="C43" s="18"/>
      <c r="D43" s="17"/>
      <c r="E43" s="18"/>
      <c r="F43" s="18"/>
      <c r="G43" s="17"/>
      <c r="H43" s="11"/>
    </row>
    <row r="44" spans="1:8" ht="12.75">
      <c r="A44" s="16" t="s">
        <v>77</v>
      </c>
      <c r="B44" s="17">
        <v>72.7</v>
      </c>
      <c r="C44" s="18" t="s">
        <v>36</v>
      </c>
      <c r="D44" s="17" t="s">
        <v>16</v>
      </c>
      <c r="E44" s="18" t="s">
        <v>36</v>
      </c>
      <c r="F44" s="16" t="str">
        <f aca="true" t="shared" si="3" ref="F44:F46">A44</f>
        <v>Iceland</v>
      </c>
      <c r="G44" s="17" t="s">
        <v>16</v>
      </c>
      <c r="H44" s="11" t="s">
        <v>16</v>
      </c>
    </row>
    <row r="45" spans="1:8" ht="12.75">
      <c r="A45" s="16" t="s">
        <v>78</v>
      </c>
      <c r="B45" s="17">
        <v>67.9</v>
      </c>
      <c r="C45" s="18" t="s">
        <v>40</v>
      </c>
      <c r="D45" s="17">
        <v>75.4</v>
      </c>
      <c r="E45" s="18" t="s">
        <v>36</v>
      </c>
      <c r="F45" s="16" t="str">
        <f t="shared" si="3"/>
        <v>Norway</v>
      </c>
      <c r="G45" s="17">
        <f aca="true" t="shared" si="4" ref="G45:G46">D45-$D$13</f>
        <v>0.9000000000000057</v>
      </c>
      <c r="H45" s="11">
        <f t="shared" si="2"/>
        <v>7.5</v>
      </c>
    </row>
    <row r="46" spans="1:8" ht="12.75">
      <c r="A46" s="16" t="s">
        <v>79</v>
      </c>
      <c r="B46" s="17">
        <v>67.5</v>
      </c>
      <c r="C46" s="18" t="s">
        <v>40</v>
      </c>
      <c r="D46" s="17">
        <v>71.1</v>
      </c>
      <c r="E46" s="18" t="s">
        <v>40</v>
      </c>
      <c r="F46" s="16" t="str">
        <f t="shared" si="3"/>
        <v>Switzerland</v>
      </c>
      <c r="G46" s="17">
        <f t="shared" si="4"/>
        <v>-3.4000000000000057</v>
      </c>
      <c r="H46" s="11">
        <f t="shared" si="2"/>
        <v>3.5999999999999943</v>
      </c>
    </row>
    <row r="47" spans="6:8" ht="12">
      <c r="F47" s="11"/>
      <c r="G47" s="11"/>
      <c r="H47" s="11"/>
    </row>
    <row r="48" spans="6:7" ht="12">
      <c r="F48" s="11"/>
      <c r="G48" s="11"/>
    </row>
    <row r="49" spans="1:6" ht="15">
      <c r="A49"/>
      <c r="B49"/>
      <c r="C49"/>
      <c r="D49"/>
      <c r="E49"/>
      <c r="F49" s="8" t="s">
        <v>86</v>
      </c>
    </row>
    <row r="50" spans="1:5" ht="15">
      <c r="A50" s="14" t="s">
        <v>12</v>
      </c>
      <c r="B50"/>
      <c r="C50"/>
      <c r="D50"/>
      <c r="E50" s="14" t="s">
        <v>13</v>
      </c>
    </row>
    <row r="51" spans="1:5" ht="15">
      <c r="A51" s="14" t="s">
        <v>14</v>
      </c>
      <c r="B51" s="14" t="s">
        <v>15</v>
      </c>
      <c r="C51"/>
      <c r="D51"/>
      <c r="E51" s="14" t="s">
        <v>16</v>
      </c>
    </row>
    <row r="52" spans="1:5" ht="15">
      <c r="A52" s="14" t="s">
        <v>18</v>
      </c>
      <c r="B52" s="14" t="s">
        <v>19</v>
      </c>
      <c r="C52"/>
      <c r="D52"/>
      <c r="E52"/>
    </row>
    <row r="53" spans="1:7" ht="15">
      <c r="A53" s="14" t="s">
        <v>20</v>
      </c>
      <c r="B53" s="14" t="s">
        <v>21</v>
      </c>
      <c r="C53"/>
      <c r="D53"/>
      <c r="E53"/>
      <c r="G53" s="3" t="s">
        <v>119</v>
      </c>
    </row>
    <row r="54" spans="1:5" ht="15">
      <c r="A54" s="14" t="s">
        <v>22</v>
      </c>
      <c r="B54" s="14" t="s">
        <v>23</v>
      </c>
      <c r="C54"/>
      <c r="D54"/>
      <c r="E54"/>
    </row>
    <row r="55" spans="1:5" ht="15" customHeight="1">
      <c r="A55" s="14" t="s">
        <v>24</v>
      </c>
      <c r="B55" s="14" t="s">
        <v>25</v>
      </c>
      <c r="C55"/>
      <c r="D55"/>
      <c r="E55"/>
    </row>
    <row r="56" spans="1:5" ht="15">
      <c r="A56" s="14" t="s">
        <v>28</v>
      </c>
      <c r="B56" s="14" t="s">
        <v>29</v>
      </c>
      <c r="C56"/>
      <c r="D56"/>
      <c r="E56"/>
    </row>
    <row r="57" spans="1:5" ht="15">
      <c r="A57" s="14" t="s">
        <v>30</v>
      </c>
      <c r="B57" s="14" t="s">
        <v>31</v>
      </c>
      <c r="C57"/>
      <c r="D57"/>
      <c r="E57"/>
    </row>
    <row r="58" spans="1:5" ht="15">
      <c r="A58" s="14" t="s">
        <v>32</v>
      </c>
      <c r="B58" s="14" t="s">
        <v>33</v>
      </c>
      <c r="C58"/>
      <c r="D58"/>
      <c r="E58"/>
    </row>
    <row r="59" spans="1:5" ht="14.4">
      <c r="A59" s="14" t="s">
        <v>34</v>
      </c>
      <c r="B59" s="14" t="s">
        <v>117</v>
      </c>
      <c r="C59"/>
      <c r="D59"/>
      <c r="E59"/>
    </row>
    <row r="60" spans="1:5" ht="14.4">
      <c r="A60" s="14" t="s">
        <v>36</v>
      </c>
      <c r="B60" s="14" t="s">
        <v>37</v>
      </c>
      <c r="C60"/>
      <c r="D60"/>
      <c r="E60"/>
    </row>
    <row r="61" spans="1:5" ht="14.4">
      <c r="A61" s="14" t="s">
        <v>38</v>
      </c>
      <c r="B61" s="14" t="s">
        <v>39</v>
      </c>
      <c r="C61"/>
      <c r="D61"/>
      <c r="E61"/>
    </row>
    <row r="62" spans="1:2" ht="15">
      <c r="A62" s="8" t="s">
        <v>34</v>
      </c>
      <c r="B62" s="8" t="s">
        <v>35</v>
      </c>
    </row>
    <row r="63" spans="1:2" ht="15">
      <c r="A63" s="8" t="s">
        <v>36</v>
      </c>
      <c r="B63" s="8" t="s">
        <v>37</v>
      </c>
    </row>
    <row r="64" spans="1:2" ht="15">
      <c r="A64" s="8" t="s">
        <v>38</v>
      </c>
      <c r="B64" s="8" t="s">
        <v>39</v>
      </c>
    </row>
    <row r="68" ht="15">
      <c r="A68" s="3" t="s">
        <v>122</v>
      </c>
    </row>
    <row r="69" ht="14.4">
      <c r="A69" s="29" t="s">
        <v>152</v>
      </c>
    </row>
    <row r="71" ht="15">
      <c r="A71" s="13" t="s">
        <v>121</v>
      </c>
    </row>
    <row r="72" ht="15">
      <c r="A72" s="3" t="s">
        <v>151</v>
      </c>
    </row>
    <row r="73" ht="15">
      <c r="A73" s="12" t="s">
        <v>109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workbookViewId="0" topLeftCell="F10">
      <selection activeCell="I27" sqref="I27"/>
    </sheetView>
  </sheetViews>
  <sheetFormatPr defaultColWidth="9.28125" defaultRowHeight="15"/>
  <cols>
    <col min="1" max="1" width="9.28125" style="3" customWidth="1"/>
    <col min="2" max="2" width="19.28125" style="3" customWidth="1"/>
    <col min="3" max="3" width="9.28125" style="3" customWidth="1"/>
    <col min="4" max="4" width="16.7109375" style="3" customWidth="1"/>
    <col min="5" max="5" width="9.28125" style="3" customWidth="1"/>
    <col min="6" max="6" width="11.28125" style="3" bestFit="1" customWidth="1"/>
    <col min="7" max="16384" width="9.28125" style="3" customWidth="1"/>
  </cols>
  <sheetData>
    <row r="1" spans="1:9" ht="19.05" customHeight="1">
      <c r="A1" s="14" t="s">
        <v>96</v>
      </c>
      <c r="B1"/>
      <c r="G1" s="14" t="s">
        <v>98</v>
      </c>
      <c r="H1"/>
      <c r="I1"/>
    </row>
    <row r="2" spans="1:9" ht="15">
      <c r="A2"/>
      <c r="B2"/>
      <c r="G2"/>
      <c r="H2"/>
      <c r="I2"/>
    </row>
    <row r="3" spans="1:9" ht="15">
      <c r="A3" s="14" t="s">
        <v>1</v>
      </c>
      <c r="B3" s="15">
        <v>44449.14077546296</v>
      </c>
      <c r="G3" s="14" t="s">
        <v>1</v>
      </c>
      <c r="H3" s="15">
        <v>44452.675046296295</v>
      </c>
      <c r="I3"/>
    </row>
    <row r="4" spans="1:12" ht="15">
      <c r="A4" s="14" t="s">
        <v>2</v>
      </c>
      <c r="B4" s="15">
        <v>44463.57158564815</v>
      </c>
      <c r="G4" s="14" t="s">
        <v>2</v>
      </c>
      <c r="H4" s="15">
        <v>44463.53392361111</v>
      </c>
      <c r="I4"/>
      <c r="L4" s="31"/>
    </row>
    <row r="5" spans="1:9" ht="15">
      <c r="A5" s="14" t="s">
        <v>3</v>
      </c>
      <c r="B5" s="14" t="s">
        <v>4</v>
      </c>
      <c r="G5" s="14" t="s">
        <v>3</v>
      </c>
      <c r="H5" s="14" t="s">
        <v>4</v>
      </c>
      <c r="I5"/>
    </row>
    <row r="6" spans="1:9" ht="15">
      <c r="A6"/>
      <c r="B6"/>
      <c r="G6"/>
      <c r="H6"/>
      <c r="I6"/>
    </row>
    <row r="7" spans="1:9" ht="15">
      <c r="A7" s="14" t="s">
        <v>5</v>
      </c>
      <c r="B7" s="14" t="s">
        <v>97</v>
      </c>
      <c r="G7" s="14" t="s">
        <v>84</v>
      </c>
      <c r="H7" s="14" t="s">
        <v>49</v>
      </c>
      <c r="I7"/>
    </row>
    <row r="8" spans="1:9" ht="15">
      <c r="A8" s="14" t="s">
        <v>7</v>
      </c>
      <c r="B8" s="14" t="s">
        <v>128</v>
      </c>
      <c r="G8" s="14" t="s">
        <v>8</v>
      </c>
      <c r="H8" s="14" t="s">
        <v>9</v>
      </c>
      <c r="I8"/>
    </row>
    <row r="9" spans="1:9" ht="15">
      <c r="A9" s="14" t="s">
        <v>8</v>
      </c>
      <c r="B9" s="14" t="s">
        <v>9</v>
      </c>
      <c r="G9" s="14" t="s">
        <v>81</v>
      </c>
      <c r="H9" s="14" t="s">
        <v>49</v>
      </c>
      <c r="I9"/>
    </row>
    <row r="10" spans="7:14" ht="15.75">
      <c r="G10" s="14" t="s">
        <v>5</v>
      </c>
      <c r="H10" s="14" t="s">
        <v>97</v>
      </c>
      <c r="I10"/>
      <c r="N10" s="7"/>
    </row>
    <row r="11" spans="7:11" ht="15">
      <c r="G11"/>
      <c r="H11"/>
      <c r="I11"/>
      <c r="K11" s="3">
        <f>COUNTIF(G13:G43,"&gt;0")</f>
        <v>13</v>
      </c>
    </row>
    <row r="12" spans="1:9" ht="40.5" customHeight="1">
      <c r="A12" s="16" t="s">
        <v>51</v>
      </c>
      <c r="B12" s="19" t="s">
        <v>156</v>
      </c>
      <c r="C12" s="19" t="s">
        <v>157</v>
      </c>
      <c r="D12" s="19" t="s">
        <v>155</v>
      </c>
      <c r="E12" s="19" t="s">
        <v>11</v>
      </c>
      <c r="G12" s="30" t="s">
        <v>158</v>
      </c>
      <c r="I12" s="3" t="s">
        <v>86</v>
      </c>
    </row>
    <row r="13" spans="1:7" ht="12.75">
      <c r="A13" s="16" t="s">
        <v>56</v>
      </c>
      <c r="B13" s="17" t="s">
        <v>16</v>
      </c>
      <c r="C13" s="18" t="s">
        <v>36</v>
      </c>
      <c r="D13" s="17">
        <v>73.9</v>
      </c>
      <c r="E13" s="18" t="s">
        <v>40</v>
      </c>
      <c r="G13" s="11" t="s">
        <v>16</v>
      </c>
    </row>
    <row r="14" spans="1:7" ht="12.75">
      <c r="A14" s="16" t="s">
        <v>62</v>
      </c>
      <c r="B14" s="17" t="s">
        <v>16</v>
      </c>
      <c r="C14" s="18" t="s">
        <v>36</v>
      </c>
      <c r="D14" s="17">
        <v>75.8</v>
      </c>
      <c r="E14" s="18" t="s">
        <v>40</v>
      </c>
      <c r="G14" s="11" t="s">
        <v>16</v>
      </c>
    </row>
    <row r="15" spans="1:7" ht="12.75">
      <c r="A15" s="16" t="s">
        <v>67</v>
      </c>
      <c r="B15" s="17" t="s">
        <v>16</v>
      </c>
      <c r="C15" s="18" t="s">
        <v>36</v>
      </c>
      <c r="D15" s="17">
        <v>76</v>
      </c>
      <c r="E15" s="18" t="s">
        <v>40</v>
      </c>
      <c r="G15" s="11" t="s">
        <v>16</v>
      </c>
    </row>
    <row r="16" spans="1:7" ht="12.75">
      <c r="A16" s="16" t="s">
        <v>57</v>
      </c>
      <c r="B16" s="17">
        <v>75</v>
      </c>
      <c r="C16" s="18" t="s">
        <v>40</v>
      </c>
      <c r="D16" s="17">
        <v>61.8</v>
      </c>
      <c r="E16" s="18" t="s">
        <v>40</v>
      </c>
      <c r="G16" s="11">
        <f aca="true" t="shared" si="0" ref="G16:G39">B16-D16</f>
        <v>13.200000000000003</v>
      </c>
    </row>
    <row r="17" spans="1:7" ht="12.75">
      <c r="A17" s="16" t="s">
        <v>61</v>
      </c>
      <c r="B17" s="17">
        <v>73.9</v>
      </c>
      <c r="C17" s="18" t="s">
        <v>40</v>
      </c>
      <c r="D17" s="17">
        <v>62.9</v>
      </c>
      <c r="E17" s="18" t="s">
        <v>40</v>
      </c>
      <c r="G17" s="11">
        <f t="shared" si="0"/>
        <v>11.000000000000007</v>
      </c>
    </row>
    <row r="18" spans="1:7" ht="12.75">
      <c r="A18" s="16" t="s">
        <v>60</v>
      </c>
      <c r="B18" s="17">
        <v>78.1</v>
      </c>
      <c r="C18" s="18" t="s">
        <v>40</v>
      </c>
      <c r="D18" s="17">
        <v>67.4</v>
      </c>
      <c r="E18" s="18" t="s">
        <v>40</v>
      </c>
      <c r="G18" s="11">
        <f t="shared" si="0"/>
        <v>10.699999999999989</v>
      </c>
    </row>
    <row r="19" spans="1:7" ht="12.75">
      <c r="A19" s="16" t="s">
        <v>58</v>
      </c>
      <c r="B19" s="17">
        <v>73.8</v>
      </c>
      <c r="C19" s="18" t="s">
        <v>40</v>
      </c>
      <c r="D19" s="17">
        <v>67.1</v>
      </c>
      <c r="E19" s="18" t="s">
        <v>40</v>
      </c>
      <c r="G19" s="11">
        <f t="shared" si="0"/>
        <v>6.700000000000003</v>
      </c>
    </row>
    <row r="20" spans="1:7" ht="12.75">
      <c r="A20" s="16" t="s">
        <v>69</v>
      </c>
      <c r="B20" s="17">
        <v>84</v>
      </c>
      <c r="C20" s="18" t="s">
        <v>40</v>
      </c>
      <c r="D20" s="17">
        <v>77.9</v>
      </c>
      <c r="E20" s="18" t="s">
        <v>40</v>
      </c>
      <c r="G20" s="11">
        <f t="shared" si="0"/>
        <v>6.099999999999994</v>
      </c>
    </row>
    <row r="21" spans="1:7" ht="12.75">
      <c r="A21" s="16" t="s">
        <v>75</v>
      </c>
      <c r="B21" s="17">
        <v>83.1</v>
      </c>
      <c r="C21" s="18" t="s">
        <v>40</v>
      </c>
      <c r="D21" s="17">
        <v>77.3</v>
      </c>
      <c r="E21" s="18" t="s">
        <v>40</v>
      </c>
      <c r="G21" s="11">
        <f t="shared" si="0"/>
        <v>5.799999999999997</v>
      </c>
    </row>
    <row r="22" spans="1:7" ht="12.75">
      <c r="A22" s="16" t="s">
        <v>73</v>
      </c>
      <c r="B22" s="17">
        <v>81.6</v>
      </c>
      <c r="C22" s="18" t="s">
        <v>40</v>
      </c>
      <c r="D22" s="17">
        <v>76.1</v>
      </c>
      <c r="E22" s="18" t="s">
        <v>40</v>
      </c>
      <c r="G22" s="11">
        <f t="shared" si="0"/>
        <v>5.5</v>
      </c>
    </row>
    <row r="23" spans="1:7" ht="12.75">
      <c r="A23" s="16" t="s">
        <v>74</v>
      </c>
      <c r="B23" s="17">
        <v>76.9</v>
      </c>
      <c r="C23" s="18" t="s">
        <v>40</v>
      </c>
      <c r="D23" s="17">
        <v>72.5</v>
      </c>
      <c r="E23" s="18" t="s">
        <v>40</v>
      </c>
      <c r="G23" s="11">
        <f t="shared" si="0"/>
        <v>4.400000000000006</v>
      </c>
    </row>
    <row r="24" spans="1:7" ht="12.75">
      <c r="A24" s="16" t="s">
        <v>71</v>
      </c>
      <c r="B24" s="17">
        <v>78.7</v>
      </c>
      <c r="C24" s="18" t="s">
        <v>40</v>
      </c>
      <c r="D24" s="17">
        <v>74.4</v>
      </c>
      <c r="E24" s="18" t="s">
        <v>40</v>
      </c>
      <c r="G24" s="11">
        <f t="shared" si="0"/>
        <v>4.299999999999997</v>
      </c>
    </row>
    <row r="25" spans="1:7" ht="12.75">
      <c r="A25" s="16" t="s">
        <v>70</v>
      </c>
      <c r="B25" s="17">
        <v>77.4</v>
      </c>
      <c r="C25" s="18" t="s">
        <v>40</v>
      </c>
      <c r="D25" s="17">
        <v>73.5</v>
      </c>
      <c r="E25" s="18" t="s">
        <v>40</v>
      </c>
      <c r="G25" s="11">
        <f t="shared" si="0"/>
        <v>3.9000000000000057</v>
      </c>
    </row>
    <row r="26" spans="1:7" ht="12.75">
      <c r="A26" s="16" t="s">
        <v>66</v>
      </c>
      <c r="B26" s="17">
        <v>78.8</v>
      </c>
      <c r="C26" s="18" t="s">
        <v>40</v>
      </c>
      <c r="D26" s="17">
        <v>75</v>
      </c>
      <c r="E26" s="18" t="s">
        <v>40</v>
      </c>
      <c r="G26" s="11">
        <f t="shared" si="0"/>
        <v>3.799999999999997</v>
      </c>
    </row>
    <row r="27" spans="1:7" ht="12.75">
      <c r="A27" s="16" t="s">
        <v>59</v>
      </c>
      <c r="B27" s="17">
        <v>76</v>
      </c>
      <c r="C27" s="18" t="s">
        <v>40</v>
      </c>
      <c r="D27" s="17">
        <v>73.1</v>
      </c>
      <c r="E27" s="18" t="s">
        <v>40</v>
      </c>
      <c r="G27" s="11">
        <f t="shared" si="0"/>
        <v>2.9000000000000057</v>
      </c>
    </row>
    <row r="28" spans="1:7" ht="12.75">
      <c r="A28" s="16" t="s">
        <v>64</v>
      </c>
      <c r="B28" s="17">
        <v>78.1</v>
      </c>
      <c r="C28" s="18" t="s">
        <v>40</v>
      </c>
      <c r="D28" s="17">
        <v>76.9</v>
      </c>
      <c r="E28" s="18" t="s">
        <v>40</v>
      </c>
      <c r="G28" s="11">
        <f t="shared" si="0"/>
        <v>1.1999999999999886</v>
      </c>
    </row>
    <row r="29" spans="1:7" ht="12.75">
      <c r="A29" s="16" t="s">
        <v>54</v>
      </c>
      <c r="B29" s="17">
        <v>79.1</v>
      </c>
      <c r="C29" s="18" t="s">
        <v>40</v>
      </c>
      <c r="D29" s="17">
        <v>79.2</v>
      </c>
      <c r="E29" s="18" t="s">
        <v>40</v>
      </c>
      <c r="G29" s="11">
        <f t="shared" si="0"/>
        <v>-0.10000000000000853</v>
      </c>
    </row>
    <row r="30" spans="1:7" ht="12.75">
      <c r="A30" s="16" t="s">
        <v>52</v>
      </c>
      <c r="B30" s="17">
        <v>71.4</v>
      </c>
      <c r="C30" s="18" t="s">
        <v>40</v>
      </c>
      <c r="D30" s="17">
        <v>72.6</v>
      </c>
      <c r="E30" s="18" t="s">
        <v>40</v>
      </c>
      <c r="G30" s="11">
        <f t="shared" si="0"/>
        <v>-1.1999999999999886</v>
      </c>
    </row>
    <row r="31" spans="1:7" ht="12.75">
      <c r="A31" s="16" t="s">
        <v>65</v>
      </c>
      <c r="B31" s="17">
        <v>68.4</v>
      </c>
      <c r="C31" s="18" t="s">
        <v>36</v>
      </c>
      <c r="D31" s="17">
        <v>69.8</v>
      </c>
      <c r="E31" s="18" t="s">
        <v>40</v>
      </c>
      <c r="G31" s="11">
        <f t="shared" si="0"/>
        <v>-1.3999999999999915</v>
      </c>
    </row>
    <row r="32" spans="1:7" ht="12.75">
      <c r="A32" s="16" t="s">
        <v>63</v>
      </c>
      <c r="B32" s="17">
        <v>76.1</v>
      </c>
      <c r="C32" s="18" t="s">
        <v>40</v>
      </c>
      <c r="D32" s="17">
        <v>77.6</v>
      </c>
      <c r="E32" s="18" t="s">
        <v>40</v>
      </c>
      <c r="G32" s="11">
        <f t="shared" si="0"/>
        <v>-1.5</v>
      </c>
    </row>
    <row r="33" spans="1:7" ht="12.75">
      <c r="A33" s="16" t="s">
        <v>55</v>
      </c>
      <c r="B33" s="17">
        <v>77.7</v>
      </c>
      <c r="C33" s="18" t="s">
        <v>40</v>
      </c>
      <c r="D33" s="17">
        <v>79.3</v>
      </c>
      <c r="E33" s="18" t="s">
        <v>40</v>
      </c>
      <c r="F33" s="3" t="s">
        <v>118</v>
      </c>
      <c r="G33" s="11">
        <f t="shared" si="0"/>
        <v>-1.5999999999999943</v>
      </c>
    </row>
    <row r="34" spans="1:7" ht="12.75">
      <c r="A34" s="16" t="s">
        <v>72</v>
      </c>
      <c r="B34" s="17">
        <v>68.9</v>
      </c>
      <c r="C34" s="18" t="s">
        <v>40</v>
      </c>
      <c r="D34" s="17">
        <v>70.8</v>
      </c>
      <c r="E34" s="18" t="s">
        <v>36</v>
      </c>
      <c r="G34" s="11">
        <f t="shared" si="0"/>
        <v>-1.8999999999999915</v>
      </c>
    </row>
    <row r="35" spans="1:7" ht="12.75">
      <c r="A35" s="16" t="s">
        <v>76</v>
      </c>
      <c r="B35" s="17">
        <v>82</v>
      </c>
      <c r="C35" s="18" t="s">
        <v>40</v>
      </c>
      <c r="D35" s="17">
        <v>85.3</v>
      </c>
      <c r="E35" s="18" t="s">
        <v>40</v>
      </c>
      <c r="G35" s="11">
        <f t="shared" si="0"/>
        <v>-3.299999999999997</v>
      </c>
    </row>
    <row r="36" spans="1:7" ht="12.75">
      <c r="A36" s="16" t="s">
        <v>112</v>
      </c>
      <c r="B36" s="17">
        <v>75.8</v>
      </c>
      <c r="C36" s="18" t="s">
        <v>40</v>
      </c>
      <c r="D36" s="17">
        <v>79.6</v>
      </c>
      <c r="E36" s="18" t="s">
        <v>40</v>
      </c>
      <c r="G36" s="11">
        <f t="shared" si="0"/>
        <v>-3.799999999999997</v>
      </c>
    </row>
    <row r="37" spans="1:7" ht="12.75">
      <c r="A37" s="16" t="s">
        <v>99</v>
      </c>
      <c r="B37" s="17">
        <v>77.7</v>
      </c>
      <c r="C37" s="18" t="s">
        <v>40</v>
      </c>
      <c r="D37" s="17">
        <v>82.5</v>
      </c>
      <c r="E37" s="18" t="s">
        <v>130</v>
      </c>
      <c r="G37" s="11">
        <f t="shared" si="0"/>
        <v>-4.799999999999997</v>
      </c>
    </row>
    <row r="38" spans="1:7" ht="12.75">
      <c r="A38" s="16" t="s">
        <v>68</v>
      </c>
      <c r="B38" s="17">
        <v>77.3</v>
      </c>
      <c r="C38" s="18" t="s">
        <v>40</v>
      </c>
      <c r="D38" s="17">
        <v>82.3</v>
      </c>
      <c r="E38" s="18" t="s">
        <v>40</v>
      </c>
      <c r="G38" s="11">
        <f t="shared" si="0"/>
        <v>-5</v>
      </c>
    </row>
    <row r="39" spans="1:7" ht="12.75">
      <c r="A39" s="16" t="s">
        <v>53</v>
      </c>
      <c r="B39" s="17">
        <v>63.9</v>
      </c>
      <c r="C39" s="18" t="s">
        <v>40</v>
      </c>
      <c r="D39" s="17">
        <v>73.4</v>
      </c>
      <c r="E39" s="18" t="s">
        <v>36</v>
      </c>
      <c r="G39" s="11">
        <f t="shared" si="0"/>
        <v>-9.500000000000007</v>
      </c>
    </row>
    <row r="40" spans="2:7" ht="12.75">
      <c r="B40" s="17"/>
      <c r="C40" s="18"/>
      <c r="E40" s="18"/>
      <c r="G40" s="11"/>
    </row>
    <row r="41" spans="1:7" ht="12.75">
      <c r="A41" s="16" t="s">
        <v>77</v>
      </c>
      <c r="B41" s="17" t="s">
        <v>16</v>
      </c>
      <c r="C41" s="18" t="s">
        <v>36</v>
      </c>
      <c r="D41" s="17">
        <v>83.1</v>
      </c>
      <c r="E41" s="18" t="s">
        <v>14</v>
      </c>
      <c r="G41" s="11" t="s">
        <v>16</v>
      </c>
    </row>
    <row r="42" spans="1:7" ht="12.75">
      <c r="A42" s="16" t="s">
        <v>78</v>
      </c>
      <c r="B42" s="17">
        <v>75.4</v>
      </c>
      <c r="C42" s="18" t="s">
        <v>36</v>
      </c>
      <c r="D42" s="17">
        <v>81</v>
      </c>
      <c r="E42" s="18" t="s">
        <v>40</v>
      </c>
      <c r="G42" s="11">
        <f aca="true" t="shared" si="1" ref="G42:G43">B42-D42</f>
        <v>-5.599999999999994</v>
      </c>
    </row>
    <row r="43" spans="1:7" ht="12.75">
      <c r="A43" s="16" t="s">
        <v>79</v>
      </c>
      <c r="B43" s="17">
        <v>71.1</v>
      </c>
      <c r="C43" s="18" t="s">
        <v>40</v>
      </c>
      <c r="D43" s="17">
        <v>84.7</v>
      </c>
      <c r="E43" s="18" t="s">
        <v>40</v>
      </c>
      <c r="G43" s="11">
        <f t="shared" si="1"/>
        <v>-13.600000000000009</v>
      </c>
    </row>
    <row r="44" ht="12"/>
    <row r="45" spans="7:12" ht="15">
      <c r="G45"/>
      <c r="H45"/>
      <c r="I45"/>
      <c r="L45" s="8" t="s">
        <v>17</v>
      </c>
    </row>
    <row r="46" spans="7:11" ht="15">
      <c r="G46" s="14" t="s">
        <v>12</v>
      </c>
      <c r="H46"/>
      <c r="I46"/>
      <c r="K46" s="8" t="s">
        <v>13</v>
      </c>
    </row>
    <row r="47" spans="1:11" ht="15">
      <c r="A47" s="8" t="s">
        <v>12</v>
      </c>
      <c r="G47" s="14" t="s">
        <v>14</v>
      </c>
      <c r="H47" s="14" t="s">
        <v>15</v>
      </c>
      <c r="I47"/>
      <c r="K47" s="8" t="s">
        <v>16</v>
      </c>
    </row>
    <row r="48" spans="1:9" ht="15">
      <c r="A48" s="8" t="s">
        <v>14</v>
      </c>
      <c r="B48" s="8" t="s">
        <v>15</v>
      </c>
      <c r="G48" s="14" t="s">
        <v>18</v>
      </c>
      <c r="H48" s="14" t="s">
        <v>19</v>
      </c>
      <c r="I48"/>
    </row>
    <row r="49" spans="1:9" ht="15">
      <c r="A49" s="8" t="s">
        <v>18</v>
      </c>
      <c r="B49" s="8" t="s">
        <v>19</v>
      </c>
      <c r="G49" s="14" t="s">
        <v>20</v>
      </c>
      <c r="H49" s="14" t="s">
        <v>21</v>
      </c>
      <c r="I49"/>
    </row>
    <row r="50" spans="1:9" ht="15">
      <c r="A50" s="8" t="s">
        <v>20</v>
      </c>
      <c r="B50" s="8" t="s">
        <v>21</v>
      </c>
      <c r="G50" s="14" t="s">
        <v>22</v>
      </c>
      <c r="H50" s="14" t="s">
        <v>23</v>
      </c>
      <c r="I50"/>
    </row>
    <row r="51" spans="1:9" ht="15">
      <c r="A51" s="8" t="s">
        <v>22</v>
      </c>
      <c r="B51" s="8" t="s">
        <v>23</v>
      </c>
      <c r="E51" s="8" t="s">
        <v>13</v>
      </c>
      <c r="G51" s="14" t="s">
        <v>24</v>
      </c>
      <c r="H51" s="14" t="s">
        <v>25</v>
      </c>
      <c r="I51"/>
    </row>
    <row r="52" spans="1:9" ht="14.4">
      <c r="A52" s="8" t="s">
        <v>24</v>
      </c>
      <c r="B52" s="8" t="s">
        <v>25</v>
      </c>
      <c r="E52" s="8" t="s">
        <v>16</v>
      </c>
      <c r="G52" s="14" t="s">
        <v>28</v>
      </c>
      <c r="H52" s="14" t="s">
        <v>29</v>
      </c>
      <c r="I52"/>
    </row>
    <row r="53" spans="1:9" ht="15" customHeight="1">
      <c r="A53" s="8" t="s">
        <v>26</v>
      </c>
      <c r="B53" s="8" t="s">
        <v>27</v>
      </c>
      <c r="G53" s="14" t="s">
        <v>30</v>
      </c>
      <c r="H53" s="14" t="s">
        <v>31</v>
      </c>
      <c r="I53"/>
    </row>
    <row r="54" spans="1:9" ht="14.4">
      <c r="A54" s="8" t="s">
        <v>28</v>
      </c>
      <c r="B54" s="8" t="s">
        <v>29</v>
      </c>
      <c r="G54" s="14" t="s">
        <v>32</v>
      </c>
      <c r="H54" s="14" t="s">
        <v>33</v>
      </c>
      <c r="I54"/>
    </row>
    <row r="55" spans="1:9" ht="14.4">
      <c r="A55" s="8" t="s">
        <v>30</v>
      </c>
      <c r="B55" s="8" t="s">
        <v>31</v>
      </c>
      <c r="G55" s="14" t="s">
        <v>34</v>
      </c>
      <c r="H55" s="14" t="s">
        <v>117</v>
      </c>
      <c r="I55"/>
    </row>
    <row r="56" spans="1:9" ht="14.4">
      <c r="A56" s="8" t="s">
        <v>32</v>
      </c>
      <c r="B56" s="8" t="s">
        <v>33</v>
      </c>
      <c r="G56" s="14" t="s">
        <v>36</v>
      </c>
      <c r="H56" s="14" t="s">
        <v>37</v>
      </c>
      <c r="I56"/>
    </row>
    <row r="57" spans="1:15" ht="14.4">
      <c r="A57" s="8" t="s">
        <v>34</v>
      </c>
      <c r="B57" s="8" t="s">
        <v>35</v>
      </c>
      <c r="G57" s="14" t="s">
        <v>38</v>
      </c>
      <c r="H57" s="14" t="s">
        <v>39</v>
      </c>
      <c r="I57"/>
      <c r="O57" s="13" t="s">
        <v>121</v>
      </c>
    </row>
    <row r="58" spans="1:15" ht="15">
      <c r="A58" s="8" t="s">
        <v>36</v>
      </c>
      <c r="B58" s="8" t="s">
        <v>37</v>
      </c>
      <c r="G58" s="8" t="s">
        <v>38</v>
      </c>
      <c r="H58" s="8" t="s">
        <v>39</v>
      </c>
      <c r="O58" s="12" t="s">
        <v>110</v>
      </c>
    </row>
    <row r="59" spans="1:2" ht="15">
      <c r="A59" s="8" t="s">
        <v>38</v>
      </c>
      <c r="B59" s="8" t="s">
        <v>39</v>
      </c>
    </row>
    <row r="64" ht="15">
      <c r="A64" s="3" t="s">
        <v>123</v>
      </c>
    </row>
    <row r="65" ht="14.4">
      <c r="A65" s="29" t="s">
        <v>153</v>
      </c>
    </row>
    <row r="66" ht="14.4">
      <c r="A66" s="29" t="s">
        <v>154</v>
      </c>
    </row>
    <row r="69" spans="2:5" ht="42.6" customHeight="1">
      <c r="B69" s="34"/>
      <c r="C69" s="34"/>
      <c r="D69" s="34"/>
      <c r="E69" s="34"/>
    </row>
    <row r="71" ht="15">
      <c r="F71" s="11"/>
    </row>
    <row r="72" ht="15">
      <c r="F72" s="11"/>
    </row>
    <row r="73" ht="15">
      <c r="F73" s="11"/>
    </row>
    <row r="74" ht="15">
      <c r="F74" s="11"/>
    </row>
    <row r="75" ht="15">
      <c r="F75" s="11"/>
    </row>
    <row r="76" ht="15">
      <c r="F76" s="11"/>
    </row>
    <row r="77" ht="15">
      <c r="F77" s="11"/>
    </row>
    <row r="78" ht="15">
      <c r="F78" s="11"/>
    </row>
    <row r="79" ht="15">
      <c r="F79" s="11"/>
    </row>
    <row r="80" ht="15">
      <c r="F80" s="11"/>
    </row>
    <row r="81" ht="15">
      <c r="F81" s="11"/>
    </row>
    <row r="82" ht="15">
      <c r="F82" s="11"/>
    </row>
    <row r="83" ht="15">
      <c r="F83" s="11"/>
    </row>
    <row r="84" ht="15">
      <c r="F84" s="11"/>
    </row>
    <row r="85" ht="15">
      <c r="F85" s="11"/>
    </row>
    <row r="86" ht="15">
      <c r="F86" s="11"/>
    </row>
    <row r="87" ht="15">
      <c r="F87" s="11"/>
    </row>
    <row r="88" ht="15">
      <c r="F88" s="11"/>
    </row>
    <row r="89" ht="15">
      <c r="F89" s="11"/>
    </row>
    <row r="90" ht="15">
      <c r="F90" s="11"/>
    </row>
    <row r="91" ht="15">
      <c r="F91" s="11"/>
    </row>
    <row r="92" ht="15">
      <c r="F92" s="11"/>
    </row>
    <row r="93" ht="15">
      <c r="F93" s="11"/>
    </row>
    <row r="94" ht="15">
      <c r="F94" s="11"/>
    </row>
    <row r="95" ht="15">
      <c r="F95" s="11"/>
    </row>
    <row r="96" ht="15">
      <c r="F96" s="11"/>
    </row>
    <row r="97" ht="15">
      <c r="F97" s="11"/>
    </row>
    <row r="98" ht="15">
      <c r="F98" s="11"/>
    </row>
    <row r="99" ht="15">
      <c r="F99" s="11"/>
    </row>
    <row r="100" ht="15">
      <c r="F100" s="11"/>
    </row>
  </sheetData>
  <mergeCells count="2">
    <mergeCell ref="B69:C69"/>
    <mergeCell ref="D69:E6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ROSS Wendy (ESTAT)</cp:lastModifiedBy>
  <dcterms:created xsi:type="dcterms:W3CDTF">2018-10-10T09:11:20Z</dcterms:created>
  <dcterms:modified xsi:type="dcterms:W3CDTF">2021-10-12T14:41:15Z</dcterms:modified>
  <cp:category/>
  <cp:version/>
  <cp:contentType/>
  <cp:contentStatus/>
</cp:coreProperties>
</file>